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23. Obnova objektu Stará váha\02. Výzva\"/>
    </mc:Choice>
  </mc:AlternateContent>
  <xr:revisionPtr revIDLastSave="0" documentId="13_ncr:1_{DC5ABF40-CCCE-4C05-AD5D-2ECEA427E8F7}" xr6:coauthVersionLast="47" xr6:coauthVersionMax="47" xr10:uidLastSave="{00000000-0000-0000-0000-000000000000}"/>
  <bookViews>
    <workbookView xWindow="15" yWindow="0" windowWidth="24315" windowHeight="1560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Stavba!$H$39</definedName>
    <definedName name="CenaCelkem">Stavba!$G$28</definedName>
    <definedName name="CenaCelkemBezDPH">Stavba!$G$27</definedName>
    <definedName name="CenaCelkemVypocet" localSheetId="1">Stavba!$I$39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Stavba!$J$28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Stavba!$B$37</definedName>
    <definedName name="_xlnm.Print_Area" localSheetId="3">'Rozpočet Pol'!$A$1:$U$245</definedName>
    <definedName name="_xlnm.Print_Area" localSheetId="1">Stavba!$A$1:$J$121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Stavba!$G$23</definedName>
    <definedName name="ZakladDPHSniVypocet" localSheetId="1">Stavba!$F$39</definedName>
    <definedName name="ZakladDPHZakl">Stavba!$G$25</definedName>
    <definedName name="ZakladDPHZaklVypocet" localSheetId="1">Stavba!$G$39</definedName>
    <definedName name="Zaokrouhleni">Stavba!#REF!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4" i="12" l="1"/>
  <c r="G234" i="12"/>
  <c r="G223" i="12"/>
  <c r="M223" i="12" s="1"/>
  <c r="G214" i="12"/>
  <c r="G202" i="12"/>
  <c r="G197" i="12"/>
  <c r="G178" i="12" s="1"/>
  <c r="G192" i="12"/>
  <c r="G187" i="12"/>
  <c r="G182" i="12"/>
  <c r="G179" i="12"/>
  <c r="G177" i="12"/>
  <c r="G176" i="12"/>
  <c r="M176" i="12" s="1"/>
  <c r="G170" i="12"/>
  <c r="G166" i="12"/>
  <c r="M166" i="12" s="1"/>
  <c r="G163" i="12"/>
  <c r="G149" i="12"/>
  <c r="M149" i="12" s="1"/>
  <c r="G146" i="12"/>
  <c r="G144" i="12"/>
  <c r="G143" i="12" s="1"/>
  <c r="G142" i="12"/>
  <c r="G136" i="12"/>
  <c r="G130" i="12"/>
  <c r="G127" i="12"/>
  <c r="M127" i="12" s="1"/>
  <c r="G122" i="12"/>
  <c r="G116" i="12"/>
  <c r="M116" i="12" s="1"/>
  <c r="G114" i="12"/>
  <c r="G112" i="12"/>
  <c r="G109" i="12"/>
  <c r="G100" i="12"/>
  <c r="G96" i="12" s="1"/>
  <c r="G102" i="12"/>
  <c r="G104" i="12"/>
  <c r="G106" i="12"/>
  <c r="M106" i="12" s="1"/>
  <c r="G97" i="12"/>
  <c r="G92" i="12"/>
  <c r="G87" i="12"/>
  <c r="M87" i="12" s="1"/>
  <c r="M86" i="12" s="1"/>
  <c r="G84" i="12"/>
  <c r="M84" i="12" s="1"/>
  <c r="G81" i="12"/>
  <c r="G78" i="12"/>
  <c r="M78" i="12" s="1"/>
  <c r="G73" i="12"/>
  <c r="G68" i="12"/>
  <c r="G62" i="12"/>
  <c r="M62" i="12" s="1"/>
  <c r="G60" i="12"/>
  <c r="M60" i="12" s="1"/>
  <c r="G58" i="12"/>
  <c r="G56" i="12"/>
  <c r="G46" i="12"/>
  <c r="M46" i="12" s="1"/>
  <c r="G42" i="12"/>
  <c r="G41" i="12" s="1"/>
  <c r="G13" i="12"/>
  <c r="M13" i="12" s="1"/>
  <c r="G17" i="12"/>
  <c r="M17" i="12" s="1"/>
  <c r="G19" i="12"/>
  <c r="G20" i="12"/>
  <c r="G21" i="12"/>
  <c r="M21" i="12" s="1"/>
  <c r="G22" i="12"/>
  <c r="M22" i="12" s="1"/>
  <c r="G23" i="12"/>
  <c r="M23" i="12" s="1"/>
  <c r="G25" i="12"/>
  <c r="M25" i="12" s="1"/>
  <c r="G27" i="12"/>
  <c r="M27" i="12" s="1"/>
  <c r="G29" i="12"/>
  <c r="M29" i="12" s="1"/>
  <c r="G31" i="12"/>
  <c r="G32" i="12"/>
  <c r="G33" i="12"/>
  <c r="M33" i="12" s="1"/>
  <c r="G9" i="12"/>
  <c r="G8" i="12" s="1"/>
  <c r="BA242" i="12"/>
  <c r="BA241" i="12"/>
  <c r="BA240" i="12"/>
  <c r="BA239" i="12"/>
  <c r="BA237" i="12"/>
  <c r="BA236" i="12"/>
  <c r="BA235" i="12"/>
  <c r="BA233" i="12"/>
  <c r="BA231" i="12"/>
  <c r="BA230" i="12"/>
  <c r="BA229" i="12"/>
  <c r="BA228" i="12"/>
  <c r="BA226" i="12"/>
  <c r="BA225" i="12"/>
  <c r="BA224" i="12"/>
  <c r="BA222" i="12"/>
  <c r="BA220" i="12"/>
  <c r="BA219" i="12"/>
  <c r="BA217" i="12"/>
  <c r="BA216" i="12"/>
  <c r="BA215" i="12"/>
  <c r="BA183" i="12"/>
  <c r="BA156" i="12"/>
  <c r="BA155" i="12"/>
  <c r="BA154" i="12"/>
  <c r="BA153" i="12"/>
  <c r="BA152" i="12"/>
  <c r="BA150" i="12"/>
  <c r="BA145" i="12"/>
  <c r="BA115" i="12"/>
  <c r="BA113" i="12"/>
  <c r="BA93" i="12"/>
  <c r="BA88" i="12"/>
  <c r="BA74" i="12"/>
  <c r="BA69" i="12"/>
  <c r="BA65" i="12"/>
  <c r="BA64" i="12"/>
  <c r="BA63" i="12"/>
  <c r="BA54" i="12"/>
  <c r="BA53" i="12"/>
  <c r="BA51" i="12"/>
  <c r="BA50" i="12"/>
  <c r="BA49" i="12"/>
  <c r="BA48" i="12"/>
  <c r="BA47" i="12"/>
  <c r="BA40" i="12"/>
  <c r="BA39" i="12"/>
  <c r="BA38" i="12"/>
  <c r="BA37" i="12"/>
  <c r="BA36" i="12"/>
  <c r="BA35" i="12"/>
  <c r="BA34" i="12"/>
  <c r="I9" i="12"/>
  <c r="K9" i="12"/>
  <c r="O9" i="12"/>
  <c r="Q9" i="12"/>
  <c r="U9" i="12"/>
  <c r="I13" i="12"/>
  <c r="K13" i="12"/>
  <c r="O13" i="12"/>
  <c r="Q13" i="12"/>
  <c r="U13" i="12"/>
  <c r="I17" i="12"/>
  <c r="K17" i="12"/>
  <c r="O17" i="12"/>
  <c r="Q17" i="12"/>
  <c r="U17" i="12"/>
  <c r="I19" i="12"/>
  <c r="K19" i="12"/>
  <c r="M19" i="12"/>
  <c r="O19" i="12"/>
  <c r="Q19" i="12"/>
  <c r="U19" i="12"/>
  <c r="I21" i="12"/>
  <c r="K21" i="12"/>
  <c r="O21" i="12"/>
  <c r="Q21" i="12"/>
  <c r="U21" i="12"/>
  <c r="I22" i="12"/>
  <c r="K22" i="12"/>
  <c r="O22" i="12"/>
  <c r="Q22" i="12"/>
  <c r="U22" i="12"/>
  <c r="I23" i="12"/>
  <c r="K23" i="12"/>
  <c r="O23" i="12"/>
  <c r="Q23" i="12"/>
  <c r="U23" i="12"/>
  <c r="I25" i="12"/>
  <c r="K25" i="12"/>
  <c r="O25" i="12"/>
  <c r="Q25" i="12"/>
  <c r="U25" i="12"/>
  <c r="I27" i="12"/>
  <c r="K27" i="12"/>
  <c r="O27" i="12"/>
  <c r="Q27" i="12"/>
  <c r="U27" i="12"/>
  <c r="I29" i="12"/>
  <c r="K29" i="12"/>
  <c r="O29" i="12"/>
  <c r="Q29" i="12"/>
  <c r="U29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O33" i="12"/>
  <c r="Q33" i="12"/>
  <c r="U33" i="12"/>
  <c r="I42" i="12"/>
  <c r="I41" i="12" s="1"/>
  <c r="K42" i="12"/>
  <c r="K41" i="12" s="1"/>
  <c r="M42" i="12"/>
  <c r="M41" i="12" s="1"/>
  <c r="O42" i="12"/>
  <c r="O41" i="12" s="1"/>
  <c r="Q42" i="12"/>
  <c r="Q41" i="12" s="1"/>
  <c r="U42" i="12"/>
  <c r="U41" i="12" s="1"/>
  <c r="G45" i="12"/>
  <c r="I46" i="12"/>
  <c r="K46" i="12"/>
  <c r="O46" i="12"/>
  <c r="Q46" i="12"/>
  <c r="U46" i="12"/>
  <c r="I56" i="12"/>
  <c r="K56" i="12"/>
  <c r="M56" i="12"/>
  <c r="O56" i="12"/>
  <c r="Q56" i="12"/>
  <c r="U56" i="12"/>
  <c r="I58" i="12"/>
  <c r="K58" i="12"/>
  <c r="M58" i="12"/>
  <c r="O58" i="12"/>
  <c r="Q58" i="12"/>
  <c r="U58" i="12"/>
  <c r="I60" i="12"/>
  <c r="K60" i="12"/>
  <c r="O60" i="12"/>
  <c r="Q60" i="12"/>
  <c r="U60" i="12"/>
  <c r="I62" i="12"/>
  <c r="K62" i="12"/>
  <c r="O62" i="12"/>
  <c r="Q62" i="12"/>
  <c r="U62" i="12"/>
  <c r="I68" i="12"/>
  <c r="K68" i="12"/>
  <c r="M68" i="12"/>
  <c r="O68" i="12"/>
  <c r="Q68" i="12"/>
  <c r="U68" i="12"/>
  <c r="I73" i="12"/>
  <c r="K73" i="12"/>
  <c r="M73" i="12"/>
  <c r="O73" i="12"/>
  <c r="Q73" i="12"/>
  <c r="U73" i="12"/>
  <c r="I78" i="12"/>
  <c r="K78" i="12"/>
  <c r="O78" i="12"/>
  <c r="Q78" i="12"/>
  <c r="U78" i="12"/>
  <c r="I81" i="12"/>
  <c r="K81" i="12"/>
  <c r="M81" i="12"/>
  <c r="O81" i="12"/>
  <c r="Q81" i="12"/>
  <c r="U81" i="12"/>
  <c r="I84" i="12"/>
  <c r="K84" i="12"/>
  <c r="O84" i="12"/>
  <c r="Q84" i="12"/>
  <c r="U84" i="12"/>
  <c r="I87" i="12"/>
  <c r="I86" i="12" s="1"/>
  <c r="K87" i="12"/>
  <c r="K86" i="12" s="1"/>
  <c r="O87" i="12"/>
  <c r="O86" i="12" s="1"/>
  <c r="Q87" i="12"/>
  <c r="Q86" i="12" s="1"/>
  <c r="U87" i="12"/>
  <c r="U86" i="12" s="1"/>
  <c r="G91" i="12"/>
  <c r="I92" i="12"/>
  <c r="I91" i="12" s="1"/>
  <c r="K92" i="12"/>
  <c r="K91" i="12" s="1"/>
  <c r="M92" i="12"/>
  <c r="M91" i="12" s="1"/>
  <c r="O92" i="12"/>
  <c r="O91" i="12" s="1"/>
  <c r="Q92" i="12"/>
  <c r="Q91" i="12" s="1"/>
  <c r="U92" i="12"/>
  <c r="U91" i="12" s="1"/>
  <c r="I97" i="12"/>
  <c r="K97" i="12"/>
  <c r="M97" i="12"/>
  <c r="O97" i="12"/>
  <c r="Q97" i="12"/>
  <c r="U97" i="12"/>
  <c r="I100" i="12"/>
  <c r="K100" i="12"/>
  <c r="M100" i="12"/>
  <c r="O100" i="12"/>
  <c r="Q100" i="12"/>
  <c r="U100" i="12"/>
  <c r="I102" i="12"/>
  <c r="K102" i="12"/>
  <c r="M102" i="12"/>
  <c r="O102" i="12"/>
  <c r="Q102" i="12"/>
  <c r="U102" i="12"/>
  <c r="I104" i="12"/>
  <c r="K104" i="12"/>
  <c r="M104" i="12"/>
  <c r="O104" i="12"/>
  <c r="Q104" i="12"/>
  <c r="U104" i="12"/>
  <c r="I106" i="12"/>
  <c r="K106" i="12"/>
  <c r="O106" i="12"/>
  <c r="Q106" i="12"/>
  <c r="U106" i="12"/>
  <c r="G108" i="12"/>
  <c r="I109" i="12"/>
  <c r="I108" i="12" s="1"/>
  <c r="K109" i="12"/>
  <c r="K108" i="12" s="1"/>
  <c r="M109" i="12"/>
  <c r="M108" i="12" s="1"/>
  <c r="O109" i="12"/>
  <c r="O108" i="12" s="1"/>
  <c r="Q109" i="12"/>
  <c r="Q108" i="12" s="1"/>
  <c r="U109" i="12"/>
  <c r="U108" i="12" s="1"/>
  <c r="I112" i="12"/>
  <c r="K112" i="12"/>
  <c r="M112" i="12"/>
  <c r="O112" i="12"/>
  <c r="Q112" i="12"/>
  <c r="U112" i="12"/>
  <c r="I114" i="12"/>
  <c r="K114" i="12"/>
  <c r="M114" i="12"/>
  <c r="O114" i="12"/>
  <c r="Q114" i="12"/>
  <c r="U114" i="12"/>
  <c r="I116" i="12"/>
  <c r="K116" i="12"/>
  <c r="O116" i="12"/>
  <c r="Q116" i="12"/>
  <c r="U116" i="12"/>
  <c r="I122" i="12"/>
  <c r="K122" i="12"/>
  <c r="M122" i="12"/>
  <c r="O122" i="12"/>
  <c r="Q122" i="12"/>
  <c r="U122" i="12"/>
  <c r="I127" i="12"/>
  <c r="K127" i="12"/>
  <c r="O127" i="12"/>
  <c r="Q127" i="12"/>
  <c r="U127" i="12"/>
  <c r="I130" i="12"/>
  <c r="K130" i="12"/>
  <c r="M130" i="12"/>
  <c r="O130" i="12"/>
  <c r="Q130" i="12"/>
  <c r="U130" i="12"/>
  <c r="I136" i="12"/>
  <c r="K136" i="12"/>
  <c r="M136" i="12"/>
  <c r="O136" i="12"/>
  <c r="Q136" i="12"/>
  <c r="U136" i="12"/>
  <c r="I142" i="12"/>
  <c r="K142" i="12"/>
  <c r="M142" i="12"/>
  <c r="O142" i="12"/>
  <c r="Q142" i="12"/>
  <c r="U142" i="12"/>
  <c r="I144" i="12"/>
  <c r="K144" i="12"/>
  <c r="M144" i="12"/>
  <c r="O144" i="12"/>
  <c r="Q144" i="12"/>
  <c r="U144" i="12"/>
  <c r="I146" i="12"/>
  <c r="K146" i="12"/>
  <c r="M146" i="12"/>
  <c r="O146" i="12"/>
  <c r="Q146" i="12"/>
  <c r="U146" i="12"/>
  <c r="I149" i="12"/>
  <c r="K149" i="12"/>
  <c r="O149" i="12"/>
  <c r="Q149" i="12"/>
  <c r="U149" i="12"/>
  <c r="I163" i="12"/>
  <c r="K163" i="12"/>
  <c r="M163" i="12"/>
  <c r="O163" i="12"/>
  <c r="Q163" i="12"/>
  <c r="U163" i="12"/>
  <c r="I166" i="12"/>
  <c r="K166" i="12"/>
  <c r="O166" i="12"/>
  <c r="Q166" i="12"/>
  <c r="U166" i="12"/>
  <c r="I170" i="12"/>
  <c r="K170" i="12"/>
  <c r="M170" i="12"/>
  <c r="O170" i="12"/>
  <c r="Q170" i="12"/>
  <c r="U170" i="12"/>
  <c r="I176" i="12"/>
  <c r="K176" i="12"/>
  <c r="O176" i="12"/>
  <c r="Q176" i="12"/>
  <c r="U176" i="12"/>
  <c r="I177" i="12"/>
  <c r="K177" i="12"/>
  <c r="M177" i="12"/>
  <c r="O177" i="12"/>
  <c r="Q177" i="12"/>
  <c r="U177" i="12"/>
  <c r="I179" i="12"/>
  <c r="K179" i="12"/>
  <c r="M179" i="12"/>
  <c r="O179" i="12"/>
  <c r="Q179" i="12"/>
  <c r="U179" i="12"/>
  <c r="I182" i="12"/>
  <c r="K182" i="12"/>
  <c r="M182" i="12"/>
  <c r="O182" i="12"/>
  <c r="Q182" i="12"/>
  <c r="U182" i="12"/>
  <c r="I187" i="12"/>
  <c r="K187" i="12"/>
  <c r="M187" i="12"/>
  <c r="O187" i="12"/>
  <c r="Q187" i="12"/>
  <c r="U187" i="12"/>
  <c r="I192" i="12"/>
  <c r="K192" i="12"/>
  <c r="M192" i="12"/>
  <c r="O192" i="12"/>
  <c r="Q192" i="12"/>
  <c r="U192" i="12"/>
  <c r="I197" i="12"/>
  <c r="K197" i="12"/>
  <c r="O197" i="12"/>
  <c r="Q197" i="12"/>
  <c r="U197" i="12"/>
  <c r="I202" i="12"/>
  <c r="K202" i="12"/>
  <c r="M202" i="12"/>
  <c r="O202" i="12"/>
  <c r="Q202" i="12"/>
  <c r="U202" i="12"/>
  <c r="G213" i="12"/>
  <c r="I214" i="12"/>
  <c r="K214" i="12"/>
  <c r="M214" i="12"/>
  <c r="O214" i="12"/>
  <c r="Q214" i="12"/>
  <c r="U214" i="12"/>
  <c r="I223" i="12"/>
  <c r="K223" i="12"/>
  <c r="O223" i="12"/>
  <c r="Q223" i="12"/>
  <c r="U223" i="12"/>
  <c r="I234" i="12"/>
  <c r="K234" i="12"/>
  <c r="M234" i="12"/>
  <c r="O234" i="12"/>
  <c r="Q234" i="12"/>
  <c r="U234" i="12"/>
  <c r="G243" i="12"/>
  <c r="I244" i="12"/>
  <c r="I243" i="12" s="1"/>
  <c r="K244" i="12"/>
  <c r="K243" i="12" s="1"/>
  <c r="M244" i="12"/>
  <c r="M243" i="12" s="1"/>
  <c r="O244" i="12"/>
  <c r="O243" i="12" s="1"/>
  <c r="Q244" i="12"/>
  <c r="Q243" i="12" s="1"/>
  <c r="U244" i="12"/>
  <c r="U243" i="12" s="1"/>
  <c r="AZ119" i="1"/>
  <c r="AZ118" i="1"/>
  <c r="AZ117" i="1"/>
  <c r="AZ116" i="1"/>
  <c r="AZ115" i="1"/>
  <c r="AZ114" i="1"/>
  <c r="AZ113" i="1"/>
  <c r="AZ112" i="1"/>
  <c r="AZ111" i="1"/>
  <c r="AZ110" i="1"/>
  <c r="AZ109" i="1"/>
  <c r="AZ108" i="1"/>
  <c r="AZ107" i="1"/>
  <c r="AZ106" i="1"/>
  <c r="AZ104" i="1"/>
  <c r="AZ103" i="1"/>
  <c r="AZ102" i="1"/>
  <c r="AZ101" i="1"/>
  <c r="AZ100" i="1"/>
  <c r="AZ99" i="1"/>
  <c r="AZ97" i="1"/>
  <c r="AZ96" i="1"/>
  <c r="AZ95" i="1"/>
  <c r="AZ94" i="1"/>
  <c r="AZ93" i="1"/>
  <c r="AZ92" i="1"/>
  <c r="AZ91" i="1"/>
  <c r="AZ90" i="1"/>
  <c r="AZ88" i="1"/>
  <c r="AZ87" i="1"/>
  <c r="AZ86" i="1"/>
  <c r="AZ84" i="1"/>
  <c r="AZ83" i="1"/>
  <c r="AZ82" i="1"/>
  <c r="AZ81" i="1"/>
  <c r="AZ80" i="1"/>
  <c r="AZ79" i="1"/>
  <c r="AZ78" i="1"/>
  <c r="AZ77" i="1"/>
  <c r="AZ76" i="1"/>
  <c r="AZ75" i="1"/>
  <c r="AZ74" i="1"/>
  <c r="AZ72" i="1"/>
  <c r="AZ71" i="1"/>
  <c r="AZ70" i="1"/>
  <c r="AZ69" i="1"/>
  <c r="AZ67" i="1"/>
  <c r="AZ66" i="1"/>
  <c r="AZ65" i="1"/>
  <c r="AZ64" i="1"/>
  <c r="AZ63" i="1"/>
  <c r="AZ61" i="1"/>
  <c r="AZ60" i="1"/>
  <c r="AZ59" i="1"/>
  <c r="AZ58" i="1"/>
  <c r="AZ57" i="1"/>
  <c r="AZ56" i="1"/>
  <c r="AZ55" i="1"/>
  <c r="AZ54" i="1"/>
  <c r="AZ52" i="1"/>
  <c r="AZ51" i="1"/>
  <c r="AZ50" i="1"/>
  <c r="AZ49" i="1"/>
  <c r="AZ48" i="1"/>
  <c r="AZ47" i="1"/>
  <c r="AZ46" i="1"/>
  <c r="AZ44" i="1"/>
  <c r="AZ43" i="1"/>
  <c r="AZ42" i="1"/>
  <c r="F39" i="1"/>
  <c r="G39" i="1"/>
  <c r="H39" i="1"/>
  <c r="I39" i="1"/>
  <c r="J38" i="1" s="1"/>
  <c r="J39" i="1" s="1"/>
  <c r="J27" i="1"/>
  <c r="J26" i="1"/>
  <c r="G37" i="1"/>
  <c r="F37" i="1"/>
  <c r="H31" i="1"/>
  <c r="J23" i="1"/>
  <c r="J24" i="1"/>
  <c r="J25" i="1"/>
  <c r="E24" i="1"/>
  <c r="E26" i="1"/>
  <c r="G111" i="12" l="1"/>
  <c r="G25" i="1" s="1"/>
  <c r="G26" i="1" s="1"/>
  <c r="G57" i="12"/>
  <c r="M197" i="12"/>
  <c r="K45" i="12"/>
  <c r="G86" i="12"/>
  <c r="M9" i="12"/>
  <c r="M213" i="12"/>
  <c r="U45" i="12"/>
  <c r="O45" i="12"/>
  <c r="O57" i="12"/>
  <c r="U57" i="12"/>
  <c r="K57" i="12"/>
  <c r="M8" i="12"/>
  <c r="Q178" i="12"/>
  <c r="I178" i="12"/>
  <c r="M178" i="12"/>
  <c r="M111" i="12"/>
  <c r="Q111" i="12"/>
  <c r="I111" i="12"/>
  <c r="Q213" i="12"/>
  <c r="I213" i="12"/>
  <c r="Q143" i="12"/>
  <c r="I143" i="12"/>
  <c r="M143" i="12"/>
  <c r="K111" i="12"/>
  <c r="O111" i="12"/>
  <c r="U213" i="12"/>
  <c r="K213" i="12"/>
  <c r="O213" i="12"/>
  <c r="O143" i="12"/>
  <c r="U143" i="12"/>
  <c r="K143" i="12"/>
  <c r="M96" i="12"/>
  <c r="Q96" i="12"/>
  <c r="I96" i="12"/>
  <c r="M57" i="12"/>
  <c r="Q57" i="12"/>
  <c r="I57" i="12"/>
  <c r="O8" i="12"/>
  <c r="U8" i="12"/>
  <c r="K8" i="12"/>
  <c r="U178" i="12"/>
  <c r="K178" i="12"/>
  <c r="O178" i="12"/>
  <c r="U111" i="12"/>
  <c r="U96" i="12"/>
  <c r="K96" i="12"/>
  <c r="O96" i="12"/>
  <c r="M45" i="12"/>
  <c r="Q45" i="12"/>
  <c r="I45" i="12"/>
  <c r="Q8" i="12"/>
  <c r="I8" i="12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<sst xmlns="http://schemas.openxmlformats.org/spreadsheetml/2006/main" count="789" uniqueCount="411">
  <si>
    <t>%</t>
  </si>
  <si>
    <t>Cena celkem</t>
  </si>
  <si>
    <t>Za zhotovitele</t>
  </si>
  <si>
    <t>Za objednatele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</si>
  <si>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</si>
  <si>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</si>
  <si>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</si>
  <si>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</si>
  <si>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</si>
  <si>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</si>
  <si>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</si>
  <si>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</si>
  <si>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</si>
  <si>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</si>
  <si>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</si>
  <si>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</si>
  <si>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</si>
  <si>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</si>
  <si>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</si>
  <si>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</si>
  <si>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</si>
  <si>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</si>
  <si>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</si>
  <si>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</si>
  <si>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</si>
  <si>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</si>
  <si>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</si>
  <si>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</si>
  <si>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</si>
  <si>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</si>
  <si>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</si>
  <si>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</si>
  <si>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</si>
  <si>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</si>
  <si>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</si>
  <si>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</si>
  <si>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</si>
  <si>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</si>
  <si>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</si>
  <si>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</si>
  <si>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</si>
  <si>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</si>
  <si>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</si>
  <si>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</si>
  <si>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Taťána Šmejkalová</t>
  </si>
  <si>
    <t>20210920 Kladruby nad Labem,Národní hřebčín,Stará váha+parter,obnova,SO02-parter</t>
  </si>
  <si>
    <t>Kladruby nad Labem č.p.1</t>
  </si>
  <si>
    <t>Kladruby nad Labem</t>
  </si>
  <si>
    <t>533 14</t>
  </si>
  <si>
    <t>72048972</t>
  </si>
  <si>
    <t>CZ72048972</t>
  </si>
  <si>
    <t>Rozpočet</t>
  </si>
  <si>
    <t>Celkem za stavbu</t>
  </si>
  <si>
    <t>CZK</t>
  </si>
  <si>
    <t xml:space="preserve">Popis rozpočtu:  - </t>
  </si>
  <si>
    <t>Rozpočet řeší akci ve dvou etapách:</t>
  </si>
  <si>
    <t>- stavební objekt SO01 - obnova objektu vážního domku (objektu bývalé váhy)</t>
  </si>
  <si>
    <t>- stavební objekt SO02 - úprava parteru pozemku byvalé váhy, parcely č.16</t>
  </si>
  <si>
    <t>Rozpočet pro vážní domek, objekt SO01, řeší:</t>
  </si>
  <si>
    <t>- obnovu omítek</t>
  </si>
  <si>
    <t>- výměnu krovu</t>
  </si>
  <si>
    <t>- výměnu střešního pláště a klempířských prvků</t>
  </si>
  <si>
    <t>- výměnu výplní otvorů (dveří a okenic)</t>
  </si>
  <si>
    <t>- okapní chodníčky</t>
  </si>
  <si>
    <t>- odvodnění okolního prostoru, vsaku dešťové vody z okapního svodu</t>
  </si>
  <si>
    <t>Rozpočet pro parter parcely, objekt SO02, řeší:</t>
  </si>
  <si>
    <t>- obnovu a doplnění dlážděné cesty při váze</t>
  </si>
  <si>
    <t>- dlažbu z lomového kamene pro turistickou odpočívku</t>
  </si>
  <si>
    <t>- obnovu a doplnění zábradlí na opěrné zídce</t>
  </si>
  <si>
    <t>- dřevěný ohradník při účelové komunikaci</t>
  </si>
  <si>
    <t>- zatravnění ostatních ploch parcely</t>
  </si>
  <si>
    <t>- výsadbu lípy</t>
  </si>
  <si>
    <t>- zřízení turistické odpočívky</t>
  </si>
  <si>
    <t>Rozpočet neřeší:</t>
  </si>
  <si>
    <t>- případný archeologický průzkum</t>
  </si>
  <si>
    <t xml:space="preserve">  (je možný s ohledem na zamýšlené zásahy do terénu, nepředpokládá se)</t>
  </si>
  <si>
    <t>- elektroinstalace</t>
  </si>
  <si>
    <t xml:space="preserve">  (nejsou předmětem projektové dokumentace)</t>
  </si>
  <si>
    <t>Rozpočet je vyhotoven v podrobnosti dle:</t>
  </si>
  <si>
    <t>- projektu "Obnova objektu staré váhy včetně úpravy parteru u sv. Donáta",</t>
  </si>
  <si>
    <t xml:space="preserve">  vypracovaného Ing. arch. Miroslavem Kroulíkem a Ing. Radkou Pěknou, 2021/09,</t>
  </si>
  <si>
    <t xml:space="preserve">  stupeň - DPS=Dokumentace pro provedení stavby</t>
  </si>
  <si>
    <t>Výkaz výměr:</t>
  </si>
  <si>
    <t>- přesnost výměr odpovídá podrobnosti projektové dokumentace</t>
  </si>
  <si>
    <t>- výměry pro jednotlivé skladby dlažeb a zatravnění jsou převzaty z výkresové dokumentace</t>
  </si>
  <si>
    <t>- výměry pro tesařské, klempířské a zámečnické prvky jsou převzaty z tabulek projektu</t>
  </si>
  <si>
    <t>- vše je třeba kontrolovat a upřesňovat na místě při realizaci</t>
  </si>
  <si>
    <t>- neslouží jako podklad pro objednávky materiálu v rámci dodávky stavby</t>
  </si>
  <si>
    <t>- veškeré materiály, systémy a výrobky,</t>
  </si>
  <si>
    <t xml:space="preserve">  případně uvedené v rozpočtu s obchodním názvem, jsou referenční,</t>
  </si>
  <si>
    <t xml:space="preserve">  obecně určující standart, technické parametry a požadované vlastnosti</t>
  </si>
  <si>
    <t xml:space="preserve">  a lze je nahradit produkty jiného výrobce, při zachování srovnatelných nebo lepších</t>
  </si>
  <si>
    <t xml:space="preserve">  rozhodujících technických parametrů</t>
  </si>
  <si>
    <t>Klempířské prvky:</t>
  </si>
  <si>
    <t>- v jednotlivých položkách jsou uvedeny výměry finální, po montáži,</t>
  </si>
  <si>
    <t xml:space="preserve">  v jednotkových cenách je třeba počítat s odpovídajícím prostřihem materiálu!!!</t>
  </si>
  <si>
    <t>Památková ochrana stavby, je součástí:</t>
  </si>
  <si>
    <t>- kulturní památky "Hřebčín s kmenovým chovným stádem starokladrubského koně",</t>
  </si>
  <si>
    <t xml:space="preserve">  rejstř. č. ÚSKP 16212/6-2096</t>
  </si>
  <si>
    <t>- národní kulturní památky, rejstř. č. ÚSKP 272</t>
  </si>
  <si>
    <t>- světového dědictví UNESCO, rejstř. č. ÚSKP 13,</t>
  </si>
  <si>
    <t xml:space="preserve">  "Krajina pro chov a výcvik ceremoniálních kočárových koní v Kladrubech nad Labem"</t>
  </si>
  <si>
    <t>- chráněného území krajinné památkové zóny Kladrubské Polabí,</t>
  </si>
  <si>
    <t xml:space="preserve">  rejstř. č. ÚSKP 2491</t>
  </si>
  <si>
    <t>Použitá cenová soustava: CS RTS DATA</t>
  </si>
  <si>
    <t>Struktura údajů a jejich formát: (soupis prací, obsah položek, výkaz výměr...)</t>
  </si>
  <si>
    <t>jsou stanoveny programem RTS Stavitel (dle vyhlášky č. 169/2016 Sb)</t>
  </si>
  <si>
    <t>Metodika pro zpracování nabídkové ceny:</t>
  </si>
  <si>
    <t>je předepsána programem RTS Stavitel - vyplňí se buňky s modrým pozadím</t>
  </si>
  <si>
    <t>Formát elektronického soupisu: je Excel (.xlsx) do nějž je exportován z programu RTS Stavitel</t>
  </si>
  <si>
    <t>Legenda:</t>
  </si>
  <si>
    <t>kce - konstrukce</t>
  </si>
  <si>
    <t>mtž - montáž, osazení, provedení</t>
  </si>
  <si>
    <t>dmtž - demontáž, vyjmutí, odstranění, vybourání, rozebrání</t>
  </si>
  <si>
    <t>dod - dodávka, výroba+dodávka, včetně dopravy na stavbu a ostatních pořizovacích nákladů</t>
  </si>
  <si>
    <t>PH - přesun hmot vnitrostaveništní</t>
  </si>
  <si>
    <t>IND, INS za číselnou nomenklaturou položky - položky pro práce a dodávky</t>
  </si>
  <si>
    <t>obsahově srovnatelné s položkami databáze RTS, ale s upřesněným popisem;</t>
  </si>
  <si>
    <t>jejich ocenění je upraveno vzhledem k tomu, že se jedná o práce na památkovém objektu,</t>
  </si>
  <si>
    <t>práce je tedy atypická, náročnější nebo jsou použity dražší materiály</t>
  </si>
  <si>
    <t>A.IND-Z.IND, A.INS-Z.INS za číselnou nomenklaturou položky - individuální položky</t>
  </si>
  <si>
    <t>pro atypické práce a dodávky neobsažené v databázi RTS</t>
  </si>
  <si>
    <t>RES za číselnou nomenklaturou položky - individuální položky</t>
  </si>
  <si>
    <t>pro atypické práce a dodávky neobsažené v databázi RTS, prováděné restaurátory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</si>
  <si>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</si>
  <si>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</si>
  <si>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</si>
  <si>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</si>
  <si>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</si>
  <si>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</si>
  <si>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</si>
  <si>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</si>
  <si>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91</t>
  </si>
  <si>
    <t>Doplňující práce na komunikaci</t>
  </si>
  <si>
    <t>95</t>
  </si>
  <si>
    <t>Dokončovací kce na pozem.stav.</t>
  </si>
  <si>
    <t>97</t>
  </si>
  <si>
    <t>Prorážení otvorů</t>
  </si>
  <si>
    <t>99</t>
  </si>
  <si>
    <t>Staveništní přesun hmot</t>
  </si>
  <si>
    <t>762</t>
  </si>
  <si>
    <t>Konstrukce tesařské</t>
  </si>
  <si>
    <t>767</t>
  </si>
  <si>
    <t>Konstrukce zámečnické</t>
  </si>
  <si>
    <t>783</t>
  </si>
  <si>
    <t>Nátěry</t>
  </si>
  <si>
    <t>794</t>
  </si>
  <si>
    <t>Mobiliář pro turistickou odpočívku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</si>
  <si>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</si>
  <si>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</si>
  <si>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</si>
  <si>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</si>
  <si>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</si>
  <si>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</si>
  <si>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</si>
  <si>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</si>
  <si>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</si>
  <si>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</si>
  <si>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</si>
  <si>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</si>
  <si>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</si>
  <si>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</si>
  <si>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</si>
  <si>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</si>
  <si>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</si>
  <si>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</si>
  <si>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</si>
  <si>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</si>
  <si>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</si>
  <si>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</si>
  <si>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</si>
  <si>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</si>
  <si>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</si>
  <si>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</si>
  <si>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</si>
  <si>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</si>
  <si>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</si>
  <si>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122201101R00</t>
  </si>
  <si>
    <t>Odkopávky nezapažené v hor. 3 do 100 m3</t>
  </si>
  <si>
    <t>m3</t>
  </si>
  <si>
    <t>POL1_0</t>
  </si>
  <si>
    <t>odkopání terénu ad nové skladby komunikací:</t>
  </si>
  <si>
    <t>VV</t>
  </si>
  <si>
    <t>ad skladba A::(84,0-67,0)*0,40+67,0*(0,40-0,10)</t>
  </si>
  <si>
    <t>ad skladba B::11,0*0,30</t>
  </si>
  <si>
    <t>139601102R00</t>
  </si>
  <si>
    <t>Ruční výkop jam,rýh,šachet v hornině tř.3, s přehozením</t>
  </si>
  <si>
    <t>výkop pro sloupky ohradníku:</t>
  </si>
  <si>
    <t>13*0,4*0,4*0,6</t>
  </si>
  <si>
    <t>zaokrouhleno:1,30-1,248</t>
  </si>
  <si>
    <t>113105111R00</t>
  </si>
  <si>
    <t>Rozebrání dlažeb z lomového kamene na sucho</t>
  </si>
  <si>
    <t>m2</t>
  </si>
  <si>
    <t>ad skladba A:67,0</t>
  </si>
  <si>
    <t>167101101R00</t>
  </si>
  <si>
    <t>Nakládání výkopku z hor.1-4 v množství do 100 m3</t>
  </si>
  <si>
    <t>30,20+1,30</t>
  </si>
  <si>
    <t>162401102R00</t>
  </si>
  <si>
    <t>Vodorovné přemístění výkopku z hor.1-4 do 2000 m</t>
  </si>
  <si>
    <t>171102121R00</t>
  </si>
  <si>
    <t>Uložení sypaniny do násypů z hor.nesoud.kamenitých, s rozprostřením a urovnáním</t>
  </si>
  <si>
    <t>182001111R00</t>
  </si>
  <si>
    <t>Plošná úprava terénu, nerovnosti do 10 cm v rovině</t>
  </si>
  <si>
    <t>pro zatravněné plochy:250,0</t>
  </si>
  <si>
    <t>182303111R00</t>
  </si>
  <si>
    <t>Doplnění ornice tl. do 5 cm v rovině</t>
  </si>
  <si>
    <t>10364200R</t>
  </si>
  <si>
    <t>Ornice pro pozemkové úpravy</t>
  </si>
  <si>
    <t>POL3_0</t>
  </si>
  <si>
    <t>pro zatravněné plochy:250,0*0,03</t>
  </si>
  <si>
    <t>10311100R</t>
  </si>
  <si>
    <t>Rašelina zahradní a kompostová třídy I  VL</t>
  </si>
  <si>
    <t>pro zatravněné plochy:250,0*0,02</t>
  </si>
  <si>
    <t>180400010RA0</t>
  </si>
  <si>
    <t>Založení trávníku lučního v rovině výsevem, s dodáním osiva</t>
  </si>
  <si>
    <t>POL2_0</t>
  </si>
  <si>
    <t>185803211R00</t>
  </si>
  <si>
    <t>Uválcování trávníku v rovině</t>
  </si>
  <si>
    <t>18410LIPAIND</t>
  </si>
  <si>
    <t>Výsadba lípy výšky 350-400cm v rovině, včetně dodání stromu s kořenovým balem</t>
  </si>
  <si>
    <t>kus</t>
  </si>
  <si>
    <t>výsadba vzrostlé lípy včetně:</t>
  </si>
  <si>
    <t>POP</t>
  </si>
  <si>
    <t>- souvisejících zemních prací</t>
  </si>
  <si>
    <t>- zakůlování</t>
  </si>
  <si>
    <t>- nezbytné péče po vysazení</t>
  </si>
  <si>
    <t>- dodání lípy</t>
  </si>
  <si>
    <t>- dopravy stromu na místo</t>
  </si>
  <si>
    <t>- manipulace se stromem na místě a použití vhodné mechanizace pro manipulaci</t>
  </si>
  <si>
    <t>215901101RT5</t>
  </si>
  <si>
    <t>Zhutnění podloží z hornin nesoudržných do 92% PS, vibrační deskou</t>
  </si>
  <si>
    <t>ad skladba A:84,0</t>
  </si>
  <si>
    <t>ad skladba B:11,0</t>
  </si>
  <si>
    <t>33895OSSLIND</t>
  </si>
  <si>
    <t xml:space="preserve">Osazení dřevěných sloupků výšky 1700mm do hl 600mm, do výkopu se zásypem štěrkodrtí a zhutněním </t>
  </si>
  <si>
    <t>osazení sloupků palisády 130/130/1700mm</t>
  </si>
  <si>
    <t>- do výkopu (oceněn v zemních pracích) 400/400/600mm</t>
  </si>
  <si>
    <t>- do PVC trubky D 300mm dl 550mm (dodávka je ve specifikaci)</t>
  </si>
  <si>
    <t>- zhutnění</t>
  </si>
  <si>
    <t/>
  </si>
  <si>
    <t>Včetně:</t>
  </si>
  <si>
    <t>- dodávky štěrkodrti 4-8mm</t>
  </si>
  <si>
    <t>sloupky ohradníku:13</t>
  </si>
  <si>
    <t>28611164.AR</t>
  </si>
  <si>
    <t>Trubka kanalizační KGEM SN 4 PVC 315x7,7x2000 mm</t>
  </si>
  <si>
    <t>564851111RT4</t>
  </si>
  <si>
    <t>Podklad ze štěrkodrti po zhutnění tloušťky 15 cm, štěrkodrť frakce 0-63 mm</t>
  </si>
  <si>
    <t>564871111RT4</t>
  </si>
  <si>
    <t>Podklad ze štěrkodrti po zhutnění tloušťky 25 cm, štěrkodrť frakce 0-63 mm</t>
  </si>
  <si>
    <t>59461111LIND</t>
  </si>
  <si>
    <t xml:space="preserve">Kladení dlažby z lomového kamene bez dod dlažb, do štěrkopískového lože tl 50mm,fr 4-8mm </t>
  </si>
  <si>
    <t>- včetně dodávky štěrkopísku pro kladecí vrstvu</t>
  </si>
  <si>
    <t>- bez dodávky dlažby z lomového kamene</t>
  </si>
  <si>
    <t xml:space="preserve">  (částečně se použije stávající)</t>
  </si>
  <si>
    <t>583LOMKA</t>
  </si>
  <si>
    <t>Kámen lomový upravený pro dlažbu tl. 100mm, drobnější</t>
  </si>
  <si>
    <t>t</t>
  </si>
  <si>
    <t>- dodávka kamene včetně dopravy</t>
  </si>
  <si>
    <t>tl cca 100mm:</t>
  </si>
  <si>
    <t>ad skladba B (nová ze 100%):</t>
  </si>
  <si>
    <t>11,0*0,10*1,600</t>
  </si>
  <si>
    <t>583LOMKB</t>
  </si>
  <si>
    <t>Kámen lomový upravený pro dlažbu tl. 100mm, hrubší,pro pojízdnou dlažbu</t>
  </si>
  <si>
    <t>ad skladba A (doplnění, stávající 67,0m2 se použije ze 70%):</t>
  </si>
  <si>
    <t>(84,0-67,0)*0,10*1,600+67,0*0,30*0,10*1,600</t>
  </si>
  <si>
    <t>599432111R00</t>
  </si>
  <si>
    <t>Výplň spár dlažby z lomového kamene drtí fr 2-4mm, včetně dodávky drti</t>
  </si>
  <si>
    <t>568111111R00</t>
  </si>
  <si>
    <t>Zřízení vrstvy z geotextilie skl.do 1:5, š.do 3 m</t>
  </si>
  <si>
    <t>69365022R</t>
  </si>
  <si>
    <t>Geotextilie Geomatex NTB10 500  2x50 m bílá</t>
  </si>
  <si>
    <t>včetně 20% na přesahy a ztratné:95,0*1,20</t>
  </si>
  <si>
    <t>918101111IND</t>
  </si>
  <si>
    <t>Lože pod obrubníky nebo obruby dlažeb , ze suchého betonu</t>
  </si>
  <si>
    <t>zpevnění krajní řady komunikací z lomového kamene ložem ze suchého betonu</t>
  </si>
  <si>
    <t>ad skladba A:(16,7+17,2)*0,25*0,15</t>
  </si>
  <si>
    <t>ad skladba B:(2,5+2,2)*0,25*0,15</t>
  </si>
  <si>
    <t>953981106R00</t>
  </si>
  <si>
    <t>Chemické kotvy do betonu, hl. 210 mm, M 24, ampule</t>
  </si>
  <si>
    <t>včetně vrtu</t>
  </si>
  <si>
    <t>zábradlí Z2:</t>
  </si>
  <si>
    <t>ad osazení závitových tyčí pro kotvení sloupků:6</t>
  </si>
  <si>
    <t>979021111R00</t>
  </si>
  <si>
    <t>Výběr a sbírání kamene ručně ze suti s očištěním</t>
  </si>
  <si>
    <t>rozebraná původní dlažba:</t>
  </si>
  <si>
    <t>ad skladba A:67,0*0,10</t>
  </si>
  <si>
    <t>979082111R00</t>
  </si>
  <si>
    <t>Vnitrostaveništní doprava suti do 10 m</t>
  </si>
  <si>
    <t>32,160+0,214</t>
  </si>
  <si>
    <t>979082121R00</t>
  </si>
  <si>
    <t>Příplatek k vnitrost. dopravě suti za dalších 5 m</t>
  </si>
  <si>
    <t>4*(32,160+0,214)</t>
  </si>
  <si>
    <t>979081111R00</t>
  </si>
  <si>
    <t>Odvoz suti a vybour. hmot na skládku do 1 km</t>
  </si>
  <si>
    <t>979081121R00</t>
  </si>
  <si>
    <t>Příplatek k odvozu za každý další 1 km</t>
  </si>
  <si>
    <t>14*0,214</t>
  </si>
  <si>
    <t>998223011R00</t>
  </si>
  <si>
    <t>Přesun hmot, pozemní komunikace, kryt dlážděný</t>
  </si>
  <si>
    <t>15,573+2,551+76,602+3,655+12,060</t>
  </si>
  <si>
    <t>762083120R01</t>
  </si>
  <si>
    <t>Profilování zhlaví trámů do 160cm2, zakončení sloupku ohradníku 130/130mm jehlanem</t>
  </si>
  <si>
    <t>úprava zakončení sloupku</t>
  </si>
  <si>
    <t>762083120R02</t>
  </si>
  <si>
    <t>Profilování zhlaví trámů do 160 cm2, drážka hl 60mm v 75mm ve sloupku 130/130mm</t>
  </si>
  <si>
    <t>úprava sloupku pro uložení vodorovných dřevěných trámců (břeven)</t>
  </si>
  <si>
    <t>762085151R00</t>
  </si>
  <si>
    <t>Hoblování řeziva</t>
  </si>
  <si>
    <t>sloupky ohradníku:13*1,7*0,13*0,13</t>
  </si>
  <si>
    <t>trámce (břevna):11*3,0*0,06*0,075</t>
  </si>
  <si>
    <t>břevno brány:1*4,1*0,06*0,075</t>
  </si>
  <si>
    <t>Mezisoučet</t>
  </si>
  <si>
    <t>prořez:0,540*0,30</t>
  </si>
  <si>
    <t>762911125R00</t>
  </si>
  <si>
    <t>Impregnace řeziv.tlakovakuová Bochemit FORTE PROFI</t>
  </si>
  <si>
    <t>76211211BIND</t>
  </si>
  <si>
    <t>Osazení vodorovných břeven 60/75mm , do sloupků palisády</t>
  </si>
  <si>
    <t>m</t>
  </si>
  <si>
    <t>trámec:11*3,0</t>
  </si>
  <si>
    <t>břevno brány:1*4,0</t>
  </si>
  <si>
    <t>762195000R00</t>
  </si>
  <si>
    <t>Spojovací a ochranné prostředky pro montáž stěn</t>
  </si>
  <si>
    <t>dle kubíků použitého dřeva:</t>
  </si>
  <si>
    <t>605HRANOLY</t>
  </si>
  <si>
    <t>Hranoly MD pro palisádu,stavební,nehoblované, dodávka</t>
  </si>
  <si>
    <t>998762102R00</t>
  </si>
  <si>
    <t>Přesun hmot pro tesařské konstrukce, výšky do 12 m</t>
  </si>
  <si>
    <t>ZÁVĚS</t>
  </si>
  <si>
    <t>Kovový závěs s řetězem, pro břevno brány ohradníku</t>
  </si>
  <si>
    <t>- dle ostatních závěsů na pastvinách hřebčína</t>
  </si>
  <si>
    <t>767996803R00</t>
  </si>
  <si>
    <t>Demontáž atypických ocelových konstr. do 250 kg</t>
  </si>
  <si>
    <t>kg</t>
  </si>
  <si>
    <t>sloupky:7*1,5*5,7</t>
  </si>
  <si>
    <t>zábradlí:(5,55+5,55+2,53+2,71+4,67+5,98)*5,7</t>
  </si>
  <si>
    <t>767995106R00</t>
  </si>
  <si>
    <t>Výroba a montáž kov. atypických konstr. do 250 kg</t>
  </si>
  <si>
    <t>výroba a montáž nýtovaného zábradlí a branky jako kopie dle stávajícího</t>
  </si>
  <si>
    <t>včetně:</t>
  </si>
  <si>
    <t>- osazení závitových tyčí do vrtů (viz položka pro chemickou kotvu)</t>
  </si>
  <si>
    <t>- navaření sloupků k závitovým tyčím</t>
  </si>
  <si>
    <t>- nýtování a dodávky nýtů</t>
  </si>
  <si>
    <t>- montáže kování branky</t>
  </si>
  <si>
    <t>Z2,nové zábradlí:</t>
  </si>
  <si>
    <t>sloupky L 50/50/5mm:6*1,0*3,85</t>
  </si>
  <si>
    <t>příčníky L 50/50/5mm:2*13,5*3,85</t>
  </si>
  <si>
    <t>branka z L 50/50/4mm:2*(0,57+0,80)*3,43</t>
  </si>
  <si>
    <t>kotevní závitové tyče D 20mm:6*0,4*1,85</t>
  </si>
  <si>
    <t>31179131R</t>
  </si>
  <si>
    <t>Tyč závitová M20, DIN 975, poz.</t>
  </si>
  <si>
    <t>kotevní závitové tyče D 20mm:6*0,4</t>
  </si>
  <si>
    <t>10% ztratné:2,4*0,10</t>
  </si>
  <si>
    <t>133L50/50/4</t>
  </si>
  <si>
    <t>Úhelník rovnoramenný L jakost S235  50x50x4 mm, 11375</t>
  </si>
  <si>
    <t>10% ztratné:9,3982*0,10</t>
  </si>
  <si>
    <t>133L50/50/5</t>
  </si>
  <si>
    <t>Úhelník rovnoramenný L jakost S235  50x50x5 mm, 11375</t>
  </si>
  <si>
    <t>10% ztratné:127,05*0,10</t>
  </si>
  <si>
    <t>KOVÁNÍ</t>
  </si>
  <si>
    <t>Kování branky, 2 nerezové  závěsy 90x80mm atd</t>
  </si>
  <si>
    <t>kompl</t>
  </si>
  <si>
    <t>998767101R00</t>
  </si>
  <si>
    <t>Přesun hmot pro zámečnické konstr., výšky do 6 m</t>
  </si>
  <si>
    <t>78329100DIND</t>
  </si>
  <si>
    <t>Nátěr asfaltový dřevěných hranolů trojnásobný</t>
  </si>
  <si>
    <t>sloupky ohradníku:</t>
  </si>
  <si>
    <t>13*4*0,13*0,6</t>
  </si>
  <si>
    <t>783726200R00</t>
  </si>
  <si>
    <t>Nátěr synt. lazurovací tesařských konstr. 2x lak</t>
  </si>
  <si>
    <t>nátěr ohradníku barvou bílou</t>
  </si>
  <si>
    <t>sloupky ohradníku:13*1,7*4*0,13</t>
  </si>
  <si>
    <t>trámce (břevna):11*3,0*2*(0,06+0,075)</t>
  </si>
  <si>
    <t>břevno brány:1*4,1*2*(0,06+0,075)</t>
  </si>
  <si>
    <t>783201811R00</t>
  </si>
  <si>
    <t>Odstranění nátěrů z kovových konstrukcí oškrábáním</t>
  </si>
  <si>
    <t>Z1,stávající zábradlí:</t>
  </si>
  <si>
    <t>sloupky L 50/50/5mm:4*1,0*0,196</t>
  </si>
  <si>
    <t>příčníky L 50/50/5mm:2*11,0*0,196</t>
  </si>
  <si>
    <t>783201831R00</t>
  </si>
  <si>
    <t>Odstr. nátěrů z kovových konstr. chem.odstraňovači</t>
  </si>
  <si>
    <t>783904811R00</t>
  </si>
  <si>
    <t>Odrezivění kovových konstrukcí</t>
  </si>
  <si>
    <t>783215100R00</t>
  </si>
  <si>
    <t>Nátěr olejový kovových konstrukcí 2x + 1xemail</t>
  </si>
  <si>
    <t>sloupky L 50/50/5mm:6*1,0*0,196</t>
  </si>
  <si>
    <t>příčníky L 50/50/5mm:2*13,5*0,196</t>
  </si>
  <si>
    <t>branka z L 50/50/3mm:2*(0,57+0,80)*0,196</t>
  </si>
  <si>
    <t>kotevní závitové tyče D 20mm:6*0,4*0,0628</t>
  </si>
  <si>
    <t>LAVIČKA</t>
  </si>
  <si>
    <t>Litinová lavička s dřevěným sedákem+opěradlem, 1800/400/710mm litinová</t>
  </si>
  <si>
    <t>- konstrukce z litiny natřené černou barvou</t>
  </si>
  <si>
    <t>- dřevěný sedák a opěradlo natřené bezbarvým lakem</t>
  </si>
  <si>
    <t>- provedení shodné s lavičkami situovanými na kladrubské návsi</t>
  </si>
  <si>
    <t>- dopravy na místo</t>
  </si>
  <si>
    <t>blíže viz foto v projektu (výkaz prvků parteru)</t>
  </si>
  <si>
    <t>INFO TABULE</t>
  </si>
  <si>
    <t>Informační tabule ocelová trubková historizující, 1100/1900/110mm</t>
  </si>
  <si>
    <t>- nátěr matnou černou barvou</t>
  </si>
  <si>
    <t>- provedení shodné s informačními panely situovanými při jižním okraji kladrubské návsi</t>
  </si>
  <si>
    <t>- osazení do terénu (dva sloupky)</t>
  </si>
  <si>
    <t>ODPADKOVÝ KOŠ</t>
  </si>
  <si>
    <t>Odpadkový koš ocelový historizující , 40l,se dvěma sloupky pro zabudování do terénu</t>
  </si>
  <si>
    <t>005121000R</t>
  </si>
  <si>
    <t>Zařízení staveniště, vybudování+provoz+odstranění</t>
  </si>
  <si>
    <t>Soubor</t>
  </si>
  <si>
    <t>- obsypání štěrkodrtí 4-8mm 400/400/600-130/130/600mm=0,086 m3</t>
  </si>
  <si>
    <t>- konstrukce ocelová trubková s historizujícími dekorativními prvky</t>
  </si>
  <si>
    <t>- konstrukce sloupků ocelová trubková s historizujícími dekorativními prvky</t>
  </si>
  <si>
    <t>- provedení shodné s informačními panely</t>
  </si>
  <si>
    <t>END</t>
  </si>
  <si>
    <t>Národní hřebčín Kladruby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</si>
</sst>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right" vertical="center"/>
      <protection locked="0"/>
    </xf>
    <xf numFmtId="49" fontId="8" fillId="0" borderId="0" xfId="0" applyNumberFormat="1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center"/>
    </xf>
    <xf numFmtId="0" fontId="0" fillId="0" borderId="0" xfId="0" applyProtection="1"/>
    <xf numFmtId="0" fontId="0" fillId="0" borderId="42" xfId="0" applyFont="1" applyBorder="1" applyAlignment="1" applyProtection="1">
      <alignment vertical="center"/>
    </xf>
    <xf numFmtId="49" fontId="0" fillId="0" borderId="38" xfId="0" applyNumberFormat="1" applyBorder="1" applyAlignment="1" applyProtection="1">
      <alignment vertical="center"/>
    </xf>
    <xf numFmtId="49" fontId="0" fillId="0" borderId="38" xfId="0" applyNumberFormat="1" applyBorder="1" applyAlignment="1" applyProtection="1">
      <alignment vertical="center"/>
    </xf>
    <xf numFmtId="0" fontId="0" fillId="0" borderId="38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43" xfId="0" applyFont="1" applyBorder="1" applyAlignment="1" applyProtection="1">
      <alignment vertical="center"/>
    </xf>
    <xf numFmtId="49" fontId="0" fillId="0" borderId="39" xfId="0" applyNumberFormat="1" applyBorder="1" applyAlignment="1" applyProtection="1">
      <alignment vertical="center"/>
    </xf>
    <xf numFmtId="49" fontId="0" fillId="0" borderId="39" xfId="0" applyNumberFormat="1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3" borderId="44" xfId="0" applyFill="1" applyBorder="1" applyProtection="1"/>
    <xf numFmtId="49" fontId="0" fillId="3" borderId="41" xfId="0" applyNumberFormat="1" applyFill="1" applyBorder="1" applyAlignment="1" applyProtection="1"/>
    <xf numFmtId="49" fontId="0" fillId="3" borderId="41" xfId="0" applyNumberFormat="1" applyFill="1" applyBorder="1" applyProtection="1"/>
    <xf numFmtId="0" fontId="0" fillId="3" borderId="41" xfId="0" applyFill="1" applyBorder="1" applyProtection="1"/>
    <xf numFmtId="0" fontId="0" fillId="3" borderId="40" xfId="0" applyFill="1" applyBorder="1" applyProtection="1"/>
    <xf numFmtId="0" fontId="0" fillId="3" borderId="35" xfId="0" applyFill="1" applyBorder="1" applyProtection="1"/>
    <xf numFmtId="49" fontId="0" fillId="3" borderId="35" xfId="0" applyNumberFormat="1" applyFill="1" applyBorder="1" applyProtection="1"/>
    <xf numFmtId="0" fontId="0" fillId="3" borderId="36" xfId="0" applyFill="1" applyBorder="1" applyProtection="1"/>
    <xf numFmtId="0" fontId="0" fillId="3" borderId="49" xfId="0" applyFill="1" applyBorder="1" applyProtection="1"/>
    <xf numFmtId="0" fontId="0" fillId="3" borderId="50" xfId="0" applyFill="1" applyBorder="1" applyAlignment="1" applyProtection="1">
      <alignment wrapText="1"/>
    </xf>
    <xf numFmtId="0" fontId="0" fillId="3" borderId="48" xfId="0" applyFill="1" applyBorder="1" applyAlignment="1" applyProtection="1">
      <alignment wrapText="1"/>
    </xf>
    <xf numFmtId="0" fontId="0" fillId="3" borderId="51" xfId="0" applyFill="1" applyBorder="1" applyAlignment="1" applyProtection="1">
      <alignment vertical="top"/>
    </xf>
    <xf numFmtId="49" fontId="0" fillId="3" borderId="51" xfId="0" applyNumberFormat="1" applyFill="1" applyBorder="1" applyAlignment="1" applyProtection="1">
      <alignment vertical="top"/>
    </xf>
    <xf numFmtId="49" fontId="0" fillId="3" borderId="47" xfId="0" applyNumberFormat="1" applyFill="1" applyBorder="1" applyAlignment="1" applyProtection="1">
      <alignment vertical="top"/>
    </xf>
    <xf numFmtId="0" fontId="0" fillId="3" borderId="47" xfId="0" applyFill="1" applyBorder="1" applyAlignment="1" applyProtection="1">
      <alignment vertical="top"/>
    </xf>
    <xf numFmtId="164" fontId="0" fillId="3" borderId="47" xfId="0" applyNumberFormat="1" applyFill="1" applyBorder="1" applyAlignment="1" applyProtection="1">
      <alignment vertical="top"/>
    </xf>
    <xf numFmtId="4" fontId="0" fillId="3" borderId="47" xfId="0" applyNumberFormat="1" applyFill="1" applyBorder="1" applyAlignment="1" applyProtection="1">
      <alignment vertical="top"/>
    </xf>
    <xf numFmtId="0" fontId="16" fillId="0" borderId="26" xfId="0" applyFont="1" applyBorder="1" applyAlignment="1" applyProtection="1">
      <alignment vertical="top"/>
    </xf>
    <xf numFmtId="0" fontId="16" fillId="0" borderId="26" xfId="0" applyNumberFormat="1" applyFont="1" applyBorder="1" applyAlignment="1" applyProtection="1">
      <alignment vertical="top"/>
    </xf>
    <xf numFmtId="0" fontId="16" fillId="0" borderId="33" xfId="0" applyNumberFormat="1" applyFont="1" applyBorder="1" applyAlignment="1" applyProtection="1">
      <alignment horizontal="left" vertical="top" wrapText="1"/>
    </xf>
    <xf numFmtId="0" fontId="16" fillId="0" borderId="33" xfId="0" applyFont="1" applyBorder="1" applyAlignment="1" applyProtection="1">
      <alignment vertical="top" shrinkToFit="1"/>
    </xf>
    <xf numFmtId="164" fontId="16" fillId="0" borderId="33" xfId="0" applyNumberFormat="1" applyFont="1" applyBorder="1" applyAlignment="1" applyProtection="1">
      <alignment vertical="top" shrinkToFit="1"/>
    </xf>
    <xf numFmtId="4" fontId="16" fillId="0" borderId="33" xfId="0" applyNumberFormat="1" applyFont="1" applyBorder="1" applyAlignment="1" applyProtection="1">
      <alignment vertical="top" shrinkToFit="1"/>
    </xf>
    <xf numFmtId="0" fontId="16" fillId="0" borderId="26" xfId="0" applyFont="1" applyBorder="1" applyAlignment="1" applyProtection="1">
      <alignment vertical="top" shrinkToFit="1"/>
    </xf>
    <xf numFmtId="0" fontId="16" fillId="0" borderId="0" xfId="0" applyFont="1" applyProtection="1"/>
    <xf numFmtId="0" fontId="17" fillId="0" borderId="33" xfId="0" quotePrefix="1" applyNumberFormat="1" applyFont="1" applyBorder="1" applyAlignment="1" applyProtection="1">
      <alignment horizontal="left" vertical="top" wrapText="1"/>
    </xf>
    <xf numFmtId="0" fontId="17" fillId="0" borderId="33" xfId="0" applyNumberFormat="1" applyFont="1" applyBorder="1" applyAlignment="1" applyProtection="1">
      <alignment vertical="top" wrapText="1" shrinkToFit="1"/>
    </xf>
    <xf numFmtId="164" fontId="17" fillId="0" borderId="33" xfId="0" applyNumberFormat="1" applyFont="1" applyBorder="1" applyAlignment="1" applyProtection="1">
      <alignment vertical="top" wrapText="1" shrinkToFit="1"/>
    </xf>
    <xf numFmtId="0" fontId="18" fillId="0" borderId="26" xfId="0" applyNumberFormat="1" applyFont="1" applyBorder="1" applyAlignment="1" applyProtection="1">
      <alignment horizontal="left" vertical="top" wrapText="1"/>
    </xf>
    <xf numFmtId="0" fontId="18" fillId="0" borderId="0" xfId="0" applyNumberFormat="1" applyFont="1" applyBorder="1" applyAlignment="1" applyProtection="1">
      <alignment vertical="top" wrapText="1" shrinkToFit="1"/>
    </xf>
    <xf numFmtId="164" fontId="18" fillId="0" borderId="0" xfId="0" applyNumberFormat="1" applyFont="1" applyBorder="1" applyAlignment="1" applyProtection="1">
      <alignment vertical="top" wrapText="1" shrinkToFit="1"/>
    </xf>
    <xf numFmtId="4" fontId="18" fillId="0" borderId="0" xfId="0" applyNumberFormat="1" applyFont="1" applyBorder="1" applyAlignment="1" applyProtection="1">
      <alignment vertical="top" wrapText="1" shrinkToFit="1"/>
    </xf>
    <xf numFmtId="4" fontId="18" fillId="0" borderId="34" xfId="0" applyNumberFormat="1" applyFont="1" applyBorder="1" applyAlignment="1" applyProtection="1">
      <alignment vertical="top" wrapText="1" shrinkToFit="1"/>
    </xf>
    <xf numFmtId="49" fontId="20" fillId="0" borderId="0" xfId="0" applyNumberFormat="1" applyFont="1" applyAlignment="1" applyProtection="1">
      <alignment wrapText="1"/>
    </xf>
    <xf numFmtId="0" fontId="0" fillId="3" borderId="10" xfId="0" applyFill="1" applyBorder="1" applyAlignment="1" applyProtection="1">
      <alignment vertical="top"/>
    </xf>
    <xf numFmtId="0" fontId="0" fillId="3" borderId="10" xfId="0" applyNumberFormat="1" applyFill="1" applyBorder="1" applyAlignment="1" applyProtection="1">
      <alignment vertical="top"/>
    </xf>
    <xf numFmtId="0" fontId="0" fillId="3" borderId="37" xfId="0" applyNumberFormat="1" applyFill="1" applyBorder="1" applyAlignment="1" applyProtection="1">
      <alignment horizontal="left" vertical="top" wrapText="1"/>
    </xf>
    <xf numFmtId="0" fontId="0" fillId="3" borderId="37" xfId="0" applyFill="1" applyBorder="1" applyAlignment="1" applyProtection="1">
      <alignment vertical="top" shrinkToFit="1"/>
    </xf>
    <xf numFmtId="164" fontId="0" fillId="3" borderId="37" xfId="0" applyNumberFormat="1" applyFill="1" applyBorder="1" applyAlignment="1" applyProtection="1">
      <alignment vertical="top" shrinkToFit="1"/>
    </xf>
    <xf numFmtId="4" fontId="0" fillId="3" borderId="37" xfId="0" applyNumberFormat="1" applyFill="1" applyBorder="1" applyAlignment="1" applyProtection="1">
      <alignment vertical="top" shrinkToFit="1"/>
    </xf>
    <xf numFmtId="0" fontId="0" fillId="3" borderId="10" xfId="0" applyFill="1" applyBorder="1" applyAlignment="1" applyProtection="1">
      <alignment vertical="top" shrinkToFit="1"/>
    </xf>
    <xf numFmtId="0" fontId="18" fillId="0" borderId="33" xfId="0" applyNumberFormat="1" applyFont="1" applyBorder="1" applyAlignment="1" applyProtection="1">
      <alignment horizontal="left" vertical="top" wrapText="1"/>
    </xf>
    <xf numFmtId="0" fontId="18" fillId="0" borderId="33" xfId="0" applyFont="1" applyBorder="1" applyAlignment="1" applyProtection="1">
      <alignment vertical="top" shrinkToFit="1"/>
    </xf>
    <xf numFmtId="164" fontId="18" fillId="0" borderId="33" xfId="0" applyNumberFormat="1" applyFont="1" applyBorder="1" applyAlignment="1" applyProtection="1">
      <alignment vertical="top" shrinkToFit="1"/>
    </xf>
    <xf numFmtId="4" fontId="18" fillId="0" borderId="33" xfId="0" applyNumberFormat="1" applyFont="1" applyBorder="1" applyAlignment="1" applyProtection="1">
      <alignment vertical="top" shrinkToFit="1"/>
    </xf>
    <xf numFmtId="0" fontId="19" fillId="0" borderId="33" xfId="0" quotePrefix="1" applyNumberFormat="1" applyFont="1" applyBorder="1" applyAlignment="1" applyProtection="1">
      <alignment horizontal="left" vertical="top" wrapText="1"/>
    </xf>
    <xf numFmtId="0" fontId="19" fillId="0" borderId="33" xfId="0" applyNumberFormat="1" applyFont="1" applyBorder="1" applyAlignment="1" applyProtection="1">
      <alignment vertical="top" wrapText="1" shrinkToFit="1"/>
    </xf>
    <xf numFmtId="164" fontId="19" fillId="0" borderId="33" xfId="0" applyNumberFormat="1" applyFont="1" applyBorder="1" applyAlignment="1" applyProtection="1">
      <alignment vertical="top" wrapText="1" shrinkToFit="1"/>
    </xf>
    <xf numFmtId="0" fontId="16" fillId="0" borderId="10" xfId="0" applyFont="1" applyBorder="1" applyAlignment="1" applyProtection="1">
      <alignment vertical="top"/>
    </xf>
    <xf numFmtId="0" fontId="16" fillId="0" borderId="10" xfId="0" applyNumberFormat="1" applyFont="1" applyBorder="1" applyAlignment="1" applyProtection="1">
      <alignment vertical="top"/>
    </xf>
    <xf numFmtId="0" fontId="16" fillId="0" borderId="37" xfId="0" applyNumberFormat="1" applyFont="1" applyBorder="1" applyAlignment="1" applyProtection="1">
      <alignment horizontal="left" vertical="top" wrapText="1"/>
    </xf>
    <xf numFmtId="0" fontId="16" fillId="0" borderId="37" xfId="0" applyFont="1" applyBorder="1" applyAlignment="1" applyProtection="1">
      <alignment vertical="top" shrinkToFit="1"/>
    </xf>
    <xf numFmtId="164" fontId="16" fillId="0" borderId="37" xfId="0" applyNumberFormat="1" applyFont="1" applyBorder="1" applyAlignment="1" applyProtection="1">
      <alignment vertical="top" shrinkToFit="1"/>
    </xf>
    <xf numFmtId="4" fontId="16" fillId="0" borderId="37" xfId="0" applyNumberFormat="1" applyFont="1" applyBorder="1" applyAlignment="1" applyProtection="1">
      <alignment vertical="top" shrinkToFit="1"/>
    </xf>
    <xf numFmtId="0" fontId="16" fillId="0" borderId="10" xfId="0" applyFont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left" vertical="top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left" wrapText="1"/>
    </xf>
    <xf numFmtId="4" fontId="16" fillId="5" borderId="33" xfId="0" applyNumberFormat="1" applyFont="1" applyFill="1" applyBorder="1" applyAlignment="1" applyProtection="1">
      <alignment vertical="top" shrinkToFit="1"/>
      <protection locked="0"/>
    </xf>
    <xf numFmtId="4" fontId="16" fillId="5" borderId="37" xfId="0" applyNumberFormat="1" applyFont="1" applyFill="1" applyBorder="1" applyAlignment="1" applyProtection="1">
      <alignment vertical="top" shrinkToFit="1"/>
      <protection locked="0"/>
    </xf>
    <xf numFmtId="0" fontId="0" fillId="0" borderId="20" xfId="0" applyBorder="1" applyProtection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9" fillId="3" borderId="1" xfId="0" applyFont="1" applyFill="1" applyBorder="1" applyAlignment="1" applyProtection="1">
      <alignment horizontal="left" vertical="center" indent="1"/>
    </xf>
    <xf numFmtId="49" fontId="6" fillId="3" borderId="0" xfId="0" applyNumberFormat="1" applyFont="1" applyFill="1" applyBorder="1" applyAlignment="1" applyProtection="1">
      <alignment horizontal="left" vertical="center"/>
    </xf>
    <xf numFmtId="49" fontId="6" fillId="3" borderId="18" xfId="0" applyNumberFormat="1" applyFont="1" applyFill="1" applyBorder="1" applyAlignment="1" applyProtection="1">
      <alignment horizontal="center" vertical="center" shrinkToFit="1"/>
    </xf>
    <xf numFmtId="0" fontId="6" fillId="3" borderId="18" xfId="0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 applyProtection="1">
      <alignment horizontal="center" vertical="center" shrinkToFit="1"/>
    </xf>
    <xf numFmtId="14" fontId="3" fillId="0" borderId="0" xfId="0" applyNumberFormat="1" applyFont="1" applyAlignment="1" applyProtection="1">
      <alignment horizontal="left"/>
    </xf>
    <xf numFmtId="0" fontId="0" fillId="3" borderId="1" xfId="0" applyFont="1" applyFill="1" applyBorder="1" applyAlignment="1" applyProtection="1">
      <alignment horizontal="left" vertical="center" indent="1"/>
    </xf>
    <xf numFmtId="0" fontId="8" fillId="3" borderId="0" xfId="0" applyFont="1" applyFill="1" applyBorder="1" applyAlignment="1" applyProtection="1">
      <alignment horizontal="left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left" vertical="center" indent="1"/>
    </xf>
    <xf numFmtId="0" fontId="0" fillId="3" borderId="6" xfId="0" applyFont="1" applyFill="1" applyBorder="1" applyProtection="1"/>
    <xf numFmtId="49" fontId="8" fillId="3" borderId="6" xfId="0" applyNumberFormat="1" applyFont="1" applyFill="1" applyBorder="1" applyAlignment="1" applyProtection="1">
      <alignment horizontal="left" vertical="center"/>
    </xf>
    <xf numFmtId="0" fontId="8" fillId="3" borderId="6" xfId="0" applyFont="1" applyFill="1" applyBorder="1" applyProtection="1"/>
    <xf numFmtId="0" fontId="8" fillId="3" borderId="6" xfId="0" applyFont="1" applyFill="1" applyBorder="1" applyAlignment="1" applyProtection="1"/>
    <xf numFmtId="0" fontId="8" fillId="3" borderId="8" xfId="0" applyFont="1" applyFill="1" applyBorder="1" applyAlignment="1" applyProtection="1"/>
    <xf numFmtId="0" fontId="0" fillId="0" borderId="1" xfId="0" applyFont="1" applyBorder="1" applyAlignment="1" applyProtection="1">
      <alignment horizontal="left" vertical="center" indent="1"/>
    </xf>
    <xf numFmtId="0" fontId="0" fillId="0" borderId="0" xfId="0" applyBorder="1" applyProtection="1"/>
    <xf numFmtId="49" fontId="8" fillId="0" borderId="0" xfId="0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9" xfId="0" applyFont="1" applyBorder="1" applyAlignment="1" applyProtection="1">
      <alignment horizontal="left" vertical="center" indent="1"/>
    </xf>
    <xf numFmtId="49" fontId="8" fillId="0" borderId="6" xfId="0" applyNumberFormat="1" applyFont="1" applyBorder="1" applyAlignment="1" applyProtection="1">
      <alignment horizontal="right" vertical="center"/>
    </xf>
    <xf numFmtId="49" fontId="8" fillId="0" borderId="6" xfId="0" applyNumberFormat="1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8" xfId="0" applyBorder="1" applyAlignment="1" applyProtection="1"/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/>
    <xf numFmtId="0" fontId="8" fillId="0" borderId="0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indent="1"/>
    </xf>
    <xf numFmtId="0" fontId="8" fillId="0" borderId="6" xfId="0" applyFont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left" vertical="center"/>
    </xf>
    <xf numFmtId="0" fontId="0" fillId="0" borderId="6" xfId="0" applyBorder="1" applyAlignment="1" applyProtection="1">
      <alignment vertical="center"/>
    </xf>
    <xf numFmtId="0" fontId="0" fillId="0" borderId="6" xfId="0" applyBorder="1" applyAlignment="1" applyProtection="1"/>
    <xf numFmtId="0" fontId="0" fillId="0" borderId="6" xfId="0" applyBorder="1" applyAlignment="1" applyProtection="1">
      <alignment horizontal="right"/>
    </xf>
    <xf numFmtId="0" fontId="0" fillId="0" borderId="6" xfId="0" applyFont="1" applyBorder="1" applyAlignment="1" applyProtection="1">
      <alignment horizontal="right" vertical="center"/>
    </xf>
    <xf numFmtId="0" fontId="0" fillId="0" borderId="17" xfId="0" applyFont="1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/>
    </xf>
    <xf numFmtId="0" fontId="8" fillId="0" borderId="18" xfId="0" applyFont="1" applyFill="1" applyBorder="1" applyAlignment="1" applyProtection="1">
      <alignment horizontal="left" vertical="top"/>
    </xf>
    <xf numFmtId="0" fontId="8" fillId="0" borderId="18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horizontal="right" vertical="center"/>
    </xf>
    <xf numFmtId="0" fontId="0" fillId="0" borderId="19" xfId="0" applyBorder="1" applyAlignment="1" applyProtection="1"/>
    <xf numFmtId="0" fontId="0" fillId="0" borderId="6" xfId="0" applyBorder="1" applyAlignment="1" applyProtection="1">
      <alignment horizontal="left"/>
    </xf>
    <xf numFmtId="1" fontId="0" fillId="0" borderId="6" xfId="0" applyNumberFormat="1" applyFont="1" applyBorder="1" applyAlignment="1" applyProtection="1">
      <alignment horizontal="right" indent="1"/>
    </xf>
    <xf numFmtId="0" fontId="0" fillId="0" borderId="6" xfId="0" applyFont="1" applyBorder="1" applyAlignment="1" applyProtection="1">
      <alignment horizontal="right" indent="1"/>
    </xf>
    <xf numFmtId="0" fontId="0" fillId="0" borderId="8" xfId="0" applyFont="1" applyBorder="1" applyAlignment="1" applyProtection="1">
      <alignment horizontal="right" indent="1"/>
    </xf>
    <xf numFmtId="49" fontId="0" fillId="0" borderId="1" xfId="0" applyNumberFormat="1" applyBorder="1" applyProtection="1"/>
    <xf numFmtId="49" fontId="0" fillId="0" borderId="14" xfId="0" applyNumberFormat="1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/>
    </xf>
    <xf numFmtId="0" fontId="0" fillId="0" borderId="12" xfId="0" applyBorder="1" applyProtection="1"/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/>
    </xf>
    <xf numFmtId="0" fontId="8" fillId="0" borderId="12" xfId="0" applyFont="1" applyBorder="1" applyProtection="1"/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 indent="1"/>
    </xf>
    <xf numFmtId="1" fontId="8" fillId="0" borderId="15" xfId="0" applyNumberFormat="1" applyFont="1" applyBorder="1" applyAlignment="1" applyProtection="1">
      <alignment horizontal="right" vertical="center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/>
    </xf>
    <xf numFmtId="0" fontId="0" fillId="0" borderId="6" xfId="0" applyBorder="1" applyProtection="1"/>
    <xf numFmtId="1" fontId="8" fillId="0" borderId="10" xfId="0" applyNumberFormat="1" applyFont="1" applyBorder="1" applyAlignment="1" applyProtection="1">
      <alignment horizontal="right" vertical="center"/>
    </xf>
    <xf numFmtId="0" fontId="0" fillId="0" borderId="6" xfId="0" applyBorder="1" applyAlignment="1" applyProtection="1">
      <alignment horizontal="left" vertical="center" indent="1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9" fontId="0" fillId="0" borderId="8" xfId="0" applyNumberFormat="1" applyFon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horizontal="left" vertical="center"/>
    </xf>
    <xf numFmtId="4" fontId="12" fillId="3" borderId="7" xfId="0" applyNumberFormat="1" applyFont="1" applyFill="1" applyBorder="1" applyAlignment="1" applyProtection="1">
      <alignment horizontal="righ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Protection="1"/>
    <xf numFmtId="49" fontId="8" fillId="3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Border="1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Border="1" applyProtection="1"/>
    <xf numFmtId="0" fontId="8" fillId="0" borderId="6" xfId="0" applyFont="1" applyBorder="1" applyProtection="1"/>
    <xf numFmtId="0" fontId="8" fillId="0" borderId="6" xfId="0" applyFont="1" applyBorder="1" applyAlignment="1" applyProtection="1"/>
    <xf numFmtId="0" fontId="8" fillId="0" borderId="2" xfId="0" applyFont="1" applyBorder="1" applyAlignment="1" applyProtection="1">
      <alignment horizontal="right"/>
    </xf>
    <xf numFmtId="0" fontId="8" fillId="0" borderId="0" xfId="0" applyFont="1" applyProtection="1"/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4" xfId="0" applyBorder="1" applyAlignment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shrinkToFit="1"/>
    </xf>
    <xf numFmtId="3" fontId="0" fillId="0" borderId="26" xfId="0" applyNumberFormat="1" applyBorder="1" applyProtection="1"/>
    <xf numFmtId="3" fontId="7" fillId="3" borderId="27" xfId="0" applyNumberFormat="1" applyFont="1" applyFill="1" applyBorder="1" applyAlignment="1" applyProtection="1">
      <alignment vertical="center"/>
    </xf>
    <xf numFmtId="3" fontId="7" fillId="3" borderId="18" xfId="0" applyNumberFormat="1" applyFont="1" applyFill="1" applyBorder="1" applyAlignment="1" applyProtection="1">
      <alignment vertical="center"/>
    </xf>
    <xf numFmtId="3" fontId="7" fillId="3" borderId="18" xfId="0" applyNumberFormat="1" applyFont="1" applyFill="1" applyBorder="1" applyAlignment="1" applyProtection="1">
      <alignment vertical="center" wrapText="1"/>
    </xf>
    <xf numFmtId="3" fontId="10" fillId="3" borderId="28" xfId="0" applyNumberFormat="1" applyFont="1" applyFill="1" applyBorder="1" applyAlignment="1" applyProtection="1">
      <alignment horizontal="center" vertical="center" wrapText="1" shrinkToFit="1"/>
    </xf>
    <xf numFmtId="3" fontId="7" fillId="3" borderId="28" xfId="0" applyNumberFormat="1" applyFont="1" applyFill="1" applyBorder="1" applyAlignment="1" applyProtection="1">
      <alignment horizontal="center" vertical="center" wrapText="1" shrinkToFit="1"/>
    </xf>
    <xf numFmtId="3" fontId="7" fillId="3" borderId="28" xfId="0" applyNumberFormat="1" applyFont="1" applyFill="1" applyBorder="1" applyAlignment="1" applyProtection="1">
      <alignment horizontal="center" vertical="center" wrapText="1"/>
    </xf>
    <xf numFmtId="3" fontId="0" fillId="0" borderId="31" xfId="0" applyNumberFormat="1" applyBorder="1" applyAlignment="1" applyProtection="1"/>
    <xf numFmtId="3" fontId="0" fillId="0" borderId="12" xfId="0" applyNumberFormat="1" applyBorder="1" applyProtection="1"/>
    <xf numFmtId="3" fontId="0" fillId="0" borderId="12" xfId="0" applyNumberFormat="1" applyBorder="1" applyAlignment="1" applyProtection="1">
      <alignment wrapText="1"/>
    </xf>
    <xf numFmtId="3" fontId="3" fillId="0" borderId="29" xfId="0" applyNumberFormat="1" applyFont="1" applyBorder="1" applyAlignment="1" applyProtection="1">
      <alignment horizontal="right" wrapText="1" shrinkToFit="1"/>
    </xf>
    <xf numFmtId="3" fontId="3" fillId="0" borderId="29" xfId="0" applyNumberFormat="1" applyFont="1" applyBorder="1" applyAlignment="1" applyProtection="1">
      <alignment horizontal="right" shrinkToFit="1"/>
    </xf>
    <xf numFmtId="3" fontId="0" fillId="0" borderId="29" xfId="0" applyNumberFormat="1" applyBorder="1" applyAlignment="1" applyProtection="1">
      <alignment shrinkToFit="1"/>
    </xf>
    <xf numFmtId="3" fontId="0" fillId="0" borderId="29" xfId="0" applyNumberFormat="1" applyBorder="1" applyAlignment="1" applyProtection="1"/>
    <xf numFmtId="3" fontId="0" fillId="4" borderId="31" xfId="0" applyNumberFormat="1" applyFill="1" applyBorder="1" applyProtection="1"/>
    <xf numFmtId="3" fontId="0" fillId="4" borderId="12" xfId="0" applyNumberFormat="1" applyFill="1" applyBorder="1" applyProtection="1"/>
    <xf numFmtId="3" fontId="0" fillId="4" borderId="32" xfId="0" applyNumberFormat="1" applyFill="1" applyBorder="1" applyProtection="1"/>
    <xf numFmtId="3" fontId="0" fillId="4" borderId="30" xfId="0" applyNumberFormat="1" applyFill="1" applyBorder="1" applyAlignment="1" applyProtection="1">
      <alignment wrapText="1" shrinkToFit="1"/>
    </xf>
    <xf numFmtId="3" fontId="0" fillId="4" borderId="30" xfId="0" applyNumberFormat="1" applyFill="1" applyBorder="1" applyAlignment="1" applyProtection="1">
      <alignment shrinkToFit="1"/>
    </xf>
    <xf numFmtId="3" fontId="0" fillId="4" borderId="30" xfId="0" applyNumberFormat="1" applyFill="1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>
      <alignment wrapText="1"/>
    </xf>
    <xf numFmtId="0" fontId="15" fillId="0" borderId="0" xfId="0" applyNumberFormat="1" applyFont="1" applyAlignment="1" applyProtection="1">
      <alignment wrapText="1"/>
    </xf>
    <xf numFmtId="4" fontId="0" fillId="0" borderId="0" xfId="0" applyNumberFormat="1" applyProtection="1"/>
    <xf numFmtId="4" fontId="0" fillId="0" borderId="0" xfId="0" applyNumberFormat="1" applyAlignment="1" applyProtection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37</v>
      </c>
    </row>
    <row r="2" spans="1:7" ht="57.75" customHeight="1" x14ac:dyDescent="0.2">
      <c r="A2" s="9" t="s">
        <v>38</v>
      </c>
      <c r="B2" s="9"/>
      <c r="C2" s="9"/>
      <c r="D2" s="9"/>
      <c r="E2" s="9"/>
      <c r="F2" s="9"/>
      <c r="G2" s="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24"/>
  <sheetViews>
    <sheetView showGridLines="0" tabSelected="1" view="pageBreakPreview" topLeftCell="B1" zoomScaleNormal="100" zoomScaleSheetLayoutView="100" workbookViewId="0">
      <selection activeCell="D11" sqref="D11:G11"/>
    </sheetView>
  </sheetViews>
  <sheetFormatPr defaultColWidth="9" defaultRowHeight="12.75" x14ac:dyDescent="0.2"/>
  <cols>
    <col min="1" max="1" width="8.42578125" style="21" hidden="1" customWidth="1"/>
    <col min="2" max="2" width="9.140625" style="21" customWidth="1"/>
    <col min="3" max="3" width="7.42578125" style="21" customWidth="1"/>
    <col min="4" max="4" width="13.42578125" style="21" customWidth="1"/>
    <col min="5" max="5" width="12.140625" style="21" customWidth="1"/>
    <col min="6" max="6" width="11.42578125" style="21" customWidth="1"/>
    <col min="7" max="7" width="12.5703125" style="230" customWidth="1"/>
    <col min="8" max="8" width="12.5703125" style="21" customWidth="1"/>
    <col min="9" max="9" width="12.5703125" style="230" customWidth="1"/>
    <col min="10" max="10" width="6.5703125" style="230" customWidth="1"/>
    <col min="11" max="11" width="4.42578125" style="21" customWidth="1"/>
    <col min="12" max="15" width="10.5703125" style="21" customWidth="1"/>
    <col min="16" max="51" width="9" style="21"/>
    <col min="52" max="52" width="92.42578125" style="21" customWidth="1"/>
    <col min="53" max="16384" width="9" style="21"/>
  </cols>
  <sheetData>
    <row r="1" spans="1:15" ht="33.75" customHeight="1" x14ac:dyDescent="0.2">
      <c r="A1" s="94" t="s">
        <v>35</v>
      </c>
      <c r="B1" s="95" t="s">
        <v>41</v>
      </c>
      <c r="C1" s="96"/>
      <c r="D1" s="96"/>
      <c r="E1" s="96"/>
      <c r="F1" s="96"/>
      <c r="G1" s="96"/>
      <c r="H1" s="96"/>
      <c r="I1" s="96"/>
      <c r="J1" s="97"/>
    </row>
    <row r="2" spans="1:15" ht="23.25" customHeight="1" x14ac:dyDescent="0.2">
      <c r="A2" s="98"/>
      <c r="B2" s="99" t="s">
        <v>39</v>
      </c>
      <c r="C2" s="100"/>
      <c r="D2" s="101" t="s">
        <v>45</v>
      </c>
      <c r="E2" s="102"/>
      <c r="F2" s="102"/>
      <c r="G2" s="102"/>
      <c r="H2" s="102"/>
      <c r="I2" s="102"/>
      <c r="J2" s="103"/>
      <c r="O2" s="104"/>
    </row>
    <row r="3" spans="1:15" ht="23.25" hidden="1" customHeight="1" x14ac:dyDescent="0.2">
      <c r="A3" s="98"/>
      <c r="B3" s="105" t="s">
        <v>42</v>
      </c>
      <c r="C3" s="106"/>
      <c r="D3" s="107"/>
      <c r="E3" s="108"/>
      <c r="F3" s="108"/>
      <c r="G3" s="108"/>
      <c r="H3" s="108"/>
      <c r="I3" s="108"/>
      <c r="J3" s="109"/>
    </row>
    <row r="4" spans="1:15" ht="23.25" hidden="1" customHeight="1" x14ac:dyDescent="0.2">
      <c r="A4" s="98"/>
      <c r="B4" s="110" t="s">
        <v>43</v>
      </c>
      <c r="C4" s="111"/>
      <c r="D4" s="112"/>
      <c r="E4" s="112"/>
      <c r="F4" s="113"/>
      <c r="G4" s="114"/>
      <c r="H4" s="113"/>
      <c r="I4" s="114"/>
      <c r="J4" s="115"/>
    </row>
    <row r="5" spans="1:15" ht="24" customHeight="1" x14ac:dyDescent="0.2">
      <c r="A5" s="98"/>
      <c r="B5" s="116" t="s">
        <v>20</v>
      </c>
      <c r="C5" s="117"/>
      <c r="D5" s="118" t="s">
        <v>410</v>
      </c>
      <c r="E5" s="119"/>
      <c r="F5" s="119"/>
      <c r="G5" s="119"/>
      <c r="H5" s="120" t="s">
        <v>32</v>
      </c>
      <c r="I5" s="118" t="s">
        <v>49</v>
      </c>
      <c r="J5" s="121"/>
    </row>
    <row r="6" spans="1:15" ht="15.75" customHeight="1" x14ac:dyDescent="0.2">
      <c r="A6" s="98"/>
      <c r="B6" s="122"/>
      <c r="C6" s="119"/>
      <c r="D6" s="118" t="s">
        <v>46</v>
      </c>
      <c r="E6" s="119"/>
      <c r="F6" s="119"/>
      <c r="G6" s="119"/>
      <c r="H6" s="120" t="s">
        <v>33</v>
      </c>
      <c r="I6" s="118" t="s">
        <v>50</v>
      </c>
      <c r="J6" s="121"/>
    </row>
    <row r="7" spans="1:15" ht="15.75" customHeight="1" x14ac:dyDescent="0.2">
      <c r="A7" s="98"/>
      <c r="B7" s="123"/>
      <c r="C7" s="124" t="s">
        <v>48</v>
      </c>
      <c r="D7" s="125" t="s">
        <v>47</v>
      </c>
      <c r="E7" s="126"/>
      <c r="F7" s="126"/>
      <c r="G7" s="126"/>
      <c r="H7" s="127"/>
      <c r="I7" s="126"/>
      <c r="J7" s="128"/>
    </row>
    <row r="8" spans="1:15" ht="24" hidden="1" customHeight="1" x14ac:dyDescent="0.2">
      <c r="A8" s="98"/>
      <c r="B8" s="116" t="s">
        <v>18</v>
      </c>
      <c r="C8" s="117"/>
      <c r="D8" s="129"/>
      <c r="E8" s="117"/>
      <c r="F8" s="117"/>
      <c r="G8" s="130"/>
      <c r="H8" s="120" t="s">
        <v>32</v>
      </c>
      <c r="I8" s="131"/>
      <c r="J8" s="121"/>
    </row>
    <row r="9" spans="1:15" ht="15.75" hidden="1" customHeight="1" x14ac:dyDescent="0.2">
      <c r="A9" s="98"/>
      <c r="B9" s="98"/>
      <c r="C9" s="117"/>
      <c r="D9" s="129"/>
      <c r="E9" s="117"/>
      <c r="F9" s="117"/>
      <c r="G9" s="130"/>
      <c r="H9" s="120" t="s">
        <v>33</v>
      </c>
      <c r="I9" s="131"/>
      <c r="J9" s="121"/>
    </row>
    <row r="10" spans="1:15" ht="15.75" hidden="1" customHeight="1" x14ac:dyDescent="0.2">
      <c r="A10" s="98"/>
      <c r="B10" s="132"/>
      <c r="C10" s="133"/>
      <c r="D10" s="134"/>
      <c r="E10" s="135"/>
      <c r="F10" s="135"/>
      <c r="G10" s="136"/>
      <c r="H10" s="136"/>
      <c r="I10" s="137"/>
      <c r="J10" s="128"/>
    </row>
    <row r="11" spans="1:15" ht="24" customHeight="1" x14ac:dyDescent="0.2">
      <c r="A11" s="98"/>
      <c r="B11" s="116" t="s">
        <v>17</v>
      </c>
      <c r="C11" s="117"/>
      <c r="D11" s="14"/>
      <c r="E11" s="14"/>
      <c r="F11" s="14"/>
      <c r="G11" s="14"/>
      <c r="H11" s="120" t="s">
        <v>32</v>
      </c>
      <c r="I11" s="18"/>
      <c r="J11" s="121"/>
    </row>
    <row r="12" spans="1:15" ht="15.75" customHeight="1" x14ac:dyDescent="0.2">
      <c r="A12" s="98"/>
      <c r="B12" s="122"/>
      <c r="C12" s="119"/>
      <c r="D12" s="15"/>
      <c r="E12" s="15"/>
      <c r="F12" s="15"/>
      <c r="G12" s="15"/>
      <c r="H12" s="120" t="s">
        <v>33</v>
      </c>
      <c r="I12" s="18"/>
      <c r="J12" s="121"/>
    </row>
    <row r="13" spans="1:15" ht="15.75" customHeight="1" x14ac:dyDescent="0.2">
      <c r="A13" s="98"/>
      <c r="B13" s="123"/>
      <c r="C13" s="17"/>
      <c r="D13" s="16"/>
      <c r="E13" s="16"/>
      <c r="F13" s="16"/>
      <c r="G13" s="16"/>
      <c r="H13" s="138"/>
      <c r="I13" s="126"/>
      <c r="J13" s="128"/>
    </row>
    <row r="14" spans="1:15" ht="24" customHeight="1" x14ac:dyDescent="0.2">
      <c r="A14" s="98"/>
      <c r="B14" s="139" t="s">
        <v>19</v>
      </c>
      <c r="C14" s="140"/>
      <c r="D14" s="141" t="s">
        <v>44</v>
      </c>
      <c r="E14" s="142"/>
      <c r="F14" s="142"/>
      <c r="G14" s="142"/>
      <c r="H14" s="143"/>
      <c r="I14" s="142"/>
      <c r="J14" s="144"/>
    </row>
    <row r="15" spans="1:15" ht="32.25" customHeight="1" x14ac:dyDescent="0.2">
      <c r="A15" s="98"/>
      <c r="B15" s="132" t="s">
        <v>30</v>
      </c>
      <c r="C15" s="145"/>
      <c r="D15" s="136"/>
      <c r="E15" s="146"/>
      <c r="F15" s="146"/>
      <c r="G15" s="147"/>
      <c r="H15" s="147"/>
      <c r="I15" s="147" t="s">
        <v>27</v>
      </c>
      <c r="J15" s="148"/>
    </row>
    <row r="16" spans="1:15" ht="23.25" customHeight="1" x14ac:dyDescent="0.2">
      <c r="A16" s="149" t="s">
        <v>22</v>
      </c>
      <c r="B16" s="150" t="s">
        <v>22</v>
      </c>
      <c r="C16" s="151"/>
      <c r="D16" s="152"/>
      <c r="E16" s="153"/>
      <c r="F16" s="154"/>
      <c r="G16" s="153"/>
      <c r="H16" s="154"/>
      <c r="I16" s="153"/>
      <c r="J16" s="155"/>
    </row>
    <row r="17" spans="1:10" ht="23.25" customHeight="1" x14ac:dyDescent="0.2">
      <c r="A17" s="149" t="s">
        <v>23</v>
      </c>
      <c r="B17" s="150" t="s">
        <v>23</v>
      </c>
      <c r="C17" s="151"/>
      <c r="D17" s="152"/>
      <c r="E17" s="153"/>
      <c r="F17" s="154"/>
      <c r="G17" s="153"/>
      <c r="H17" s="154"/>
      <c r="I17" s="153"/>
      <c r="J17" s="155"/>
    </row>
    <row r="18" spans="1:10" ht="23.25" customHeight="1" x14ac:dyDescent="0.2">
      <c r="A18" s="149" t="s">
        <v>24</v>
      </c>
      <c r="B18" s="150" t="s">
        <v>24</v>
      </c>
      <c r="C18" s="151"/>
      <c r="D18" s="152"/>
      <c r="E18" s="153"/>
      <c r="F18" s="154"/>
      <c r="G18" s="153"/>
      <c r="H18" s="154"/>
      <c r="I18" s="153"/>
      <c r="J18" s="155"/>
    </row>
    <row r="19" spans="1:10" ht="23.25" customHeight="1" x14ac:dyDescent="0.2">
      <c r="A19" s="149" t="s">
        <v>148</v>
      </c>
      <c r="B19" s="150" t="s">
        <v>25</v>
      </c>
      <c r="C19" s="151"/>
      <c r="D19" s="152"/>
      <c r="E19" s="153"/>
      <c r="F19" s="154"/>
      <c r="G19" s="153"/>
      <c r="H19" s="154"/>
      <c r="I19" s="153"/>
      <c r="J19" s="155"/>
    </row>
    <row r="20" spans="1:10" ht="23.25" customHeight="1" x14ac:dyDescent="0.2">
      <c r="A20" s="149" t="s">
        <v>149</v>
      </c>
      <c r="B20" s="150" t="s">
        <v>26</v>
      </c>
      <c r="C20" s="151"/>
      <c r="D20" s="152"/>
      <c r="E20" s="153"/>
      <c r="F20" s="154"/>
      <c r="G20" s="153"/>
      <c r="H20" s="154"/>
      <c r="I20" s="153"/>
      <c r="J20" s="155"/>
    </row>
    <row r="21" spans="1:10" ht="23.25" customHeight="1" x14ac:dyDescent="0.2">
      <c r="A21" s="98"/>
      <c r="B21" s="156" t="s">
        <v>27</v>
      </c>
      <c r="C21" s="157"/>
      <c r="D21" s="158"/>
      <c r="E21" s="159"/>
      <c r="F21" s="160"/>
      <c r="G21" s="159"/>
      <c r="H21" s="160"/>
      <c r="I21" s="159"/>
      <c r="J21" s="161"/>
    </row>
    <row r="22" spans="1:10" ht="33" customHeight="1" x14ac:dyDescent="0.2">
      <c r="A22" s="98"/>
      <c r="B22" s="162" t="s">
        <v>31</v>
      </c>
      <c r="C22" s="151"/>
      <c r="D22" s="152"/>
      <c r="E22" s="163"/>
      <c r="F22" s="164"/>
      <c r="G22" s="165"/>
      <c r="H22" s="165"/>
      <c r="I22" s="165"/>
      <c r="J22" s="166"/>
    </row>
    <row r="23" spans="1:10" ht="23.25" customHeight="1" x14ac:dyDescent="0.2">
      <c r="A23" s="98"/>
      <c r="B23" s="167" t="s">
        <v>10</v>
      </c>
      <c r="C23" s="151"/>
      <c r="D23" s="152"/>
      <c r="E23" s="168">
        <v>15</v>
      </c>
      <c r="F23" s="164" t="s">
        <v>0</v>
      </c>
      <c r="G23" s="169">
        <v>0</v>
      </c>
      <c r="H23" s="170"/>
      <c r="I23" s="170"/>
      <c r="J23" s="166" t="str">
        <f t="shared" ref="J23:J27" si="0">Mena</f>
        <v>CZK</v>
      </c>
    </row>
    <row r="24" spans="1:10" ht="23.25" customHeight="1" x14ac:dyDescent="0.2">
      <c r="A24" s="98"/>
      <c r="B24" s="167" t="s">
        <v>11</v>
      </c>
      <c r="C24" s="151"/>
      <c r="D24" s="152"/>
      <c r="E24" s="168">
        <f>SazbaDPH1</f>
        <v>15</v>
      </c>
      <c r="F24" s="164" t="s">
        <v>0</v>
      </c>
      <c r="G24" s="171">
        <v>0</v>
      </c>
      <c r="H24" s="172"/>
      <c r="I24" s="172"/>
      <c r="J24" s="166" t="str">
        <f t="shared" si="0"/>
        <v>CZK</v>
      </c>
    </row>
    <row r="25" spans="1:10" ht="23.25" customHeight="1" x14ac:dyDescent="0.2">
      <c r="A25" s="98"/>
      <c r="B25" s="167" t="s">
        <v>12</v>
      </c>
      <c r="C25" s="151"/>
      <c r="D25" s="152"/>
      <c r="E25" s="168">
        <v>21</v>
      </c>
      <c r="F25" s="164" t="s">
        <v>0</v>
      </c>
      <c r="G25" s="169">
        <f>'Rozpočet Pol'!G8+'Rozpočet Pol'!G41+'Rozpočet Pol'!G45+'Rozpočet Pol'!G57+'Rozpočet Pol'!G86+'Rozpočet Pol'!G91+'Rozpočet Pol'!G96+'Rozpočet Pol'!G108+'Rozpočet Pol'!G111+'Rozpočet Pol'!G143+'Rozpočet Pol'!G178+'Rozpočet Pol'!G213+'Rozpočet Pol'!G243</f>
        <v>0</v>
      </c>
      <c r="H25" s="170"/>
      <c r="I25" s="170"/>
      <c r="J25" s="166" t="str">
        <f t="shared" si="0"/>
        <v>CZK</v>
      </c>
    </row>
    <row r="26" spans="1:10" ht="23.25" customHeight="1" thickBot="1" x14ac:dyDescent="0.25">
      <c r="A26" s="98"/>
      <c r="B26" s="173" t="s">
        <v>13</v>
      </c>
      <c r="C26" s="174"/>
      <c r="D26" s="175"/>
      <c r="E26" s="176">
        <f>SazbaDPH2</f>
        <v>21</v>
      </c>
      <c r="F26" s="177" t="s">
        <v>0</v>
      </c>
      <c r="G26" s="178">
        <f>ZakladDPHZakl*0.21</f>
        <v>0</v>
      </c>
      <c r="H26" s="179"/>
      <c r="I26" s="179"/>
      <c r="J26" s="180" t="str">
        <f t="shared" si="0"/>
        <v>CZK</v>
      </c>
    </row>
    <row r="27" spans="1:10" ht="27.75" hidden="1" customHeight="1" thickBot="1" x14ac:dyDescent="0.25">
      <c r="A27" s="98"/>
      <c r="B27" s="181" t="s">
        <v>21</v>
      </c>
      <c r="C27" s="182"/>
      <c r="D27" s="182"/>
      <c r="E27" s="183"/>
      <c r="F27" s="184"/>
      <c r="G27" s="185">
        <v>500504.46</v>
      </c>
      <c r="H27" s="186"/>
      <c r="I27" s="186"/>
      <c r="J27" s="187" t="str">
        <f t="shared" si="0"/>
        <v>CZK</v>
      </c>
    </row>
    <row r="28" spans="1:10" ht="27.75" customHeight="1" thickBot="1" x14ac:dyDescent="0.25">
      <c r="A28" s="98"/>
      <c r="B28" s="181" t="s">
        <v>34</v>
      </c>
      <c r="C28" s="188"/>
      <c r="D28" s="188"/>
      <c r="E28" s="188"/>
      <c r="F28" s="188"/>
      <c r="G28" s="185">
        <f>ZakladDPHZakl+DPHZakl</f>
        <v>0</v>
      </c>
      <c r="H28" s="185"/>
      <c r="I28" s="185"/>
      <c r="J28" s="189" t="s">
        <v>53</v>
      </c>
    </row>
    <row r="29" spans="1:10" ht="12.75" customHeight="1" x14ac:dyDescent="0.2">
      <c r="A29" s="98"/>
      <c r="B29" s="98"/>
      <c r="C29" s="117"/>
      <c r="D29" s="117"/>
      <c r="E29" s="117"/>
      <c r="F29" s="117"/>
      <c r="G29" s="130"/>
      <c r="H29" s="117"/>
      <c r="I29" s="130"/>
      <c r="J29" s="190"/>
    </row>
    <row r="30" spans="1:10" ht="30" customHeight="1" x14ac:dyDescent="0.2">
      <c r="A30" s="98"/>
      <c r="B30" s="98"/>
      <c r="C30" s="117"/>
      <c r="D30" s="117"/>
      <c r="E30" s="117"/>
      <c r="F30" s="117"/>
      <c r="G30" s="130"/>
      <c r="H30" s="117"/>
      <c r="I30" s="130"/>
      <c r="J30" s="190"/>
    </row>
    <row r="31" spans="1:10" ht="18.75" customHeight="1" x14ac:dyDescent="0.2">
      <c r="A31" s="98"/>
      <c r="B31" s="191"/>
      <c r="C31" s="192" t="s">
        <v>9</v>
      </c>
      <c r="D31" s="19"/>
      <c r="E31" s="193"/>
      <c r="F31" s="192" t="s">
        <v>8</v>
      </c>
      <c r="G31" s="193"/>
      <c r="H31" s="194">
        <f ca="1">TODAY()</f>
        <v>44750</v>
      </c>
      <c r="I31" s="193"/>
      <c r="J31" s="190"/>
    </row>
    <row r="32" spans="1:10" ht="47.25" customHeight="1" x14ac:dyDescent="0.2">
      <c r="A32" s="98"/>
      <c r="B32" s="98"/>
      <c r="C32" s="117"/>
      <c r="D32" s="117"/>
      <c r="E32" s="117"/>
      <c r="F32" s="117"/>
      <c r="G32" s="130"/>
      <c r="H32" s="117"/>
      <c r="I32" s="130"/>
      <c r="J32" s="190"/>
    </row>
    <row r="33" spans="1:52" s="200" customFormat="1" ht="18.75" customHeight="1" x14ac:dyDescent="0.2">
      <c r="A33" s="195"/>
      <c r="B33" s="195"/>
      <c r="C33" s="196"/>
      <c r="D33" s="197"/>
      <c r="E33" s="197"/>
      <c r="F33" s="196"/>
      <c r="G33" s="198"/>
      <c r="H33" s="197"/>
      <c r="I33" s="198"/>
      <c r="J33" s="199"/>
    </row>
    <row r="34" spans="1:52" ht="12.75" customHeight="1" x14ac:dyDescent="0.2">
      <c r="A34" s="98"/>
      <c r="B34" s="98"/>
      <c r="C34" s="117"/>
      <c r="D34" s="201" t="s">
        <v>2</v>
      </c>
      <c r="E34" s="201"/>
      <c r="F34" s="117"/>
      <c r="G34" s="130"/>
      <c r="H34" s="202" t="s">
        <v>3</v>
      </c>
      <c r="I34" s="130"/>
      <c r="J34" s="190"/>
    </row>
    <row r="35" spans="1:52" ht="13.5" customHeight="1" thickBot="1" x14ac:dyDescent="0.25">
      <c r="A35" s="203"/>
      <c r="B35" s="203"/>
      <c r="C35" s="204"/>
      <c r="D35" s="204"/>
      <c r="E35" s="204"/>
      <c r="F35" s="204"/>
      <c r="G35" s="205"/>
      <c r="H35" s="204"/>
      <c r="I35" s="205"/>
      <c r="J35" s="206"/>
    </row>
    <row r="36" spans="1:52" ht="27" hidden="1" customHeight="1" x14ac:dyDescent="0.25">
      <c r="B36" s="207" t="s">
        <v>14</v>
      </c>
      <c r="C36" s="208"/>
      <c r="D36" s="208"/>
      <c r="E36" s="208"/>
      <c r="F36" s="209"/>
      <c r="G36" s="209"/>
      <c r="H36" s="209"/>
      <c r="I36" s="209"/>
      <c r="J36" s="208"/>
    </row>
    <row r="37" spans="1:52" ht="25.5" hidden="1" customHeight="1" x14ac:dyDescent="0.2">
      <c r="A37" s="210" t="s">
        <v>36</v>
      </c>
      <c r="B37" s="211" t="s">
        <v>15</v>
      </c>
      <c r="C37" s="212" t="s">
        <v>4</v>
      </c>
      <c r="D37" s="213"/>
      <c r="E37" s="213"/>
      <c r="F37" s="214" t="str">
        <f>B23</f>
        <v>Základ pro sníženou DPH</v>
      </c>
      <c r="G37" s="214" t="str">
        <f>B25</f>
        <v>Základ pro základní DPH</v>
      </c>
      <c r="H37" s="215" t="s">
        <v>16</v>
      </c>
      <c r="I37" s="215" t="s">
        <v>1</v>
      </c>
      <c r="J37" s="216" t="s">
        <v>0</v>
      </c>
    </row>
    <row r="38" spans="1:52" ht="25.5" hidden="1" customHeight="1" x14ac:dyDescent="0.2">
      <c r="A38" s="210">
        <v>1</v>
      </c>
      <c r="B38" s="217" t="s">
        <v>51</v>
      </c>
      <c r="C38" s="218" t="s">
        <v>45</v>
      </c>
      <c r="D38" s="219"/>
      <c r="E38" s="219"/>
      <c r="F38" s="220">
        <v>0</v>
      </c>
      <c r="G38" s="221">
        <v>500504.46</v>
      </c>
      <c r="H38" s="222">
        <v>105106</v>
      </c>
      <c r="I38" s="222">
        <v>605610.46</v>
      </c>
      <c r="J38" s="223">
        <f>IF(CenaCelkemVypocet=0,"",I38/CenaCelkemVypocet*100)</f>
        <v>100</v>
      </c>
    </row>
    <row r="39" spans="1:52" ht="25.5" hidden="1" customHeight="1" x14ac:dyDescent="0.2">
      <c r="A39" s="210"/>
      <c r="B39" s="224" t="s">
        <v>52</v>
      </c>
      <c r="C39" s="225"/>
      <c r="D39" s="225"/>
      <c r="E39" s="226"/>
      <c r="F39" s="227">
        <f>SUMIF(A38:A38,"=1",F38:F38)</f>
        <v>0</v>
      </c>
      <c r="G39" s="228">
        <f>SUMIF(A38:A38,"=1",G38:G38)</f>
        <v>500504.46</v>
      </c>
      <c r="H39" s="228">
        <f>SUMIF(A38:A38,"=1",H38:H38)</f>
        <v>105106</v>
      </c>
      <c r="I39" s="228">
        <f>SUMIF(A38:A38,"=1",I38:I38)</f>
        <v>605610.46</v>
      </c>
      <c r="J39" s="229">
        <f>SUMIF(A38:A38,"=1",J38:J38)</f>
        <v>100</v>
      </c>
    </row>
    <row r="41" spans="1:52" x14ac:dyDescent="0.2">
      <c r="B41" s="21" t="s">
        <v>54</v>
      </c>
    </row>
    <row r="42" spans="1:52" x14ac:dyDescent="0.2">
      <c r="B42" s="231" t="s">
        <v>55</v>
      </c>
      <c r="C42" s="231"/>
      <c r="D42" s="231"/>
      <c r="E42" s="231"/>
      <c r="F42" s="231"/>
      <c r="G42" s="231"/>
      <c r="H42" s="231"/>
      <c r="I42" s="231"/>
      <c r="J42" s="231"/>
      <c r="AZ42" s="232" t="str">
        <f>B42</f>
        <v>Rozpočet řeší akci ve dvou etapách:</v>
      </c>
    </row>
    <row r="43" spans="1:52" x14ac:dyDescent="0.2">
      <c r="B43" s="231" t="s">
        <v>56</v>
      </c>
      <c r="C43" s="231"/>
      <c r="D43" s="231"/>
      <c r="E43" s="231"/>
      <c r="F43" s="231"/>
      <c r="G43" s="231"/>
      <c r="H43" s="231"/>
      <c r="I43" s="231"/>
      <c r="J43" s="231"/>
      <c r="AZ43" s="232" t="str">
        <f>B43</f>
        <v>- stavební objekt SO01 - obnova objektu vážního domku (objektu bývalé váhy)</v>
      </c>
    </row>
    <row r="44" spans="1:52" x14ac:dyDescent="0.2">
      <c r="B44" s="231" t="s">
        <v>57</v>
      </c>
      <c r="C44" s="231"/>
      <c r="D44" s="231"/>
      <c r="E44" s="231"/>
      <c r="F44" s="231"/>
      <c r="G44" s="231"/>
      <c r="H44" s="231"/>
      <c r="I44" s="231"/>
      <c r="J44" s="231"/>
      <c r="AZ44" s="232" t="str">
        <f>B44</f>
        <v>- stavební objekt SO02 - úprava parteru pozemku byvalé váhy, parcely č.16</v>
      </c>
    </row>
    <row r="46" spans="1:52" x14ac:dyDescent="0.2">
      <c r="B46" s="231" t="s">
        <v>58</v>
      </c>
      <c r="C46" s="231"/>
      <c r="D46" s="231"/>
      <c r="E46" s="231"/>
      <c r="F46" s="231"/>
      <c r="G46" s="231"/>
      <c r="H46" s="231"/>
      <c r="I46" s="231"/>
      <c r="J46" s="231"/>
      <c r="AZ46" s="232" t="str">
        <f t="shared" ref="AZ46:AZ52" si="1">B46</f>
        <v>Rozpočet pro vážní domek, objekt SO01, řeší:</v>
      </c>
    </row>
    <row r="47" spans="1:52" x14ac:dyDescent="0.2">
      <c r="B47" s="231" t="s">
        <v>59</v>
      </c>
      <c r="C47" s="231"/>
      <c r="D47" s="231"/>
      <c r="E47" s="231"/>
      <c r="F47" s="231"/>
      <c r="G47" s="231"/>
      <c r="H47" s="231"/>
      <c r="I47" s="231"/>
      <c r="J47" s="231"/>
      <c r="AZ47" s="232" t="str">
        <f t="shared" si="1"/>
        <v>- obnovu omítek</v>
      </c>
    </row>
    <row r="48" spans="1:52" x14ac:dyDescent="0.2">
      <c r="B48" s="231" t="s">
        <v>60</v>
      </c>
      <c r="C48" s="231"/>
      <c r="D48" s="231"/>
      <c r="E48" s="231"/>
      <c r="F48" s="231"/>
      <c r="G48" s="231"/>
      <c r="H48" s="231"/>
      <c r="I48" s="231"/>
      <c r="J48" s="231"/>
      <c r="AZ48" s="232" t="str">
        <f t="shared" si="1"/>
        <v>- výměnu krovu</v>
      </c>
    </row>
    <row r="49" spans="2:52" x14ac:dyDescent="0.2">
      <c r="B49" s="231" t="s">
        <v>61</v>
      </c>
      <c r="C49" s="231"/>
      <c r="D49" s="231"/>
      <c r="E49" s="231"/>
      <c r="F49" s="231"/>
      <c r="G49" s="231"/>
      <c r="H49" s="231"/>
      <c r="I49" s="231"/>
      <c r="J49" s="231"/>
      <c r="AZ49" s="232" t="str">
        <f t="shared" si="1"/>
        <v>- výměnu střešního pláště a klempířských prvků</v>
      </c>
    </row>
    <row r="50" spans="2:52" x14ac:dyDescent="0.2">
      <c r="B50" s="231" t="s">
        <v>62</v>
      </c>
      <c r="C50" s="231"/>
      <c r="D50" s="231"/>
      <c r="E50" s="231"/>
      <c r="F50" s="231"/>
      <c r="G50" s="231"/>
      <c r="H50" s="231"/>
      <c r="I50" s="231"/>
      <c r="J50" s="231"/>
      <c r="AZ50" s="232" t="str">
        <f t="shared" si="1"/>
        <v>- výměnu výplní otvorů (dveří a okenic)</v>
      </c>
    </row>
    <row r="51" spans="2:52" x14ac:dyDescent="0.2">
      <c r="B51" s="231" t="s">
        <v>63</v>
      </c>
      <c r="C51" s="231"/>
      <c r="D51" s="231"/>
      <c r="E51" s="231"/>
      <c r="F51" s="231"/>
      <c r="G51" s="231"/>
      <c r="H51" s="231"/>
      <c r="I51" s="231"/>
      <c r="J51" s="231"/>
      <c r="AZ51" s="232" t="str">
        <f t="shared" si="1"/>
        <v>- okapní chodníčky</v>
      </c>
    </row>
    <row r="52" spans="2:52" x14ac:dyDescent="0.2">
      <c r="B52" s="231" t="s">
        <v>64</v>
      </c>
      <c r="C52" s="231"/>
      <c r="D52" s="231"/>
      <c r="E52" s="231"/>
      <c r="F52" s="231"/>
      <c r="G52" s="231"/>
      <c r="H52" s="231"/>
      <c r="I52" s="231"/>
      <c r="J52" s="231"/>
      <c r="AZ52" s="232" t="str">
        <f t="shared" si="1"/>
        <v>- odvodnění okolního prostoru, vsaku dešťové vody z okapního svodu</v>
      </c>
    </row>
    <row r="54" spans="2:52" x14ac:dyDescent="0.2">
      <c r="B54" s="231" t="s">
        <v>65</v>
      </c>
      <c r="C54" s="231"/>
      <c r="D54" s="231"/>
      <c r="E54" s="231"/>
      <c r="F54" s="231"/>
      <c r="G54" s="231"/>
      <c r="H54" s="231"/>
      <c r="I54" s="231"/>
      <c r="J54" s="231"/>
      <c r="AZ54" s="232" t="str">
        <f t="shared" ref="AZ54:AZ61" si="2">B54</f>
        <v>Rozpočet pro parter parcely, objekt SO02, řeší:</v>
      </c>
    </row>
    <row r="55" spans="2:52" x14ac:dyDescent="0.2">
      <c r="B55" s="231" t="s">
        <v>66</v>
      </c>
      <c r="C55" s="231"/>
      <c r="D55" s="231"/>
      <c r="E55" s="231"/>
      <c r="F55" s="231"/>
      <c r="G55" s="231"/>
      <c r="H55" s="231"/>
      <c r="I55" s="231"/>
      <c r="J55" s="231"/>
      <c r="AZ55" s="232" t="str">
        <f t="shared" si="2"/>
        <v>- obnovu a doplnění dlážděné cesty při váze</v>
      </c>
    </row>
    <row r="56" spans="2:52" x14ac:dyDescent="0.2">
      <c r="B56" s="231" t="s">
        <v>67</v>
      </c>
      <c r="C56" s="231"/>
      <c r="D56" s="231"/>
      <c r="E56" s="231"/>
      <c r="F56" s="231"/>
      <c r="G56" s="231"/>
      <c r="H56" s="231"/>
      <c r="I56" s="231"/>
      <c r="J56" s="231"/>
      <c r="AZ56" s="232" t="str">
        <f t="shared" si="2"/>
        <v>- dlažbu z lomového kamene pro turistickou odpočívku</v>
      </c>
    </row>
    <row r="57" spans="2:52" x14ac:dyDescent="0.2">
      <c r="B57" s="231" t="s">
        <v>68</v>
      </c>
      <c r="C57" s="231"/>
      <c r="D57" s="231"/>
      <c r="E57" s="231"/>
      <c r="F57" s="231"/>
      <c r="G57" s="231"/>
      <c r="H57" s="231"/>
      <c r="I57" s="231"/>
      <c r="J57" s="231"/>
      <c r="AZ57" s="232" t="str">
        <f t="shared" si="2"/>
        <v>- obnovu a doplnění zábradlí na opěrné zídce</v>
      </c>
    </row>
    <row r="58" spans="2:52" x14ac:dyDescent="0.2">
      <c r="B58" s="231" t="s">
        <v>69</v>
      </c>
      <c r="C58" s="231"/>
      <c r="D58" s="231"/>
      <c r="E58" s="231"/>
      <c r="F58" s="231"/>
      <c r="G58" s="231"/>
      <c r="H58" s="231"/>
      <c r="I58" s="231"/>
      <c r="J58" s="231"/>
      <c r="AZ58" s="232" t="str">
        <f t="shared" si="2"/>
        <v>- dřevěný ohradník při účelové komunikaci</v>
      </c>
    </row>
    <row r="59" spans="2:52" x14ac:dyDescent="0.2">
      <c r="B59" s="231" t="s">
        <v>70</v>
      </c>
      <c r="C59" s="231"/>
      <c r="D59" s="231"/>
      <c r="E59" s="231"/>
      <c r="F59" s="231"/>
      <c r="G59" s="231"/>
      <c r="H59" s="231"/>
      <c r="I59" s="231"/>
      <c r="J59" s="231"/>
      <c r="AZ59" s="232" t="str">
        <f t="shared" si="2"/>
        <v>- zatravnění ostatních ploch parcely</v>
      </c>
    </row>
    <row r="60" spans="2:52" x14ac:dyDescent="0.2">
      <c r="B60" s="231" t="s">
        <v>71</v>
      </c>
      <c r="C60" s="231"/>
      <c r="D60" s="231"/>
      <c r="E60" s="231"/>
      <c r="F60" s="231"/>
      <c r="G60" s="231"/>
      <c r="H60" s="231"/>
      <c r="I60" s="231"/>
      <c r="J60" s="231"/>
      <c r="AZ60" s="232" t="str">
        <f t="shared" si="2"/>
        <v>- výsadbu lípy</v>
      </c>
    </row>
    <row r="61" spans="2:52" x14ac:dyDescent="0.2">
      <c r="B61" s="231" t="s">
        <v>72</v>
      </c>
      <c r="C61" s="231"/>
      <c r="D61" s="231"/>
      <c r="E61" s="231"/>
      <c r="F61" s="231"/>
      <c r="G61" s="231"/>
      <c r="H61" s="231"/>
      <c r="I61" s="231"/>
      <c r="J61" s="231"/>
      <c r="AZ61" s="232" t="str">
        <f t="shared" si="2"/>
        <v>- zřízení turistické odpočívky</v>
      </c>
    </row>
    <row r="63" spans="2:52" x14ac:dyDescent="0.2">
      <c r="B63" s="231" t="s">
        <v>73</v>
      </c>
      <c r="C63" s="231"/>
      <c r="D63" s="231"/>
      <c r="E63" s="231"/>
      <c r="F63" s="231"/>
      <c r="G63" s="231"/>
      <c r="H63" s="231"/>
      <c r="I63" s="231"/>
      <c r="J63" s="231"/>
      <c r="AZ63" s="232" t="str">
        <f>B63</f>
        <v>Rozpočet neřeší:</v>
      </c>
    </row>
    <row r="64" spans="2:52" x14ac:dyDescent="0.2">
      <c r="B64" s="231" t="s">
        <v>74</v>
      </c>
      <c r="C64" s="231"/>
      <c r="D64" s="231"/>
      <c r="E64" s="231"/>
      <c r="F64" s="231"/>
      <c r="G64" s="231"/>
      <c r="H64" s="231"/>
      <c r="I64" s="231"/>
      <c r="J64" s="231"/>
      <c r="AZ64" s="232" t="str">
        <f>B64</f>
        <v>- případný archeologický průzkum</v>
      </c>
    </row>
    <row r="65" spans="2:52" x14ac:dyDescent="0.2">
      <c r="B65" s="231" t="s">
        <v>75</v>
      </c>
      <c r="C65" s="231"/>
      <c r="D65" s="231"/>
      <c r="E65" s="231"/>
      <c r="F65" s="231"/>
      <c r="G65" s="231"/>
      <c r="H65" s="231"/>
      <c r="I65" s="231"/>
      <c r="J65" s="231"/>
      <c r="AZ65" s="232" t="str">
        <f>B65</f>
        <v xml:space="preserve">  (je možný s ohledem na zamýšlené zásahy do terénu, nepředpokládá se)</v>
      </c>
    </row>
    <row r="66" spans="2:52" x14ac:dyDescent="0.2">
      <c r="B66" s="231" t="s">
        <v>76</v>
      </c>
      <c r="C66" s="231"/>
      <c r="D66" s="231"/>
      <c r="E66" s="231"/>
      <c r="F66" s="231"/>
      <c r="G66" s="231"/>
      <c r="H66" s="231"/>
      <c r="I66" s="231"/>
      <c r="J66" s="231"/>
      <c r="AZ66" s="232" t="str">
        <f>B66</f>
        <v>- elektroinstalace</v>
      </c>
    </row>
    <row r="67" spans="2:52" x14ac:dyDescent="0.2">
      <c r="B67" s="231" t="s">
        <v>77</v>
      </c>
      <c r="C67" s="231"/>
      <c r="D67" s="231"/>
      <c r="E67" s="231"/>
      <c r="F67" s="231"/>
      <c r="G67" s="231"/>
      <c r="H67" s="231"/>
      <c r="I67" s="231"/>
      <c r="J67" s="231"/>
      <c r="AZ67" s="232" t="str">
        <f>B67</f>
        <v xml:space="preserve">  (nejsou předmětem projektové dokumentace)</v>
      </c>
    </row>
    <row r="69" spans="2:52" x14ac:dyDescent="0.2">
      <c r="B69" s="231" t="s">
        <v>78</v>
      </c>
      <c r="C69" s="231"/>
      <c r="D69" s="231"/>
      <c r="E69" s="231"/>
      <c r="F69" s="231"/>
      <c r="G69" s="231"/>
      <c r="H69" s="231"/>
      <c r="I69" s="231"/>
      <c r="J69" s="231"/>
      <c r="AZ69" s="232" t="str">
        <f>B69</f>
        <v>Rozpočet je vyhotoven v podrobnosti dle:</v>
      </c>
    </row>
    <row r="70" spans="2:52" x14ac:dyDescent="0.2">
      <c r="B70" s="231" t="s">
        <v>79</v>
      </c>
      <c r="C70" s="231"/>
      <c r="D70" s="231"/>
      <c r="E70" s="231"/>
      <c r="F70" s="231"/>
      <c r="G70" s="231"/>
      <c r="H70" s="231"/>
      <c r="I70" s="231"/>
      <c r="J70" s="231"/>
      <c r="AZ70" s="232" t="str">
        <f>B70</f>
        <v>- projektu "Obnova objektu staré váhy včetně úpravy parteru u sv. Donáta",</v>
      </c>
    </row>
    <row r="71" spans="2:52" x14ac:dyDescent="0.2">
      <c r="B71" s="231" t="s">
        <v>80</v>
      </c>
      <c r="C71" s="231"/>
      <c r="D71" s="231"/>
      <c r="E71" s="231"/>
      <c r="F71" s="231"/>
      <c r="G71" s="231"/>
      <c r="H71" s="231"/>
      <c r="I71" s="231"/>
      <c r="J71" s="231"/>
      <c r="AZ71" s="232" t="str">
        <f>B71</f>
        <v xml:space="preserve">  vypracovaného Ing. arch. Miroslavem Kroulíkem a Ing. Radkou Pěknou, 2021/09,</v>
      </c>
    </row>
    <row r="72" spans="2:52" x14ac:dyDescent="0.2">
      <c r="B72" s="231" t="s">
        <v>81</v>
      </c>
      <c r="C72" s="231"/>
      <c r="D72" s="231"/>
      <c r="E72" s="231"/>
      <c r="F72" s="231"/>
      <c r="G72" s="231"/>
      <c r="H72" s="231"/>
      <c r="I72" s="231"/>
      <c r="J72" s="231"/>
      <c r="AZ72" s="232" t="str">
        <f>B72</f>
        <v xml:space="preserve">  stupeň - DPS=Dokumentace pro provedení stavby</v>
      </c>
    </row>
    <row r="74" spans="2:52" x14ac:dyDescent="0.2">
      <c r="B74" s="231" t="s">
        <v>82</v>
      </c>
      <c r="C74" s="231"/>
      <c r="D74" s="231"/>
      <c r="E74" s="231"/>
      <c r="F74" s="231"/>
      <c r="G74" s="231"/>
      <c r="H74" s="231"/>
      <c r="I74" s="231"/>
      <c r="J74" s="231"/>
      <c r="AZ74" s="232" t="str">
        <f t="shared" ref="AZ74:AZ84" si="3">B74</f>
        <v>Výkaz výměr:</v>
      </c>
    </row>
    <row r="75" spans="2:52" x14ac:dyDescent="0.2">
      <c r="B75" s="231" t="s">
        <v>83</v>
      </c>
      <c r="C75" s="231"/>
      <c r="D75" s="231"/>
      <c r="E75" s="231"/>
      <c r="F75" s="231"/>
      <c r="G75" s="231"/>
      <c r="H75" s="231"/>
      <c r="I75" s="231"/>
      <c r="J75" s="231"/>
      <c r="AZ75" s="232" t="str">
        <f t="shared" si="3"/>
        <v>- přesnost výměr odpovídá podrobnosti projektové dokumentace</v>
      </c>
    </row>
    <row r="76" spans="2:52" x14ac:dyDescent="0.2">
      <c r="B76" s="231" t="s">
        <v>84</v>
      </c>
      <c r="C76" s="231"/>
      <c r="D76" s="231"/>
      <c r="E76" s="231"/>
      <c r="F76" s="231"/>
      <c r="G76" s="231"/>
      <c r="H76" s="231"/>
      <c r="I76" s="231"/>
      <c r="J76" s="231"/>
      <c r="AZ76" s="232" t="str">
        <f t="shared" si="3"/>
        <v>- výměry pro jednotlivé skladby dlažeb a zatravnění jsou převzaty z výkresové dokumentace</v>
      </c>
    </row>
    <row r="77" spans="2:52" x14ac:dyDescent="0.2">
      <c r="B77" s="231" t="s">
        <v>85</v>
      </c>
      <c r="C77" s="231"/>
      <c r="D77" s="231"/>
      <c r="E77" s="231"/>
      <c r="F77" s="231"/>
      <c r="G77" s="231"/>
      <c r="H77" s="231"/>
      <c r="I77" s="231"/>
      <c r="J77" s="231"/>
      <c r="AZ77" s="232" t="str">
        <f t="shared" si="3"/>
        <v>- výměry pro tesařské, klempířské a zámečnické prvky jsou převzaty z tabulek projektu</v>
      </c>
    </row>
    <row r="78" spans="2:52" x14ac:dyDescent="0.2">
      <c r="B78" s="231" t="s">
        <v>86</v>
      </c>
      <c r="C78" s="231"/>
      <c r="D78" s="231"/>
      <c r="E78" s="231"/>
      <c r="F78" s="231"/>
      <c r="G78" s="231"/>
      <c r="H78" s="231"/>
      <c r="I78" s="231"/>
      <c r="J78" s="231"/>
      <c r="AZ78" s="232" t="str">
        <f t="shared" si="3"/>
        <v>- vše je třeba kontrolovat a upřesňovat na místě při realizaci</v>
      </c>
    </row>
    <row r="79" spans="2:52" x14ac:dyDescent="0.2">
      <c r="B79" s="231" t="s">
        <v>87</v>
      </c>
      <c r="C79" s="231"/>
      <c r="D79" s="231"/>
      <c r="E79" s="231"/>
      <c r="F79" s="231"/>
      <c r="G79" s="231"/>
      <c r="H79" s="231"/>
      <c r="I79" s="231"/>
      <c r="J79" s="231"/>
      <c r="AZ79" s="232" t="str">
        <f t="shared" si="3"/>
        <v>- neslouží jako podklad pro objednávky materiálu v rámci dodávky stavby</v>
      </c>
    </row>
    <row r="80" spans="2:52" x14ac:dyDescent="0.2">
      <c r="B80" s="231" t="s">
        <v>88</v>
      </c>
      <c r="C80" s="231"/>
      <c r="D80" s="231"/>
      <c r="E80" s="231"/>
      <c r="F80" s="231"/>
      <c r="G80" s="231"/>
      <c r="H80" s="231"/>
      <c r="I80" s="231"/>
      <c r="J80" s="231"/>
      <c r="AZ80" s="232" t="str">
        <f t="shared" si="3"/>
        <v>- veškeré materiály, systémy a výrobky,</v>
      </c>
    </row>
    <row r="81" spans="2:52" x14ac:dyDescent="0.2">
      <c r="B81" s="231" t="s">
        <v>89</v>
      </c>
      <c r="C81" s="231"/>
      <c r="D81" s="231"/>
      <c r="E81" s="231"/>
      <c r="F81" s="231"/>
      <c r="G81" s="231"/>
      <c r="H81" s="231"/>
      <c r="I81" s="231"/>
      <c r="J81" s="231"/>
      <c r="AZ81" s="232" t="str">
        <f t="shared" si="3"/>
        <v xml:space="preserve">  případně uvedené v rozpočtu s obchodním názvem, jsou referenční,</v>
      </c>
    </row>
    <row r="82" spans="2:52" x14ac:dyDescent="0.2">
      <c r="B82" s="231" t="s">
        <v>90</v>
      </c>
      <c r="C82" s="231"/>
      <c r="D82" s="231"/>
      <c r="E82" s="231"/>
      <c r="F82" s="231"/>
      <c r="G82" s="231"/>
      <c r="H82" s="231"/>
      <c r="I82" s="231"/>
      <c r="J82" s="231"/>
      <c r="AZ82" s="232" t="str">
        <f t="shared" si="3"/>
        <v xml:space="preserve">  obecně určující standart, technické parametry a požadované vlastnosti</v>
      </c>
    </row>
    <row r="83" spans="2:52" x14ac:dyDescent="0.2">
      <c r="B83" s="231" t="s">
        <v>91</v>
      </c>
      <c r="C83" s="231"/>
      <c r="D83" s="231"/>
      <c r="E83" s="231"/>
      <c r="F83" s="231"/>
      <c r="G83" s="231"/>
      <c r="H83" s="231"/>
      <c r="I83" s="231"/>
      <c r="J83" s="231"/>
      <c r="AZ83" s="232" t="str">
        <f t="shared" si="3"/>
        <v xml:space="preserve">  a lze je nahradit produkty jiného výrobce, při zachování srovnatelných nebo lepších</v>
      </c>
    </row>
    <row r="84" spans="2:52" x14ac:dyDescent="0.2">
      <c r="B84" s="231" t="s">
        <v>92</v>
      </c>
      <c r="C84" s="231"/>
      <c r="D84" s="231"/>
      <c r="E84" s="231"/>
      <c r="F84" s="231"/>
      <c r="G84" s="231"/>
      <c r="H84" s="231"/>
      <c r="I84" s="231"/>
      <c r="J84" s="231"/>
      <c r="AZ84" s="232" t="str">
        <f t="shared" si="3"/>
        <v xml:space="preserve">  rozhodujících technických parametrů</v>
      </c>
    </row>
    <row r="86" spans="2:52" x14ac:dyDescent="0.2">
      <c r="B86" s="231" t="s">
        <v>93</v>
      </c>
      <c r="C86" s="231"/>
      <c r="D86" s="231"/>
      <c r="E86" s="231"/>
      <c r="F86" s="231"/>
      <c r="G86" s="231"/>
      <c r="H86" s="231"/>
      <c r="I86" s="231"/>
      <c r="J86" s="231"/>
      <c r="AZ86" s="232" t="str">
        <f>B86</f>
        <v>Klempířské prvky:</v>
      </c>
    </row>
    <row r="87" spans="2:52" x14ac:dyDescent="0.2">
      <c r="B87" s="231" t="s">
        <v>94</v>
      </c>
      <c r="C87" s="231"/>
      <c r="D87" s="231"/>
      <c r="E87" s="231"/>
      <c r="F87" s="231"/>
      <c r="G87" s="231"/>
      <c r="H87" s="231"/>
      <c r="I87" s="231"/>
      <c r="J87" s="231"/>
      <c r="AZ87" s="232" t="str">
        <f>B87</f>
        <v>- v jednotlivých položkách jsou uvedeny výměry finální, po montáži,</v>
      </c>
    </row>
    <row r="88" spans="2:52" x14ac:dyDescent="0.2">
      <c r="B88" s="231" t="s">
        <v>95</v>
      </c>
      <c r="C88" s="231"/>
      <c r="D88" s="231"/>
      <c r="E88" s="231"/>
      <c r="F88" s="231"/>
      <c r="G88" s="231"/>
      <c r="H88" s="231"/>
      <c r="I88" s="231"/>
      <c r="J88" s="231"/>
      <c r="AZ88" s="232" t="str">
        <f>B88</f>
        <v xml:space="preserve">  v jednotkových cenách je třeba počítat s odpovídajícím prostřihem materiálu!!!</v>
      </c>
    </row>
    <row r="90" spans="2:52" x14ac:dyDescent="0.2">
      <c r="B90" s="231" t="s">
        <v>96</v>
      </c>
      <c r="C90" s="231"/>
      <c r="D90" s="231"/>
      <c r="E90" s="231"/>
      <c r="F90" s="231"/>
      <c r="G90" s="231"/>
      <c r="H90" s="231"/>
      <c r="I90" s="231"/>
      <c r="J90" s="231"/>
      <c r="AZ90" s="232" t="str">
        <f t="shared" ref="AZ90:AZ97" si="4">B90</f>
        <v>Památková ochrana stavby, je součástí:</v>
      </c>
    </row>
    <row r="91" spans="2:52" x14ac:dyDescent="0.2">
      <c r="B91" s="231" t="s">
        <v>97</v>
      </c>
      <c r="C91" s="231"/>
      <c r="D91" s="231"/>
      <c r="E91" s="231"/>
      <c r="F91" s="231"/>
      <c r="G91" s="231"/>
      <c r="H91" s="231"/>
      <c r="I91" s="231"/>
      <c r="J91" s="231"/>
      <c r="AZ91" s="232" t="str">
        <f t="shared" si="4"/>
        <v>- kulturní památky "Hřebčín s kmenovým chovným stádem starokladrubského koně",</v>
      </c>
    </row>
    <row r="92" spans="2:52" x14ac:dyDescent="0.2">
      <c r="B92" s="231" t="s">
        <v>98</v>
      </c>
      <c r="C92" s="231"/>
      <c r="D92" s="231"/>
      <c r="E92" s="231"/>
      <c r="F92" s="231"/>
      <c r="G92" s="231"/>
      <c r="H92" s="231"/>
      <c r="I92" s="231"/>
      <c r="J92" s="231"/>
      <c r="AZ92" s="232" t="str">
        <f t="shared" si="4"/>
        <v xml:space="preserve">  rejstř. č. ÚSKP 16212/6-2096</v>
      </c>
    </row>
    <row r="93" spans="2:52" x14ac:dyDescent="0.2">
      <c r="B93" s="231" t="s">
        <v>99</v>
      </c>
      <c r="C93" s="231"/>
      <c r="D93" s="231"/>
      <c r="E93" s="231"/>
      <c r="F93" s="231"/>
      <c r="G93" s="231"/>
      <c r="H93" s="231"/>
      <c r="I93" s="231"/>
      <c r="J93" s="231"/>
      <c r="AZ93" s="232" t="str">
        <f t="shared" si="4"/>
        <v>- národní kulturní památky, rejstř. č. ÚSKP 272</v>
      </c>
    </row>
    <row r="94" spans="2:52" x14ac:dyDescent="0.2">
      <c r="B94" s="231" t="s">
        <v>100</v>
      </c>
      <c r="C94" s="231"/>
      <c r="D94" s="231"/>
      <c r="E94" s="231"/>
      <c r="F94" s="231"/>
      <c r="G94" s="231"/>
      <c r="H94" s="231"/>
      <c r="I94" s="231"/>
      <c r="J94" s="231"/>
      <c r="AZ94" s="232" t="str">
        <f t="shared" si="4"/>
        <v>- světového dědictví UNESCO, rejstř. č. ÚSKP 13,</v>
      </c>
    </row>
    <row r="95" spans="2:52" x14ac:dyDescent="0.2">
      <c r="B95" s="231" t="s">
        <v>101</v>
      </c>
      <c r="C95" s="231"/>
      <c r="D95" s="231"/>
      <c r="E95" s="231"/>
      <c r="F95" s="231"/>
      <c r="G95" s="231"/>
      <c r="H95" s="231"/>
      <c r="I95" s="231"/>
      <c r="J95" s="231"/>
      <c r="AZ95" s="232" t="str">
        <f t="shared" si="4"/>
        <v xml:space="preserve">  "Krajina pro chov a výcvik ceremoniálních kočárových koní v Kladrubech nad Labem"</v>
      </c>
    </row>
    <row r="96" spans="2:52" x14ac:dyDescent="0.2">
      <c r="B96" s="231" t="s">
        <v>102</v>
      </c>
      <c r="C96" s="231"/>
      <c r="D96" s="231"/>
      <c r="E96" s="231"/>
      <c r="F96" s="231"/>
      <c r="G96" s="231"/>
      <c r="H96" s="231"/>
      <c r="I96" s="231"/>
      <c r="J96" s="231"/>
      <c r="AZ96" s="232" t="str">
        <f t="shared" si="4"/>
        <v>- chráněného území krajinné památkové zóny Kladrubské Polabí,</v>
      </c>
    </row>
    <row r="97" spans="2:52" x14ac:dyDescent="0.2">
      <c r="B97" s="231" t="s">
        <v>103</v>
      </c>
      <c r="C97" s="231"/>
      <c r="D97" s="231"/>
      <c r="E97" s="231"/>
      <c r="F97" s="231"/>
      <c r="G97" s="231"/>
      <c r="H97" s="231"/>
      <c r="I97" s="231"/>
      <c r="J97" s="231"/>
      <c r="AZ97" s="232" t="str">
        <f t="shared" si="4"/>
        <v xml:space="preserve">  rejstř. č. ÚSKP 2491</v>
      </c>
    </row>
    <row r="99" spans="2:52" x14ac:dyDescent="0.2">
      <c r="B99" s="231" t="s">
        <v>104</v>
      </c>
      <c r="C99" s="231"/>
      <c r="D99" s="231"/>
      <c r="E99" s="231"/>
      <c r="F99" s="231"/>
      <c r="G99" s="231"/>
      <c r="H99" s="231"/>
      <c r="I99" s="231"/>
      <c r="J99" s="231"/>
      <c r="AZ99" s="232" t="str">
        <f t="shared" ref="AZ99:AZ104" si="5">B99</f>
        <v>Použitá cenová soustava: CS RTS DATA</v>
      </c>
    </row>
    <row r="100" spans="2:52" x14ac:dyDescent="0.2">
      <c r="B100" s="231" t="s">
        <v>105</v>
      </c>
      <c r="C100" s="231"/>
      <c r="D100" s="231"/>
      <c r="E100" s="231"/>
      <c r="F100" s="231"/>
      <c r="G100" s="231"/>
      <c r="H100" s="231"/>
      <c r="I100" s="231"/>
      <c r="J100" s="231"/>
      <c r="AZ100" s="232" t="str">
        <f t="shared" si="5"/>
        <v>Struktura údajů a jejich formát: (soupis prací, obsah položek, výkaz výměr...)</v>
      </c>
    </row>
    <row r="101" spans="2:52" x14ac:dyDescent="0.2">
      <c r="B101" s="231" t="s">
        <v>106</v>
      </c>
      <c r="C101" s="231"/>
      <c r="D101" s="231"/>
      <c r="E101" s="231"/>
      <c r="F101" s="231"/>
      <c r="G101" s="231"/>
      <c r="H101" s="231"/>
      <c r="I101" s="231"/>
      <c r="J101" s="231"/>
      <c r="AZ101" s="232" t="str">
        <f t="shared" si="5"/>
        <v>jsou stanoveny programem RTS Stavitel (dle vyhlášky č. 169/2016 Sb)</v>
      </c>
    </row>
    <row r="102" spans="2:52" x14ac:dyDescent="0.2">
      <c r="B102" s="231" t="s">
        <v>107</v>
      </c>
      <c r="C102" s="231"/>
      <c r="D102" s="231"/>
      <c r="E102" s="231"/>
      <c r="F102" s="231"/>
      <c r="G102" s="231"/>
      <c r="H102" s="231"/>
      <c r="I102" s="231"/>
      <c r="J102" s="231"/>
      <c r="AZ102" s="232" t="str">
        <f t="shared" si="5"/>
        <v>Metodika pro zpracování nabídkové ceny:</v>
      </c>
    </row>
    <row r="103" spans="2:52" x14ac:dyDescent="0.2">
      <c r="B103" s="231" t="s">
        <v>108</v>
      </c>
      <c r="C103" s="231"/>
      <c r="D103" s="231"/>
      <c r="E103" s="231"/>
      <c r="F103" s="231"/>
      <c r="G103" s="231"/>
      <c r="H103" s="231"/>
      <c r="I103" s="231"/>
      <c r="J103" s="231"/>
      <c r="AZ103" s="232" t="str">
        <f t="shared" si="5"/>
        <v>je předepsána programem RTS Stavitel - vyplňí se buňky s modrým pozadím</v>
      </c>
    </row>
    <row r="104" spans="2:52" x14ac:dyDescent="0.2">
      <c r="B104" s="231" t="s">
        <v>109</v>
      </c>
      <c r="C104" s="231"/>
      <c r="D104" s="231"/>
      <c r="E104" s="231"/>
      <c r="F104" s="231"/>
      <c r="G104" s="231"/>
      <c r="H104" s="231"/>
      <c r="I104" s="231"/>
      <c r="J104" s="231"/>
      <c r="AZ104" s="232" t="str">
        <f t="shared" si="5"/>
        <v>Formát elektronického soupisu: je Excel (.xlsx) do nějž je exportován z programu RTS Stavitel</v>
      </c>
    </row>
    <row r="106" spans="2:52" x14ac:dyDescent="0.2">
      <c r="B106" s="231" t="s">
        <v>110</v>
      </c>
      <c r="C106" s="231"/>
      <c r="D106" s="231"/>
      <c r="E106" s="231"/>
      <c r="F106" s="231"/>
      <c r="G106" s="231"/>
      <c r="H106" s="231"/>
      <c r="I106" s="231"/>
      <c r="J106" s="231"/>
      <c r="AZ106" s="232" t="str">
        <f t="shared" ref="AZ106:AZ119" si="6">B106</f>
        <v>Legenda:</v>
      </c>
    </row>
    <row r="107" spans="2:52" x14ac:dyDescent="0.2">
      <c r="B107" s="231" t="s">
        <v>111</v>
      </c>
      <c r="C107" s="231"/>
      <c r="D107" s="231"/>
      <c r="E107" s="231"/>
      <c r="F107" s="231"/>
      <c r="G107" s="231"/>
      <c r="H107" s="231"/>
      <c r="I107" s="231"/>
      <c r="J107" s="231"/>
      <c r="AZ107" s="232" t="str">
        <f t="shared" si="6"/>
        <v>kce - konstrukce</v>
      </c>
    </row>
    <row r="108" spans="2:52" x14ac:dyDescent="0.2">
      <c r="B108" s="231" t="s">
        <v>112</v>
      </c>
      <c r="C108" s="231"/>
      <c r="D108" s="231"/>
      <c r="E108" s="231"/>
      <c r="F108" s="231"/>
      <c r="G108" s="231"/>
      <c r="H108" s="231"/>
      <c r="I108" s="231"/>
      <c r="J108" s="231"/>
      <c r="AZ108" s="232" t="str">
        <f t="shared" si="6"/>
        <v>mtž - montáž, osazení, provedení</v>
      </c>
    </row>
    <row r="109" spans="2:52" x14ac:dyDescent="0.2">
      <c r="B109" s="231" t="s">
        <v>113</v>
      </c>
      <c r="C109" s="231"/>
      <c r="D109" s="231"/>
      <c r="E109" s="231"/>
      <c r="F109" s="231"/>
      <c r="G109" s="231"/>
      <c r="H109" s="231"/>
      <c r="I109" s="231"/>
      <c r="J109" s="231"/>
      <c r="AZ109" s="232" t="str">
        <f t="shared" si="6"/>
        <v>dmtž - demontáž, vyjmutí, odstranění, vybourání, rozebrání</v>
      </c>
    </row>
    <row r="110" spans="2:52" x14ac:dyDescent="0.2">
      <c r="B110" s="231" t="s">
        <v>114</v>
      </c>
      <c r="C110" s="231"/>
      <c r="D110" s="231"/>
      <c r="E110" s="231"/>
      <c r="F110" s="231"/>
      <c r="G110" s="231"/>
      <c r="H110" s="231"/>
      <c r="I110" s="231"/>
      <c r="J110" s="231"/>
      <c r="AZ110" s="232" t="str">
        <f t="shared" si="6"/>
        <v>dod - dodávka, výroba+dodávka, včetně dopravy na stavbu a ostatních pořizovacích nákladů</v>
      </c>
    </row>
    <row r="111" spans="2:52" x14ac:dyDescent="0.2">
      <c r="B111" s="231" t="s">
        <v>115</v>
      </c>
      <c r="C111" s="231"/>
      <c r="D111" s="231"/>
      <c r="E111" s="231"/>
      <c r="F111" s="231"/>
      <c r="G111" s="231"/>
      <c r="H111" s="231"/>
      <c r="I111" s="231"/>
      <c r="J111" s="231"/>
      <c r="AZ111" s="232" t="str">
        <f t="shared" si="6"/>
        <v>PH - přesun hmot vnitrostaveništní</v>
      </c>
    </row>
    <row r="112" spans="2:52" x14ac:dyDescent="0.2">
      <c r="B112" s="231" t="s">
        <v>116</v>
      </c>
      <c r="C112" s="231"/>
      <c r="D112" s="231"/>
      <c r="E112" s="231"/>
      <c r="F112" s="231"/>
      <c r="G112" s="231"/>
      <c r="H112" s="231"/>
      <c r="I112" s="231"/>
      <c r="J112" s="231"/>
      <c r="AZ112" s="232" t="str">
        <f t="shared" si="6"/>
        <v>IND, INS za číselnou nomenklaturou položky - položky pro práce a dodávky</v>
      </c>
    </row>
    <row r="113" spans="2:52" x14ac:dyDescent="0.2">
      <c r="B113" s="231" t="s">
        <v>117</v>
      </c>
      <c r="C113" s="231"/>
      <c r="D113" s="231"/>
      <c r="E113" s="231"/>
      <c r="F113" s="231"/>
      <c r="G113" s="231"/>
      <c r="H113" s="231"/>
      <c r="I113" s="231"/>
      <c r="J113" s="231"/>
      <c r="AZ113" s="232" t="str">
        <f t="shared" si="6"/>
        <v>obsahově srovnatelné s položkami databáze RTS, ale s upřesněným popisem;</v>
      </c>
    </row>
    <row r="114" spans="2:52" x14ac:dyDescent="0.2">
      <c r="B114" s="231" t="s">
        <v>118</v>
      </c>
      <c r="C114" s="231"/>
      <c r="D114" s="231"/>
      <c r="E114" s="231"/>
      <c r="F114" s="231"/>
      <c r="G114" s="231"/>
      <c r="H114" s="231"/>
      <c r="I114" s="231"/>
      <c r="J114" s="231"/>
      <c r="AZ114" s="232" t="str">
        <f t="shared" si="6"/>
        <v>jejich ocenění je upraveno vzhledem k tomu, že se jedná o práce na památkovém objektu,</v>
      </c>
    </row>
    <row r="115" spans="2:52" x14ac:dyDescent="0.2">
      <c r="B115" s="231" t="s">
        <v>119</v>
      </c>
      <c r="C115" s="231"/>
      <c r="D115" s="231"/>
      <c r="E115" s="231"/>
      <c r="F115" s="231"/>
      <c r="G115" s="231"/>
      <c r="H115" s="231"/>
      <c r="I115" s="231"/>
      <c r="J115" s="231"/>
      <c r="AZ115" s="232" t="str">
        <f t="shared" si="6"/>
        <v>práce je tedy atypická, náročnější nebo jsou použity dražší materiály</v>
      </c>
    </row>
    <row r="116" spans="2:52" x14ac:dyDescent="0.2">
      <c r="B116" s="231" t="s">
        <v>120</v>
      </c>
      <c r="C116" s="231"/>
      <c r="D116" s="231"/>
      <c r="E116" s="231"/>
      <c r="F116" s="231"/>
      <c r="G116" s="231"/>
      <c r="H116" s="231"/>
      <c r="I116" s="231"/>
      <c r="J116" s="231"/>
      <c r="AZ116" s="232" t="str">
        <f t="shared" si="6"/>
        <v>A.IND-Z.IND, A.INS-Z.INS za číselnou nomenklaturou položky - individuální položky</v>
      </c>
    </row>
    <row r="117" spans="2:52" x14ac:dyDescent="0.2">
      <c r="B117" s="231" t="s">
        <v>121</v>
      </c>
      <c r="C117" s="231"/>
      <c r="D117" s="231"/>
      <c r="E117" s="231"/>
      <c r="F117" s="231"/>
      <c r="G117" s="231"/>
      <c r="H117" s="231"/>
      <c r="I117" s="231"/>
      <c r="J117" s="231"/>
      <c r="AZ117" s="232" t="str">
        <f t="shared" si="6"/>
        <v>pro atypické práce a dodávky neobsažené v databázi RTS</v>
      </c>
    </row>
    <row r="118" spans="2:52" x14ac:dyDescent="0.2">
      <c r="B118" s="231" t="s">
        <v>122</v>
      </c>
      <c r="C118" s="231"/>
      <c r="D118" s="231"/>
      <c r="E118" s="231"/>
      <c r="F118" s="231"/>
      <c r="G118" s="231"/>
      <c r="H118" s="231"/>
      <c r="I118" s="231"/>
      <c r="J118" s="231"/>
      <c r="AZ118" s="232" t="str">
        <f t="shared" si="6"/>
        <v>RES za číselnou nomenklaturou položky - individuální položky</v>
      </c>
    </row>
    <row r="119" spans="2:52" x14ac:dyDescent="0.2">
      <c r="B119" s="231" t="s">
        <v>123</v>
      </c>
      <c r="C119" s="231"/>
      <c r="D119" s="231"/>
      <c r="E119" s="231"/>
      <c r="F119" s="231"/>
      <c r="G119" s="231"/>
      <c r="H119" s="231"/>
      <c r="I119" s="231"/>
      <c r="J119" s="231"/>
      <c r="AZ119" s="232" t="str">
        <f t="shared" si="6"/>
        <v>pro atypické práce a dodávky neobsažené v databázi RTS, prováděné restaurátory</v>
      </c>
    </row>
    <row r="122" spans="2:52" x14ac:dyDescent="0.2">
      <c r="F122" s="233"/>
      <c r="G122" s="234"/>
      <c r="H122" s="233"/>
      <c r="I122" s="234"/>
      <c r="J122" s="234"/>
    </row>
    <row r="123" spans="2:52" x14ac:dyDescent="0.2">
      <c r="F123" s="233"/>
      <c r="G123" s="234"/>
      <c r="H123" s="233"/>
      <c r="I123" s="234"/>
      <c r="J123" s="234"/>
    </row>
    <row r="124" spans="2:52" x14ac:dyDescent="0.2">
      <c r="F124" s="233"/>
      <c r="G124" s="234"/>
      <c r="H124" s="233"/>
      <c r="I124" s="234"/>
      <c r="J124" s="234"/>
    </row>
  </sheetData>
  <sheetProtection algorithmName="SHA-512" hashValue="YgToBlz2CD6TZ6R0oEVuLdEKLh4DI/I5kQPYRIl6m9Im/F2nGMpmAb+axhRO8pv/COYSvQbH7DU22vHx0MoZdg==" saltValue="xjZdwZh0MIHlkmWZGFDOvg==" spinCount="100000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5">
    <mergeCell ref="B1:J1"/>
    <mergeCell ref="G26:I26"/>
    <mergeCell ref="G28:I28"/>
    <mergeCell ref="G25:I25"/>
    <mergeCell ref="I16:J16"/>
    <mergeCell ref="I19:J19"/>
    <mergeCell ref="E21:F21"/>
    <mergeCell ref="G21:H21"/>
    <mergeCell ref="G27:I27"/>
    <mergeCell ref="G15:H15"/>
    <mergeCell ref="I15:J15"/>
    <mergeCell ref="E16:F16"/>
    <mergeCell ref="D12:G12"/>
    <mergeCell ref="D13:G13"/>
    <mergeCell ref="D3:J3"/>
    <mergeCell ref="D34:E34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B47:J47"/>
    <mergeCell ref="B48:J48"/>
    <mergeCell ref="B49:J49"/>
    <mergeCell ref="B50:J50"/>
    <mergeCell ref="B51:J51"/>
    <mergeCell ref="B52:J52"/>
    <mergeCell ref="C38:E38"/>
    <mergeCell ref="B39:E39"/>
    <mergeCell ref="B42:J42"/>
    <mergeCell ref="B43:J43"/>
    <mergeCell ref="B44:J44"/>
    <mergeCell ref="B46:J46"/>
    <mergeCell ref="B60:J60"/>
    <mergeCell ref="B61:J61"/>
    <mergeCell ref="B63:J63"/>
    <mergeCell ref="B64:J64"/>
    <mergeCell ref="B65:J65"/>
    <mergeCell ref="B66:J66"/>
    <mergeCell ref="B54:J54"/>
    <mergeCell ref="B55:J55"/>
    <mergeCell ref="B56:J56"/>
    <mergeCell ref="B57:J57"/>
    <mergeCell ref="B58:J58"/>
    <mergeCell ref="B59:J59"/>
    <mergeCell ref="B75:J75"/>
    <mergeCell ref="B76:J76"/>
    <mergeCell ref="B77:J77"/>
    <mergeCell ref="B78:J78"/>
    <mergeCell ref="B79:J79"/>
    <mergeCell ref="B80:J80"/>
    <mergeCell ref="B67:J67"/>
    <mergeCell ref="B69:J69"/>
    <mergeCell ref="B70:J70"/>
    <mergeCell ref="B71:J71"/>
    <mergeCell ref="B72:J72"/>
    <mergeCell ref="B74:J74"/>
    <mergeCell ref="B88:J88"/>
    <mergeCell ref="B90:J90"/>
    <mergeCell ref="B91:J91"/>
    <mergeCell ref="B92:J92"/>
    <mergeCell ref="B93:J93"/>
    <mergeCell ref="B94:J94"/>
    <mergeCell ref="B81:J81"/>
    <mergeCell ref="B82:J82"/>
    <mergeCell ref="B83:J83"/>
    <mergeCell ref="B84:J84"/>
    <mergeCell ref="B86:J86"/>
    <mergeCell ref="B87:J87"/>
    <mergeCell ref="B102:J102"/>
    <mergeCell ref="B103:J103"/>
    <mergeCell ref="B104:J104"/>
    <mergeCell ref="B106:J106"/>
    <mergeCell ref="B107:J107"/>
    <mergeCell ref="B108:J108"/>
    <mergeCell ref="B95:J95"/>
    <mergeCell ref="B96:J96"/>
    <mergeCell ref="B97:J97"/>
    <mergeCell ref="B99:J99"/>
    <mergeCell ref="B100:J100"/>
    <mergeCell ref="B101:J101"/>
    <mergeCell ref="B115:J115"/>
    <mergeCell ref="B116:J116"/>
    <mergeCell ref="B117:J117"/>
    <mergeCell ref="B118:J118"/>
    <mergeCell ref="B119:J119"/>
    <mergeCell ref="B109:J109"/>
    <mergeCell ref="B110:J110"/>
    <mergeCell ref="B111:J111"/>
    <mergeCell ref="B112:J112"/>
    <mergeCell ref="B113:J113"/>
    <mergeCell ref="B114:J11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5" max="9" man="1"/>
    <brk id="98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42578125" style="1" customWidth="1"/>
    <col min="2" max="2" width="14.42578125" style="1" customWidth="1"/>
    <col min="3" max="3" width="38.425781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5703125" style="1" customWidth="1"/>
    <col min="8" max="16384" width="9.140625" style="1"/>
  </cols>
  <sheetData>
    <row r="1" spans="1:7" ht="15.75" x14ac:dyDescent="0.2">
      <c r="A1" s="10" t="s">
        <v>5</v>
      </c>
      <c r="B1" s="10"/>
      <c r="C1" s="11"/>
      <c r="D1" s="10"/>
      <c r="E1" s="10"/>
      <c r="F1" s="10"/>
      <c r="G1" s="10"/>
    </row>
    <row r="2" spans="1:7" ht="24.95" customHeight="1" x14ac:dyDescent="0.2">
      <c r="A2" s="8" t="s">
        <v>40</v>
      </c>
      <c r="B2" s="7"/>
      <c r="C2" s="12"/>
      <c r="D2" s="12"/>
      <c r="E2" s="12"/>
      <c r="F2" s="12"/>
      <c r="G2" s="13"/>
    </row>
    <row r="3" spans="1:7" ht="24.95" hidden="1" customHeight="1" x14ac:dyDescent="0.2">
      <c r="A3" s="8" t="s">
        <v>6</v>
      </c>
      <c r="B3" s="7"/>
      <c r="C3" s="12"/>
      <c r="D3" s="12"/>
      <c r="E3" s="12"/>
      <c r="F3" s="12"/>
      <c r="G3" s="13"/>
    </row>
    <row r="4" spans="1:7" ht="24.95" hidden="1" customHeight="1" x14ac:dyDescent="0.2">
      <c r="A4" s="8" t="s">
        <v>7</v>
      </c>
      <c r="B4" s="7"/>
      <c r="C4" s="12"/>
      <c r="D4" s="12"/>
      <c r="E4" s="12"/>
      <c r="F4" s="12"/>
      <c r="G4" s="13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246"/>
  <sheetViews>
    <sheetView zoomScaleNormal="100" zoomScaleSheetLayoutView="70" workbookViewId="0">
      <selection activeCell="F9" sqref="F9"/>
    </sheetView>
  </sheetViews>
  <sheetFormatPr defaultRowHeight="12.75" outlineLevelRow="1" x14ac:dyDescent="0.2"/>
  <cols>
    <col min="1" max="1" width="4.42578125" style="21" customWidth="1"/>
    <col min="2" max="2" width="14.42578125" style="90" customWidth="1"/>
    <col min="3" max="3" width="38.42578125" style="90" customWidth="1"/>
    <col min="4" max="4" width="4.5703125" style="21" customWidth="1"/>
    <col min="5" max="5" width="10.5703125" style="21" customWidth="1"/>
    <col min="6" max="6" width="9.85546875" style="21" customWidth="1"/>
    <col min="7" max="7" width="12.85546875" style="21" customWidth="1"/>
    <col min="8" max="13" width="0" style="21" hidden="1" customWidth="1"/>
    <col min="14" max="17" width="9.140625" style="21"/>
    <col min="18" max="21" width="0" style="21" hidden="1" customWidth="1"/>
    <col min="22" max="28" width="9.140625" style="21"/>
    <col min="29" max="39" width="0" style="21" hidden="1" customWidth="1"/>
    <col min="40" max="52" width="9.140625" style="21"/>
    <col min="53" max="53" width="59.85546875" style="21" customWidth="1"/>
    <col min="54" max="16384" width="9.140625" style="21"/>
  </cols>
  <sheetData>
    <row r="1" spans="1:60" ht="15.75" customHeight="1" x14ac:dyDescent="0.25">
      <c r="A1" s="20" t="s">
        <v>5</v>
      </c>
      <c r="B1" s="20"/>
      <c r="C1" s="20"/>
      <c r="D1" s="20"/>
      <c r="E1" s="20"/>
      <c r="F1" s="20"/>
      <c r="G1" s="20"/>
      <c r="AE1" s="21" t="s">
        <v>151</v>
      </c>
    </row>
    <row r="2" spans="1:60" ht="24.95" customHeight="1" x14ac:dyDescent="0.2">
      <c r="A2" s="22" t="s">
        <v>150</v>
      </c>
      <c r="B2" s="23"/>
      <c r="C2" s="24" t="s">
        <v>45</v>
      </c>
      <c r="D2" s="25"/>
      <c r="E2" s="25"/>
      <c r="F2" s="25"/>
      <c r="G2" s="26"/>
      <c r="AE2" s="21" t="s">
        <v>152</v>
      </c>
    </row>
    <row r="3" spans="1:60" ht="24.95" hidden="1" customHeight="1" x14ac:dyDescent="0.2">
      <c r="A3" s="27" t="s">
        <v>6</v>
      </c>
      <c r="B3" s="28"/>
      <c r="C3" s="29"/>
      <c r="D3" s="30"/>
      <c r="E3" s="30"/>
      <c r="F3" s="30"/>
      <c r="G3" s="31"/>
      <c r="AE3" s="21" t="s">
        <v>153</v>
      </c>
    </row>
    <row r="4" spans="1:60" ht="24.95" hidden="1" customHeight="1" x14ac:dyDescent="0.2">
      <c r="A4" s="27" t="s">
        <v>7</v>
      </c>
      <c r="B4" s="28"/>
      <c r="C4" s="29"/>
      <c r="D4" s="30"/>
      <c r="E4" s="30"/>
      <c r="F4" s="30"/>
      <c r="G4" s="31"/>
      <c r="AE4" s="21" t="s">
        <v>154</v>
      </c>
    </row>
    <row r="5" spans="1:60" hidden="1" x14ac:dyDescent="0.2">
      <c r="A5" s="32" t="s">
        <v>155</v>
      </c>
      <c r="B5" s="33"/>
      <c r="C5" s="34"/>
      <c r="D5" s="35"/>
      <c r="E5" s="35"/>
      <c r="F5" s="35"/>
      <c r="G5" s="36"/>
      <c r="AE5" s="21" t="s">
        <v>156</v>
      </c>
    </row>
    <row r="7" spans="1:60" ht="38.25" x14ac:dyDescent="0.2">
      <c r="A7" s="37" t="s">
        <v>157</v>
      </c>
      <c r="B7" s="38" t="s">
        <v>158</v>
      </c>
      <c r="C7" s="38" t="s">
        <v>159</v>
      </c>
      <c r="D7" s="37" t="s">
        <v>160</v>
      </c>
      <c r="E7" s="37" t="s">
        <v>161</v>
      </c>
      <c r="F7" s="39" t="s">
        <v>162</v>
      </c>
      <c r="G7" s="40" t="s">
        <v>27</v>
      </c>
      <c r="H7" s="41" t="s">
        <v>28</v>
      </c>
      <c r="I7" s="41" t="s">
        <v>163</v>
      </c>
      <c r="J7" s="41" t="s">
        <v>29</v>
      </c>
      <c r="K7" s="41" t="s">
        <v>164</v>
      </c>
      <c r="L7" s="41" t="s">
        <v>165</v>
      </c>
      <c r="M7" s="41" t="s">
        <v>166</v>
      </c>
      <c r="N7" s="41" t="s">
        <v>167</v>
      </c>
      <c r="O7" s="41" t="s">
        <v>168</v>
      </c>
      <c r="P7" s="41" t="s">
        <v>169</v>
      </c>
      <c r="Q7" s="41" t="s">
        <v>170</v>
      </c>
      <c r="R7" s="41" t="s">
        <v>171</v>
      </c>
      <c r="S7" s="41" t="s">
        <v>172</v>
      </c>
      <c r="T7" s="41" t="s">
        <v>173</v>
      </c>
      <c r="U7" s="42" t="s">
        <v>174</v>
      </c>
    </row>
    <row r="8" spans="1:60" x14ac:dyDescent="0.2">
      <c r="A8" s="43" t="s">
        <v>175</v>
      </c>
      <c r="B8" s="44" t="s">
        <v>124</v>
      </c>
      <c r="C8" s="45" t="s">
        <v>125</v>
      </c>
      <c r="D8" s="46"/>
      <c r="E8" s="47"/>
      <c r="F8" s="48"/>
      <c r="G8" s="48">
        <f>SUMIF(AE9:AE40,"&lt;&gt;NOR",G9:G40)</f>
        <v>0</v>
      </c>
      <c r="H8" s="48"/>
      <c r="I8" s="48">
        <f>SUM(I9:I40)</f>
        <v>8257.5</v>
      </c>
      <c r="J8" s="48"/>
      <c r="K8" s="48">
        <f>SUM(K9:K40)</f>
        <v>78690.3</v>
      </c>
      <c r="L8" s="48"/>
      <c r="M8" s="48">
        <f>SUM(M9:M40)</f>
        <v>0</v>
      </c>
      <c r="N8" s="46"/>
      <c r="O8" s="46">
        <f>SUM(O9:O40)</f>
        <v>15.5725</v>
      </c>
      <c r="P8" s="46"/>
      <c r="Q8" s="46">
        <f>SUM(Q9:Q40)</f>
        <v>32.159999999999997</v>
      </c>
      <c r="R8" s="46"/>
      <c r="S8" s="46"/>
      <c r="T8" s="43"/>
      <c r="U8" s="46">
        <f>SUM(U9:U40)</f>
        <v>99.91</v>
      </c>
      <c r="AE8" s="21" t="s">
        <v>176</v>
      </c>
    </row>
    <row r="9" spans="1:60" outlineLevel="1" x14ac:dyDescent="0.2">
      <c r="A9" s="49">
        <v>1</v>
      </c>
      <c r="B9" s="50" t="s">
        <v>177</v>
      </c>
      <c r="C9" s="51" t="s">
        <v>178</v>
      </c>
      <c r="D9" s="52" t="s">
        <v>179</v>
      </c>
      <c r="E9" s="53">
        <v>30.2</v>
      </c>
      <c r="F9" s="92"/>
      <c r="G9" s="54">
        <f>F9*E9</f>
        <v>0</v>
      </c>
      <c r="H9" s="54">
        <v>0</v>
      </c>
      <c r="I9" s="54">
        <f>ROUND(E9*H9,2)</f>
        <v>0</v>
      </c>
      <c r="J9" s="54">
        <v>244</v>
      </c>
      <c r="K9" s="54">
        <f>ROUND(E9*J9,2)</f>
        <v>7368.8</v>
      </c>
      <c r="L9" s="54">
        <v>21</v>
      </c>
      <c r="M9" s="54">
        <f>G9*(1+L9/100)</f>
        <v>0</v>
      </c>
      <c r="N9" s="52">
        <v>0</v>
      </c>
      <c r="O9" s="52">
        <f>ROUND(E9*N9,5)</f>
        <v>0</v>
      </c>
      <c r="P9" s="52">
        <v>0</v>
      </c>
      <c r="Q9" s="52">
        <f>ROUND(E9*P9,5)</f>
        <v>0</v>
      </c>
      <c r="R9" s="52"/>
      <c r="S9" s="52"/>
      <c r="T9" s="55">
        <v>0.36799999999999999</v>
      </c>
      <c r="U9" s="52">
        <f>ROUND(E9*T9,2)</f>
        <v>11.11</v>
      </c>
      <c r="V9" s="56"/>
      <c r="W9" s="56"/>
      <c r="X9" s="56"/>
      <c r="Y9" s="56"/>
      <c r="Z9" s="56"/>
      <c r="AA9" s="56"/>
      <c r="AB9" s="56"/>
      <c r="AC9" s="56"/>
      <c r="AD9" s="56"/>
      <c r="AE9" s="56" t="s">
        <v>180</v>
      </c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</row>
    <row r="10" spans="1:60" outlineLevel="1" x14ac:dyDescent="0.2">
      <c r="A10" s="49"/>
      <c r="B10" s="50"/>
      <c r="C10" s="57" t="s">
        <v>181</v>
      </c>
      <c r="D10" s="58"/>
      <c r="E10" s="59"/>
      <c r="F10" s="54"/>
      <c r="G10" s="54"/>
      <c r="H10" s="54"/>
      <c r="I10" s="54"/>
      <c r="J10" s="54"/>
      <c r="K10" s="54"/>
      <c r="L10" s="54"/>
      <c r="M10" s="54"/>
      <c r="N10" s="52"/>
      <c r="O10" s="52"/>
      <c r="P10" s="52"/>
      <c r="Q10" s="52"/>
      <c r="R10" s="52"/>
      <c r="S10" s="52"/>
      <c r="T10" s="55"/>
      <c r="U10" s="52"/>
      <c r="V10" s="56"/>
      <c r="W10" s="56"/>
      <c r="X10" s="56"/>
      <c r="Y10" s="56"/>
      <c r="Z10" s="56"/>
      <c r="AA10" s="56"/>
      <c r="AB10" s="56"/>
      <c r="AC10" s="56"/>
      <c r="AD10" s="56"/>
      <c r="AE10" s="56" t="s">
        <v>182</v>
      </c>
      <c r="AF10" s="56">
        <v>0</v>
      </c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</row>
    <row r="11" spans="1:60" outlineLevel="1" x14ac:dyDescent="0.2">
      <c r="A11" s="49"/>
      <c r="B11" s="50"/>
      <c r="C11" s="57" t="s">
        <v>183</v>
      </c>
      <c r="D11" s="58"/>
      <c r="E11" s="59">
        <v>26.9</v>
      </c>
      <c r="F11" s="54"/>
      <c r="G11" s="54"/>
      <c r="H11" s="54"/>
      <c r="I11" s="54"/>
      <c r="J11" s="54"/>
      <c r="K11" s="54"/>
      <c r="L11" s="54"/>
      <c r="M11" s="54"/>
      <c r="N11" s="52"/>
      <c r="O11" s="52"/>
      <c r="P11" s="52"/>
      <c r="Q11" s="52"/>
      <c r="R11" s="52"/>
      <c r="S11" s="52"/>
      <c r="T11" s="55"/>
      <c r="U11" s="52"/>
      <c r="V11" s="56"/>
      <c r="W11" s="56"/>
      <c r="X11" s="56"/>
      <c r="Y11" s="56"/>
      <c r="Z11" s="56"/>
      <c r="AA11" s="56"/>
      <c r="AB11" s="56"/>
      <c r="AC11" s="56"/>
      <c r="AD11" s="56"/>
      <c r="AE11" s="56" t="s">
        <v>182</v>
      </c>
      <c r="AF11" s="56">
        <v>0</v>
      </c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</row>
    <row r="12" spans="1:60" outlineLevel="1" x14ac:dyDescent="0.2">
      <c r="A12" s="49"/>
      <c r="B12" s="50"/>
      <c r="C12" s="57" t="s">
        <v>184</v>
      </c>
      <c r="D12" s="58"/>
      <c r="E12" s="59">
        <v>3.3</v>
      </c>
      <c r="F12" s="54"/>
      <c r="G12" s="54"/>
      <c r="H12" s="54"/>
      <c r="I12" s="54"/>
      <c r="J12" s="54"/>
      <c r="K12" s="54"/>
      <c r="L12" s="54"/>
      <c r="M12" s="54"/>
      <c r="N12" s="52"/>
      <c r="O12" s="52"/>
      <c r="P12" s="52"/>
      <c r="Q12" s="52"/>
      <c r="R12" s="52"/>
      <c r="S12" s="52"/>
      <c r="T12" s="55"/>
      <c r="U12" s="52"/>
      <c r="V12" s="56"/>
      <c r="W12" s="56"/>
      <c r="X12" s="56"/>
      <c r="Y12" s="56"/>
      <c r="Z12" s="56"/>
      <c r="AA12" s="56"/>
      <c r="AB12" s="56"/>
      <c r="AC12" s="56"/>
      <c r="AD12" s="56"/>
      <c r="AE12" s="56" t="s">
        <v>182</v>
      </c>
      <c r="AF12" s="56">
        <v>0</v>
      </c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</row>
    <row r="13" spans="1:60" ht="22.5" outlineLevel="1" x14ac:dyDescent="0.2">
      <c r="A13" s="49">
        <v>2</v>
      </c>
      <c r="B13" s="50" t="s">
        <v>185</v>
      </c>
      <c r="C13" s="51" t="s">
        <v>186</v>
      </c>
      <c r="D13" s="52" t="s">
        <v>179</v>
      </c>
      <c r="E13" s="53">
        <v>1.3</v>
      </c>
      <c r="F13" s="92"/>
      <c r="G13" s="54">
        <f t="shared" ref="G13:G33" si="0">F13*E13</f>
        <v>0</v>
      </c>
      <c r="H13" s="54">
        <v>0</v>
      </c>
      <c r="I13" s="54">
        <f>ROUND(E13*H13,2)</f>
        <v>0</v>
      </c>
      <c r="J13" s="54">
        <v>1465</v>
      </c>
      <c r="K13" s="54">
        <f>ROUND(E13*J13,2)</f>
        <v>1904.5</v>
      </c>
      <c r="L13" s="54">
        <v>21</v>
      </c>
      <c r="M13" s="54">
        <f>G13*(1+L13/100)</f>
        <v>0</v>
      </c>
      <c r="N13" s="52">
        <v>0</v>
      </c>
      <c r="O13" s="52">
        <f>ROUND(E13*N13,5)</f>
        <v>0</v>
      </c>
      <c r="P13" s="52">
        <v>0</v>
      </c>
      <c r="Q13" s="52">
        <f>ROUND(E13*P13,5)</f>
        <v>0</v>
      </c>
      <c r="R13" s="52"/>
      <c r="S13" s="52"/>
      <c r="T13" s="55">
        <v>3.5329999999999999</v>
      </c>
      <c r="U13" s="52">
        <f>ROUND(E13*T13,2)</f>
        <v>4.59</v>
      </c>
      <c r="V13" s="56"/>
      <c r="W13" s="56"/>
      <c r="X13" s="56"/>
      <c r="Y13" s="56"/>
      <c r="Z13" s="56"/>
      <c r="AA13" s="56"/>
      <c r="AB13" s="56"/>
      <c r="AC13" s="56"/>
      <c r="AD13" s="56"/>
      <c r="AE13" s="56" t="s">
        <v>180</v>
      </c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</row>
    <row r="14" spans="1:60" outlineLevel="1" x14ac:dyDescent="0.2">
      <c r="A14" s="49"/>
      <c r="B14" s="50"/>
      <c r="C14" s="57" t="s">
        <v>187</v>
      </c>
      <c r="D14" s="58"/>
      <c r="E14" s="59"/>
      <c r="F14" s="54"/>
      <c r="G14" s="54"/>
      <c r="H14" s="54"/>
      <c r="I14" s="54"/>
      <c r="J14" s="54"/>
      <c r="K14" s="54"/>
      <c r="L14" s="54"/>
      <c r="M14" s="54"/>
      <c r="N14" s="52"/>
      <c r="O14" s="52"/>
      <c r="P14" s="52"/>
      <c r="Q14" s="52"/>
      <c r="R14" s="52"/>
      <c r="S14" s="52"/>
      <c r="T14" s="55"/>
      <c r="U14" s="52"/>
      <c r="V14" s="56"/>
      <c r="W14" s="56"/>
      <c r="X14" s="56"/>
      <c r="Y14" s="56"/>
      <c r="Z14" s="56"/>
      <c r="AA14" s="56"/>
      <c r="AB14" s="56"/>
      <c r="AC14" s="56"/>
      <c r="AD14" s="56"/>
      <c r="AE14" s="56" t="s">
        <v>182</v>
      </c>
      <c r="AF14" s="56">
        <v>0</v>
      </c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</row>
    <row r="15" spans="1:60" outlineLevel="1" x14ac:dyDescent="0.2">
      <c r="A15" s="49"/>
      <c r="B15" s="50"/>
      <c r="C15" s="57" t="s">
        <v>188</v>
      </c>
      <c r="D15" s="58"/>
      <c r="E15" s="59">
        <v>1.248</v>
      </c>
      <c r="F15" s="54"/>
      <c r="G15" s="54"/>
      <c r="H15" s="54"/>
      <c r="I15" s="54"/>
      <c r="J15" s="54"/>
      <c r="K15" s="54"/>
      <c r="L15" s="54"/>
      <c r="M15" s="54"/>
      <c r="N15" s="52"/>
      <c r="O15" s="52"/>
      <c r="P15" s="52"/>
      <c r="Q15" s="52"/>
      <c r="R15" s="52"/>
      <c r="S15" s="52"/>
      <c r="T15" s="55"/>
      <c r="U15" s="52"/>
      <c r="V15" s="56"/>
      <c r="W15" s="56"/>
      <c r="X15" s="56"/>
      <c r="Y15" s="56"/>
      <c r="Z15" s="56"/>
      <c r="AA15" s="56"/>
      <c r="AB15" s="56"/>
      <c r="AC15" s="56"/>
      <c r="AD15" s="56"/>
      <c r="AE15" s="56" t="s">
        <v>182</v>
      </c>
      <c r="AF15" s="56">
        <v>0</v>
      </c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</row>
    <row r="16" spans="1:60" outlineLevel="1" x14ac:dyDescent="0.2">
      <c r="A16" s="49"/>
      <c r="B16" s="50"/>
      <c r="C16" s="57" t="s">
        <v>189</v>
      </c>
      <c r="D16" s="58"/>
      <c r="E16" s="59">
        <v>5.1999999999999998E-2</v>
      </c>
      <c r="F16" s="54"/>
      <c r="G16" s="54"/>
      <c r="H16" s="54"/>
      <c r="I16" s="54"/>
      <c r="J16" s="54"/>
      <c r="K16" s="54"/>
      <c r="L16" s="54"/>
      <c r="M16" s="54"/>
      <c r="N16" s="52"/>
      <c r="O16" s="52"/>
      <c r="P16" s="52"/>
      <c r="Q16" s="52"/>
      <c r="R16" s="52"/>
      <c r="S16" s="52"/>
      <c r="T16" s="55"/>
      <c r="U16" s="52"/>
      <c r="V16" s="56"/>
      <c r="W16" s="56"/>
      <c r="X16" s="56"/>
      <c r="Y16" s="56"/>
      <c r="Z16" s="56"/>
      <c r="AA16" s="56"/>
      <c r="AB16" s="56"/>
      <c r="AC16" s="56"/>
      <c r="AD16" s="56"/>
      <c r="AE16" s="56" t="s">
        <v>182</v>
      </c>
      <c r="AF16" s="56">
        <v>0</v>
      </c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</row>
    <row r="17" spans="1:60" outlineLevel="1" x14ac:dyDescent="0.2">
      <c r="A17" s="49">
        <v>3</v>
      </c>
      <c r="B17" s="50" t="s">
        <v>190</v>
      </c>
      <c r="C17" s="51" t="s">
        <v>191</v>
      </c>
      <c r="D17" s="52" t="s">
        <v>192</v>
      </c>
      <c r="E17" s="53">
        <v>67</v>
      </c>
      <c r="F17" s="92"/>
      <c r="G17" s="54">
        <f t="shared" si="0"/>
        <v>0</v>
      </c>
      <c r="H17" s="54">
        <v>0</v>
      </c>
      <c r="I17" s="54">
        <f>ROUND(E17*H17,2)</f>
        <v>0</v>
      </c>
      <c r="J17" s="54">
        <v>160</v>
      </c>
      <c r="K17" s="54">
        <f>ROUND(E17*J17,2)</f>
        <v>10720</v>
      </c>
      <c r="L17" s="54">
        <v>21</v>
      </c>
      <c r="M17" s="54">
        <f>G17*(1+L17/100)</f>
        <v>0</v>
      </c>
      <c r="N17" s="52">
        <v>0</v>
      </c>
      <c r="O17" s="52">
        <f>ROUND(E17*N17,5)</f>
        <v>0</v>
      </c>
      <c r="P17" s="52">
        <v>0.48</v>
      </c>
      <c r="Q17" s="52">
        <f>ROUND(E17*P17,5)</f>
        <v>32.159999999999997</v>
      </c>
      <c r="R17" s="52"/>
      <c r="S17" s="52"/>
      <c r="T17" s="55">
        <v>0.30599999999999999</v>
      </c>
      <c r="U17" s="52">
        <f>ROUND(E17*T17,2)</f>
        <v>20.5</v>
      </c>
      <c r="V17" s="56"/>
      <c r="W17" s="56"/>
      <c r="X17" s="56"/>
      <c r="Y17" s="56"/>
      <c r="Z17" s="56"/>
      <c r="AA17" s="56"/>
      <c r="AB17" s="56"/>
      <c r="AC17" s="56"/>
      <c r="AD17" s="56"/>
      <c r="AE17" s="56" t="s">
        <v>180</v>
      </c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</row>
    <row r="18" spans="1:60" outlineLevel="1" x14ac:dyDescent="0.2">
      <c r="A18" s="49"/>
      <c r="B18" s="50"/>
      <c r="C18" s="57" t="s">
        <v>193</v>
      </c>
      <c r="D18" s="58"/>
      <c r="E18" s="59">
        <v>67</v>
      </c>
      <c r="F18" s="54"/>
      <c r="G18" s="54"/>
      <c r="H18" s="54"/>
      <c r="I18" s="54"/>
      <c r="J18" s="54"/>
      <c r="K18" s="54"/>
      <c r="L18" s="54"/>
      <c r="M18" s="54"/>
      <c r="N18" s="52"/>
      <c r="O18" s="52"/>
      <c r="P18" s="52"/>
      <c r="Q18" s="52"/>
      <c r="R18" s="52"/>
      <c r="S18" s="52"/>
      <c r="T18" s="55"/>
      <c r="U18" s="52"/>
      <c r="V18" s="56"/>
      <c r="W18" s="56"/>
      <c r="X18" s="56"/>
      <c r="Y18" s="56"/>
      <c r="Z18" s="56"/>
      <c r="AA18" s="56"/>
      <c r="AB18" s="56"/>
      <c r="AC18" s="56"/>
      <c r="AD18" s="56"/>
      <c r="AE18" s="56" t="s">
        <v>182</v>
      </c>
      <c r="AF18" s="56">
        <v>0</v>
      </c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</row>
    <row r="19" spans="1:60" outlineLevel="1" x14ac:dyDescent="0.2">
      <c r="A19" s="49">
        <v>4</v>
      </c>
      <c r="B19" s="50" t="s">
        <v>194</v>
      </c>
      <c r="C19" s="51" t="s">
        <v>195</v>
      </c>
      <c r="D19" s="52" t="s">
        <v>179</v>
      </c>
      <c r="E19" s="53">
        <v>31.5</v>
      </c>
      <c r="F19" s="92"/>
      <c r="G19" s="54">
        <f t="shared" si="0"/>
        <v>0</v>
      </c>
      <c r="H19" s="54">
        <v>0</v>
      </c>
      <c r="I19" s="54">
        <f>ROUND(E19*H19,2)</f>
        <v>0</v>
      </c>
      <c r="J19" s="54">
        <v>304</v>
      </c>
      <c r="K19" s="54">
        <f>ROUND(E19*J19,2)</f>
        <v>9576</v>
      </c>
      <c r="L19" s="54">
        <v>21</v>
      </c>
      <c r="M19" s="54">
        <f>G19*(1+L19/100)</f>
        <v>0</v>
      </c>
      <c r="N19" s="52">
        <v>0</v>
      </c>
      <c r="O19" s="52">
        <f>ROUND(E19*N19,5)</f>
        <v>0</v>
      </c>
      <c r="P19" s="52">
        <v>0</v>
      </c>
      <c r="Q19" s="52">
        <f>ROUND(E19*P19,5)</f>
        <v>0</v>
      </c>
      <c r="R19" s="52"/>
      <c r="S19" s="52"/>
      <c r="T19" s="55">
        <v>0.65200000000000002</v>
      </c>
      <c r="U19" s="52">
        <f>ROUND(E19*T19,2)</f>
        <v>20.54</v>
      </c>
      <c r="V19" s="56"/>
      <c r="W19" s="56"/>
      <c r="X19" s="56"/>
      <c r="Y19" s="56"/>
      <c r="Z19" s="56"/>
      <c r="AA19" s="56"/>
      <c r="AB19" s="56"/>
      <c r="AC19" s="56"/>
      <c r="AD19" s="56"/>
      <c r="AE19" s="56" t="s">
        <v>180</v>
      </c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</row>
    <row r="20" spans="1:60" outlineLevel="1" x14ac:dyDescent="0.2">
      <c r="A20" s="49"/>
      <c r="B20" s="50"/>
      <c r="C20" s="57" t="s">
        <v>196</v>
      </c>
      <c r="D20" s="58"/>
      <c r="E20" s="59">
        <v>31.5</v>
      </c>
      <c r="F20" s="54"/>
      <c r="G20" s="54">
        <f t="shared" si="0"/>
        <v>0</v>
      </c>
      <c r="H20" s="54"/>
      <c r="I20" s="54"/>
      <c r="J20" s="54"/>
      <c r="K20" s="54"/>
      <c r="L20" s="54"/>
      <c r="M20" s="54"/>
      <c r="N20" s="52"/>
      <c r="O20" s="52"/>
      <c r="P20" s="52"/>
      <c r="Q20" s="52"/>
      <c r="R20" s="52"/>
      <c r="S20" s="52"/>
      <c r="T20" s="55"/>
      <c r="U20" s="52"/>
      <c r="V20" s="56"/>
      <c r="W20" s="56"/>
      <c r="X20" s="56"/>
      <c r="Y20" s="56"/>
      <c r="Z20" s="56"/>
      <c r="AA20" s="56"/>
      <c r="AB20" s="56"/>
      <c r="AC20" s="56"/>
      <c r="AD20" s="56"/>
      <c r="AE20" s="56" t="s">
        <v>182</v>
      </c>
      <c r="AF20" s="56">
        <v>0</v>
      </c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</row>
    <row r="21" spans="1:60" outlineLevel="1" x14ac:dyDescent="0.2">
      <c r="A21" s="49">
        <v>5</v>
      </c>
      <c r="B21" s="50" t="s">
        <v>197</v>
      </c>
      <c r="C21" s="51" t="s">
        <v>198</v>
      </c>
      <c r="D21" s="52" t="s">
        <v>179</v>
      </c>
      <c r="E21" s="53">
        <v>31.5</v>
      </c>
      <c r="F21" s="92"/>
      <c r="G21" s="54">
        <f t="shared" si="0"/>
        <v>0</v>
      </c>
      <c r="H21" s="54">
        <v>0</v>
      </c>
      <c r="I21" s="54">
        <f>ROUND(E21*H21,2)</f>
        <v>0</v>
      </c>
      <c r="J21" s="54">
        <v>140</v>
      </c>
      <c r="K21" s="54">
        <f>ROUND(E21*J21,2)</f>
        <v>4410</v>
      </c>
      <c r="L21" s="54">
        <v>21</v>
      </c>
      <c r="M21" s="54">
        <f>G21*(1+L21/100)</f>
        <v>0</v>
      </c>
      <c r="N21" s="52">
        <v>0</v>
      </c>
      <c r="O21" s="52">
        <f>ROUND(E21*N21,5)</f>
        <v>0</v>
      </c>
      <c r="P21" s="52">
        <v>0</v>
      </c>
      <c r="Q21" s="52">
        <f>ROUND(E21*P21,5)</f>
        <v>0</v>
      </c>
      <c r="R21" s="52"/>
      <c r="S21" s="52"/>
      <c r="T21" s="55">
        <v>1.0999999999999999E-2</v>
      </c>
      <c r="U21" s="52">
        <f>ROUND(E21*T21,2)</f>
        <v>0.35</v>
      </c>
      <c r="V21" s="56"/>
      <c r="W21" s="56"/>
      <c r="X21" s="56"/>
      <c r="Y21" s="56"/>
      <c r="Z21" s="56"/>
      <c r="AA21" s="56"/>
      <c r="AB21" s="56"/>
      <c r="AC21" s="56"/>
      <c r="AD21" s="56"/>
      <c r="AE21" s="56" t="s">
        <v>180</v>
      </c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</row>
    <row r="22" spans="1:60" ht="33.75" outlineLevel="1" x14ac:dyDescent="0.2">
      <c r="A22" s="49">
        <v>6</v>
      </c>
      <c r="B22" s="50" t="s">
        <v>199</v>
      </c>
      <c r="C22" s="51" t="s">
        <v>200</v>
      </c>
      <c r="D22" s="52" t="s">
        <v>179</v>
      </c>
      <c r="E22" s="53">
        <v>31.5</v>
      </c>
      <c r="F22" s="92"/>
      <c r="G22" s="54">
        <f t="shared" si="0"/>
        <v>0</v>
      </c>
      <c r="H22" s="54">
        <v>0</v>
      </c>
      <c r="I22" s="54">
        <f>ROUND(E22*H22,2)</f>
        <v>0</v>
      </c>
      <c r="J22" s="54">
        <v>94</v>
      </c>
      <c r="K22" s="54">
        <f>ROUND(E22*J22,2)</f>
        <v>2961</v>
      </c>
      <c r="L22" s="54">
        <v>21</v>
      </c>
      <c r="M22" s="54">
        <f>G22*(1+L22/100)</f>
        <v>0</v>
      </c>
      <c r="N22" s="52">
        <v>0</v>
      </c>
      <c r="O22" s="52">
        <f>ROUND(E22*N22,5)</f>
        <v>0</v>
      </c>
      <c r="P22" s="52">
        <v>0</v>
      </c>
      <c r="Q22" s="52">
        <f>ROUND(E22*P22,5)</f>
        <v>0</v>
      </c>
      <c r="R22" s="52"/>
      <c r="S22" s="52"/>
      <c r="T22" s="55">
        <v>2.5999999999999999E-2</v>
      </c>
      <c r="U22" s="52">
        <f>ROUND(E22*T22,2)</f>
        <v>0.82</v>
      </c>
      <c r="V22" s="56"/>
      <c r="W22" s="56"/>
      <c r="X22" s="56"/>
      <c r="Y22" s="56"/>
      <c r="Z22" s="56"/>
      <c r="AA22" s="56"/>
      <c r="AB22" s="56"/>
      <c r="AC22" s="56"/>
      <c r="AD22" s="56"/>
      <c r="AE22" s="56" t="s">
        <v>180</v>
      </c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</row>
    <row r="23" spans="1:60" outlineLevel="1" x14ac:dyDescent="0.2">
      <c r="A23" s="49">
        <v>7</v>
      </c>
      <c r="B23" s="50" t="s">
        <v>201</v>
      </c>
      <c r="C23" s="51" t="s">
        <v>202</v>
      </c>
      <c r="D23" s="52" t="s">
        <v>192</v>
      </c>
      <c r="E23" s="53">
        <v>250</v>
      </c>
      <c r="F23" s="92"/>
      <c r="G23" s="54">
        <f t="shared" si="0"/>
        <v>0</v>
      </c>
      <c r="H23" s="54">
        <v>0</v>
      </c>
      <c r="I23" s="54">
        <f>ROUND(E23*H23,2)</f>
        <v>0</v>
      </c>
      <c r="J23" s="54">
        <v>43</v>
      </c>
      <c r="K23" s="54">
        <f>ROUND(E23*J23,2)</f>
        <v>10750</v>
      </c>
      <c r="L23" s="54">
        <v>21</v>
      </c>
      <c r="M23" s="54">
        <f>G23*(1+L23/100)</f>
        <v>0</v>
      </c>
      <c r="N23" s="52">
        <v>0</v>
      </c>
      <c r="O23" s="52">
        <f>ROUND(E23*N23,5)</f>
        <v>0</v>
      </c>
      <c r="P23" s="52">
        <v>0</v>
      </c>
      <c r="Q23" s="52">
        <f>ROUND(E23*P23,5)</f>
        <v>0</v>
      </c>
      <c r="R23" s="52"/>
      <c r="S23" s="52"/>
      <c r="T23" s="55">
        <v>0.09</v>
      </c>
      <c r="U23" s="52">
        <f>ROUND(E23*T23,2)</f>
        <v>22.5</v>
      </c>
      <c r="V23" s="56"/>
      <c r="W23" s="56"/>
      <c r="X23" s="56"/>
      <c r="Y23" s="56"/>
      <c r="Z23" s="56"/>
      <c r="AA23" s="56"/>
      <c r="AB23" s="56"/>
      <c r="AC23" s="56"/>
      <c r="AD23" s="56"/>
      <c r="AE23" s="56" t="s">
        <v>180</v>
      </c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</row>
    <row r="24" spans="1:60" outlineLevel="1" x14ac:dyDescent="0.2">
      <c r="A24" s="49"/>
      <c r="B24" s="50"/>
      <c r="C24" s="57" t="s">
        <v>203</v>
      </c>
      <c r="D24" s="58"/>
      <c r="E24" s="59">
        <v>250</v>
      </c>
      <c r="F24" s="54"/>
      <c r="G24" s="54"/>
      <c r="H24" s="54"/>
      <c r="I24" s="54"/>
      <c r="J24" s="54"/>
      <c r="K24" s="54"/>
      <c r="L24" s="54"/>
      <c r="M24" s="54"/>
      <c r="N24" s="52"/>
      <c r="O24" s="52"/>
      <c r="P24" s="52"/>
      <c r="Q24" s="52"/>
      <c r="R24" s="52"/>
      <c r="S24" s="52"/>
      <c r="T24" s="55"/>
      <c r="U24" s="52"/>
      <c r="V24" s="56"/>
      <c r="W24" s="56"/>
      <c r="X24" s="56"/>
      <c r="Y24" s="56"/>
      <c r="Z24" s="56"/>
      <c r="AA24" s="56"/>
      <c r="AB24" s="56"/>
      <c r="AC24" s="56"/>
      <c r="AD24" s="56"/>
      <c r="AE24" s="56" t="s">
        <v>182</v>
      </c>
      <c r="AF24" s="56">
        <v>0</v>
      </c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</row>
    <row r="25" spans="1:60" outlineLevel="1" x14ac:dyDescent="0.2">
      <c r="A25" s="49">
        <v>8</v>
      </c>
      <c r="B25" s="50" t="s">
        <v>204</v>
      </c>
      <c r="C25" s="51" t="s">
        <v>205</v>
      </c>
      <c r="D25" s="52" t="s">
        <v>192</v>
      </c>
      <c r="E25" s="53">
        <v>250</v>
      </c>
      <c r="F25" s="92"/>
      <c r="G25" s="54">
        <f t="shared" si="0"/>
        <v>0</v>
      </c>
      <c r="H25" s="54">
        <v>0</v>
      </c>
      <c r="I25" s="54">
        <f>ROUND(E25*H25,2)</f>
        <v>0</v>
      </c>
      <c r="J25" s="54">
        <v>26</v>
      </c>
      <c r="K25" s="54">
        <f>ROUND(E25*J25,2)</f>
        <v>6500</v>
      </c>
      <c r="L25" s="54">
        <v>21</v>
      </c>
      <c r="M25" s="54">
        <f>G25*(1+L25/100)</f>
        <v>0</v>
      </c>
      <c r="N25" s="52">
        <v>0</v>
      </c>
      <c r="O25" s="52">
        <f>ROUND(E25*N25,5)</f>
        <v>0</v>
      </c>
      <c r="P25" s="52">
        <v>0</v>
      </c>
      <c r="Q25" s="52">
        <f>ROUND(E25*P25,5)</f>
        <v>0</v>
      </c>
      <c r="R25" s="52"/>
      <c r="S25" s="52"/>
      <c r="T25" s="55">
        <v>5.5E-2</v>
      </c>
      <c r="U25" s="52">
        <f>ROUND(E25*T25,2)</f>
        <v>13.75</v>
      </c>
      <c r="V25" s="56"/>
      <c r="W25" s="56"/>
      <c r="X25" s="56"/>
      <c r="Y25" s="56"/>
      <c r="Z25" s="56"/>
      <c r="AA25" s="56"/>
      <c r="AB25" s="56"/>
      <c r="AC25" s="56"/>
      <c r="AD25" s="56"/>
      <c r="AE25" s="56" t="s">
        <v>180</v>
      </c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</row>
    <row r="26" spans="1:60" outlineLevel="1" x14ac:dyDescent="0.2">
      <c r="A26" s="49"/>
      <c r="B26" s="50"/>
      <c r="C26" s="57" t="s">
        <v>203</v>
      </c>
      <c r="D26" s="58"/>
      <c r="E26" s="59">
        <v>250</v>
      </c>
      <c r="F26" s="54"/>
      <c r="G26" s="54"/>
      <c r="H26" s="54"/>
      <c r="I26" s="54"/>
      <c r="J26" s="54"/>
      <c r="K26" s="54"/>
      <c r="L26" s="54"/>
      <c r="M26" s="54"/>
      <c r="N26" s="52"/>
      <c r="O26" s="52"/>
      <c r="P26" s="52"/>
      <c r="Q26" s="52"/>
      <c r="R26" s="52"/>
      <c r="S26" s="52"/>
      <c r="T26" s="55"/>
      <c r="U26" s="52"/>
      <c r="V26" s="56"/>
      <c r="W26" s="56"/>
      <c r="X26" s="56"/>
      <c r="Y26" s="56"/>
      <c r="Z26" s="56"/>
      <c r="AA26" s="56"/>
      <c r="AB26" s="56"/>
      <c r="AC26" s="56"/>
      <c r="AD26" s="56"/>
      <c r="AE26" s="56" t="s">
        <v>182</v>
      </c>
      <c r="AF26" s="56">
        <v>0</v>
      </c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</row>
    <row r="27" spans="1:60" outlineLevel="1" x14ac:dyDescent="0.2">
      <c r="A27" s="49">
        <v>9</v>
      </c>
      <c r="B27" s="50" t="s">
        <v>206</v>
      </c>
      <c r="C27" s="51" t="s">
        <v>207</v>
      </c>
      <c r="D27" s="52" t="s">
        <v>179</v>
      </c>
      <c r="E27" s="53">
        <v>7.5</v>
      </c>
      <c r="F27" s="92">
        <v>0</v>
      </c>
      <c r="G27" s="54">
        <f t="shared" si="0"/>
        <v>0</v>
      </c>
      <c r="H27" s="54">
        <v>543</v>
      </c>
      <c r="I27" s="54">
        <f>ROUND(E27*H27,2)</f>
        <v>4072.5</v>
      </c>
      <c r="J27" s="54">
        <v>0</v>
      </c>
      <c r="K27" s="54">
        <f>ROUND(E27*J27,2)</f>
        <v>0</v>
      </c>
      <c r="L27" s="54">
        <v>21</v>
      </c>
      <c r="M27" s="54">
        <f>G27*(1+L27/100)</f>
        <v>0</v>
      </c>
      <c r="N27" s="52">
        <v>1.67</v>
      </c>
      <c r="O27" s="52">
        <f>ROUND(E27*N27,5)</f>
        <v>12.525</v>
      </c>
      <c r="P27" s="52">
        <v>0</v>
      </c>
      <c r="Q27" s="52">
        <f>ROUND(E27*P27,5)</f>
        <v>0</v>
      </c>
      <c r="R27" s="52"/>
      <c r="S27" s="52"/>
      <c r="T27" s="55">
        <v>0</v>
      </c>
      <c r="U27" s="52">
        <f>ROUND(E27*T27,2)</f>
        <v>0</v>
      </c>
      <c r="V27" s="56"/>
      <c r="W27" s="56"/>
      <c r="X27" s="56"/>
      <c r="Y27" s="56"/>
      <c r="Z27" s="56"/>
      <c r="AA27" s="56"/>
      <c r="AB27" s="56"/>
      <c r="AC27" s="56"/>
      <c r="AD27" s="56"/>
      <c r="AE27" s="56" t="s">
        <v>208</v>
      </c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</row>
    <row r="28" spans="1:60" outlineLevel="1" x14ac:dyDescent="0.2">
      <c r="A28" s="49"/>
      <c r="B28" s="50"/>
      <c r="C28" s="57" t="s">
        <v>209</v>
      </c>
      <c r="D28" s="58"/>
      <c r="E28" s="59">
        <v>7.5</v>
      </c>
      <c r="F28" s="54"/>
      <c r="G28" s="54"/>
      <c r="H28" s="54"/>
      <c r="I28" s="54"/>
      <c r="J28" s="54"/>
      <c r="K28" s="54"/>
      <c r="L28" s="54"/>
      <c r="M28" s="54"/>
      <c r="N28" s="52"/>
      <c r="O28" s="52"/>
      <c r="P28" s="52"/>
      <c r="Q28" s="52"/>
      <c r="R28" s="52"/>
      <c r="S28" s="52"/>
      <c r="T28" s="55"/>
      <c r="U28" s="52"/>
      <c r="V28" s="56"/>
      <c r="W28" s="56"/>
      <c r="X28" s="56"/>
      <c r="Y28" s="56"/>
      <c r="Z28" s="56"/>
      <c r="AA28" s="56"/>
      <c r="AB28" s="56"/>
      <c r="AC28" s="56"/>
      <c r="AD28" s="56"/>
      <c r="AE28" s="56" t="s">
        <v>182</v>
      </c>
      <c r="AF28" s="56">
        <v>0</v>
      </c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</row>
    <row r="29" spans="1:60" outlineLevel="1" x14ac:dyDescent="0.2">
      <c r="A29" s="49">
        <v>10</v>
      </c>
      <c r="B29" s="50" t="s">
        <v>210</v>
      </c>
      <c r="C29" s="51" t="s">
        <v>211</v>
      </c>
      <c r="D29" s="52" t="s">
        <v>179</v>
      </c>
      <c r="E29" s="53">
        <v>5</v>
      </c>
      <c r="F29" s="92"/>
      <c r="G29" s="54">
        <f t="shared" si="0"/>
        <v>0</v>
      </c>
      <c r="H29" s="54">
        <v>837</v>
      </c>
      <c r="I29" s="54">
        <f>ROUND(E29*H29,2)</f>
        <v>4185</v>
      </c>
      <c r="J29" s="54">
        <v>0</v>
      </c>
      <c r="K29" s="54">
        <f>ROUND(E29*J29,2)</f>
        <v>0</v>
      </c>
      <c r="L29" s="54">
        <v>21</v>
      </c>
      <c r="M29" s="54">
        <f>G29*(1+L29/100)</f>
        <v>0</v>
      </c>
      <c r="N29" s="52">
        <v>0.6</v>
      </c>
      <c r="O29" s="52">
        <f>ROUND(E29*N29,5)</f>
        <v>3</v>
      </c>
      <c r="P29" s="52">
        <v>0</v>
      </c>
      <c r="Q29" s="52">
        <f>ROUND(E29*P29,5)</f>
        <v>0</v>
      </c>
      <c r="R29" s="52"/>
      <c r="S29" s="52"/>
      <c r="T29" s="55">
        <v>0</v>
      </c>
      <c r="U29" s="52">
        <f>ROUND(E29*T29,2)</f>
        <v>0</v>
      </c>
      <c r="V29" s="56"/>
      <c r="W29" s="56"/>
      <c r="X29" s="56"/>
      <c r="Y29" s="56"/>
      <c r="Z29" s="56"/>
      <c r="AA29" s="56"/>
      <c r="AB29" s="56"/>
      <c r="AC29" s="56"/>
      <c r="AD29" s="56"/>
      <c r="AE29" s="56" t="s">
        <v>208</v>
      </c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</row>
    <row r="30" spans="1:60" outlineLevel="1" x14ac:dyDescent="0.2">
      <c r="A30" s="49"/>
      <c r="B30" s="50"/>
      <c r="C30" s="57" t="s">
        <v>212</v>
      </c>
      <c r="D30" s="58"/>
      <c r="E30" s="59">
        <v>5</v>
      </c>
      <c r="F30" s="54"/>
      <c r="G30" s="54"/>
      <c r="H30" s="54"/>
      <c r="I30" s="54"/>
      <c r="J30" s="54"/>
      <c r="K30" s="54"/>
      <c r="L30" s="54"/>
      <c r="M30" s="54"/>
      <c r="N30" s="52"/>
      <c r="O30" s="52"/>
      <c r="P30" s="52"/>
      <c r="Q30" s="52"/>
      <c r="R30" s="52"/>
      <c r="S30" s="52"/>
      <c r="T30" s="55"/>
      <c r="U30" s="52"/>
      <c r="V30" s="56"/>
      <c r="W30" s="56"/>
      <c r="X30" s="56"/>
      <c r="Y30" s="56"/>
      <c r="Z30" s="56"/>
      <c r="AA30" s="56"/>
      <c r="AB30" s="56"/>
      <c r="AC30" s="56"/>
      <c r="AD30" s="56"/>
      <c r="AE30" s="56" t="s">
        <v>182</v>
      </c>
      <c r="AF30" s="56">
        <v>0</v>
      </c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</row>
    <row r="31" spans="1:60" ht="22.5" outlineLevel="1" x14ac:dyDescent="0.2">
      <c r="A31" s="49">
        <v>11</v>
      </c>
      <c r="B31" s="50" t="s">
        <v>213</v>
      </c>
      <c r="C31" s="51" t="s">
        <v>214</v>
      </c>
      <c r="D31" s="52" t="s">
        <v>192</v>
      </c>
      <c r="E31" s="53">
        <v>250</v>
      </c>
      <c r="F31" s="92"/>
      <c r="G31" s="54">
        <f t="shared" si="0"/>
        <v>0</v>
      </c>
      <c r="H31" s="54">
        <v>0</v>
      </c>
      <c r="I31" s="54">
        <f>ROUND(E31*H31,2)</f>
        <v>0</v>
      </c>
      <c r="J31" s="54">
        <v>16</v>
      </c>
      <c r="K31" s="54">
        <f>ROUND(E31*J31,2)</f>
        <v>4000</v>
      </c>
      <c r="L31" s="54">
        <v>21</v>
      </c>
      <c r="M31" s="54">
        <f>G31*(1+L31/100)</f>
        <v>0</v>
      </c>
      <c r="N31" s="52">
        <v>3.0000000000000001E-5</v>
      </c>
      <c r="O31" s="52">
        <f>ROUND(E31*N31,5)</f>
        <v>7.4999999999999997E-3</v>
      </c>
      <c r="P31" s="52">
        <v>0</v>
      </c>
      <c r="Q31" s="52">
        <f>ROUND(E31*P31,5)</f>
        <v>0</v>
      </c>
      <c r="R31" s="52"/>
      <c r="S31" s="52"/>
      <c r="T31" s="55">
        <v>2.1000000000000001E-2</v>
      </c>
      <c r="U31" s="52">
        <f>ROUND(E31*T31,2)</f>
        <v>5.25</v>
      </c>
      <c r="V31" s="56"/>
      <c r="W31" s="56"/>
      <c r="X31" s="56"/>
      <c r="Y31" s="56"/>
      <c r="Z31" s="56"/>
      <c r="AA31" s="56"/>
      <c r="AB31" s="56"/>
      <c r="AC31" s="56"/>
      <c r="AD31" s="56"/>
      <c r="AE31" s="56" t="s">
        <v>215</v>
      </c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</row>
    <row r="32" spans="1:60" outlineLevel="1" x14ac:dyDescent="0.2">
      <c r="A32" s="49">
        <v>12</v>
      </c>
      <c r="B32" s="50" t="s">
        <v>216</v>
      </c>
      <c r="C32" s="51" t="s">
        <v>217</v>
      </c>
      <c r="D32" s="52" t="s">
        <v>192</v>
      </c>
      <c r="E32" s="53">
        <v>250</v>
      </c>
      <c r="F32" s="92"/>
      <c r="G32" s="54">
        <f t="shared" si="0"/>
        <v>0</v>
      </c>
      <c r="H32" s="54">
        <v>0</v>
      </c>
      <c r="I32" s="54">
        <f>ROUND(E32*H32,2)</f>
        <v>0</v>
      </c>
      <c r="J32" s="54">
        <v>2</v>
      </c>
      <c r="K32" s="54">
        <f>ROUND(E32*J32,2)</f>
        <v>500</v>
      </c>
      <c r="L32" s="54">
        <v>21</v>
      </c>
      <c r="M32" s="54">
        <f>G32*(1+L32/100)</f>
        <v>0</v>
      </c>
      <c r="N32" s="52">
        <v>0</v>
      </c>
      <c r="O32" s="52">
        <f>ROUND(E32*N32,5)</f>
        <v>0</v>
      </c>
      <c r="P32" s="52">
        <v>0</v>
      </c>
      <c r="Q32" s="52">
        <f>ROUND(E32*P32,5)</f>
        <v>0</v>
      </c>
      <c r="R32" s="52"/>
      <c r="S32" s="52"/>
      <c r="T32" s="55">
        <v>2E-3</v>
      </c>
      <c r="U32" s="52">
        <f>ROUND(E32*T32,2)</f>
        <v>0.5</v>
      </c>
      <c r="V32" s="56"/>
      <c r="W32" s="56"/>
      <c r="X32" s="56"/>
      <c r="Y32" s="56"/>
      <c r="Z32" s="56"/>
      <c r="AA32" s="56"/>
      <c r="AB32" s="56"/>
      <c r="AC32" s="56"/>
      <c r="AD32" s="56"/>
      <c r="AE32" s="56" t="s">
        <v>180</v>
      </c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</row>
    <row r="33" spans="1:60" ht="22.5" outlineLevel="1" x14ac:dyDescent="0.2">
      <c r="A33" s="49">
        <v>13</v>
      </c>
      <c r="B33" s="50" t="s">
        <v>218</v>
      </c>
      <c r="C33" s="51" t="s">
        <v>219</v>
      </c>
      <c r="D33" s="52" t="s">
        <v>220</v>
      </c>
      <c r="E33" s="53">
        <v>1</v>
      </c>
      <c r="F33" s="92"/>
      <c r="G33" s="54">
        <f t="shared" si="0"/>
        <v>0</v>
      </c>
      <c r="H33" s="54">
        <v>0</v>
      </c>
      <c r="I33" s="54">
        <f>ROUND(E33*H33,2)</f>
        <v>0</v>
      </c>
      <c r="J33" s="54">
        <v>20000</v>
      </c>
      <c r="K33" s="54">
        <f>ROUND(E33*J33,2)</f>
        <v>20000</v>
      </c>
      <c r="L33" s="54">
        <v>21</v>
      </c>
      <c r="M33" s="54">
        <f>G33*(1+L33/100)</f>
        <v>0</v>
      </c>
      <c r="N33" s="52">
        <v>0.04</v>
      </c>
      <c r="O33" s="52">
        <f>ROUND(E33*N33,5)</f>
        <v>0.04</v>
      </c>
      <c r="P33" s="52">
        <v>0</v>
      </c>
      <c r="Q33" s="52">
        <f>ROUND(E33*P33,5)</f>
        <v>0</v>
      </c>
      <c r="R33" s="52"/>
      <c r="S33" s="52"/>
      <c r="T33" s="55">
        <v>0</v>
      </c>
      <c r="U33" s="52">
        <f>ROUND(E33*T33,2)</f>
        <v>0</v>
      </c>
      <c r="V33" s="56"/>
      <c r="W33" s="56"/>
      <c r="X33" s="56"/>
      <c r="Y33" s="56"/>
      <c r="Z33" s="56"/>
      <c r="AA33" s="56"/>
      <c r="AB33" s="56"/>
      <c r="AC33" s="56"/>
      <c r="AD33" s="56"/>
      <c r="AE33" s="56" t="s">
        <v>180</v>
      </c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</row>
    <row r="34" spans="1:60" outlineLevel="1" x14ac:dyDescent="0.2">
      <c r="A34" s="49"/>
      <c r="B34" s="50"/>
      <c r="C34" s="60" t="s">
        <v>221</v>
      </c>
      <c r="D34" s="61"/>
      <c r="E34" s="62"/>
      <c r="F34" s="63"/>
      <c r="G34" s="64"/>
      <c r="H34" s="54"/>
      <c r="I34" s="54"/>
      <c r="J34" s="54"/>
      <c r="K34" s="54"/>
      <c r="L34" s="54"/>
      <c r="M34" s="54"/>
      <c r="N34" s="52"/>
      <c r="O34" s="52"/>
      <c r="P34" s="52"/>
      <c r="Q34" s="52"/>
      <c r="R34" s="52"/>
      <c r="S34" s="52"/>
      <c r="T34" s="55"/>
      <c r="U34" s="52"/>
      <c r="V34" s="56"/>
      <c r="W34" s="56"/>
      <c r="X34" s="56"/>
      <c r="Y34" s="56"/>
      <c r="Z34" s="56"/>
      <c r="AA34" s="56"/>
      <c r="AB34" s="56"/>
      <c r="AC34" s="56"/>
      <c r="AD34" s="56"/>
      <c r="AE34" s="56" t="s">
        <v>222</v>
      </c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65" t="str">
        <f t="shared" ref="BA34:BA40" si="1">C34</f>
        <v>výsadba vzrostlé lípy včetně:</v>
      </c>
      <c r="BB34" s="56"/>
      <c r="BC34" s="56"/>
      <c r="BD34" s="56"/>
      <c r="BE34" s="56"/>
      <c r="BF34" s="56"/>
      <c r="BG34" s="56"/>
      <c r="BH34" s="56"/>
    </row>
    <row r="35" spans="1:60" outlineLevel="1" x14ac:dyDescent="0.2">
      <c r="A35" s="49"/>
      <c r="B35" s="50"/>
      <c r="C35" s="60" t="s">
        <v>223</v>
      </c>
      <c r="D35" s="61"/>
      <c r="E35" s="62"/>
      <c r="F35" s="63"/>
      <c r="G35" s="64"/>
      <c r="H35" s="54"/>
      <c r="I35" s="54"/>
      <c r="J35" s="54"/>
      <c r="K35" s="54"/>
      <c r="L35" s="54"/>
      <c r="M35" s="54"/>
      <c r="N35" s="52"/>
      <c r="O35" s="52"/>
      <c r="P35" s="52"/>
      <c r="Q35" s="52"/>
      <c r="R35" s="52"/>
      <c r="S35" s="52"/>
      <c r="T35" s="55"/>
      <c r="U35" s="52"/>
      <c r="V35" s="56"/>
      <c r="W35" s="56"/>
      <c r="X35" s="56"/>
      <c r="Y35" s="56"/>
      <c r="Z35" s="56"/>
      <c r="AA35" s="56"/>
      <c r="AB35" s="56"/>
      <c r="AC35" s="56"/>
      <c r="AD35" s="56"/>
      <c r="AE35" s="56" t="s">
        <v>222</v>
      </c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65" t="str">
        <f t="shared" si="1"/>
        <v>- souvisejících zemních prací</v>
      </c>
      <c r="BB35" s="56"/>
      <c r="BC35" s="56"/>
      <c r="BD35" s="56"/>
      <c r="BE35" s="56"/>
      <c r="BF35" s="56"/>
      <c r="BG35" s="56"/>
      <c r="BH35" s="56"/>
    </row>
    <row r="36" spans="1:60" outlineLevel="1" x14ac:dyDescent="0.2">
      <c r="A36" s="49"/>
      <c r="B36" s="50"/>
      <c r="C36" s="60" t="s">
        <v>224</v>
      </c>
      <c r="D36" s="61"/>
      <c r="E36" s="62"/>
      <c r="F36" s="63"/>
      <c r="G36" s="64"/>
      <c r="H36" s="54"/>
      <c r="I36" s="54"/>
      <c r="J36" s="54"/>
      <c r="K36" s="54"/>
      <c r="L36" s="54"/>
      <c r="M36" s="54"/>
      <c r="N36" s="52"/>
      <c r="O36" s="52"/>
      <c r="P36" s="52"/>
      <c r="Q36" s="52"/>
      <c r="R36" s="52"/>
      <c r="S36" s="52"/>
      <c r="T36" s="55"/>
      <c r="U36" s="52"/>
      <c r="V36" s="56"/>
      <c r="W36" s="56"/>
      <c r="X36" s="56"/>
      <c r="Y36" s="56"/>
      <c r="Z36" s="56"/>
      <c r="AA36" s="56"/>
      <c r="AB36" s="56"/>
      <c r="AC36" s="56"/>
      <c r="AD36" s="56"/>
      <c r="AE36" s="56" t="s">
        <v>222</v>
      </c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65" t="str">
        <f t="shared" si="1"/>
        <v>- zakůlování</v>
      </c>
      <c r="BB36" s="56"/>
      <c r="BC36" s="56"/>
      <c r="BD36" s="56"/>
      <c r="BE36" s="56"/>
      <c r="BF36" s="56"/>
      <c r="BG36" s="56"/>
      <c r="BH36" s="56"/>
    </row>
    <row r="37" spans="1:60" outlineLevel="1" x14ac:dyDescent="0.2">
      <c r="A37" s="49"/>
      <c r="B37" s="50"/>
      <c r="C37" s="60" t="s">
        <v>225</v>
      </c>
      <c r="D37" s="61"/>
      <c r="E37" s="62"/>
      <c r="F37" s="63"/>
      <c r="G37" s="64"/>
      <c r="H37" s="54"/>
      <c r="I37" s="54"/>
      <c r="J37" s="54"/>
      <c r="K37" s="54"/>
      <c r="L37" s="54"/>
      <c r="M37" s="54"/>
      <c r="N37" s="52"/>
      <c r="O37" s="52"/>
      <c r="P37" s="52"/>
      <c r="Q37" s="52"/>
      <c r="R37" s="52"/>
      <c r="S37" s="52"/>
      <c r="T37" s="55"/>
      <c r="U37" s="52"/>
      <c r="V37" s="56"/>
      <c r="W37" s="56"/>
      <c r="X37" s="56"/>
      <c r="Y37" s="56"/>
      <c r="Z37" s="56"/>
      <c r="AA37" s="56"/>
      <c r="AB37" s="56"/>
      <c r="AC37" s="56"/>
      <c r="AD37" s="56"/>
      <c r="AE37" s="56" t="s">
        <v>222</v>
      </c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65" t="str">
        <f t="shared" si="1"/>
        <v>- nezbytné péče po vysazení</v>
      </c>
      <c r="BB37" s="56"/>
      <c r="BC37" s="56"/>
      <c r="BD37" s="56"/>
      <c r="BE37" s="56"/>
      <c r="BF37" s="56"/>
      <c r="BG37" s="56"/>
      <c r="BH37" s="56"/>
    </row>
    <row r="38" spans="1:60" outlineLevel="1" x14ac:dyDescent="0.2">
      <c r="A38" s="49"/>
      <c r="B38" s="50"/>
      <c r="C38" s="60" t="s">
        <v>226</v>
      </c>
      <c r="D38" s="61"/>
      <c r="E38" s="62"/>
      <c r="F38" s="63"/>
      <c r="G38" s="64"/>
      <c r="H38" s="54"/>
      <c r="I38" s="54"/>
      <c r="J38" s="54"/>
      <c r="K38" s="54"/>
      <c r="L38" s="54"/>
      <c r="M38" s="54"/>
      <c r="N38" s="52"/>
      <c r="O38" s="52"/>
      <c r="P38" s="52"/>
      <c r="Q38" s="52"/>
      <c r="R38" s="52"/>
      <c r="S38" s="52"/>
      <c r="T38" s="55"/>
      <c r="U38" s="52"/>
      <c r="V38" s="56"/>
      <c r="W38" s="56"/>
      <c r="X38" s="56"/>
      <c r="Y38" s="56"/>
      <c r="Z38" s="56"/>
      <c r="AA38" s="56"/>
      <c r="AB38" s="56"/>
      <c r="AC38" s="56"/>
      <c r="AD38" s="56"/>
      <c r="AE38" s="56" t="s">
        <v>222</v>
      </c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65" t="str">
        <f t="shared" si="1"/>
        <v>- dodání lípy</v>
      </c>
      <c r="BB38" s="56"/>
      <c r="BC38" s="56"/>
      <c r="BD38" s="56"/>
      <c r="BE38" s="56"/>
      <c r="BF38" s="56"/>
      <c r="BG38" s="56"/>
      <c r="BH38" s="56"/>
    </row>
    <row r="39" spans="1:60" outlineLevel="1" x14ac:dyDescent="0.2">
      <c r="A39" s="49"/>
      <c r="B39" s="50"/>
      <c r="C39" s="60" t="s">
        <v>227</v>
      </c>
      <c r="D39" s="61"/>
      <c r="E39" s="62"/>
      <c r="F39" s="63"/>
      <c r="G39" s="64"/>
      <c r="H39" s="54"/>
      <c r="I39" s="54"/>
      <c r="J39" s="54"/>
      <c r="K39" s="54"/>
      <c r="L39" s="54"/>
      <c r="M39" s="54"/>
      <c r="N39" s="52"/>
      <c r="O39" s="52"/>
      <c r="P39" s="52"/>
      <c r="Q39" s="52"/>
      <c r="R39" s="52"/>
      <c r="S39" s="52"/>
      <c r="T39" s="55"/>
      <c r="U39" s="52"/>
      <c r="V39" s="56"/>
      <c r="W39" s="56"/>
      <c r="X39" s="56"/>
      <c r="Y39" s="56"/>
      <c r="Z39" s="56"/>
      <c r="AA39" s="56"/>
      <c r="AB39" s="56"/>
      <c r="AC39" s="56"/>
      <c r="AD39" s="56"/>
      <c r="AE39" s="56" t="s">
        <v>222</v>
      </c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65" t="str">
        <f t="shared" si="1"/>
        <v>- dopravy stromu na místo</v>
      </c>
      <c r="BB39" s="56"/>
      <c r="BC39" s="56"/>
      <c r="BD39" s="56"/>
      <c r="BE39" s="56"/>
      <c r="BF39" s="56"/>
      <c r="BG39" s="56"/>
      <c r="BH39" s="56"/>
    </row>
    <row r="40" spans="1:60" outlineLevel="1" x14ac:dyDescent="0.2">
      <c r="A40" s="49"/>
      <c r="B40" s="50"/>
      <c r="C40" s="60" t="s">
        <v>228</v>
      </c>
      <c r="D40" s="61"/>
      <c r="E40" s="62"/>
      <c r="F40" s="63"/>
      <c r="G40" s="64"/>
      <c r="H40" s="54"/>
      <c r="I40" s="54"/>
      <c r="J40" s="54"/>
      <c r="K40" s="54"/>
      <c r="L40" s="54"/>
      <c r="M40" s="54"/>
      <c r="N40" s="52"/>
      <c r="O40" s="52"/>
      <c r="P40" s="52"/>
      <c r="Q40" s="52"/>
      <c r="R40" s="52"/>
      <c r="S40" s="52"/>
      <c r="T40" s="55"/>
      <c r="U40" s="52"/>
      <c r="V40" s="56"/>
      <c r="W40" s="56"/>
      <c r="X40" s="56"/>
      <c r="Y40" s="56"/>
      <c r="Z40" s="56"/>
      <c r="AA40" s="56"/>
      <c r="AB40" s="56"/>
      <c r="AC40" s="56"/>
      <c r="AD40" s="56"/>
      <c r="AE40" s="56" t="s">
        <v>222</v>
      </c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65" t="str">
        <f t="shared" si="1"/>
        <v>- manipulace se stromem na místě a použití vhodné mechanizace pro manipulaci</v>
      </c>
      <c r="BB40" s="56"/>
      <c r="BC40" s="56"/>
      <c r="BD40" s="56"/>
      <c r="BE40" s="56"/>
      <c r="BF40" s="56"/>
      <c r="BG40" s="56"/>
      <c r="BH40" s="56"/>
    </row>
    <row r="41" spans="1:60" x14ac:dyDescent="0.2">
      <c r="A41" s="66" t="s">
        <v>175</v>
      </c>
      <c r="B41" s="67" t="s">
        <v>126</v>
      </c>
      <c r="C41" s="68" t="s">
        <v>127</v>
      </c>
      <c r="D41" s="69"/>
      <c r="E41" s="70"/>
      <c r="F41" s="71"/>
      <c r="G41" s="71">
        <f>SUMIF(AE42:AE44,"&lt;&gt;NOR",G42:G44)</f>
        <v>0</v>
      </c>
      <c r="H41" s="71"/>
      <c r="I41" s="71">
        <f>SUM(I42:I44)</f>
        <v>0</v>
      </c>
      <c r="J41" s="71"/>
      <c r="K41" s="71">
        <f>SUM(K42:K44)</f>
        <v>9975</v>
      </c>
      <c r="L41" s="71"/>
      <c r="M41" s="71">
        <f>SUM(M42:M44)</f>
        <v>0</v>
      </c>
      <c r="N41" s="69"/>
      <c r="O41" s="69">
        <f>SUM(O42:O44)</f>
        <v>0</v>
      </c>
      <c r="P41" s="69"/>
      <c r="Q41" s="69">
        <f>SUM(Q42:Q44)</f>
        <v>0</v>
      </c>
      <c r="R41" s="69"/>
      <c r="S41" s="69"/>
      <c r="T41" s="72"/>
      <c r="U41" s="69">
        <f>SUM(U42:U44)</f>
        <v>14.25</v>
      </c>
      <c r="AE41" s="21" t="s">
        <v>176</v>
      </c>
    </row>
    <row r="42" spans="1:60" ht="22.5" outlineLevel="1" x14ac:dyDescent="0.2">
      <c r="A42" s="49">
        <v>14</v>
      </c>
      <c r="B42" s="50" t="s">
        <v>229</v>
      </c>
      <c r="C42" s="51" t="s">
        <v>230</v>
      </c>
      <c r="D42" s="52" t="s">
        <v>192</v>
      </c>
      <c r="E42" s="53">
        <v>95</v>
      </c>
      <c r="F42" s="92"/>
      <c r="G42" s="54">
        <f>F42*E42</f>
        <v>0</v>
      </c>
      <c r="H42" s="54">
        <v>0</v>
      </c>
      <c r="I42" s="54">
        <f>ROUND(E42*H42,2)</f>
        <v>0</v>
      </c>
      <c r="J42" s="54">
        <v>105</v>
      </c>
      <c r="K42" s="54">
        <f>ROUND(E42*J42,2)</f>
        <v>9975</v>
      </c>
      <c r="L42" s="54">
        <v>21</v>
      </c>
      <c r="M42" s="54">
        <f>G42*(1+L42/100)</f>
        <v>0</v>
      </c>
      <c r="N42" s="52">
        <v>0</v>
      </c>
      <c r="O42" s="52">
        <f>ROUND(E42*N42,5)</f>
        <v>0</v>
      </c>
      <c r="P42" s="52">
        <v>0</v>
      </c>
      <c r="Q42" s="52">
        <f>ROUND(E42*P42,5)</f>
        <v>0</v>
      </c>
      <c r="R42" s="52"/>
      <c r="S42" s="52"/>
      <c r="T42" s="55">
        <v>0.15</v>
      </c>
      <c r="U42" s="52">
        <f>ROUND(E42*T42,2)</f>
        <v>14.25</v>
      </c>
      <c r="V42" s="56"/>
      <c r="W42" s="56"/>
      <c r="X42" s="56"/>
      <c r="Y42" s="56"/>
      <c r="Z42" s="56"/>
      <c r="AA42" s="56"/>
      <c r="AB42" s="56"/>
      <c r="AC42" s="56"/>
      <c r="AD42" s="56"/>
      <c r="AE42" s="56" t="s">
        <v>180</v>
      </c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</row>
    <row r="43" spans="1:60" outlineLevel="1" x14ac:dyDescent="0.2">
      <c r="A43" s="49"/>
      <c r="B43" s="50"/>
      <c r="C43" s="57" t="s">
        <v>231</v>
      </c>
      <c r="D43" s="58"/>
      <c r="E43" s="59">
        <v>84</v>
      </c>
      <c r="F43" s="54"/>
      <c r="G43" s="54"/>
      <c r="H43" s="54"/>
      <c r="I43" s="54"/>
      <c r="J43" s="54"/>
      <c r="K43" s="54"/>
      <c r="L43" s="54"/>
      <c r="M43" s="54"/>
      <c r="N43" s="52"/>
      <c r="O43" s="52"/>
      <c r="P43" s="52"/>
      <c r="Q43" s="52"/>
      <c r="R43" s="52"/>
      <c r="S43" s="52"/>
      <c r="T43" s="55"/>
      <c r="U43" s="52"/>
      <c r="V43" s="56"/>
      <c r="W43" s="56"/>
      <c r="X43" s="56"/>
      <c r="Y43" s="56"/>
      <c r="Z43" s="56"/>
      <c r="AA43" s="56"/>
      <c r="AB43" s="56"/>
      <c r="AC43" s="56"/>
      <c r="AD43" s="56"/>
      <c r="AE43" s="56" t="s">
        <v>182</v>
      </c>
      <c r="AF43" s="56">
        <v>0</v>
      </c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</row>
    <row r="44" spans="1:60" outlineLevel="1" x14ac:dyDescent="0.2">
      <c r="A44" s="49"/>
      <c r="B44" s="50"/>
      <c r="C44" s="57" t="s">
        <v>232</v>
      </c>
      <c r="D44" s="58"/>
      <c r="E44" s="59">
        <v>11</v>
      </c>
      <c r="F44" s="54"/>
      <c r="G44" s="54"/>
      <c r="H44" s="54"/>
      <c r="I44" s="54"/>
      <c r="J44" s="54"/>
      <c r="K44" s="54"/>
      <c r="L44" s="54"/>
      <c r="M44" s="54"/>
      <c r="N44" s="52"/>
      <c r="O44" s="52"/>
      <c r="P44" s="52"/>
      <c r="Q44" s="52"/>
      <c r="R44" s="52"/>
      <c r="S44" s="52"/>
      <c r="T44" s="55"/>
      <c r="U44" s="52"/>
      <c r="V44" s="56"/>
      <c r="W44" s="56"/>
      <c r="X44" s="56"/>
      <c r="Y44" s="56"/>
      <c r="Z44" s="56"/>
      <c r="AA44" s="56"/>
      <c r="AB44" s="56"/>
      <c r="AC44" s="56"/>
      <c r="AD44" s="56"/>
      <c r="AE44" s="56" t="s">
        <v>182</v>
      </c>
      <c r="AF44" s="56">
        <v>0</v>
      </c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</row>
    <row r="45" spans="1:60" x14ac:dyDescent="0.2">
      <c r="A45" s="66" t="s">
        <v>175</v>
      </c>
      <c r="B45" s="67" t="s">
        <v>128</v>
      </c>
      <c r="C45" s="68" t="s">
        <v>129</v>
      </c>
      <c r="D45" s="69"/>
      <c r="E45" s="70"/>
      <c r="F45" s="71"/>
      <c r="G45" s="71">
        <f>SUMIF(AE46:AE56,"&lt;&gt;NOR",G46:G56)</f>
        <v>0</v>
      </c>
      <c r="H45" s="71"/>
      <c r="I45" s="71">
        <f>SUM(I46:I56)</f>
        <v>9060</v>
      </c>
      <c r="J45" s="71"/>
      <c r="K45" s="71">
        <f>SUM(K46:K56)</f>
        <v>6760</v>
      </c>
      <c r="L45" s="71"/>
      <c r="M45" s="71">
        <f>SUM(M46:M56)</f>
        <v>0</v>
      </c>
      <c r="N45" s="69"/>
      <c r="O45" s="69">
        <f>SUM(O46:O56)</f>
        <v>2.5508000000000002</v>
      </c>
      <c r="P45" s="69"/>
      <c r="Q45" s="69">
        <f>SUM(Q46:Q56)</f>
        <v>0</v>
      </c>
      <c r="R45" s="69"/>
      <c r="S45" s="69"/>
      <c r="T45" s="72"/>
      <c r="U45" s="69">
        <f>SUM(U46:U56)</f>
        <v>9.8800000000000008</v>
      </c>
      <c r="AE45" s="21" t="s">
        <v>176</v>
      </c>
    </row>
    <row r="46" spans="1:60" ht="33.75" outlineLevel="1" x14ac:dyDescent="0.2">
      <c r="A46" s="49">
        <v>15</v>
      </c>
      <c r="B46" s="50" t="s">
        <v>233</v>
      </c>
      <c r="C46" s="51" t="s">
        <v>234</v>
      </c>
      <c r="D46" s="52" t="s">
        <v>220</v>
      </c>
      <c r="E46" s="53">
        <v>13</v>
      </c>
      <c r="F46" s="92"/>
      <c r="G46" s="54">
        <f>F46*E46</f>
        <v>0</v>
      </c>
      <c r="H46" s="54">
        <v>0</v>
      </c>
      <c r="I46" s="54">
        <f>ROUND(E46*H46,2)</f>
        <v>0</v>
      </c>
      <c r="J46" s="54">
        <v>520</v>
      </c>
      <c r="K46" s="54">
        <f>ROUND(E46*J46,2)</f>
        <v>6760</v>
      </c>
      <c r="L46" s="54">
        <v>21</v>
      </c>
      <c r="M46" s="54">
        <f>G46*(1+L46/100)</f>
        <v>0</v>
      </c>
      <c r="N46" s="52">
        <v>0.19</v>
      </c>
      <c r="O46" s="52">
        <f>ROUND(E46*N46,5)</f>
        <v>2.4700000000000002</v>
      </c>
      <c r="P46" s="52">
        <v>0</v>
      </c>
      <c r="Q46" s="52">
        <f>ROUND(E46*P46,5)</f>
        <v>0</v>
      </c>
      <c r="R46" s="52"/>
      <c r="S46" s="52"/>
      <c r="T46" s="55">
        <v>0.76</v>
      </c>
      <c r="U46" s="52">
        <f>ROUND(E46*T46,2)</f>
        <v>9.8800000000000008</v>
      </c>
      <c r="V46" s="56"/>
      <c r="W46" s="56"/>
      <c r="X46" s="56"/>
      <c r="Y46" s="56"/>
      <c r="Z46" s="56"/>
      <c r="AA46" s="56"/>
      <c r="AB46" s="56"/>
      <c r="AC46" s="56"/>
      <c r="AD46" s="56"/>
      <c r="AE46" s="56" t="s">
        <v>180</v>
      </c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</row>
    <row r="47" spans="1:60" outlineLevel="1" x14ac:dyDescent="0.2">
      <c r="A47" s="49"/>
      <c r="B47" s="50"/>
      <c r="C47" s="60" t="s">
        <v>235</v>
      </c>
      <c r="D47" s="61"/>
      <c r="E47" s="62"/>
      <c r="F47" s="63"/>
      <c r="G47" s="64"/>
      <c r="H47" s="54"/>
      <c r="I47" s="54"/>
      <c r="J47" s="54"/>
      <c r="K47" s="54"/>
      <c r="L47" s="54"/>
      <c r="M47" s="54"/>
      <c r="N47" s="52"/>
      <c r="O47" s="52"/>
      <c r="P47" s="52"/>
      <c r="Q47" s="52"/>
      <c r="R47" s="52"/>
      <c r="S47" s="52"/>
      <c r="T47" s="55"/>
      <c r="U47" s="52"/>
      <c r="V47" s="56"/>
      <c r="W47" s="56"/>
      <c r="X47" s="56"/>
      <c r="Y47" s="56"/>
      <c r="Z47" s="56"/>
      <c r="AA47" s="56"/>
      <c r="AB47" s="56"/>
      <c r="AC47" s="56"/>
      <c r="AD47" s="56"/>
      <c r="AE47" s="56" t="s">
        <v>222</v>
      </c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65" t="str">
        <f>C47</f>
        <v>osazení sloupků palisády 130/130/1700mm</v>
      </c>
      <c r="BB47" s="56"/>
      <c r="BC47" s="56"/>
      <c r="BD47" s="56"/>
      <c r="BE47" s="56"/>
      <c r="BF47" s="56"/>
      <c r="BG47" s="56"/>
      <c r="BH47" s="56"/>
    </row>
    <row r="48" spans="1:60" outlineLevel="1" x14ac:dyDescent="0.2">
      <c r="A48" s="49"/>
      <c r="B48" s="50"/>
      <c r="C48" s="60" t="s">
        <v>236</v>
      </c>
      <c r="D48" s="61"/>
      <c r="E48" s="62"/>
      <c r="F48" s="63"/>
      <c r="G48" s="64"/>
      <c r="H48" s="54"/>
      <c r="I48" s="54"/>
      <c r="J48" s="54"/>
      <c r="K48" s="54"/>
      <c r="L48" s="54"/>
      <c r="M48" s="54"/>
      <c r="N48" s="52"/>
      <c r="O48" s="52"/>
      <c r="P48" s="52"/>
      <c r="Q48" s="52"/>
      <c r="R48" s="52"/>
      <c r="S48" s="52"/>
      <c r="T48" s="55"/>
      <c r="U48" s="52"/>
      <c r="V48" s="56"/>
      <c r="W48" s="56"/>
      <c r="X48" s="56"/>
      <c r="Y48" s="56"/>
      <c r="Z48" s="56"/>
      <c r="AA48" s="56"/>
      <c r="AB48" s="56"/>
      <c r="AC48" s="56"/>
      <c r="AD48" s="56"/>
      <c r="AE48" s="56" t="s">
        <v>222</v>
      </c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65" t="str">
        <f>C48</f>
        <v>- do výkopu (oceněn v zemních pracích) 400/400/600mm</v>
      </c>
      <c r="BB48" s="56"/>
      <c r="BC48" s="56"/>
      <c r="BD48" s="56"/>
      <c r="BE48" s="56"/>
      <c r="BF48" s="56"/>
      <c r="BG48" s="56"/>
      <c r="BH48" s="56"/>
    </row>
    <row r="49" spans="1:60" outlineLevel="1" x14ac:dyDescent="0.2">
      <c r="A49" s="49"/>
      <c r="B49" s="50"/>
      <c r="C49" s="60" t="s">
        <v>237</v>
      </c>
      <c r="D49" s="61"/>
      <c r="E49" s="62"/>
      <c r="F49" s="63"/>
      <c r="G49" s="64"/>
      <c r="H49" s="54"/>
      <c r="I49" s="54"/>
      <c r="J49" s="54"/>
      <c r="K49" s="54"/>
      <c r="L49" s="54"/>
      <c r="M49" s="54"/>
      <c r="N49" s="52"/>
      <c r="O49" s="52"/>
      <c r="P49" s="52"/>
      <c r="Q49" s="52"/>
      <c r="R49" s="52"/>
      <c r="S49" s="52"/>
      <c r="T49" s="55"/>
      <c r="U49" s="52"/>
      <c r="V49" s="56"/>
      <c r="W49" s="56"/>
      <c r="X49" s="56"/>
      <c r="Y49" s="56"/>
      <c r="Z49" s="56"/>
      <c r="AA49" s="56"/>
      <c r="AB49" s="56"/>
      <c r="AC49" s="56"/>
      <c r="AD49" s="56"/>
      <c r="AE49" s="56" t="s">
        <v>222</v>
      </c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65" t="str">
        <f>C49</f>
        <v>- do PVC trubky D 300mm dl 550mm (dodávka je ve specifikaci)</v>
      </c>
      <c r="BB49" s="56"/>
      <c r="BC49" s="56"/>
      <c r="BD49" s="56"/>
      <c r="BE49" s="56"/>
      <c r="BF49" s="56"/>
      <c r="BG49" s="56"/>
      <c r="BH49" s="56"/>
    </row>
    <row r="50" spans="1:60" outlineLevel="1" x14ac:dyDescent="0.2">
      <c r="A50" s="49"/>
      <c r="B50" s="50"/>
      <c r="C50" s="60" t="s">
        <v>405</v>
      </c>
      <c r="D50" s="61"/>
      <c r="E50" s="62"/>
      <c r="F50" s="63"/>
      <c r="G50" s="64"/>
      <c r="H50" s="54"/>
      <c r="I50" s="54"/>
      <c r="J50" s="54"/>
      <c r="K50" s="54"/>
      <c r="L50" s="54"/>
      <c r="M50" s="54"/>
      <c r="N50" s="52"/>
      <c r="O50" s="52"/>
      <c r="P50" s="52"/>
      <c r="Q50" s="52"/>
      <c r="R50" s="52"/>
      <c r="S50" s="52"/>
      <c r="T50" s="55"/>
      <c r="U50" s="52"/>
      <c r="V50" s="56"/>
      <c r="W50" s="56"/>
      <c r="X50" s="56"/>
      <c r="Y50" s="56"/>
      <c r="Z50" s="56"/>
      <c r="AA50" s="56"/>
      <c r="AB50" s="56"/>
      <c r="AC50" s="56"/>
      <c r="AD50" s="56"/>
      <c r="AE50" s="56" t="s">
        <v>222</v>
      </c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65" t="str">
        <f>C50</f>
        <v>- obsypání štěrkodrtí 4-8mm 400/400/600-130/130/600mm=0,086 m3</v>
      </c>
      <c r="BB50" s="56"/>
      <c r="BC50" s="56"/>
      <c r="BD50" s="56"/>
      <c r="BE50" s="56"/>
      <c r="BF50" s="56"/>
      <c r="BG50" s="56"/>
      <c r="BH50" s="56"/>
    </row>
    <row r="51" spans="1:60" outlineLevel="1" x14ac:dyDescent="0.2">
      <c r="A51" s="49"/>
      <c r="B51" s="50"/>
      <c r="C51" s="60" t="s">
        <v>238</v>
      </c>
      <c r="D51" s="61"/>
      <c r="E51" s="62"/>
      <c r="F51" s="63"/>
      <c r="G51" s="64"/>
      <c r="H51" s="54"/>
      <c r="I51" s="54"/>
      <c r="J51" s="54"/>
      <c r="K51" s="54"/>
      <c r="L51" s="54"/>
      <c r="M51" s="54"/>
      <c r="N51" s="52"/>
      <c r="O51" s="52"/>
      <c r="P51" s="52"/>
      <c r="Q51" s="52"/>
      <c r="R51" s="52"/>
      <c r="S51" s="52"/>
      <c r="T51" s="55"/>
      <c r="U51" s="52"/>
      <c r="V51" s="56"/>
      <c r="W51" s="56"/>
      <c r="X51" s="56"/>
      <c r="Y51" s="56"/>
      <c r="Z51" s="56"/>
      <c r="AA51" s="56"/>
      <c r="AB51" s="56"/>
      <c r="AC51" s="56"/>
      <c r="AD51" s="56"/>
      <c r="AE51" s="56" t="s">
        <v>222</v>
      </c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65" t="str">
        <f>C51</f>
        <v>- zhutnění</v>
      </c>
      <c r="BB51" s="56"/>
      <c r="BC51" s="56"/>
      <c r="BD51" s="56"/>
      <c r="BE51" s="56"/>
      <c r="BF51" s="56"/>
      <c r="BG51" s="56"/>
      <c r="BH51" s="56"/>
    </row>
    <row r="52" spans="1:60" outlineLevel="1" x14ac:dyDescent="0.2">
      <c r="A52" s="49"/>
      <c r="B52" s="50"/>
      <c r="C52" s="73" t="s">
        <v>239</v>
      </c>
      <c r="D52" s="74"/>
      <c r="E52" s="75"/>
      <c r="F52" s="76"/>
      <c r="G52" s="76"/>
      <c r="H52" s="54"/>
      <c r="I52" s="54"/>
      <c r="J52" s="54"/>
      <c r="K52" s="54"/>
      <c r="L52" s="54"/>
      <c r="M52" s="54"/>
      <c r="N52" s="52"/>
      <c r="O52" s="52"/>
      <c r="P52" s="52"/>
      <c r="Q52" s="52"/>
      <c r="R52" s="52"/>
      <c r="S52" s="52"/>
      <c r="T52" s="55"/>
      <c r="U52" s="52"/>
      <c r="V52" s="56"/>
      <c r="W52" s="56"/>
      <c r="X52" s="56"/>
      <c r="Y52" s="56"/>
      <c r="Z52" s="56"/>
      <c r="AA52" s="56"/>
      <c r="AB52" s="56"/>
      <c r="AC52" s="56"/>
      <c r="AD52" s="56"/>
      <c r="AE52" s="56" t="s">
        <v>222</v>
      </c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</row>
    <row r="53" spans="1:60" outlineLevel="1" x14ac:dyDescent="0.2">
      <c r="A53" s="49"/>
      <c r="B53" s="50"/>
      <c r="C53" s="60" t="s">
        <v>240</v>
      </c>
      <c r="D53" s="61"/>
      <c r="E53" s="62"/>
      <c r="F53" s="63"/>
      <c r="G53" s="64"/>
      <c r="H53" s="54"/>
      <c r="I53" s="54"/>
      <c r="J53" s="54"/>
      <c r="K53" s="54"/>
      <c r="L53" s="54"/>
      <c r="M53" s="54"/>
      <c r="N53" s="52"/>
      <c r="O53" s="52"/>
      <c r="P53" s="52"/>
      <c r="Q53" s="52"/>
      <c r="R53" s="52"/>
      <c r="S53" s="52"/>
      <c r="T53" s="55"/>
      <c r="U53" s="52"/>
      <c r="V53" s="56"/>
      <c r="W53" s="56"/>
      <c r="X53" s="56"/>
      <c r="Y53" s="56"/>
      <c r="Z53" s="56"/>
      <c r="AA53" s="56"/>
      <c r="AB53" s="56"/>
      <c r="AC53" s="56"/>
      <c r="AD53" s="56"/>
      <c r="AE53" s="56" t="s">
        <v>222</v>
      </c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65" t="str">
        <f>C53</f>
        <v>Včetně:</v>
      </c>
      <c r="BB53" s="56"/>
      <c r="BC53" s="56"/>
      <c r="BD53" s="56"/>
      <c r="BE53" s="56"/>
      <c r="BF53" s="56"/>
      <c r="BG53" s="56"/>
      <c r="BH53" s="56"/>
    </row>
    <row r="54" spans="1:60" outlineLevel="1" x14ac:dyDescent="0.2">
      <c r="A54" s="49"/>
      <c r="B54" s="50"/>
      <c r="C54" s="60" t="s">
        <v>241</v>
      </c>
      <c r="D54" s="61"/>
      <c r="E54" s="62"/>
      <c r="F54" s="63"/>
      <c r="G54" s="64"/>
      <c r="H54" s="54"/>
      <c r="I54" s="54"/>
      <c r="J54" s="54"/>
      <c r="K54" s="54"/>
      <c r="L54" s="54"/>
      <c r="M54" s="54"/>
      <c r="N54" s="52"/>
      <c r="O54" s="52"/>
      <c r="P54" s="52"/>
      <c r="Q54" s="52"/>
      <c r="R54" s="52"/>
      <c r="S54" s="52"/>
      <c r="T54" s="55"/>
      <c r="U54" s="52"/>
      <c r="V54" s="56"/>
      <c r="W54" s="56"/>
      <c r="X54" s="56"/>
      <c r="Y54" s="56"/>
      <c r="Z54" s="56"/>
      <c r="AA54" s="56"/>
      <c r="AB54" s="56"/>
      <c r="AC54" s="56"/>
      <c r="AD54" s="56"/>
      <c r="AE54" s="56" t="s">
        <v>222</v>
      </c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65" t="str">
        <f>C54</f>
        <v>- dodávky štěrkodrti 4-8mm</v>
      </c>
      <c r="BB54" s="56"/>
      <c r="BC54" s="56"/>
      <c r="BD54" s="56"/>
      <c r="BE54" s="56"/>
      <c r="BF54" s="56"/>
      <c r="BG54" s="56"/>
      <c r="BH54" s="56"/>
    </row>
    <row r="55" spans="1:60" outlineLevel="1" x14ac:dyDescent="0.2">
      <c r="A55" s="49"/>
      <c r="B55" s="50"/>
      <c r="C55" s="57" t="s">
        <v>242</v>
      </c>
      <c r="D55" s="58"/>
      <c r="E55" s="59">
        <v>13</v>
      </c>
      <c r="F55" s="54"/>
      <c r="G55" s="54"/>
      <c r="H55" s="54"/>
      <c r="I55" s="54"/>
      <c r="J55" s="54"/>
      <c r="K55" s="54"/>
      <c r="L55" s="54"/>
      <c r="M55" s="54"/>
      <c r="N55" s="52"/>
      <c r="O55" s="52"/>
      <c r="P55" s="52"/>
      <c r="Q55" s="52"/>
      <c r="R55" s="52"/>
      <c r="S55" s="52"/>
      <c r="T55" s="55"/>
      <c r="U55" s="52"/>
      <c r="V55" s="56"/>
      <c r="W55" s="56"/>
      <c r="X55" s="56"/>
      <c r="Y55" s="56"/>
      <c r="Z55" s="56"/>
      <c r="AA55" s="56"/>
      <c r="AB55" s="56"/>
      <c r="AC55" s="56"/>
      <c r="AD55" s="56"/>
      <c r="AE55" s="56" t="s">
        <v>182</v>
      </c>
      <c r="AF55" s="56">
        <v>0</v>
      </c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</row>
    <row r="56" spans="1:60" ht="22.5" outlineLevel="1" x14ac:dyDescent="0.2">
      <c r="A56" s="49">
        <v>16</v>
      </c>
      <c r="B56" s="50" t="s">
        <v>243</v>
      </c>
      <c r="C56" s="51" t="s">
        <v>244</v>
      </c>
      <c r="D56" s="52" t="s">
        <v>220</v>
      </c>
      <c r="E56" s="53">
        <v>4</v>
      </c>
      <c r="F56" s="92"/>
      <c r="G56" s="54">
        <f>F56*E56</f>
        <v>0</v>
      </c>
      <c r="H56" s="54">
        <v>2265</v>
      </c>
      <c r="I56" s="54">
        <f>ROUND(E56*H56,2)</f>
        <v>9060</v>
      </c>
      <c r="J56" s="54">
        <v>0</v>
      </c>
      <c r="K56" s="54">
        <f>ROUND(E56*J56,2)</f>
        <v>0</v>
      </c>
      <c r="L56" s="54">
        <v>21</v>
      </c>
      <c r="M56" s="54">
        <f>G56*(1+L56/100)</f>
        <v>0</v>
      </c>
      <c r="N56" s="52">
        <v>2.0199999999999999E-2</v>
      </c>
      <c r="O56" s="52">
        <f>ROUND(E56*N56,5)</f>
        <v>8.0799999999999997E-2</v>
      </c>
      <c r="P56" s="52">
        <v>0</v>
      </c>
      <c r="Q56" s="52">
        <f>ROUND(E56*P56,5)</f>
        <v>0</v>
      </c>
      <c r="R56" s="52"/>
      <c r="S56" s="52"/>
      <c r="T56" s="55">
        <v>0</v>
      </c>
      <c r="U56" s="52">
        <f>ROUND(E56*T56,2)</f>
        <v>0</v>
      </c>
      <c r="V56" s="56"/>
      <c r="W56" s="56"/>
      <c r="X56" s="56"/>
      <c r="Y56" s="56"/>
      <c r="Z56" s="56"/>
      <c r="AA56" s="56"/>
      <c r="AB56" s="56"/>
      <c r="AC56" s="56"/>
      <c r="AD56" s="56"/>
      <c r="AE56" s="56" t="s">
        <v>208</v>
      </c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</row>
    <row r="57" spans="1:60" x14ac:dyDescent="0.2">
      <c r="A57" s="66" t="s">
        <v>175</v>
      </c>
      <c r="B57" s="67" t="s">
        <v>130</v>
      </c>
      <c r="C57" s="68" t="s">
        <v>131</v>
      </c>
      <c r="D57" s="69"/>
      <c r="E57" s="70"/>
      <c r="F57" s="71"/>
      <c r="G57" s="71">
        <f>SUMIF(AE58:AE85,"&lt;&gt;NOR",G58:G85)</f>
        <v>0</v>
      </c>
      <c r="H57" s="71"/>
      <c r="I57" s="71">
        <f>SUM(I58:I85)</f>
        <v>18298.8</v>
      </c>
      <c r="J57" s="71"/>
      <c r="K57" s="71">
        <f>SUM(K58:K85)</f>
        <v>91536</v>
      </c>
      <c r="L57" s="71"/>
      <c r="M57" s="71">
        <f>SUM(M58:M85)</f>
        <v>0</v>
      </c>
      <c r="N57" s="69"/>
      <c r="O57" s="69">
        <f>SUM(O58:O85)</f>
        <v>76.6023</v>
      </c>
      <c r="P57" s="69"/>
      <c r="Q57" s="69">
        <f>SUM(Q58:Q85)</f>
        <v>0</v>
      </c>
      <c r="R57" s="69"/>
      <c r="S57" s="69"/>
      <c r="T57" s="72"/>
      <c r="U57" s="69">
        <f>SUM(U58:U85)</f>
        <v>86.830000000000013</v>
      </c>
      <c r="AE57" s="21" t="s">
        <v>176</v>
      </c>
    </row>
    <row r="58" spans="1:60" ht="22.5" outlineLevel="1" x14ac:dyDescent="0.2">
      <c r="A58" s="49">
        <v>17</v>
      </c>
      <c r="B58" s="50" t="s">
        <v>245</v>
      </c>
      <c r="C58" s="51" t="s">
        <v>246</v>
      </c>
      <c r="D58" s="52" t="s">
        <v>192</v>
      </c>
      <c r="E58" s="53">
        <v>11</v>
      </c>
      <c r="F58" s="92"/>
      <c r="G58" s="54">
        <f>F58*E58</f>
        <v>0</v>
      </c>
      <c r="H58" s="54">
        <v>0</v>
      </c>
      <c r="I58" s="54">
        <f>ROUND(E58*H58,2)</f>
        <v>0</v>
      </c>
      <c r="J58" s="54">
        <v>232</v>
      </c>
      <c r="K58" s="54">
        <f>ROUND(E58*J58,2)</f>
        <v>2552</v>
      </c>
      <c r="L58" s="54">
        <v>21</v>
      </c>
      <c r="M58" s="54">
        <f>G58*(1+L58/100)</f>
        <v>0</v>
      </c>
      <c r="N58" s="52">
        <v>0.378</v>
      </c>
      <c r="O58" s="52">
        <f>ROUND(E58*N58,5)</f>
        <v>4.1580000000000004</v>
      </c>
      <c r="P58" s="52">
        <v>0</v>
      </c>
      <c r="Q58" s="52">
        <f>ROUND(E58*P58,5)</f>
        <v>0</v>
      </c>
      <c r="R58" s="52"/>
      <c r="S58" s="52"/>
      <c r="T58" s="55">
        <v>2.5999999999999999E-2</v>
      </c>
      <c r="U58" s="52">
        <f>ROUND(E58*T58,2)</f>
        <v>0.28999999999999998</v>
      </c>
      <c r="V58" s="56"/>
      <c r="W58" s="56"/>
      <c r="X58" s="56"/>
      <c r="Y58" s="56"/>
      <c r="Z58" s="56"/>
      <c r="AA58" s="56"/>
      <c r="AB58" s="56"/>
      <c r="AC58" s="56"/>
      <c r="AD58" s="56"/>
      <c r="AE58" s="56" t="s">
        <v>180</v>
      </c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56"/>
    </row>
    <row r="59" spans="1:60" outlineLevel="1" x14ac:dyDescent="0.2">
      <c r="A59" s="49"/>
      <c r="B59" s="50"/>
      <c r="C59" s="57" t="s">
        <v>232</v>
      </c>
      <c r="D59" s="58"/>
      <c r="E59" s="59">
        <v>11</v>
      </c>
      <c r="F59" s="54"/>
      <c r="G59" s="54"/>
      <c r="H59" s="54"/>
      <c r="I59" s="54"/>
      <c r="J59" s="54"/>
      <c r="K59" s="54"/>
      <c r="L59" s="54"/>
      <c r="M59" s="54"/>
      <c r="N59" s="52"/>
      <c r="O59" s="52"/>
      <c r="P59" s="52"/>
      <c r="Q59" s="52"/>
      <c r="R59" s="52"/>
      <c r="S59" s="52"/>
      <c r="T59" s="55"/>
      <c r="U59" s="52"/>
      <c r="V59" s="56"/>
      <c r="W59" s="56"/>
      <c r="X59" s="56"/>
      <c r="Y59" s="56"/>
      <c r="Z59" s="56"/>
      <c r="AA59" s="56"/>
      <c r="AB59" s="56"/>
      <c r="AC59" s="56"/>
      <c r="AD59" s="56"/>
      <c r="AE59" s="56" t="s">
        <v>182</v>
      </c>
      <c r="AF59" s="56">
        <v>0</v>
      </c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</row>
    <row r="60" spans="1:60" ht="22.5" outlineLevel="1" x14ac:dyDescent="0.2">
      <c r="A60" s="49">
        <v>18</v>
      </c>
      <c r="B60" s="50" t="s">
        <v>247</v>
      </c>
      <c r="C60" s="51" t="s">
        <v>248</v>
      </c>
      <c r="D60" s="52" t="s">
        <v>192</v>
      </c>
      <c r="E60" s="53">
        <v>84</v>
      </c>
      <c r="F60" s="92"/>
      <c r="G60" s="54">
        <f>F60*E60</f>
        <v>0</v>
      </c>
      <c r="H60" s="54">
        <v>0</v>
      </c>
      <c r="I60" s="54">
        <f>ROUND(E60*H60,2)</f>
        <v>0</v>
      </c>
      <c r="J60" s="54">
        <v>331</v>
      </c>
      <c r="K60" s="54">
        <f>ROUND(E60*J60,2)</f>
        <v>27804</v>
      </c>
      <c r="L60" s="54">
        <v>21</v>
      </c>
      <c r="M60" s="54">
        <f>G60*(1+L60/100)</f>
        <v>0</v>
      </c>
      <c r="N60" s="52">
        <v>0.55125000000000002</v>
      </c>
      <c r="O60" s="52">
        <f>ROUND(E60*N60,5)</f>
        <v>46.305</v>
      </c>
      <c r="P60" s="52">
        <v>0</v>
      </c>
      <c r="Q60" s="52">
        <f>ROUND(E60*P60,5)</f>
        <v>0</v>
      </c>
      <c r="R60" s="52"/>
      <c r="S60" s="52"/>
      <c r="T60" s="55">
        <v>2.7E-2</v>
      </c>
      <c r="U60" s="52">
        <f>ROUND(E60*T60,2)</f>
        <v>2.27</v>
      </c>
      <c r="V60" s="56"/>
      <c r="W60" s="56"/>
      <c r="X60" s="56"/>
      <c r="Y60" s="56"/>
      <c r="Z60" s="56"/>
      <c r="AA60" s="56"/>
      <c r="AB60" s="56"/>
      <c r="AC60" s="56"/>
      <c r="AD60" s="56"/>
      <c r="AE60" s="56" t="s">
        <v>180</v>
      </c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</row>
    <row r="61" spans="1:60" outlineLevel="1" x14ac:dyDescent="0.2">
      <c r="A61" s="49"/>
      <c r="B61" s="50"/>
      <c r="C61" s="57" t="s">
        <v>231</v>
      </c>
      <c r="D61" s="58"/>
      <c r="E61" s="59">
        <v>84</v>
      </c>
      <c r="F61" s="54"/>
      <c r="G61" s="54"/>
      <c r="H61" s="54"/>
      <c r="I61" s="54"/>
      <c r="J61" s="54"/>
      <c r="K61" s="54"/>
      <c r="L61" s="54"/>
      <c r="M61" s="54"/>
      <c r="N61" s="52"/>
      <c r="O61" s="52"/>
      <c r="P61" s="52"/>
      <c r="Q61" s="52"/>
      <c r="R61" s="52"/>
      <c r="S61" s="52"/>
      <c r="T61" s="55"/>
      <c r="U61" s="52"/>
      <c r="V61" s="56"/>
      <c r="W61" s="56"/>
      <c r="X61" s="56"/>
      <c r="Y61" s="56"/>
      <c r="Z61" s="56"/>
      <c r="AA61" s="56"/>
      <c r="AB61" s="56"/>
      <c r="AC61" s="56"/>
      <c r="AD61" s="56"/>
      <c r="AE61" s="56" t="s">
        <v>182</v>
      </c>
      <c r="AF61" s="56">
        <v>0</v>
      </c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</row>
    <row r="62" spans="1:60" ht="22.5" outlineLevel="1" x14ac:dyDescent="0.2">
      <c r="A62" s="49">
        <v>19</v>
      </c>
      <c r="B62" s="50" t="s">
        <v>249</v>
      </c>
      <c r="C62" s="51" t="s">
        <v>250</v>
      </c>
      <c r="D62" s="52" t="s">
        <v>192</v>
      </c>
      <c r="E62" s="53">
        <v>95</v>
      </c>
      <c r="F62" s="92"/>
      <c r="G62" s="54">
        <f>F62*E62</f>
        <v>0</v>
      </c>
      <c r="H62" s="54">
        <v>0</v>
      </c>
      <c r="I62" s="54">
        <f>ROUND(E62*H62,2)</f>
        <v>0</v>
      </c>
      <c r="J62" s="54">
        <v>491</v>
      </c>
      <c r="K62" s="54">
        <f>ROUND(E62*J62,2)</f>
        <v>46645</v>
      </c>
      <c r="L62" s="54">
        <v>21</v>
      </c>
      <c r="M62" s="54">
        <f>G62*(1+L62/100)</f>
        <v>0</v>
      </c>
      <c r="N62" s="52">
        <v>0.09</v>
      </c>
      <c r="O62" s="52">
        <f>ROUND(E62*N62,5)</f>
        <v>8.5500000000000007</v>
      </c>
      <c r="P62" s="52">
        <v>0</v>
      </c>
      <c r="Q62" s="52">
        <f>ROUND(E62*P62,5)</f>
        <v>0</v>
      </c>
      <c r="R62" s="52"/>
      <c r="S62" s="52"/>
      <c r="T62" s="55">
        <v>0.67200000000000004</v>
      </c>
      <c r="U62" s="52">
        <f>ROUND(E62*T62,2)</f>
        <v>63.84</v>
      </c>
      <c r="V62" s="56"/>
      <c r="W62" s="56"/>
      <c r="X62" s="56"/>
      <c r="Y62" s="56"/>
      <c r="Z62" s="56"/>
      <c r="AA62" s="56"/>
      <c r="AB62" s="56"/>
      <c r="AC62" s="56"/>
      <c r="AD62" s="56"/>
      <c r="AE62" s="56" t="s">
        <v>180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</row>
    <row r="63" spans="1:60" outlineLevel="1" x14ac:dyDescent="0.2">
      <c r="A63" s="49"/>
      <c r="B63" s="50"/>
      <c r="C63" s="60" t="s">
        <v>251</v>
      </c>
      <c r="D63" s="61"/>
      <c r="E63" s="62"/>
      <c r="F63" s="63"/>
      <c r="G63" s="64"/>
      <c r="H63" s="54"/>
      <c r="I63" s="54"/>
      <c r="J63" s="54"/>
      <c r="K63" s="54"/>
      <c r="L63" s="54"/>
      <c r="M63" s="54"/>
      <c r="N63" s="52"/>
      <c r="O63" s="52"/>
      <c r="P63" s="52"/>
      <c r="Q63" s="52"/>
      <c r="R63" s="52"/>
      <c r="S63" s="52"/>
      <c r="T63" s="55"/>
      <c r="U63" s="52"/>
      <c r="V63" s="56"/>
      <c r="W63" s="56"/>
      <c r="X63" s="56"/>
      <c r="Y63" s="56"/>
      <c r="Z63" s="56"/>
      <c r="AA63" s="56"/>
      <c r="AB63" s="56"/>
      <c r="AC63" s="56"/>
      <c r="AD63" s="56"/>
      <c r="AE63" s="56" t="s">
        <v>222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65" t="str">
        <f>C63</f>
        <v>- včetně dodávky štěrkopísku pro kladecí vrstvu</v>
      </c>
      <c r="BB63" s="56"/>
      <c r="BC63" s="56"/>
      <c r="BD63" s="56"/>
      <c r="BE63" s="56"/>
      <c r="BF63" s="56"/>
      <c r="BG63" s="56"/>
      <c r="BH63" s="56"/>
    </row>
    <row r="64" spans="1:60" outlineLevel="1" x14ac:dyDescent="0.2">
      <c r="A64" s="49"/>
      <c r="B64" s="50"/>
      <c r="C64" s="60" t="s">
        <v>252</v>
      </c>
      <c r="D64" s="61"/>
      <c r="E64" s="62"/>
      <c r="F64" s="63"/>
      <c r="G64" s="64"/>
      <c r="H64" s="54"/>
      <c r="I64" s="54"/>
      <c r="J64" s="54"/>
      <c r="K64" s="54"/>
      <c r="L64" s="54"/>
      <c r="M64" s="54"/>
      <c r="N64" s="52"/>
      <c r="O64" s="52"/>
      <c r="P64" s="52"/>
      <c r="Q64" s="52"/>
      <c r="R64" s="52"/>
      <c r="S64" s="52"/>
      <c r="T64" s="55"/>
      <c r="U64" s="52"/>
      <c r="V64" s="56"/>
      <c r="W64" s="56"/>
      <c r="X64" s="56"/>
      <c r="Y64" s="56"/>
      <c r="Z64" s="56"/>
      <c r="AA64" s="56"/>
      <c r="AB64" s="56"/>
      <c r="AC64" s="56"/>
      <c r="AD64" s="56"/>
      <c r="AE64" s="56" t="s">
        <v>222</v>
      </c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65" t="str">
        <f>C64</f>
        <v>- bez dodávky dlažby z lomového kamene</v>
      </c>
      <c r="BB64" s="56"/>
      <c r="BC64" s="56"/>
      <c r="BD64" s="56"/>
      <c r="BE64" s="56"/>
      <c r="BF64" s="56"/>
      <c r="BG64" s="56"/>
      <c r="BH64" s="56"/>
    </row>
    <row r="65" spans="1:60" outlineLevel="1" x14ac:dyDescent="0.2">
      <c r="A65" s="49"/>
      <c r="B65" s="50"/>
      <c r="C65" s="60" t="s">
        <v>253</v>
      </c>
      <c r="D65" s="61"/>
      <c r="E65" s="62"/>
      <c r="F65" s="63"/>
      <c r="G65" s="64"/>
      <c r="H65" s="54"/>
      <c r="I65" s="54"/>
      <c r="J65" s="54"/>
      <c r="K65" s="54"/>
      <c r="L65" s="54"/>
      <c r="M65" s="54"/>
      <c r="N65" s="52"/>
      <c r="O65" s="52"/>
      <c r="P65" s="52"/>
      <c r="Q65" s="52"/>
      <c r="R65" s="52"/>
      <c r="S65" s="52"/>
      <c r="T65" s="55"/>
      <c r="U65" s="52"/>
      <c r="V65" s="56"/>
      <c r="W65" s="56"/>
      <c r="X65" s="56"/>
      <c r="Y65" s="56"/>
      <c r="Z65" s="56"/>
      <c r="AA65" s="56"/>
      <c r="AB65" s="56"/>
      <c r="AC65" s="56"/>
      <c r="AD65" s="56"/>
      <c r="AE65" s="56" t="s">
        <v>222</v>
      </c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65" t="str">
        <f>C65</f>
        <v xml:space="preserve">  (částečně se použije stávající)</v>
      </c>
      <c r="BB65" s="56"/>
      <c r="BC65" s="56"/>
      <c r="BD65" s="56"/>
      <c r="BE65" s="56"/>
      <c r="BF65" s="56"/>
      <c r="BG65" s="56"/>
      <c r="BH65" s="56"/>
    </row>
    <row r="66" spans="1:60" outlineLevel="1" x14ac:dyDescent="0.2">
      <c r="A66" s="49"/>
      <c r="B66" s="50"/>
      <c r="C66" s="57" t="s">
        <v>231</v>
      </c>
      <c r="D66" s="58"/>
      <c r="E66" s="59">
        <v>84</v>
      </c>
      <c r="F66" s="54"/>
      <c r="G66" s="54"/>
      <c r="H66" s="54"/>
      <c r="I66" s="54"/>
      <c r="J66" s="54"/>
      <c r="K66" s="54"/>
      <c r="L66" s="54"/>
      <c r="M66" s="54"/>
      <c r="N66" s="52"/>
      <c r="O66" s="52"/>
      <c r="P66" s="52"/>
      <c r="Q66" s="52"/>
      <c r="R66" s="52"/>
      <c r="S66" s="52"/>
      <c r="T66" s="55"/>
      <c r="U66" s="52"/>
      <c r="V66" s="56"/>
      <c r="W66" s="56"/>
      <c r="X66" s="56"/>
      <c r="Y66" s="56"/>
      <c r="Z66" s="56"/>
      <c r="AA66" s="56"/>
      <c r="AB66" s="56"/>
      <c r="AC66" s="56"/>
      <c r="AD66" s="56"/>
      <c r="AE66" s="56" t="s">
        <v>182</v>
      </c>
      <c r="AF66" s="56">
        <v>0</v>
      </c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</row>
    <row r="67" spans="1:60" outlineLevel="1" x14ac:dyDescent="0.2">
      <c r="A67" s="49"/>
      <c r="B67" s="50"/>
      <c r="C67" s="57" t="s">
        <v>232</v>
      </c>
      <c r="D67" s="58"/>
      <c r="E67" s="59">
        <v>11</v>
      </c>
      <c r="F67" s="54"/>
      <c r="G67" s="54"/>
      <c r="H67" s="54"/>
      <c r="I67" s="54"/>
      <c r="J67" s="54"/>
      <c r="K67" s="54"/>
      <c r="L67" s="54"/>
      <c r="M67" s="54"/>
      <c r="N67" s="52"/>
      <c r="O67" s="52"/>
      <c r="P67" s="52"/>
      <c r="Q67" s="52"/>
      <c r="R67" s="52"/>
      <c r="S67" s="52"/>
      <c r="T67" s="55"/>
      <c r="U67" s="52"/>
      <c r="V67" s="56"/>
      <c r="W67" s="56"/>
      <c r="X67" s="56"/>
      <c r="Y67" s="56"/>
      <c r="Z67" s="56"/>
      <c r="AA67" s="56"/>
      <c r="AB67" s="56"/>
      <c r="AC67" s="56"/>
      <c r="AD67" s="56"/>
      <c r="AE67" s="56" t="s">
        <v>182</v>
      </c>
      <c r="AF67" s="56">
        <v>0</v>
      </c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</row>
    <row r="68" spans="1:60" ht="22.5" outlineLevel="1" x14ac:dyDescent="0.2">
      <c r="A68" s="49">
        <v>20</v>
      </c>
      <c r="B68" s="50" t="s">
        <v>254</v>
      </c>
      <c r="C68" s="51" t="s">
        <v>255</v>
      </c>
      <c r="D68" s="52" t="s">
        <v>256</v>
      </c>
      <c r="E68" s="53">
        <v>1.76</v>
      </c>
      <c r="F68" s="92"/>
      <c r="G68" s="54">
        <f>F68*E68</f>
        <v>0</v>
      </c>
      <c r="H68" s="54">
        <v>1800</v>
      </c>
      <c r="I68" s="54">
        <f>ROUND(E68*H68,2)</f>
        <v>3168</v>
      </c>
      <c r="J68" s="54">
        <v>0</v>
      </c>
      <c r="K68" s="54">
        <f>ROUND(E68*J68,2)</f>
        <v>0</v>
      </c>
      <c r="L68" s="54">
        <v>21</v>
      </c>
      <c r="M68" s="54">
        <f>G68*(1+L68/100)</f>
        <v>0</v>
      </c>
      <c r="N68" s="52">
        <v>1</v>
      </c>
      <c r="O68" s="52">
        <f>ROUND(E68*N68,5)</f>
        <v>1.76</v>
      </c>
      <c r="P68" s="52">
        <v>0</v>
      </c>
      <c r="Q68" s="52">
        <f>ROUND(E68*P68,5)</f>
        <v>0</v>
      </c>
      <c r="R68" s="52"/>
      <c r="S68" s="52"/>
      <c r="T68" s="55">
        <v>0</v>
      </c>
      <c r="U68" s="52">
        <f>ROUND(E68*T68,2)</f>
        <v>0</v>
      </c>
      <c r="V68" s="56"/>
      <c r="W68" s="56"/>
      <c r="X68" s="56"/>
      <c r="Y68" s="56"/>
      <c r="Z68" s="56"/>
      <c r="AA68" s="56"/>
      <c r="AB68" s="56"/>
      <c r="AC68" s="56"/>
      <c r="AD68" s="56"/>
      <c r="AE68" s="56" t="s">
        <v>208</v>
      </c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</row>
    <row r="69" spans="1:60" outlineLevel="1" x14ac:dyDescent="0.2">
      <c r="A69" s="49"/>
      <c r="B69" s="50"/>
      <c r="C69" s="60" t="s">
        <v>257</v>
      </c>
      <c r="D69" s="61"/>
      <c r="E69" s="62"/>
      <c r="F69" s="63"/>
      <c r="G69" s="64"/>
      <c r="H69" s="54"/>
      <c r="I69" s="54"/>
      <c r="J69" s="54"/>
      <c r="K69" s="54"/>
      <c r="L69" s="54"/>
      <c r="M69" s="54"/>
      <c r="N69" s="52"/>
      <c r="O69" s="52"/>
      <c r="P69" s="52"/>
      <c r="Q69" s="52"/>
      <c r="R69" s="52"/>
      <c r="S69" s="52"/>
      <c r="T69" s="55"/>
      <c r="U69" s="52"/>
      <c r="V69" s="56"/>
      <c r="W69" s="56"/>
      <c r="X69" s="56"/>
      <c r="Y69" s="56"/>
      <c r="Z69" s="56"/>
      <c r="AA69" s="56"/>
      <c r="AB69" s="56"/>
      <c r="AC69" s="56"/>
      <c r="AD69" s="56"/>
      <c r="AE69" s="56" t="s">
        <v>222</v>
      </c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65" t="str">
        <f>C69</f>
        <v>- dodávka kamene včetně dopravy</v>
      </c>
      <c r="BB69" s="56"/>
      <c r="BC69" s="56"/>
      <c r="BD69" s="56"/>
      <c r="BE69" s="56"/>
      <c r="BF69" s="56"/>
      <c r="BG69" s="56"/>
      <c r="BH69" s="56"/>
    </row>
    <row r="70" spans="1:60" outlineLevel="1" x14ac:dyDescent="0.2">
      <c r="A70" s="49"/>
      <c r="B70" s="50"/>
      <c r="C70" s="57" t="s">
        <v>258</v>
      </c>
      <c r="D70" s="58"/>
      <c r="E70" s="59"/>
      <c r="F70" s="54"/>
      <c r="G70" s="54"/>
      <c r="H70" s="54"/>
      <c r="I70" s="54"/>
      <c r="J70" s="54"/>
      <c r="K70" s="54"/>
      <c r="L70" s="54"/>
      <c r="M70" s="54"/>
      <c r="N70" s="52"/>
      <c r="O70" s="52"/>
      <c r="P70" s="52"/>
      <c r="Q70" s="52"/>
      <c r="R70" s="52"/>
      <c r="S70" s="52"/>
      <c r="T70" s="55"/>
      <c r="U70" s="52"/>
      <c r="V70" s="56"/>
      <c r="W70" s="56"/>
      <c r="X70" s="56"/>
      <c r="Y70" s="56"/>
      <c r="Z70" s="56"/>
      <c r="AA70" s="56"/>
      <c r="AB70" s="56"/>
      <c r="AC70" s="56"/>
      <c r="AD70" s="56"/>
      <c r="AE70" s="56" t="s">
        <v>182</v>
      </c>
      <c r="AF70" s="56">
        <v>0</v>
      </c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</row>
    <row r="71" spans="1:60" outlineLevel="1" x14ac:dyDescent="0.2">
      <c r="A71" s="49"/>
      <c r="B71" s="50"/>
      <c r="C71" s="57" t="s">
        <v>259</v>
      </c>
      <c r="D71" s="58"/>
      <c r="E71" s="59"/>
      <c r="F71" s="54"/>
      <c r="G71" s="54"/>
      <c r="H71" s="54"/>
      <c r="I71" s="54"/>
      <c r="J71" s="54"/>
      <c r="K71" s="54"/>
      <c r="L71" s="54"/>
      <c r="M71" s="54"/>
      <c r="N71" s="52"/>
      <c r="O71" s="52"/>
      <c r="P71" s="52"/>
      <c r="Q71" s="52"/>
      <c r="R71" s="52"/>
      <c r="S71" s="52"/>
      <c r="T71" s="55"/>
      <c r="U71" s="52"/>
      <c r="V71" s="56"/>
      <c r="W71" s="56"/>
      <c r="X71" s="56"/>
      <c r="Y71" s="56"/>
      <c r="Z71" s="56"/>
      <c r="AA71" s="56"/>
      <c r="AB71" s="56"/>
      <c r="AC71" s="56"/>
      <c r="AD71" s="56"/>
      <c r="AE71" s="56" t="s">
        <v>182</v>
      </c>
      <c r="AF71" s="56">
        <v>0</v>
      </c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</row>
    <row r="72" spans="1:60" outlineLevel="1" x14ac:dyDescent="0.2">
      <c r="A72" s="49"/>
      <c r="B72" s="50"/>
      <c r="C72" s="57" t="s">
        <v>260</v>
      </c>
      <c r="D72" s="58"/>
      <c r="E72" s="59">
        <v>1.76</v>
      </c>
      <c r="F72" s="54"/>
      <c r="G72" s="54"/>
      <c r="H72" s="54"/>
      <c r="I72" s="54"/>
      <c r="J72" s="54"/>
      <c r="K72" s="54"/>
      <c r="L72" s="54"/>
      <c r="M72" s="54"/>
      <c r="N72" s="52"/>
      <c r="O72" s="52"/>
      <c r="P72" s="52"/>
      <c r="Q72" s="52"/>
      <c r="R72" s="52"/>
      <c r="S72" s="52"/>
      <c r="T72" s="55"/>
      <c r="U72" s="52"/>
      <c r="V72" s="56"/>
      <c r="W72" s="56"/>
      <c r="X72" s="56"/>
      <c r="Y72" s="56"/>
      <c r="Z72" s="56"/>
      <c r="AA72" s="56"/>
      <c r="AB72" s="56"/>
      <c r="AC72" s="56"/>
      <c r="AD72" s="56"/>
      <c r="AE72" s="56" t="s">
        <v>182</v>
      </c>
      <c r="AF72" s="56">
        <v>0</v>
      </c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</row>
    <row r="73" spans="1:60" ht="22.5" outlineLevel="1" x14ac:dyDescent="0.2">
      <c r="A73" s="49">
        <v>21</v>
      </c>
      <c r="B73" s="50" t="s">
        <v>261</v>
      </c>
      <c r="C73" s="51" t="s">
        <v>262</v>
      </c>
      <c r="D73" s="52" t="s">
        <v>256</v>
      </c>
      <c r="E73" s="53">
        <v>5.9359999999999999</v>
      </c>
      <c r="F73" s="92"/>
      <c r="G73" s="54">
        <f>F73*E73</f>
        <v>0</v>
      </c>
      <c r="H73" s="54">
        <v>1800</v>
      </c>
      <c r="I73" s="54">
        <f>ROUND(E73*H73,2)</f>
        <v>10684.8</v>
      </c>
      <c r="J73" s="54">
        <v>0</v>
      </c>
      <c r="K73" s="54">
        <f>ROUND(E73*J73,2)</f>
        <v>0</v>
      </c>
      <c r="L73" s="54">
        <v>21</v>
      </c>
      <c r="M73" s="54">
        <f>G73*(1+L73/100)</f>
        <v>0</v>
      </c>
      <c r="N73" s="52">
        <v>1</v>
      </c>
      <c r="O73" s="52">
        <f>ROUND(E73*N73,5)</f>
        <v>5.9359999999999999</v>
      </c>
      <c r="P73" s="52">
        <v>0</v>
      </c>
      <c r="Q73" s="52">
        <f>ROUND(E73*P73,5)</f>
        <v>0</v>
      </c>
      <c r="R73" s="52"/>
      <c r="S73" s="52"/>
      <c r="T73" s="55">
        <v>0</v>
      </c>
      <c r="U73" s="52">
        <f>ROUND(E73*T73,2)</f>
        <v>0</v>
      </c>
      <c r="V73" s="56"/>
      <c r="W73" s="56"/>
      <c r="X73" s="56"/>
      <c r="Y73" s="56"/>
      <c r="Z73" s="56"/>
      <c r="AA73" s="56"/>
      <c r="AB73" s="56"/>
      <c r="AC73" s="56"/>
      <c r="AD73" s="56"/>
      <c r="AE73" s="56" t="s">
        <v>208</v>
      </c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</row>
    <row r="74" spans="1:60" outlineLevel="1" x14ac:dyDescent="0.2">
      <c r="A74" s="49"/>
      <c r="B74" s="50"/>
      <c r="C74" s="60" t="s">
        <v>257</v>
      </c>
      <c r="D74" s="61"/>
      <c r="E74" s="62"/>
      <c r="F74" s="63"/>
      <c r="G74" s="64"/>
      <c r="H74" s="54"/>
      <c r="I74" s="54"/>
      <c r="J74" s="54"/>
      <c r="K74" s="54"/>
      <c r="L74" s="54"/>
      <c r="M74" s="54"/>
      <c r="N74" s="52"/>
      <c r="O74" s="52"/>
      <c r="P74" s="52"/>
      <c r="Q74" s="52"/>
      <c r="R74" s="52"/>
      <c r="S74" s="52"/>
      <c r="T74" s="55"/>
      <c r="U74" s="52"/>
      <c r="V74" s="56"/>
      <c r="W74" s="56"/>
      <c r="X74" s="56"/>
      <c r="Y74" s="56"/>
      <c r="Z74" s="56"/>
      <c r="AA74" s="56"/>
      <c r="AB74" s="56"/>
      <c r="AC74" s="56"/>
      <c r="AD74" s="56"/>
      <c r="AE74" s="56" t="s">
        <v>222</v>
      </c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65" t="str">
        <f>C74</f>
        <v>- dodávka kamene včetně dopravy</v>
      </c>
      <c r="BB74" s="56"/>
      <c r="BC74" s="56"/>
      <c r="BD74" s="56"/>
      <c r="BE74" s="56"/>
      <c r="BF74" s="56"/>
      <c r="BG74" s="56"/>
      <c r="BH74" s="56"/>
    </row>
    <row r="75" spans="1:60" outlineLevel="1" x14ac:dyDescent="0.2">
      <c r="A75" s="49"/>
      <c r="B75" s="50"/>
      <c r="C75" s="57" t="s">
        <v>258</v>
      </c>
      <c r="D75" s="58"/>
      <c r="E75" s="59"/>
      <c r="F75" s="54"/>
      <c r="G75" s="54"/>
      <c r="H75" s="54"/>
      <c r="I75" s="54"/>
      <c r="J75" s="54"/>
      <c r="K75" s="54"/>
      <c r="L75" s="54"/>
      <c r="M75" s="54"/>
      <c r="N75" s="52"/>
      <c r="O75" s="52"/>
      <c r="P75" s="52"/>
      <c r="Q75" s="52"/>
      <c r="R75" s="52"/>
      <c r="S75" s="52"/>
      <c r="T75" s="55"/>
      <c r="U75" s="52"/>
      <c r="V75" s="56"/>
      <c r="W75" s="56"/>
      <c r="X75" s="56"/>
      <c r="Y75" s="56"/>
      <c r="Z75" s="56"/>
      <c r="AA75" s="56"/>
      <c r="AB75" s="56"/>
      <c r="AC75" s="56"/>
      <c r="AD75" s="56"/>
      <c r="AE75" s="56" t="s">
        <v>182</v>
      </c>
      <c r="AF75" s="56">
        <v>0</v>
      </c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</row>
    <row r="76" spans="1:60" ht="22.5" outlineLevel="1" x14ac:dyDescent="0.2">
      <c r="A76" s="49"/>
      <c r="B76" s="50"/>
      <c r="C76" s="57" t="s">
        <v>263</v>
      </c>
      <c r="D76" s="58"/>
      <c r="E76" s="59"/>
      <c r="F76" s="54"/>
      <c r="G76" s="54"/>
      <c r="H76" s="54"/>
      <c r="I76" s="54"/>
      <c r="J76" s="54"/>
      <c r="K76" s="54"/>
      <c r="L76" s="54"/>
      <c r="M76" s="54"/>
      <c r="N76" s="52"/>
      <c r="O76" s="52"/>
      <c r="P76" s="52"/>
      <c r="Q76" s="52"/>
      <c r="R76" s="52"/>
      <c r="S76" s="52"/>
      <c r="T76" s="55"/>
      <c r="U76" s="52"/>
      <c r="V76" s="56"/>
      <c r="W76" s="56"/>
      <c r="X76" s="56"/>
      <c r="Y76" s="56"/>
      <c r="Z76" s="56"/>
      <c r="AA76" s="56"/>
      <c r="AB76" s="56"/>
      <c r="AC76" s="56"/>
      <c r="AD76" s="56"/>
      <c r="AE76" s="56" t="s">
        <v>182</v>
      </c>
      <c r="AF76" s="56">
        <v>0</v>
      </c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</row>
    <row r="77" spans="1:60" outlineLevel="1" x14ac:dyDescent="0.2">
      <c r="A77" s="49"/>
      <c r="B77" s="50"/>
      <c r="C77" s="57" t="s">
        <v>264</v>
      </c>
      <c r="D77" s="58"/>
      <c r="E77" s="59">
        <v>5.9359999999999999</v>
      </c>
      <c r="F77" s="54"/>
      <c r="G77" s="54"/>
      <c r="H77" s="54"/>
      <c r="I77" s="54"/>
      <c r="J77" s="54"/>
      <c r="K77" s="54"/>
      <c r="L77" s="54"/>
      <c r="M77" s="54"/>
      <c r="N77" s="52"/>
      <c r="O77" s="52"/>
      <c r="P77" s="52"/>
      <c r="Q77" s="52"/>
      <c r="R77" s="52"/>
      <c r="S77" s="52"/>
      <c r="T77" s="55"/>
      <c r="U77" s="52"/>
      <c r="V77" s="56"/>
      <c r="W77" s="56"/>
      <c r="X77" s="56"/>
      <c r="Y77" s="56"/>
      <c r="Z77" s="56"/>
      <c r="AA77" s="56"/>
      <c r="AB77" s="56"/>
      <c r="AC77" s="56"/>
      <c r="AD77" s="56"/>
      <c r="AE77" s="56" t="s">
        <v>182</v>
      </c>
      <c r="AF77" s="56">
        <v>0</v>
      </c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</row>
    <row r="78" spans="1:60" ht="22.5" outlineLevel="1" x14ac:dyDescent="0.2">
      <c r="A78" s="49">
        <v>22</v>
      </c>
      <c r="B78" s="50" t="s">
        <v>265</v>
      </c>
      <c r="C78" s="51" t="s">
        <v>266</v>
      </c>
      <c r="D78" s="52" t="s">
        <v>192</v>
      </c>
      <c r="E78" s="53">
        <v>95</v>
      </c>
      <c r="F78" s="92"/>
      <c r="G78" s="54">
        <f>F78*E78</f>
        <v>0</v>
      </c>
      <c r="H78" s="54">
        <v>0</v>
      </c>
      <c r="I78" s="54">
        <f>ROUND(E78*H78,2)</f>
        <v>0</v>
      </c>
      <c r="J78" s="54">
        <v>104</v>
      </c>
      <c r="K78" s="54">
        <f>ROUND(E78*J78,2)</f>
        <v>9880</v>
      </c>
      <c r="L78" s="54">
        <v>21</v>
      </c>
      <c r="M78" s="54">
        <f>G78*(1+L78/100)</f>
        <v>0</v>
      </c>
      <c r="N78" s="52">
        <v>0.10353999999999999</v>
      </c>
      <c r="O78" s="52">
        <f>ROUND(E78*N78,5)</f>
        <v>9.8362999999999996</v>
      </c>
      <c r="P78" s="52">
        <v>0</v>
      </c>
      <c r="Q78" s="52">
        <f>ROUND(E78*P78,5)</f>
        <v>0</v>
      </c>
      <c r="R78" s="52"/>
      <c r="S78" s="52"/>
      <c r="T78" s="55">
        <v>0.124</v>
      </c>
      <c r="U78" s="52">
        <f>ROUND(E78*T78,2)</f>
        <v>11.78</v>
      </c>
      <c r="V78" s="56"/>
      <c r="W78" s="56"/>
      <c r="X78" s="56"/>
      <c r="Y78" s="56"/>
      <c r="Z78" s="56"/>
      <c r="AA78" s="56"/>
      <c r="AB78" s="56"/>
      <c r="AC78" s="56"/>
      <c r="AD78" s="56"/>
      <c r="AE78" s="56" t="s">
        <v>180</v>
      </c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</row>
    <row r="79" spans="1:60" outlineLevel="1" x14ac:dyDescent="0.2">
      <c r="A79" s="49"/>
      <c r="B79" s="50"/>
      <c r="C79" s="57" t="s">
        <v>231</v>
      </c>
      <c r="D79" s="58"/>
      <c r="E79" s="59">
        <v>84</v>
      </c>
      <c r="F79" s="54"/>
      <c r="G79" s="54"/>
      <c r="H79" s="54"/>
      <c r="I79" s="54"/>
      <c r="J79" s="54"/>
      <c r="K79" s="54"/>
      <c r="L79" s="54"/>
      <c r="M79" s="54"/>
      <c r="N79" s="52"/>
      <c r="O79" s="52"/>
      <c r="P79" s="52"/>
      <c r="Q79" s="52"/>
      <c r="R79" s="52"/>
      <c r="S79" s="52"/>
      <c r="T79" s="55"/>
      <c r="U79" s="52"/>
      <c r="V79" s="56"/>
      <c r="W79" s="56"/>
      <c r="X79" s="56"/>
      <c r="Y79" s="56"/>
      <c r="Z79" s="56"/>
      <c r="AA79" s="56"/>
      <c r="AB79" s="56"/>
      <c r="AC79" s="56"/>
      <c r="AD79" s="56"/>
      <c r="AE79" s="56" t="s">
        <v>182</v>
      </c>
      <c r="AF79" s="56">
        <v>0</v>
      </c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</row>
    <row r="80" spans="1:60" outlineLevel="1" x14ac:dyDescent="0.2">
      <c r="A80" s="49"/>
      <c r="B80" s="50"/>
      <c r="C80" s="57" t="s">
        <v>232</v>
      </c>
      <c r="D80" s="58"/>
      <c r="E80" s="59">
        <v>11</v>
      </c>
      <c r="F80" s="54"/>
      <c r="G80" s="54"/>
      <c r="H80" s="54"/>
      <c r="I80" s="54"/>
      <c r="J80" s="54"/>
      <c r="K80" s="54"/>
      <c r="L80" s="54"/>
      <c r="M80" s="54"/>
      <c r="N80" s="52"/>
      <c r="O80" s="52"/>
      <c r="P80" s="52"/>
      <c r="Q80" s="52"/>
      <c r="R80" s="52"/>
      <c r="S80" s="52"/>
      <c r="T80" s="55"/>
      <c r="U80" s="52"/>
      <c r="V80" s="56"/>
      <c r="W80" s="56"/>
      <c r="X80" s="56"/>
      <c r="Y80" s="56"/>
      <c r="Z80" s="56"/>
      <c r="AA80" s="56"/>
      <c r="AB80" s="56"/>
      <c r="AC80" s="56"/>
      <c r="AD80" s="56"/>
      <c r="AE80" s="56" t="s">
        <v>182</v>
      </c>
      <c r="AF80" s="56">
        <v>0</v>
      </c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</row>
    <row r="81" spans="1:60" outlineLevel="1" x14ac:dyDescent="0.2">
      <c r="A81" s="49">
        <v>23</v>
      </c>
      <c r="B81" s="50" t="s">
        <v>267</v>
      </c>
      <c r="C81" s="51" t="s">
        <v>268</v>
      </c>
      <c r="D81" s="52" t="s">
        <v>192</v>
      </c>
      <c r="E81" s="53">
        <v>95</v>
      </c>
      <c r="F81" s="92"/>
      <c r="G81" s="54">
        <f>F81*E81</f>
        <v>0</v>
      </c>
      <c r="H81" s="54">
        <v>0</v>
      </c>
      <c r="I81" s="54">
        <f>ROUND(E81*H81,2)</f>
        <v>0</v>
      </c>
      <c r="J81" s="54">
        <v>49</v>
      </c>
      <c r="K81" s="54">
        <f>ROUND(E81*J81,2)</f>
        <v>4655</v>
      </c>
      <c r="L81" s="54">
        <v>21</v>
      </c>
      <c r="M81" s="54">
        <f>G81*(1+L81/100)</f>
        <v>0</v>
      </c>
      <c r="N81" s="52">
        <v>0</v>
      </c>
      <c r="O81" s="52">
        <f>ROUND(E81*N81,5)</f>
        <v>0</v>
      </c>
      <c r="P81" s="52">
        <v>0</v>
      </c>
      <c r="Q81" s="52">
        <f>ROUND(E81*P81,5)</f>
        <v>0</v>
      </c>
      <c r="R81" s="52"/>
      <c r="S81" s="52"/>
      <c r="T81" s="55">
        <v>9.0999999999999998E-2</v>
      </c>
      <c r="U81" s="52">
        <f>ROUND(E81*T81,2)</f>
        <v>8.65</v>
      </c>
      <c r="V81" s="56"/>
      <c r="W81" s="56"/>
      <c r="X81" s="56"/>
      <c r="Y81" s="56"/>
      <c r="Z81" s="56"/>
      <c r="AA81" s="56"/>
      <c r="AB81" s="56"/>
      <c r="AC81" s="56"/>
      <c r="AD81" s="56"/>
      <c r="AE81" s="56" t="s">
        <v>180</v>
      </c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</row>
    <row r="82" spans="1:60" outlineLevel="1" x14ac:dyDescent="0.2">
      <c r="A82" s="49"/>
      <c r="B82" s="50"/>
      <c r="C82" s="57" t="s">
        <v>231</v>
      </c>
      <c r="D82" s="58"/>
      <c r="E82" s="59">
        <v>84</v>
      </c>
      <c r="F82" s="54"/>
      <c r="G82" s="54"/>
      <c r="H82" s="54"/>
      <c r="I82" s="54"/>
      <c r="J82" s="54"/>
      <c r="K82" s="54"/>
      <c r="L82" s="54"/>
      <c r="M82" s="54"/>
      <c r="N82" s="52"/>
      <c r="O82" s="52"/>
      <c r="P82" s="52"/>
      <c r="Q82" s="52"/>
      <c r="R82" s="52"/>
      <c r="S82" s="52"/>
      <c r="T82" s="55"/>
      <c r="U82" s="52"/>
      <c r="V82" s="56"/>
      <c r="W82" s="56"/>
      <c r="X82" s="56"/>
      <c r="Y82" s="56"/>
      <c r="Z82" s="56"/>
      <c r="AA82" s="56"/>
      <c r="AB82" s="56"/>
      <c r="AC82" s="56"/>
      <c r="AD82" s="56"/>
      <c r="AE82" s="56" t="s">
        <v>182</v>
      </c>
      <c r="AF82" s="56">
        <v>0</v>
      </c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</row>
    <row r="83" spans="1:60" outlineLevel="1" x14ac:dyDescent="0.2">
      <c r="A83" s="49"/>
      <c r="B83" s="50"/>
      <c r="C83" s="57" t="s">
        <v>232</v>
      </c>
      <c r="D83" s="58"/>
      <c r="E83" s="59">
        <v>11</v>
      </c>
      <c r="F83" s="54"/>
      <c r="G83" s="54"/>
      <c r="H83" s="54"/>
      <c r="I83" s="54"/>
      <c r="J83" s="54"/>
      <c r="K83" s="54"/>
      <c r="L83" s="54"/>
      <c r="M83" s="54"/>
      <c r="N83" s="52"/>
      <c r="O83" s="52"/>
      <c r="P83" s="52"/>
      <c r="Q83" s="52"/>
      <c r="R83" s="52"/>
      <c r="S83" s="52"/>
      <c r="T83" s="55"/>
      <c r="U83" s="52"/>
      <c r="V83" s="56"/>
      <c r="W83" s="56"/>
      <c r="X83" s="56"/>
      <c r="Y83" s="56"/>
      <c r="Z83" s="56"/>
      <c r="AA83" s="56"/>
      <c r="AB83" s="56"/>
      <c r="AC83" s="56"/>
      <c r="AD83" s="56"/>
      <c r="AE83" s="56" t="s">
        <v>182</v>
      </c>
      <c r="AF83" s="56">
        <v>0</v>
      </c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</row>
    <row r="84" spans="1:60" outlineLevel="1" x14ac:dyDescent="0.2">
      <c r="A84" s="49">
        <v>24</v>
      </c>
      <c r="B84" s="50" t="s">
        <v>269</v>
      </c>
      <c r="C84" s="51" t="s">
        <v>270</v>
      </c>
      <c r="D84" s="52" t="s">
        <v>192</v>
      </c>
      <c r="E84" s="53">
        <v>114</v>
      </c>
      <c r="F84" s="92"/>
      <c r="G84" s="54">
        <f>F84*E84</f>
        <v>0</v>
      </c>
      <c r="H84" s="54">
        <v>39</v>
      </c>
      <c r="I84" s="54">
        <f>ROUND(E84*H84,2)</f>
        <v>4446</v>
      </c>
      <c r="J84" s="54">
        <v>0</v>
      </c>
      <c r="K84" s="54">
        <f>ROUND(E84*J84,2)</f>
        <v>0</v>
      </c>
      <c r="L84" s="54">
        <v>21</v>
      </c>
      <c r="M84" s="54">
        <f>G84*(1+L84/100)</f>
        <v>0</v>
      </c>
      <c r="N84" s="52">
        <v>5.0000000000000001E-4</v>
      </c>
      <c r="O84" s="52">
        <f>ROUND(E84*N84,5)</f>
        <v>5.7000000000000002E-2</v>
      </c>
      <c r="P84" s="52">
        <v>0</v>
      </c>
      <c r="Q84" s="52">
        <f>ROUND(E84*P84,5)</f>
        <v>0</v>
      </c>
      <c r="R84" s="52"/>
      <c r="S84" s="52"/>
      <c r="T84" s="55">
        <v>0</v>
      </c>
      <c r="U84" s="52">
        <f>ROUND(E84*T84,2)</f>
        <v>0</v>
      </c>
      <c r="V84" s="56"/>
      <c r="W84" s="56"/>
      <c r="X84" s="56"/>
      <c r="Y84" s="56"/>
      <c r="Z84" s="56"/>
      <c r="AA84" s="56"/>
      <c r="AB84" s="56"/>
      <c r="AC84" s="56"/>
      <c r="AD84" s="56"/>
      <c r="AE84" s="56" t="s">
        <v>208</v>
      </c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</row>
    <row r="85" spans="1:60" outlineLevel="1" x14ac:dyDescent="0.2">
      <c r="A85" s="49"/>
      <c r="B85" s="50"/>
      <c r="C85" s="57" t="s">
        <v>271</v>
      </c>
      <c r="D85" s="58"/>
      <c r="E85" s="59">
        <v>114</v>
      </c>
      <c r="F85" s="54"/>
      <c r="G85" s="54"/>
      <c r="H85" s="54"/>
      <c r="I85" s="54"/>
      <c r="J85" s="54"/>
      <c r="K85" s="54"/>
      <c r="L85" s="54"/>
      <c r="M85" s="54"/>
      <c r="N85" s="52"/>
      <c r="O85" s="52"/>
      <c r="P85" s="52"/>
      <c r="Q85" s="52"/>
      <c r="R85" s="52"/>
      <c r="S85" s="52"/>
      <c r="T85" s="55"/>
      <c r="U85" s="52"/>
      <c r="V85" s="56"/>
      <c r="W85" s="56"/>
      <c r="X85" s="56"/>
      <c r="Y85" s="56"/>
      <c r="Z85" s="56"/>
      <c r="AA85" s="56"/>
      <c r="AB85" s="56"/>
      <c r="AC85" s="56"/>
      <c r="AD85" s="56"/>
      <c r="AE85" s="56" t="s">
        <v>182</v>
      </c>
      <c r="AF85" s="56">
        <v>0</v>
      </c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</row>
    <row r="86" spans="1:60" x14ac:dyDescent="0.2">
      <c r="A86" s="66" t="s">
        <v>175</v>
      </c>
      <c r="B86" s="67" t="s">
        <v>132</v>
      </c>
      <c r="C86" s="68" t="s">
        <v>133</v>
      </c>
      <c r="D86" s="69"/>
      <c r="E86" s="70"/>
      <c r="F86" s="71"/>
      <c r="G86" s="71">
        <f>SUMIF(AE87:AE90,"&lt;&gt;NOR",G87:G90)</f>
        <v>0</v>
      </c>
      <c r="H86" s="71"/>
      <c r="I86" s="71">
        <f>SUM(I87:I90)</f>
        <v>0</v>
      </c>
      <c r="J86" s="71"/>
      <c r="K86" s="71">
        <f>SUM(K87:K90)</f>
        <v>5335.49</v>
      </c>
      <c r="L86" s="71"/>
      <c r="M86" s="71">
        <f>SUM(M87:M90)</f>
        <v>0</v>
      </c>
      <c r="N86" s="69"/>
      <c r="O86" s="69">
        <f>SUM(O87:O90)</f>
        <v>3.6549399999999999</v>
      </c>
      <c r="P86" s="69"/>
      <c r="Q86" s="69">
        <f>SUM(Q87:Q90)</f>
        <v>0</v>
      </c>
      <c r="R86" s="69"/>
      <c r="S86" s="69"/>
      <c r="T86" s="72"/>
      <c r="U86" s="69">
        <f>SUM(U87:U90)</f>
        <v>2.09</v>
      </c>
      <c r="AE86" s="21" t="s">
        <v>176</v>
      </c>
    </row>
    <row r="87" spans="1:60" ht="22.5" outlineLevel="1" x14ac:dyDescent="0.2">
      <c r="A87" s="49">
        <v>25</v>
      </c>
      <c r="B87" s="50" t="s">
        <v>272</v>
      </c>
      <c r="C87" s="51" t="s">
        <v>273</v>
      </c>
      <c r="D87" s="52" t="s">
        <v>179</v>
      </c>
      <c r="E87" s="53">
        <v>1.4475</v>
      </c>
      <c r="F87" s="92"/>
      <c r="G87" s="54">
        <f>F87*E87</f>
        <v>0</v>
      </c>
      <c r="H87" s="54">
        <v>0</v>
      </c>
      <c r="I87" s="54">
        <f>ROUND(E87*H87,2)</f>
        <v>0</v>
      </c>
      <c r="J87" s="54">
        <v>3686</v>
      </c>
      <c r="K87" s="54">
        <f>ROUND(E87*J87,2)</f>
        <v>5335.49</v>
      </c>
      <c r="L87" s="54">
        <v>21</v>
      </c>
      <c r="M87" s="54">
        <f>G87*(1+L87/100)</f>
        <v>0</v>
      </c>
      <c r="N87" s="52">
        <v>2.5249999999999999</v>
      </c>
      <c r="O87" s="52">
        <f>ROUND(E87*N87,5)</f>
        <v>3.6549399999999999</v>
      </c>
      <c r="P87" s="52">
        <v>0</v>
      </c>
      <c r="Q87" s="52">
        <f>ROUND(E87*P87,5)</f>
        <v>0</v>
      </c>
      <c r="R87" s="52"/>
      <c r="S87" s="52"/>
      <c r="T87" s="55">
        <v>1.4419999999999999</v>
      </c>
      <c r="U87" s="52">
        <f>ROUND(E87*T87,2)</f>
        <v>2.09</v>
      </c>
      <c r="V87" s="56"/>
      <c r="W87" s="56"/>
      <c r="X87" s="56"/>
      <c r="Y87" s="56"/>
      <c r="Z87" s="56"/>
      <c r="AA87" s="56"/>
      <c r="AB87" s="56"/>
      <c r="AC87" s="56"/>
      <c r="AD87" s="56"/>
      <c r="AE87" s="56" t="s">
        <v>180</v>
      </c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</row>
    <row r="88" spans="1:60" outlineLevel="1" x14ac:dyDescent="0.2">
      <c r="A88" s="49"/>
      <c r="B88" s="50"/>
      <c r="C88" s="60" t="s">
        <v>274</v>
      </c>
      <c r="D88" s="61"/>
      <c r="E88" s="62"/>
      <c r="F88" s="63"/>
      <c r="G88" s="64"/>
      <c r="H88" s="54"/>
      <c r="I88" s="54"/>
      <c r="J88" s="54"/>
      <c r="K88" s="54"/>
      <c r="L88" s="54"/>
      <c r="M88" s="54"/>
      <c r="N88" s="52"/>
      <c r="O88" s="52"/>
      <c r="P88" s="52"/>
      <c r="Q88" s="52"/>
      <c r="R88" s="52"/>
      <c r="S88" s="52"/>
      <c r="T88" s="55"/>
      <c r="U88" s="52"/>
      <c r="V88" s="56"/>
      <c r="W88" s="56"/>
      <c r="X88" s="56"/>
      <c r="Y88" s="56"/>
      <c r="Z88" s="56"/>
      <c r="AA88" s="56"/>
      <c r="AB88" s="56"/>
      <c r="AC88" s="56"/>
      <c r="AD88" s="56"/>
      <c r="AE88" s="56" t="s">
        <v>222</v>
      </c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65" t="str">
        <f>C88</f>
        <v>zpevnění krajní řady komunikací z lomového kamene ložem ze suchého betonu</v>
      </c>
      <c r="BB88" s="56"/>
      <c r="BC88" s="56"/>
      <c r="BD88" s="56"/>
      <c r="BE88" s="56"/>
      <c r="BF88" s="56"/>
      <c r="BG88" s="56"/>
      <c r="BH88" s="56"/>
    </row>
    <row r="89" spans="1:60" outlineLevel="1" x14ac:dyDescent="0.2">
      <c r="A89" s="49"/>
      <c r="B89" s="50"/>
      <c r="C89" s="57" t="s">
        <v>275</v>
      </c>
      <c r="D89" s="58"/>
      <c r="E89" s="59">
        <v>1.27125</v>
      </c>
      <c r="F89" s="54"/>
      <c r="G89" s="54"/>
      <c r="H89" s="54"/>
      <c r="I89" s="54"/>
      <c r="J89" s="54"/>
      <c r="K89" s="54"/>
      <c r="L89" s="54"/>
      <c r="M89" s="54"/>
      <c r="N89" s="52"/>
      <c r="O89" s="52"/>
      <c r="P89" s="52"/>
      <c r="Q89" s="52"/>
      <c r="R89" s="52"/>
      <c r="S89" s="52"/>
      <c r="T89" s="55"/>
      <c r="U89" s="52"/>
      <c r="V89" s="56"/>
      <c r="W89" s="56"/>
      <c r="X89" s="56"/>
      <c r="Y89" s="56"/>
      <c r="Z89" s="56"/>
      <c r="AA89" s="56"/>
      <c r="AB89" s="56"/>
      <c r="AC89" s="56"/>
      <c r="AD89" s="56"/>
      <c r="AE89" s="56" t="s">
        <v>182</v>
      </c>
      <c r="AF89" s="56">
        <v>0</v>
      </c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</row>
    <row r="90" spans="1:60" outlineLevel="1" x14ac:dyDescent="0.2">
      <c r="A90" s="49"/>
      <c r="B90" s="50"/>
      <c r="C90" s="57" t="s">
        <v>276</v>
      </c>
      <c r="D90" s="58"/>
      <c r="E90" s="59">
        <v>0.17624999999999999</v>
      </c>
      <c r="F90" s="54"/>
      <c r="G90" s="54"/>
      <c r="H90" s="54"/>
      <c r="I90" s="54"/>
      <c r="J90" s="54"/>
      <c r="K90" s="54"/>
      <c r="L90" s="54"/>
      <c r="M90" s="54"/>
      <c r="N90" s="52"/>
      <c r="O90" s="52"/>
      <c r="P90" s="52"/>
      <c r="Q90" s="52"/>
      <c r="R90" s="52"/>
      <c r="S90" s="52"/>
      <c r="T90" s="55"/>
      <c r="U90" s="52"/>
      <c r="V90" s="56"/>
      <c r="W90" s="56"/>
      <c r="X90" s="56"/>
      <c r="Y90" s="56"/>
      <c r="Z90" s="56"/>
      <c r="AA90" s="56"/>
      <c r="AB90" s="56"/>
      <c r="AC90" s="56"/>
      <c r="AD90" s="56"/>
      <c r="AE90" s="56" t="s">
        <v>182</v>
      </c>
      <c r="AF90" s="56">
        <v>0</v>
      </c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</row>
    <row r="91" spans="1:60" x14ac:dyDescent="0.2">
      <c r="A91" s="66" t="s">
        <v>175</v>
      </c>
      <c r="B91" s="67" t="s">
        <v>134</v>
      </c>
      <c r="C91" s="68" t="s">
        <v>135</v>
      </c>
      <c r="D91" s="69"/>
      <c r="E91" s="70"/>
      <c r="F91" s="71"/>
      <c r="G91" s="71">
        <f>SUMIF(AE92:AE95,"&lt;&gt;NOR",G92:G95)</f>
        <v>0</v>
      </c>
      <c r="H91" s="71"/>
      <c r="I91" s="71">
        <f>SUM(I92:I95)</f>
        <v>0</v>
      </c>
      <c r="J91" s="71"/>
      <c r="K91" s="71">
        <f>SUM(K92:K95)</f>
        <v>4380</v>
      </c>
      <c r="L91" s="71"/>
      <c r="M91" s="71">
        <f>SUM(M92:M95)</f>
        <v>0</v>
      </c>
      <c r="N91" s="69"/>
      <c r="O91" s="69">
        <f>SUM(O92:O95)</f>
        <v>0</v>
      </c>
      <c r="P91" s="69"/>
      <c r="Q91" s="69">
        <f>SUM(Q92:Q95)</f>
        <v>0</v>
      </c>
      <c r="R91" s="69"/>
      <c r="S91" s="69"/>
      <c r="T91" s="72"/>
      <c r="U91" s="69">
        <f>SUM(U92:U95)</f>
        <v>1.65</v>
      </c>
      <c r="AE91" s="21" t="s">
        <v>176</v>
      </c>
    </row>
    <row r="92" spans="1:60" outlineLevel="1" x14ac:dyDescent="0.2">
      <c r="A92" s="49">
        <v>26</v>
      </c>
      <c r="B92" s="50" t="s">
        <v>277</v>
      </c>
      <c r="C92" s="51" t="s">
        <v>278</v>
      </c>
      <c r="D92" s="52" t="s">
        <v>220</v>
      </c>
      <c r="E92" s="53">
        <v>6</v>
      </c>
      <c r="F92" s="92"/>
      <c r="G92" s="54">
        <f>F92*E92</f>
        <v>0</v>
      </c>
      <c r="H92" s="54">
        <v>0</v>
      </c>
      <c r="I92" s="54">
        <f>ROUND(E92*H92,2)</f>
        <v>0</v>
      </c>
      <c r="J92" s="54">
        <v>730</v>
      </c>
      <c r="K92" s="54">
        <f>ROUND(E92*J92,2)</f>
        <v>4380</v>
      </c>
      <c r="L92" s="54">
        <v>21</v>
      </c>
      <c r="M92" s="54">
        <f>G92*(1+L92/100)</f>
        <v>0</v>
      </c>
      <c r="N92" s="52">
        <v>0</v>
      </c>
      <c r="O92" s="52">
        <f>ROUND(E92*N92,5)</f>
        <v>0</v>
      </c>
      <c r="P92" s="52">
        <v>0</v>
      </c>
      <c r="Q92" s="52">
        <f>ROUND(E92*P92,5)</f>
        <v>0</v>
      </c>
      <c r="R92" s="52"/>
      <c r="S92" s="52"/>
      <c r="T92" s="55">
        <v>0.27500000000000002</v>
      </c>
      <c r="U92" s="52">
        <f>ROUND(E92*T92,2)</f>
        <v>1.65</v>
      </c>
      <c r="V92" s="56"/>
      <c r="W92" s="56"/>
      <c r="X92" s="56"/>
      <c r="Y92" s="56"/>
      <c r="Z92" s="56"/>
      <c r="AA92" s="56"/>
      <c r="AB92" s="56"/>
      <c r="AC92" s="56"/>
      <c r="AD92" s="56"/>
      <c r="AE92" s="56" t="s">
        <v>180</v>
      </c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</row>
    <row r="93" spans="1:60" outlineLevel="1" x14ac:dyDescent="0.2">
      <c r="A93" s="49"/>
      <c r="B93" s="50"/>
      <c r="C93" s="60" t="s">
        <v>279</v>
      </c>
      <c r="D93" s="61"/>
      <c r="E93" s="62"/>
      <c r="F93" s="63"/>
      <c r="G93" s="64"/>
      <c r="H93" s="54"/>
      <c r="I93" s="54"/>
      <c r="J93" s="54"/>
      <c r="K93" s="54"/>
      <c r="L93" s="54"/>
      <c r="M93" s="54"/>
      <c r="N93" s="52"/>
      <c r="O93" s="52"/>
      <c r="P93" s="52"/>
      <c r="Q93" s="52"/>
      <c r="R93" s="52"/>
      <c r="S93" s="52"/>
      <c r="T93" s="55"/>
      <c r="U93" s="52"/>
      <c r="V93" s="56"/>
      <c r="W93" s="56"/>
      <c r="X93" s="56"/>
      <c r="Y93" s="56"/>
      <c r="Z93" s="56"/>
      <c r="AA93" s="56"/>
      <c r="AB93" s="56"/>
      <c r="AC93" s="56"/>
      <c r="AD93" s="56"/>
      <c r="AE93" s="56" t="s">
        <v>222</v>
      </c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65" t="str">
        <f>C93</f>
        <v>včetně vrtu</v>
      </c>
      <c r="BB93" s="56"/>
      <c r="BC93" s="56"/>
      <c r="BD93" s="56"/>
      <c r="BE93" s="56"/>
      <c r="BF93" s="56"/>
      <c r="BG93" s="56"/>
      <c r="BH93" s="56"/>
    </row>
    <row r="94" spans="1:60" outlineLevel="1" x14ac:dyDescent="0.2">
      <c r="A94" s="49"/>
      <c r="B94" s="50"/>
      <c r="C94" s="57" t="s">
        <v>280</v>
      </c>
      <c r="D94" s="58"/>
      <c r="E94" s="59"/>
      <c r="F94" s="54"/>
      <c r="G94" s="54"/>
      <c r="H94" s="54"/>
      <c r="I94" s="54"/>
      <c r="J94" s="54"/>
      <c r="K94" s="54"/>
      <c r="L94" s="54"/>
      <c r="M94" s="54"/>
      <c r="N94" s="52"/>
      <c r="O94" s="52"/>
      <c r="P94" s="52"/>
      <c r="Q94" s="52"/>
      <c r="R94" s="52"/>
      <c r="S94" s="52"/>
      <c r="T94" s="55"/>
      <c r="U94" s="52"/>
      <c r="V94" s="56"/>
      <c r="W94" s="56"/>
      <c r="X94" s="56"/>
      <c r="Y94" s="56"/>
      <c r="Z94" s="56"/>
      <c r="AA94" s="56"/>
      <c r="AB94" s="56"/>
      <c r="AC94" s="56"/>
      <c r="AD94" s="56"/>
      <c r="AE94" s="56" t="s">
        <v>182</v>
      </c>
      <c r="AF94" s="56">
        <v>0</v>
      </c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</row>
    <row r="95" spans="1:60" outlineLevel="1" x14ac:dyDescent="0.2">
      <c r="A95" s="49"/>
      <c r="B95" s="50"/>
      <c r="C95" s="57" t="s">
        <v>281</v>
      </c>
      <c r="D95" s="58"/>
      <c r="E95" s="59">
        <v>6</v>
      </c>
      <c r="F95" s="54"/>
      <c r="G95" s="54"/>
      <c r="H95" s="54"/>
      <c r="I95" s="54"/>
      <c r="J95" s="54"/>
      <c r="K95" s="54"/>
      <c r="L95" s="54"/>
      <c r="M95" s="54"/>
      <c r="N95" s="52"/>
      <c r="O95" s="52"/>
      <c r="P95" s="52"/>
      <c r="Q95" s="52"/>
      <c r="R95" s="52"/>
      <c r="S95" s="52"/>
      <c r="T95" s="55"/>
      <c r="U95" s="52"/>
      <c r="V95" s="56"/>
      <c r="W95" s="56"/>
      <c r="X95" s="56"/>
      <c r="Y95" s="56"/>
      <c r="Z95" s="56"/>
      <c r="AA95" s="56"/>
      <c r="AB95" s="56"/>
      <c r="AC95" s="56"/>
      <c r="AD95" s="56"/>
      <c r="AE95" s="56" t="s">
        <v>182</v>
      </c>
      <c r="AF95" s="56">
        <v>0</v>
      </c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</row>
    <row r="96" spans="1:60" x14ac:dyDescent="0.2">
      <c r="A96" s="66" t="s">
        <v>175</v>
      </c>
      <c r="B96" s="67" t="s">
        <v>136</v>
      </c>
      <c r="C96" s="68" t="s">
        <v>137</v>
      </c>
      <c r="D96" s="69"/>
      <c r="E96" s="70"/>
      <c r="F96" s="71"/>
      <c r="G96" s="71">
        <f>SUMIF(AE97:AE107,"&lt;&gt;NOR",G97:G107)</f>
        <v>0</v>
      </c>
      <c r="H96" s="71"/>
      <c r="I96" s="71">
        <f>SUM(I97:I107)</f>
        <v>92.19</v>
      </c>
      <c r="J96" s="71"/>
      <c r="K96" s="71">
        <f>SUM(K97:K107)</f>
        <v>46642.2</v>
      </c>
      <c r="L96" s="71"/>
      <c r="M96" s="71">
        <f>SUM(M97:M107)</f>
        <v>0</v>
      </c>
      <c r="N96" s="69"/>
      <c r="O96" s="69">
        <f>SUM(O97:O107)</f>
        <v>12.06</v>
      </c>
      <c r="P96" s="69"/>
      <c r="Q96" s="69">
        <f>SUM(Q97:Q107)</f>
        <v>0</v>
      </c>
      <c r="R96" s="69"/>
      <c r="S96" s="69"/>
      <c r="T96" s="72"/>
      <c r="U96" s="69">
        <f>SUM(U97:U107)</f>
        <v>109.63</v>
      </c>
      <c r="AE96" s="21" t="s">
        <v>176</v>
      </c>
    </row>
    <row r="97" spans="1:60" outlineLevel="1" x14ac:dyDescent="0.2">
      <c r="A97" s="49">
        <v>27</v>
      </c>
      <c r="B97" s="50" t="s">
        <v>282</v>
      </c>
      <c r="C97" s="51" t="s">
        <v>283</v>
      </c>
      <c r="D97" s="52" t="s">
        <v>179</v>
      </c>
      <c r="E97" s="53">
        <v>6.7</v>
      </c>
      <c r="F97" s="92"/>
      <c r="G97" s="54">
        <f>F97*E97</f>
        <v>0</v>
      </c>
      <c r="H97" s="54">
        <v>13.76</v>
      </c>
      <c r="I97" s="54">
        <f>ROUND(E97*H97,2)</f>
        <v>92.19</v>
      </c>
      <c r="J97" s="54">
        <v>3136.24</v>
      </c>
      <c r="K97" s="54">
        <f>ROUND(E97*J97,2)</f>
        <v>21012.81</v>
      </c>
      <c r="L97" s="54">
        <v>21</v>
      </c>
      <c r="M97" s="54">
        <f>G97*(1+L97/100)</f>
        <v>0</v>
      </c>
      <c r="N97" s="52">
        <v>1.8</v>
      </c>
      <c r="O97" s="52">
        <f>ROUND(E97*N97,5)</f>
        <v>12.06</v>
      </c>
      <c r="P97" s="52">
        <v>0</v>
      </c>
      <c r="Q97" s="52">
        <f>ROUND(E97*P97,5)</f>
        <v>0</v>
      </c>
      <c r="R97" s="52"/>
      <c r="S97" s="52"/>
      <c r="T97" s="55">
        <v>7.4139999999999997</v>
      </c>
      <c r="U97" s="52">
        <f>ROUND(E97*T97,2)</f>
        <v>49.67</v>
      </c>
      <c r="V97" s="56"/>
      <c r="W97" s="56"/>
      <c r="X97" s="56"/>
      <c r="Y97" s="56"/>
      <c r="Z97" s="56"/>
      <c r="AA97" s="56"/>
      <c r="AB97" s="56"/>
      <c r="AC97" s="56"/>
      <c r="AD97" s="56"/>
      <c r="AE97" s="56" t="s">
        <v>180</v>
      </c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</row>
    <row r="98" spans="1:60" outlineLevel="1" x14ac:dyDescent="0.2">
      <c r="A98" s="49"/>
      <c r="B98" s="50"/>
      <c r="C98" s="57" t="s">
        <v>284</v>
      </c>
      <c r="D98" s="58"/>
      <c r="E98" s="59"/>
      <c r="F98" s="54"/>
      <c r="G98" s="54"/>
      <c r="H98" s="54"/>
      <c r="I98" s="54"/>
      <c r="J98" s="54"/>
      <c r="K98" s="54"/>
      <c r="L98" s="54"/>
      <c r="M98" s="54"/>
      <c r="N98" s="52"/>
      <c r="O98" s="52"/>
      <c r="P98" s="52"/>
      <c r="Q98" s="52"/>
      <c r="R98" s="52"/>
      <c r="S98" s="52"/>
      <c r="T98" s="55"/>
      <c r="U98" s="52"/>
      <c r="V98" s="56"/>
      <c r="W98" s="56"/>
      <c r="X98" s="56"/>
      <c r="Y98" s="56"/>
      <c r="Z98" s="56"/>
      <c r="AA98" s="56"/>
      <c r="AB98" s="56"/>
      <c r="AC98" s="56"/>
      <c r="AD98" s="56"/>
      <c r="AE98" s="56" t="s">
        <v>182</v>
      </c>
      <c r="AF98" s="56">
        <v>0</v>
      </c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</row>
    <row r="99" spans="1:60" outlineLevel="1" x14ac:dyDescent="0.2">
      <c r="A99" s="49"/>
      <c r="B99" s="50"/>
      <c r="C99" s="57" t="s">
        <v>285</v>
      </c>
      <c r="D99" s="58"/>
      <c r="E99" s="59">
        <v>6.7</v>
      </c>
      <c r="F99" s="54"/>
      <c r="G99" s="54"/>
      <c r="H99" s="54"/>
      <c r="I99" s="54"/>
      <c r="J99" s="54"/>
      <c r="K99" s="54"/>
      <c r="L99" s="54"/>
      <c r="M99" s="54"/>
      <c r="N99" s="52"/>
      <c r="O99" s="52"/>
      <c r="P99" s="52"/>
      <c r="Q99" s="52"/>
      <c r="R99" s="52"/>
      <c r="S99" s="52"/>
      <c r="T99" s="55"/>
      <c r="U99" s="52"/>
      <c r="V99" s="56"/>
      <c r="W99" s="56"/>
      <c r="X99" s="56"/>
      <c r="Y99" s="56"/>
      <c r="Z99" s="56"/>
      <c r="AA99" s="56"/>
      <c r="AB99" s="56"/>
      <c r="AC99" s="56"/>
      <c r="AD99" s="56"/>
      <c r="AE99" s="56" t="s">
        <v>182</v>
      </c>
      <c r="AF99" s="56">
        <v>0</v>
      </c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</row>
    <row r="100" spans="1:60" outlineLevel="1" x14ac:dyDescent="0.2">
      <c r="A100" s="49">
        <v>28</v>
      </c>
      <c r="B100" s="50" t="s">
        <v>286</v>
      </c>
      <c r="C100" s="51" t="s">
        <v>287</v>
      </c>
      <c r="D100" s="52" t="s">
        <v>256</v>
      </c>
      <c r="E100" s="53">
        <v>32.373999999999995</v>
      </c>
      <c r="F100" s="92"/>
      <c r="G100" s="54">
        <f t="shared" ref="G100:G106" si="2">F100*E100</f>
        <v>0</v>
      </c>
      <c r="H100" s="54">
        <v>0</v>
      </c>
      <c r="I100" s="54">
        <f>ROUND(E100*H100,2)</f>
        <v>0</v>
      </c>
      <c r="J100" s="54">
        <v>366</v>
      </c>
      <c r="K100" s="54">
        <f>ROUND(E100*J100,2)</f>
        <v>11848.88</v>
      </c>
      <c r="L100" s="54">
        <v>21</v>
      </c>
      <c r="M100" s="54">
        <f>G100*(1+L100/100)</f>
        <v>0</v>
      </c>
      <c r="N100" s="52">
        <v>0</v>
      </c>
      <c r="O100" s="52">
        <f>ROUND(E100*N100,5)</f>
        <v>0</v>
      </c>
      <c r="P100" s="52">
        <v>0</v>
      </c>
      <c r="Q100" s="52">
        <f>ROUND(E100*P100,5)</f>
        <v>0</v>
      </c>
      <c r="R100" s="52"/>
      <c r="S100" s="52"/>
      <c r="T100" s="55">
        <v>0.94199999999999995</v>
      </c>
      <c r="U100" s="52">
        <f>ROUND(E100*T100,2)</f>
        <v>30.5</v>
      </c>
      <c r="V100" s="56"/>
      <c r="W100" s="56"/>
      <c r="X100" s="56"/>
      <c r="Y100" s="56"/>
      <c r="Z100" s="56"/>
      <c r="AA100" s="56"/>
      <c r="AB100" s="56"/>
      <c r="AC100" s="56"/>
      <c r="AD100" s="56"/>
      <c r="AE100" s="56" t="s">
        <v>180</v>
      </c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</row>
    <row r="101" spans="1:60" outlineLevel="1" x14ac:dyDescent="0.2">
      <c r="A101" s="49"/>
      <c r="B101" s="50"/>
      <c r="C101" s="57" t="s">
        <v>288</v>
      </c>
      <c r="D101" s="58"/>
      <c r="E101" s="59">
        <v>32.374000000000002</v>
      </c>
      <c r="F101" s="54"/>
      <c r="G101" s="54"/>
      <c r="H101" s="54"/>
      <c r="I101" s="54"/>
      <c r="J101" s="54"/>
      <c r="K101" s="54"/>
      <c r="L101" s="54"/>
      <c r="M101" s="54"/>
      <c r="N101" s="52"/>
      <c r="O101" s="52"/>
      <c r="P101" s="52"/>
      <c r="Q101" s="52"/>
      <c r="R101" s="52"/>
      <c r="S101" s="52"/>
      <c r="T101" s="55"/>
      <c r="U101" s="52"/>
      <c r="V101" s="56"/>
      <c r="W101" s="56"/>
      <c r="X101" s="56"/>
      <c r="Y101" s="56"/>
      <c r="Z101" s="56"/>
      <c r="AA101" s="56"/>
      <c r="AB101" s="56"/>
      <c r="AC101" s="56"/>
      <c r="AD101" s="56"/>
      <c r="AE101" s="56" t="s">
        <v>182</v>
      </c>
      <c r="AF101" s="56">
        <v>0</v>
      </c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</row>
    <row r="102" spans="1:60" outlineLevel="1" x14ac:dyDescent="0.2">
      <c r="A102" s="49">
        <v>29</v>
      </c>
      <c r="B102" s="50" t="s">
        <v>289</v>
      </c>
      <c r="C102" s="51" t="s">
        <v>290</v>
      </c>
      <c r="D102" s="52" t="s">
        <v>256</v>
      </c>
      <c r="E102" s="53">
        <v>129.49599999999998</v>
      </c>
      <c r="F102" s="92"/>
      <c r="G102" s="54">
        <f t="shared" si="2"/>
        <v>0</v>
      </c>
      <c r="H102" s="54">
        <v>0</v>
      </c>
      <c r="I102" s="54">
        <f>ROUND(E102*H102,2)</f>
        <v>0</v>
      </c>
      <c r="J102" s="54">
        <v>41</v>
      </c>
      <c r="K102" s="54">
        <f>ROUND(E102*J102,2)</f>
        <v>5309.34</v>
      </c>
      <c r="L102" s="54">
        <v>21</v>
      </c>
      <c r="M102" s="54">
        <f>G102*(1+L102/100)</f>
        <v>0</v>
      </c>
      <c r="N102" s="52">
        <v>0</v>
      </c>
      <c r="O102" s="52">
        <f>ROUND(E102*N102,5)</f>
        <v>0</v>
      </c>
      <c r="P102" s="52">
        <v>0</v>
      </c>
      <c r="Q102" s="52">
        <f>ROUND(E102*P102,5)</f>
        <v>0</v>
      </c>
      <c r="R102" s="52"/>
      <c r="S102" s="52"/>
      <c r="T102" s="55">
        <v>0.105</v>
      </c>
      <c r="U102" s="52">
        <f>ROUND(E102*T102,2)</f>
        <v>13.6</v>
      </c>
      <c r="V102" s="56"/>
      <c r="W102" s="56"/>
      <c r="X102" s="56"/>
      <c r="Y102" s="56"/>
      <c r="Z102" s="56"/>
      <c r="AA102" s="56"/>
      <c r="AB102" s="56"/>
      <c r="AC102" s="56"/>
      <c r="AD102" s="56"/>
      <c r="AE102" s="56" t="s">
        <v>180</v>
      </c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</row>
    <row r="103" spans="1:60" outlineLevel="1" x14ac:dyDescent="0.2">
      <c r="A103" s="49"/>
      <c r="B103" s="50"/>
      <c r="C103" s="57" t="s">
        <v>291</v>
      </c>
      <c r="D103" s="58"/>
      <c r="E103" s="59">
        <v>129.49600000000001</v>
      </c>
      <c r="F103" s="54"/>
      <c r="G103" s="54"/>
      <c r="H103" s="54"/>
      <c r="I103" s="54"/>
      <c r="J103" s="54"/>
      <c r="K103" s="54"/>
      <c r="L103" s="54"/>
      <c r="M103" s="54"/>
      <c r="N103" s="52"/>
      <c r="O103" s="52"/>
      <c r="P103" s="52"/>
      <c r="Q103" s="52"/>
      <c r="R103" s="52"/>
      <c r="S103" s="52"/>
      <c r="T103" s="55"/>
      <c r="U103" s="52"/>
      <c r="V103" s="56"/>
      <c r="W103" s="56"/>
      <c r="X103" s="56"/>
      <c r="Y103" s="56"/>
      <c r="Z103" s="56"/>
      <c r="AA103" s="56"/>
      <c r="AB103" s="56"/>
      <c r="AC103" s="56"/>
      <c r="AD103" s="56"/>
      <c r="AE103" s="56" t="s">
        <v>182</v>
      </c>
      <c r="AF103" s="56">
        <v>0</v>
      </c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</row>
    <row r="104" spans="1:60" outlineLevel="1" x14ac:dyDescent="0.2">
      <c r="A104" s="49">
        <v>30</v>
      </c>
      <c r="B104" s="50" t="s">
        <v>292</v>
      </c>
      <c r="C104" s="51" t="s">
        <v>293</v>
      </c>
      <c r="D104" s="52" t="s">
        <v>256</v>
      </c>
      <c r="E104" s="53">
        <v>32.373999999999995</v>
      </c>
      <c r="F104" s="92"/>
      <c r="G104" s="54">
        <f t="shared" si="2"/>
        <v>0</v>
      </c>
      <c r="H104" s="54">
        <v>0</v>
      </c>
      <c r="I104" s="54">
        <f>ROUND(E104*H104,2)</f>
        <v>0</v>
      </c>
      <c r="J104" s="54">
        <v>260</v>
      </c>
      <c r="K104" s="54">
        <f>ROUND(E104*J104,2)</f>
        <v>8417.24</v>
      </c>
      <c r="L104" s="54">
        <v>21</v>
      </c>
      <c r="M104" s="54">
        <f>G104*(1+L104/100)</f>
        <v>0</v>
      </c>
      <c r="N104" s="52">
        <v>0</v>
      </c>
      <c r="O104" s="52">
        <f>ROUND(E104*N104,5)</f>
        <v>0</v>
      </c>
      <c r="P104" s="52">
        <v>0</v>
      </c>
      <c r="Q104" s="52">
        <f>ROUND(E104*P104,5)</f>
        <v>0</v>
      </c>
      <c r="R104" s="52"/>
      <c r="S104" s="52"/>
      <c r="T104" s="55">
        <v>0.49</v>
      </c>
      <c r="U104" s="52">
        <f>ROUND(E104*T104,2)</f>
        <v>15.86</v>
      </c>
      <c r="V104" s="56"/>
      <c r="W104" s="56"/>
      <c r="X104" s="56"/>
      <c r="Y104" s="56"/>
      <c r="Z104" s="56"/>
      <c r="AA104" s="56"/>
      <c r="AB104" s="56"/>
      <c r="AC104" s="56"/>
      <c r="AD104" s="56"/>
      <c r="AE104" s="56" t="s">
        <v>180</v>
      </c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</row>
    <row r="105" spans="1:60" outlineLevel="1" x14ac:dyDescent="0.2">
      <c r="A105" s="49"/>
      <c r="B105" s="50"/>
      <c r="C105" s="57" t="s">
        <v>288</v>
      </c>
      <c r="D105" s="58"/>
      <c r="E105" s="59">
        <v>32.374000000000002</v>
      </c>
      <c r="F105" s="54"/>
      <c r="G105" s="54"/>
      <c r="H105" s="54"/>
      <c r="I105" s="54"/>
      <c r="J105" s="54"/>
      <c r="K105" s="54"/>
      <c r="L105" s="54"/>
      <c r="M105" s="54"/>
      <c r="N105" s="52"/>
      <c r="O105" s="52"/>
      <c r="P105" s="52"/>
      <c r="Q105" s="52"/>
      <c r="R105" s="52"/>
      <c r="S105" s="52"/>
      <c r="T105" s="55"/>
      <c r="U105" s="52"/>
      <c r="V105" s="56"/>
      <c r="W105" s="56"/>
      <c r="X105" s="56"/>
      <c r="Y105" s="56"/>
      <c r="Z105" s="56"/>
      <c r="AA105" s="56"/>
      <c r="AB105" s="56"/>
      <c r="AC105" s="56"/>
      <c r="AD105" s="56"/>
      <c r="AE105" s="56" t="s">
        <v>182</v>
      </c>
      <c r="AF105" s="56">
        <v>0</v>
      </c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</row>
    <row r="106" spans="1:60" outlineLevel="1" x14ac:dyDescent="0.2">
      <c r="A106" s="49">
        <v>31</v>
      </c>
      <c r="B106" s="50" t="s">
        <v>294</v>
      </c>
      <c r="C106" s="51" t="s">
        <v>295</v>
      </c>
      <c r="D106" s="52" t="s">
        <v>256</v>
      </c>
      <c r="E106" s="53">
        <v>2.996</v>
      </c>
      <c r="F106" s="92"/>
      <c r="G106" s="54">
        <f t="shared" si="2"/>
        <v>0</v>
      </c>
      <c r="H106" s="54">
        <v>0</v>
      </c>
      <c r="I106" s="54">
        <f>ROUND(E106*H106,2)</f>
        <v>0</v>
      </c>
      <c r="J106" s="54">
        <v>18</v>
      </c>
      <c r="K106" s="54">
        <f>ROUND(E106*J106,2)</f>
        <v>53.93</v>
      </c>
      <c r="L106" s="54">
        <v>21</v>
      </c>
      <c r="M106" s="54">
        <f>G106*(1+L106/100)</f>
        <v>0</v>
      </c>
      <c r="N106" s="52">
        <v>0</v>
      </c>
      <c r="O106" s="52">
        <f>ROUND(E106*N106,5)</f>
        <v>0</v>
      </c>
      <c r="P106" s="52">
        <v>0</v>
      </c>
      <c r="Q106" s="52">
        <f>ROUND(E106*P106,5)</f>
        <v>0</v>
      </c>
      <c r="R106" s="52"/>
      <c r="S106" s="52"/>
      <c r="T106" s="55">
        <v>0</v>
      </c>
      <c r="U106" s="52">
        <f>ROUND(E106*T106,2)</f>
        <v>0</v>
      </c>
      <c r="V106" s="56"/>
      <c r="W106" s="56"/>
      <c r="X106" s="56"/>
      <c r="Y106" s="56"/>
      <c r="Z106" s="56"/>
      <c r="AA106" s="56"/>
      <c r="AB106" s="56"/>
      <c r="AC106" s="56"/>
      <c r="AD106" s="56"/>
      <c r="AE106" s="56" t="s">
        <v>180</v>
      </c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</row>
    <row r="107" spans="1:60" outlineLevel="1" x14ac:dyDescent="0.2">
      <c r="A107" s="49"/>
      <c r="B107" s="50"/>
      <c r="C107" s="57" t="s">
        <v>296</v>
      </c>
      <c r="D107" s="58"/>
      <c r="E107" s="59">
        <v>2.996</v>
      </c>
      <c r="F107" s="54"/>
      <c r="G107" s="54"/>
      <c r="H107" s="54"/>
      <c r="I107" s="54"/>
      <c r="J107" s="54"/>
      <c r="K107" s="54"/>
      <c r="L107" s="54"/>
      <c r="M107" s="54"/>
      <c r="N107" s="52"/>
      <c r="O107" s="52"/>
      <c r="P107" s="52"/>
      <c r="Q107" s="52"/>
      <c r="R107" s="52"/>
      <c r="S107" s="52"/>
      <c r="T107" s="55"/>
      <c r="U107" s="52"/>
      <c r="V107" s="56"/>
      <c r="W107" s="56"/>
      <c r="X107" s="56"/>
      <c r="Y107" s="56"/>
      <c r="Z107" s="56"/>
      <c r="AA107" s="56"/>
      <c r="AB107" s="56"/>
      <c r="AC107" s="56"/>
      <c r="AD107" s="56"/>
      <c r="AE107" s="56" t="s">
        <v>182</v>
      </c>
      <c r="AF107" s="56">
        <v>0</v>
      </c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</row>
    <row r="108" spans="1:60" x14ac:dyDescent="0.2">
      <c r="A108" s="66" t="s">
        <v>175</v>
      </c>
      <c r="B108" s="67" t="s">
        <v>138</v>
      </c>
      <c r="C108" s="68" t="s">
        <v>139</v>
      </c>
      <c r="D108" s="69"/>
      <c r="E108" s="70"/>
      <c r="F108" s="71"/>
      <c r="G108" s="71">
        <f>SUMIF(AE109:AE110,"&lt;&gt;NOR",G109:G110)</f>
        <v>0</v>
      </c>
      <c r="H108" s="71"/>
      <c r="I108" s="71">
        <f>SUM(I109:I110)</f>
        <v>0</v>
      </c>
      <c r="J108" s="71"/>
      <c r="K108" s="71">
        <f>SUM(K109:K110)</f>
        <v>31696.57</v>
      </c>
      <c r="L108" s="71"/>
      <c r="M108" s="71">
        <f>SUM(M109:M110)</f>
        <v>0</v>
      </c>
      <c r="N108" s="69"/>
      <c r="O108" s="69">
        <f>SUM(O109:O110)</f>
        <v>0</v>
      </c>
      <c r="P108" s="69"/>
      <c r="Q108" s="69">
        <f>SUM(Q109:Q110)</f>
        <v>0</v>
      </c>
      <c r="R108" s="69"/>
      <c r="S108" s="69"/>
      <c r="T108" s="72"/>
      <c r="U108" s="69">
        <f>SUM(U109:U110)</f>
        <v>43.07</v>
      </c>
      <c r="AE108" s="21" t="s">
        <v>176</v>
      </c>
    </row>
    <row r="109" spans="1:60" outlineLevel="1" x14ac:dyDescent="0.2">
      <c r="A109" s="49">
        <v>33</v>
      </c>
      <c r="B109" s="50" t="s">
        <v>297</v>
      </c>
      <c r="C109" s="51" t="s">
        <v>298</v>
      </c>
      <c r="D109" s="52" t="s">
        <v>256</v>
      </c>
      <c r="E109" s="53">
        <v>110.441</v>
      </c>
      <c r="F109" s="92"/>
      <c r="G109" s="54">
        <f>F109*E109</f>
        <v>0</v>
      </c>
      <c r="H109" s="54">
        <v>0</v>
      </c>
      <c r="I109" s="54">
        <f>ROUND(E109*H109,2)</f>
        <v>0</v>
      </c>
      <c r="J109" s="54">
        <v>287</v>
      </c>
      <c r="K109" s="54">
        <f>ROUND(E109*J109,2)</f>
        <v>31696.57</v>
      </c>
      <c r="L109" s="54">
        <v>21</v>
      </c>
      <c r="M109" s="54">
        <f>G109*(1+L109/100)</f>
        <v>0</v>
      </c>
      <c r="N109" s="52">
        <v>0</v>
      </c>
      <c r="O109" s="52">
        <f>ROUND(E109*N109,5)</f>
        <v>0</v>
      </c>
      <c r="P109" s="52">
        <v>0</v>
      </c>
      <c r="Q109" s="52">
        <f>ROUND(E109*P109,5)</f>
        <v>0</v>
      </c>
      <c r="R109" s="52"/>
      <c r="S109" s="52"/>
      <c r="T109" s="55">
        <v>0.39</v>
      </c>
      <c r="U109" s="52">
        <f>ROUND(E109*T109,2)</f>
        <v>43.07</v>
      </c>
      <c r="V109" s="56"/>
      <c r="W109" s="56"/>
      <c r="X109" s="56"/>
      <c r="Y109" s="56"/>
      <c r="Z109" s="56"/>
      <c r="AA109" s="56"/>
      <c r="AB109" s="56"/>
      <c r="AC109" s="56"/>
      <c r="AD109" s="56"/>
      <c r="AE109" s="56" t="s">
        <v>180</v>
      </c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</row>
    <row r="110" spans="1:60" outlineLevel="1" x14ac:dyDescent="0.2">
      <c r="A110" s="49"/>
      <c r="B110" s="50"/>
      <c r="C110" s="57" t="s">
        <v>299</v>
      </c>
      <c r="D110" s="58"/>
      <c r="E110" s="59">
        <v>110.441</v>
      </c>
      <c r="F110" s="54"/>
      <c r="G110" s="54"/>
      <c r="H110" s="54"/>
      <c r="I110" s="54"/>
      <c r="J110" s="54"/>
      <c r="K110" s="54"/>
      <c r="L110" s="54"/>
      <c r="M110" s="54"/>
      <c r="N110" s="52"/>
      <c r="O110" s="52"/>
      <c r="P110" s="52"/>
      <c r="Q110" s="52"/>
      <c r="R110" s="52"/>
      <c r="S110" s="52"/>
      <c r="T110" s="55"/>
      <c r="U110" s="52"/>
      <c r="V110" s="56"/>
      <c r="W110" s="56"/>
      <c r="X110" s="56"/>
      <c r="Y110" s="56"/>
      <c r="Z110" s="56"/>
      <c r="AA110" s="56"/>
      <c r="AB110" s="56"/>
      <c r="AC110" s="56"/>
      <c r="AD110" s="56"/>
      <c r="AE110" s="56" t="s">
        <v>182</v>
      </c>
      <c r="AF110" s="56">
        <v>0</v>
      </c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</row>
    <row r="111" spans="1:60" x14ac:dyDescent="0.2">
      <c r="A111" s="66" t="s">
        <v>175</v>
      </c>
      <c r="B111" s="67" t="s">
        <v>140</v>
      </c>
      <c r="C111" s="68" t="s">
        <v>141</v>
      </c>
      <c r="D111" s="69"/>
      <c r="E111" s="70"/>
      <c r="F111" s="71"/>
      <c r="G111" s="71">
        <f>SUMIF(AE112:AE142,"&lt;&gt;NOR",G112:G142)</f>
        <v>0</v>
      </c>
      <c r="H111" s="71"/>
      <c r="I111" s="71">
        <f>SUM(I112:I142)</f>
        <v>321.16000000000003</v>
      </c>
      <c r="J111" s="71"/>
      <c r="K111" s="71">
        <f>SUM(K112:K142)</f>
        <v>20859.399999999998</v>
      </c>
      <c r="L111" s="71"/>
      <c r="M111" s="71">
        <f>SUM(M112:M142)</f>
        <v>0</v>
      </c>
      <c r="N111" s="69"/>
      <c r="O111" s="69">
        <f>SUM(O112:O142)</f>
        <v>0.40865000000000001</v>
      </c>
      <c r="P111" s="69"/>
      <c r="Q111" s="69">
        <f>SUM(Q112:Q142)</f>
        <v>0</v>
      </c>
      <c r="R111" s="69"/>
      <c r="S111" s="69"/>
      <c r="T111" s="72"/>
      <c r="U111" s="69">
        <f>SUM(U112:U142)</f>
        <v>12.64</v>
      </c>
      <c r="AE111" s="21" t="s">
        <v>176</v>
      </c>
    </row>
    <row r="112" spans="1:60" ht="22.5" outlineLevel="1" x14ac:dyDescent="0.2">
      <c r="A112" s="49">
        <v>34</v>
      </c>
      <c r="B112" s="50" t="s">
        <v>300</v>
      </c>
      <c r="C112" s="51" t="s">
        <v>301</v>
      </c>
      <c r="D112" s="52" t="s">
        <v>220</v>
      </c>
      <c r="E112" s="53">
        <v>13</v>
      </c>
      <c r="F112" s="92"/>
      <c r="G112" s="54">
        <f>F112*E112</f>
        <v>0</v>
      </c>
      <c r="H112" s="54">
        <v>0</v>
      </c>
      <c r="I112" s="54">
        <f>ROUND(E112*H112,2)</f>
        <v>0</v>
      </c>
      <c r="J112" s="54">
        <v>72</v>
      </c>
      <c r="K112" s="54">
        <f>ROUND(E112*J112,2)</f>
        <v>936</v>
      </c>
      <c r="L112" s="54">
        <v>21</v>
      </c>
      <c r="M112" s="54">
        <f>G112*(1+L112/100)</f>
        <v>0</v>
      </c>
      <c r="N112" s="52">
        <v>0</v>
      </c>
      <c r="O112" s="52">
        <f>ROUND(E112*N112,5)</f>
        <v>0</v>
      </c>
      <c r="P112" s="52">
        <v>0</v>
      </c>
      <c r="Q112" s="52">
        <f>ROUND(E112*P112,5)</f>
        <v>0</v>
      </c>
      <c r="R112" s="52"/>
      <c r="S112" s="52"/>
      <c r="T112" s="55">
        <v>0.1</v>
      </c>
      <c r="U112" s="52">
        <f>ROUND(E112*T112,2)</f>
        <v>1.3</v>
      </c>
      <c r="V112" s="56"/>
      <c r="W112" s="56"/>
      <c r="X112" s="56"/>
      <c r="Y112" s="56"/>
      <c r="Z112" s="56"/>
      <c r="AA112" s="56"/>
      <c r="AB112" s="56"/>
      <c r="AC112" s="56"/>
      <c r="AD112" s="56"/>
      <c r="AE112" s="56" t="s">
        <v>180</v>
      </c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</row>
    <row r="113" spans="1:60" outlineLevel="1" x14ac:dyDescent="0.2">
      <c r="A113" s="49"/>
      <c r="B113" s="50"/>
      <c r="C113" s="60" t="s">
        <v>302</v>
      </c>
      <c r="D113" s="61"/>
      <c r="E113" s="62"/>
      <c r="F113" s="63"/>
      <c r="G113" s="64"/>
      <c r="H113" s="54"/>
      <c r="I113" s="54"/>
      <c r="J113" s="54"/>
      <c r="K113" s="54"/>
      <c r="L113" s="54"/>
      <c r="M113" s="54"/>
      <c r="N113" s="52"/>
      <c r="O113" s="52"/>
      <c r="P113" s="52"/>
      <c r="Q113" s="52"/>
      <c r="R113" s="52"/>
      <c r="S113" s="52"/>
      <c r="T113" s="55"/>
      <c r="U113" s="52"/>
      <c r="V113" s="56"/>
      <c r="W113" s="56"/>
      <c r="X113" s="56"/>
      <c r="Y113" s="56"/>
      <c r="Z113" s="56"/>
      <c r="AA113" s="56"/>
      <c r="AB113" s="56"/>
      <c r="AC113" s="56"/>
      <c r="AD113" s="56"/>
      <c r="AE113" s="56" t="s">
        <v>222</v>
      </c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65" t="str">
        <f>C113</f>
        <v>úprava zakončení sloupku</v>
      </c>
      <c r="BB113" s="56"/>
      <c r="BC113" s="56"/>
      <c r="BD113" s="56"/>
      <c r="BE113" s="56"/>
      <c r="BF113" s="56"/>
      <c r="BG113" s="56"/>
      <c r="BH113" s="56"/>
    </row>
    <row r="114" spans="1:60" ht="22.5" outlineLevel="1" x14ac:dyDescent="0.2">
      <c r="A114" s="49">
        <v>35</v>
      </c>
      <c r="B114" s="50" t="s">
        <v>303</v>
      </c>
      <c r="C114" s="51" t="s">
        <v>304</v>
      </c>
      <c r="D114" s="52" t="s">
        <v>220</v>
      </c>
      <c r="E114" s="53">
        <v>13</v>
      </c>
      <c r="F114" s="92"/>
      <c r="G114" s="54">
        <f>F114*E114</f>
        <v>0</v>
      </c>
      <c r="H114" s="54">
        <v>0</v>
      </c>
      <c r="I114" s="54">
        <f>ROUND(E114*H114,2)</f>
        <v>0</v>
      </c>
      <c r="J114" s="54">
        <v>63</v>
      </c>
      <c r="K114" s="54">
        <f>ROUND(E114*J114,2)</f>
        <v>819</v>
      </c>
      <c r="L114" s="54">
        <v>21</v>
      </c>
      <c r="M114" s="54">
        <f>G114*(1+L114/100)</f>
        <v>0</v>
      </c>
      <c r="N114" s="52">
        <v>0</v>
      </c>
      <c r="O114" s="52">
        <f>ROUND(E114*N114,5)</f>
        <v>0</v>
      </c>
      <c r="P114" s="52">
        <v>0</v>
      </c>
      <c r="Q114" s="52">
        <f>ROUND(E114*P114,5)</f>
        <v>0</v>
      </c>
      <c r="R114" s="52"/>
      <c r="S114" s="52"/>
      <c r="T114" s="55">
        <v>0.1</v>
      </c>
      <c r="U114" s="52">
        <f>ROUND(E114*T114,2)</f>
        <v>1.3</v>
      </c>
      <c r="V114" s="56"/>
      <c r="W114" s="56"/>
      <c r="X114" s="56"/>
      <c r="Y114" s="56"/>
      <c r="Z114" s="56"/>
      <c r="AA114" s="56"/>
      <c r="AB114" s="56"/>
      <c r="AC114" s="56"/>
      <c r="AD114" s="56"/>
      <c r="AE114" s="56" t="s">
        <v>180</v>
      </c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</row>
    <row r="115" spans="1:60" outlineLevel="1" x14ac:dyDescent="0.2">
      <c r="A115" s="49"/>
      <c r="B115" s="50"/>
      <c r="C115" s="60" t="s">
        <v>305</v>
      </c>
      <c r="D115" s="61"/>
      <c r="E115" s="62"/>
      <c r="F115" s="63"/>
      <c r="G115" s="64"/>
      <c r="H115" s="54"/>
      <c r="I115" s="54"/>
      <c r="J115" s="54"/>
      <c r="K115" s="54"/>
      <c r="L115" s="54"/>
      <c r="M115" s="54"/>
      <c r="N115" s="52"/>
      <c r="O115" s="52"/>
      <c r="P115" s="52"/>
      <c r="Q115" s="52"/>
      <c r="R115" s="52"/>
      <c r="S115" s="52"/>
      <c r="T115" s="55"/>
      <c r="U115" s="52"/>
      <c r="V115" s="56"/>
      <c r="W115" s="56"/>
      <c r="X115" s="56"/>
      <c r="Y115" s="56"/>
      <c r="Z115" s="56"/>
      <c r="AA115" s="56"/>
      <c r="AB115" s="56"/>
      <c r="AC115" s="56"/>
      <c r="AD115" s="56"/>
      <c r="AE115" s="56" t="s">
        <v>222</v>
      </c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65" t="str">
        <f>C115</f>
        <v>úprava sloupku pro uložení vodorovných dřevěných trámců (břeven)</v>
      </c>
      <c r="BB115" s="56"/>
      <c r="BC115" s="56"/>
      <c r="BD115" s="56"/>
      <c r="BE115" s="56"/>
      <c r="BF115" s="56"/>
      <c r="BG115" s="56"/>
      <c r="BH115" s="56"/>
    </row>
    <row r="116" spans="1:60" outlineLevel="1" x14ac:dyDescent="0.2">
      <c r="A116" s="49">
        <v>36</v>
      </c>
      <c r="B116" s="50" t="s">
        <v>306</v>
      </c>
      <c r="C116" s="51" t="s">
        <v>307</v>
      </c>
      <c r="D116" s="52" t="s">
        <v>179</v>
      </c>
      <c r="E116" s="53">
        <v>0.70243999999999995</v>
      </c>
      <c r="F116" s="92"/>
      <c r="G116" s="54">
        <f>F116*E116</f>
        <v>0</v>
      </c>
      <c r="H116" s="54">
        <v>0</v>
      </c>
      <c r="I116" s="54">
        <f>ROUND(E116*H116,2)</f>
        <v>0</v>
      </c>
      <c r="J116" s="54">
        <v>2691</v>
      </c>
      <c r="K116" s="54">
        <f>ROUND(E116*J116,2)</f>
        <v>1890.27</v>
      </c>
      <c r="L116" s="54">
        <v>21</v>
      </c>
      <c r="M116" s="54">
        <f>G116*(1+L116/100)</f>
        <v>0</v>
      </c>
      <c r="N116" s="52">
        <v>0</v>
      </c>
      <c r="O116" s="52">
        <f>ROUND(E116*N116,5)</f>
        <v>0</v>
      </c>
      <c r="P116" s="52">
        <v>0</v>
      </c>
      <c r="Q116" s="52">
        <f>ROUND(E116*P116,5)</f>
        <v>0</v>
      </c>
      <c r="R116" s="52"/>
      <c r="S116" s="52"/>
      <c r="T116" s="55">
        <v>0</v>
      </c>
      <c r="U116" s="52">
        <f>ROUND(E116*T116,2)</f>
        <v>0</v>
      </c>
      <c r="V116" s="56"/>
      <c r="W116" s="56"/>
      <c r="X116" s="56"/>
      <c r="Y116" s="56"/>
      <c r="Z116" s="56"/>
      <c r="AA116" s="56"/>
      <c r="AB116" s="56"/>
      <c r="AC116" s="56"/>
      <c r="AD116" s="56"/>
      <c r="AE116" s="56" t="s">
        <v>180</v>
      </c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</row>
    <row r="117" spans="1:60" outlineLevel="1" x14ac:dyDescent="0.2">
      <c r="A117" s="49"/>
      <c r="B117" s="50"/>
      <c r="C117" s="57" t="s">
        <v>308</v>
      </c>
      <c r="D117" s="58"/>
      <c r="E117" s="59">
        <v>0.37348999999999999</v>
      </c>
      <c r="F117" s="54"/>
      <c r="G117" s="54"/>
      <c r="H117" s="54"/>
      <c r="I117" s="54"/>
      <c r="J117" s="54"/>
      <c r="K117" s="54"/>
      <c r="L117" s="54"/>
      <c r="M117" s="54"/>
      <c r="N117" s="52"/>
      <c r="O117" s="52"/>
      <c r="P117" s="52"/>
      <c r="Q117" s="52"/>
      <c r="R117" s="52"/>
      <c r="S117" s="52"/>
      <c r="T117" s="55"/>
      <c r="U117" s="52"/>
      <c r="V117" s="56"/>
      <c r="W117" s="56"/>
      <c r="X117" s="56"/>
      <c r="Y117" s="56"/>
      <c r="Z117" s="56"/>
      <c r="AA117" s="56"/>
      <c r="AB117" s="56"/>
      <c r="AC117" s="56"/>
      <c r="AD117" s="56"/>
      <c r="AE117" s="56" t="s">
        <v>182</v>
      </c>
      <c r="AF117" s="56">
        <v>0</v>
      </c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</row>
    <row r="118" spans="1:60" outlineLevel="1" x14ac:dyDescent="0.2">
      <c r="A118" s="49"/>
      <c r="B118" s="50"/>
      <c r="C118" s="57" t="s">
        <v>309</v>
      </c>
      <c r="D118" s="58"/>
      <c r="E118" s="59">
        <v>0.14849999999999999</v>
      </c>
      <c r="F118" s="54"/>
      <c r="G118" s="54"/>
      <c r="H118" s="54"/>
      <c r="I118" s="54"/>
      <c r="J118" s="54"/>
      <c r="K118" s="54"/>
      <c r="L118" s="54"/>
      <c r="M118" s="54"/>
      <c r="N118" s="52"/>
      <c r="O118" s="52"/>
      <c r="P118" s="52"/>
      <c r="Q118" s="52"/>
      <c r="R118" s="52"/>
      <c r="S118" s="52"/>
      <c r="T118" s="55"/>
      <c r="U118" s="52"/>
      <c r="V118" s="56"/>
      <c r="W118" s="56"/>
      <c r="X118" s="56"/>
      <c r="Y118" s="56"/>
      <c r="Z118" s="56"/>
      <c r="AA118" s="56"/>
      <c r="AB118" s="56"/>
      <c r="AC118" s="56"/>
      <c r="AD118" s="56"/>
      <c r="AE118" s="56" t="s">
        <v>182</v>
      </c>
      <c r="AF118" s="56">
        <v>0</v>
      </c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</row>
    <row r="119" spans="1:60" outlineLevel="1" x14ac:dyDescent="0.2">
      <c r="A119" s="49"/>
      <c r="B119" s="50"/>
      <c r="C119" s="57" t="s">
        <v>310</v>
      </c>
      <c r="D119" s="58"/>
      <c r="E119" s="59">
        <v>1.8450000000000001E-2</v>
      </c>
      <c r="F119" s="54"/>
      <c r="G119" s="54"/>
      <c r="H119" s="54"/>
      <c r="I119" s="54"/>
      <c r="J119" s="54"/>
      <c r="K119" s="54"/>
      <c r="L119" s="54"/>
      <c r="M119" s="54"/>
      <c r="N119" s="52"/>
      <c r="O119" s="52"/>
      <c r="P119" s="52"/>
      <c r="Q119" s="52"/>
      <c r="R119" s="52"/>
      <c r="S119" s="52"/>
      <c r="T119" s="55"/>
      <c r="U119" s="52"/>
      <c r="V119" s="56"/>
      <c r="W119" s="56"/>
      <c r="X119" s="56"/>
      <c r="Y119" s="56"/>
      <c r="Z119" s="56"/>
      <c r="AA119" s="56"/>
      <c r="AB119" s="56"/>
      <c r="AC119" s="56"/>
      <c r="AD119" s="56"/>
      <c r="AE119" s="56" t="s">
        <v>182</v>
      </c>
      <c r="AF119" s="56">
        <v>0</v>
      </c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</row>
    <row r="120" spans="1:60" outlineLevel="1" x14ac:dyDescent="0.2">
      <c r="A120" s="49"/>
      <c r="B120" s="50"/>
      <c r="C120" s="77" t="s">
        <v>311</v>
      </c>
      <c r="D120" s="78"/>
      <c r="E120" s="79">
        <v>0.54044000000000003</v>
      </c>
      <c r="F120" s="54"/>
      <c r="G120" s="54"/>
      <c r="H120" s="54"/>
      <c r="I120" s="54"/>
      <c r="J120" s="54"/>
      <c r="K120" s="54"/>
      <c r="L120" s="54"/>
      <c r="M120" s="54"/>
      <c r="N120" s="52"/>
      <c r="O120" s="52"/>
      <c r="P120" s="52"/>
      <c r="Q120" s="52"/>
      <c r="R120" s="52"/>
      <c r="S120" s="52"/>
      <c r="T120" s="55"/>
      <c r="U120" s="52"/>
      <c r="V120" s="56"/>
      <c r="W120" s="56"/>
      <c r="X120" s="56"/>
      <c r="Y120" s="56"/>
      <c r="Z120" s="56"/>
      <c r="AA120" s="56"/>
      <c r="AB120" s="56"/>
      <c r="AC120" s="56"/>
      <c r="AD120" s="56"/>
      <c r="AE120" s="56" t="s">
        <v>182</v>
      </c>
      <c r="AF120" s="56">
        <v>1</v>
      </c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</row>
    <row r="121" spans="1:60" outlineLevel="1" x14ac:dyDescent="0.2">
      <c r="A121" s="49"/>
      <c r="B121" s="50"/>
      <c r="C121" s="57" t="s">
        <v>312</v>
      </c>
      <c r="D121" s="58"/>
      <c r="E121" s="59">
        <v>0.16200000000000001</v>
      </c>
      <c r="F121" s="54"/>
      <c r="G121" s="54"/>
      <c r="H121" s="54"/>
      <c r="I121" s="54"/>
      <c r="J121" s="54"/>
      <c r="K121" s="54"/>
      <c r="L121" s="54"/>
      <c r="M121" s="54"/>
      <c r="N121" s="52"/>
      <c r="O121" s="52"/>
      <c r="P121" s="52"/>
      <c r="Q121" s="52"/>
      <c r="R121" s="52"/>
      <c r="S121" s="52"/>
      <c r="T121" s="55"/>
      <c r="U121" s="52"/>
      <c r="V121" s="56"/>
      <c r="W121" s="56"/>
      <c r="X121" s="56"/>
      <c r="Y121" s="56"/>
      <c r="Z121" s="56"/>
      <c r="AA121" s="56"/>
      <c r="AB121" s="56"/>
      <c r="AC121" s="56"/>
      <c r="AD121" s="56"/>
      <c r="AE121" s="56" t="s">
        <v>182</v>
      </c>
      <c r="AF121" s="56">
        <v>0</v>
      </c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</row>
    <row r="122" spans="1:60" ht="22.5" outlineLevel="1" x14ac:dyDescent="0.2">
      <c r="A122" s="49">
        <v>37</v>
      </c>
      <c r="B122" s="50" t="s">
        <v>313</v>
      </c>
      <c r="C122" s="51" t="s">
        <v>314</v>
      </c>
      <c r="D122" s="52" t="s">
        <v>179</v>
      </c>
      <c r="E122" s="53">
        <v>0.54043999999999992</v>
      </c>
      <c r="F122" s="92"/>
      <c r="G122" s="54">
        <f>F122*E122</f>
        <v>0</v>
      </c>
      <c r="H122" s="54">
        <v>0</v>
      </c>
      <c r="I122" s="54">
        <f>ROUND(E122*H122,2)</f>
        <v>0</v>
      </c>
      <c r="J122" s="54">
        <v>3036</v>
      </c>
      <c r="K122" s="54">
        <f>ROUND(E122*J122,2)</f>
        <v>1640.78</v>
      </c>
      <c r="L122" s="54">
        <v>21</v>
      </c>
      <c r="M122" s="54">
        <f>G122*(1+L122/100)</f>
        <v>0</v>
      </c>
      <c r="N122" s="52">
        <v>1.21E-2</v>
      </c>
      <c r="O122" s="52">
        <f>ROUND(E122*N122,5)</f>
        <v>6.5399999999999998E-3</v>
      </c>
      <c r="P122" s="52">
        <v>0</v>
      </c>
      <c r="Q122" s="52">
        <f>ROUND(E122*P122,5)</f>
        <v>0</v>
      </c>
      <c r="R122" s="52"/>
      <c r="S122" s="52"/>
      <c r="T122" s="55">
        <v>0</v>
      </c>
      <c r="U122" s="52">
        <f>ROUND(E122*T122,2)</f>
        <v>0</v>
      </c>
      <c r="V122" s="56"/>
      <c r="W122" s="56"/>
      <c r="X122" s="56"/>
      <c r="Y122" s="56"/>
      <c r="Z122" s="56"/>
      <c r="AA122" s="56"/>
      <c r="AB122" s="56"/>
      <c r="AC122" s="56"/>
      <c r="AD122" s="56"/>
      <c r="AE122" s="56" t="s">
        <v>180</v>
      </c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</row>
    <row r="123" spans="1:60" outlineLevel="1" x14ac:dyDescent="0.2">
      <c r="A123" s="49"/>
      <c r="B123" s="50"/>
      <c r="C123" s="57" t="s">
        <v>308</v>
      </c>
      <c r="D123" s="58"/>
      <c r="E123" s="59">
        <v>0.37348999999999999</v>
      </c>
      <c r="F123" s="54"/>
      <c r="G123" s="54"/>
      <c r="H123" s="54"/>
      <c r="I123" s="54"/>
      <c r="J123" s="54"/>
      <c r="K123" s="54"/>
      <c r="L123" s="54"/>
      <c r="M123" s="54"/>
      <c r="N123" s="52"/>
      <c r="O123" s="52"/>
      <c r="P123" s="52"/>
      <c r="Q123" s="52"/>
      <c r="R123" s="52"/>
      <c r="S123" s="52"/>
      <c r="T123" s="55"/>
      <c r="U123" s="52"/>
      <c r="V123" s="56"/>
      <c r="W123" s="56"/>
      <c r="X123" s="56"/>
      <c r="Y123" s="56"/>
      <c r="Z123" s="56"/>
      <c r="AA123" s="56"/>
      <c r="AB123" s="56"/>
      <c r="AC123" s="56"/>
      <c r="AD123" s="56"/>
      <c r="AE123" s="56" t="s">
        <v>182</v>
      </c>
      <c r="AF123" s="56">
        <v>0</v>
      </c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</row>
    <row r="124" spans="1:60" outlineLevel="1" x14ac:dyDescent="0.2">
      <c r="A124" s="49"/>
      <c r="B124" s="50"/>
      <c r="C124" s="57" t="s">
        <v>309</v>
      </c>
      <c r="D124" s="58"/>
      <c r="E124" s="59">
        <v>0.14849999999999999</v>
      </c>
      <c r="F124" s="54"/>
      <c r="G124" s="54"/>
      <c r="H124" s="54"/>
      <c r="I124" s="54"/>
      <c r="J124" s="54"/>
      <c r="K124" s="54"/>
      <c r="L124" s="54"/>
      <c r="M124" s="54"/>
      <c r="N124" s="52"/>
      <c r="O124" s="52"/>
      <c r="P124" s="52"/>
      <c r="Q124" s="52"/>
      <c r="R124" s="52"/>
      <c r="S124" s="52"/>
      <c r="T124" s="55"/>
      <c r="U124" s="52"/>
      <c r="V124" s="56"/>
      <c r="W124" s="56"/>
      <c r="X124" s="56"/>
      <c r="Y124" s="56"/>
      <c r="Z124" s="56"/>
      <c r="AA124" s="56"/>
      <c r="AB124" s="56"/>
      <c r="AC124" s="56"/>
      <c r="AD124" s="56"/>
      <c r="AE124" s="56" t="s">
        <v>182</v>
      </c>
      <c r="AF124" s="56">
        <v>0</v>
      </c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</row>
    <row r="125" spans="1:60" outlineLevel="1" x14ac:dyDescent="0.2">
      <c r="A125" s="49"/>
      <c r="B125" s="50"/>
      <c r="C125" s="57" t="s">
        <v>310</v>
      </c>
      <c r="D125" s="58"/>
      <c r="E125" s="59">
        <v>1.8450000000000001E-2</v>
      </c>
      <c r="F125" s="54"/>
      <c r="G125" s="54"/>
      <c r="H125" s="54"/>
      <c r="I125" s="54"/>
      <c r="J125" s="54"/>
      <c r="K125" s="54"/>
      <c r="L125" s="54"/>
      <c r="M125" s="54"/>
      <c r="N125" s="52"/>
      <c r="O125" s="52"/>
      <c r="P125" s="52"/>
      <c r="Q125" s="52"/>
      <c r="R125" s="52"/>
      <c r="S125" s="52"/>
      <c r="T125" s="55"/>
      <c r="U125" s="52"/>
      <c r="V125" s="56"/>
      <c r="W125" s="56"/>
      <c r="X125" s="56"/>
      <c r="Y125" s="56"/>
      <c r="Z125" s="56"/>
      <c r="AA125" s="56"/>
      <c r="AB125" s="56"/>
      <c r="AC125" s="56"/>
      <c r="AD125" s="56"/>
      <c r="AE125" s="56" t="s">
        <v>182</v>
      </c>
      <c r="AF125" s="56">
        <v>0</v>
      </c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</row>
    <row r="126" spans="1:60" outlineLevel="1" x14ac:dyDescent="0.2">
      <c r="A126" s="49"/>
      <c r="B126" s="50"/>
      <c r="C126" s="77" t="s">
        <v>311</v>
      </c>
      <c r="D126" s="78"/>
      <c r="E126" s="79">
        <v>0.54044000000000003</v>
      </c>
      <c r="F126" s="54"/>
      <c r="G126" s="54"/>
      <c r="H126" s="54"/>
      <c r="I126" s="54"/>
      <c r="J126" s="54"/>
      <c r="K126" s="54"/>
      <c r="L126" s="54"/>
      <c r="M126" s="54"/>
      <c r="N126" s="52"/>
      <c r="O126" s="52"/>
      <c r="P126" s="52"/>
      <c r="Q126" s="52"/>
      <c r="R126" s="52"/>
      <c r="S126" s="52"/>
      <c r="T126" s="55"/>
      <c r="U126" s="52"/>
      <c r="V126" s="56"/>
      <c r="W126" s="56"/>
      <c r="X126" s="56"/>
      <c r="Y126" s="56"/>
      <c r="Z126" s="56"/>
      <c r="AA126" s="56"/>
      <c r="AB126" s="56"/>
      <c r="AC126" s="56"/>
      <c r="AD126" s="56"/>
      <c r="AE126" s="56" t="s">
        <v>182</v>
      </c>
      <c r="AF126" s="56">
        <v>1</v>
      </c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</row>
    <row r="127" spans="1:60" ht="22.5" outlineLevel="1" x14ac:dyDescent="0.2">
      <c r="A127" s="49">
        <v>38</v>
      </c>
      <c r="B127" s="50" t="s">
        <v>315</v>
      </c>
      <c r="C127" s="51" t="s">
        <v>316</v>
      </c>
      <c r="D127" s="52" t="s">
        <v>317</v>
      </c>
      <c r="E127" s="53">
        <v>37</v>
      </c>
      <c r="F127" s="92">
        <v>0</v>
      </c>
      <c r="G127" s="54">
        <f>F127*E127</f>
        <v>0</v>
      </c>
      <c r="H127" s="54">
        <v>8.68</v>
      </c>
      <c r="I127" s="54">
        <f>ROUND(E127*H127,2)</f>
        <v>321.16000000000003</v>
      </c>
      <c r="J127" s="54">
        <v>127.32</v>
      </c>
      <c r="K127" s="54">
        <f>ROUND(E127*J127,2)</f>
        <v>4710.84</v>
      </c>
      <c r="L127" s="54">
        <v>21</v>
      </c>
      <c r="M127" s="54">
        <f>G127*(1+L127/100)</f>
        <v>0</v>
      </c>
      <c r="N127" s="52">
        <v>2.0000000000000001E-4</v>
      </c>
      <c r="O127" s="52">
        <f>ROUND(E127*N127,5)</f>
        <v>7.4000000000000003E-3</v>
      </c>
      <c r="P127" s="52">
        <v>0</v>
      </c>
      <c r="Q127" s="52">
        <f>ROUND(E127*P127,5)</f>
        <v>0</v>
      </c>
      <c r="R127" s="52"/>
      <c r="S127" s="52"/>
      <c r="T127" s="55">
        <v>0.252</v>
      </c>
      <c r="U127" s="52">
        <f>ROUND(E127*T127,2)</f>
        <v>9.32</v>
      </c>
      <c r="V127" s="56"/>
      <c r="W127" s="56"/>
      <c r="X127" s="56"/>
      <c r="Y127" s="56"/>
      <c r="Z127" s="56"/>
      <c r="AA127" s="56"/>
      <c r="AB127" s="56"/>
      <c r="AC127" s="56"/>
      <c r="AD127" s="56"/>
      <c r="AE127" s="56" t="s">
        <v>180</v>
      </c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</row>
    <row r="128" spans="1:60" outlineLevel="1" x14ac:dyDescent="0.2">
      <c r="A128" s="49"/>
      <c r="B128" s="50"/>
      <c r="C128" s="57" t="s">
        <v>318</v>
      </c>
      <c r="D128" s="58"/>
      <c r="E128" s="59">
        <v>33</v>
      </c>
      <c r="F128" s="54"/>
      <c r="G128" s="54"/>
      <c r="H128" s="54"/>
      <c r="I128" s="54"/>
      <c r="J128" s="54"/>
      <c r="K128" s="54"/>
      <c r="L128" s="54"/>
      <c r="M128" s="54"/>
      <c r="N128" s="52"/>
      <c r="O128" s="52"/>
      <c r="P128" s="52"/>
      <c r="Q128" s="52"/>
      <c r="R128" s="52"/>
      <c r="S128" s="52"/>
      <c r="T128" s="55"/>
      <c r="U128" s="52"/>
      <c r="V128" s="56"/>
      <c r="W128" s="56"/>
      <c r="X128" s="56"/>
      <c r="Y128" s="56"/>
      <c r="Z128" s="56"/>
      <c r="AA128" s="56"/>
      <c r="AB128" s="56"/>
      <c r="AC128" s="56"/>
      <c r="AD128" s="56"/>
      <c r="AE128" s="56" t="s">
        <v>182</v>
      </c>
      <c r="AF128" s="56">
        <v>0</v>
      </c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</row>
    <row r="129" spans="1:60" outlineLevel="1" x14ac:dyDescent="0.2">
      <c r="A129" s="49"/>
      <c r="B129" s="50"/>
      <c r="C129" s="57" t="s">
        <v>319</v>
      </c>
      <c r="D129" s="58"/>
      <c r="E129" s="59">
        <v>4</v>
      </c>
      <c r="F129" s="54"/>
      <c r="G129" s="54"/>
      <c r="H129" s="54"/>
      <c r="I129" s="54"/>
      <c r="J129" s="54"/>
      <c r="K129" s="54"/>
      <c r="L129" s="54"/>
      <c r="M129" s="54"/>
      <c r="N129" s="52"/>
      <c r="O129" s="52"/>
      <c r="P129" s="52"/>
      <c r="Q129" s="52"/>
      <c r="R129" s="52"/>
      <c r="S129" s="52"/>
      <c r="T129" s="55"/>
      <c r="U129" s="52"/>
      <c r="V129" s="56"/>
      <c r="W129" s="56"/>
      <c r="X129" s="56"/>
      <c r="Y129" s="56"/>
      <c r="Z129" s="56"/>
      <c r="AA129" s="56"/>
      <c r="AB129" s="56"/>
      <c r="AC129" s="56"/>
      <c r="AD129" s="56"/>
      <c r="AE129" s="56" t="s">
        <v>182</v>
      </c>
      <c r="AF129" s="56">
        <v>0</v>
      </c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</row>
    <row r="130" spans="1:60" outlineLevel="1" x14ac:dyDescent="0.2">
      <c r="A130" s="49">
        <v>39</v>
      </c>
      <c r="B130" s="50" t="s">
        <v>320</v>
      </c>
      <c r="C130" s="51" t="s">
        <v>321</v>
      </c>
      <c r="D130" s="52" t="s">
        <v>179</v>
      </c>
      <c r="E130" s="53">
        <v>0.54043999999999992</v>
      </c>
      <c r="F130" s="92"/>
      <c r="G130" s="54">
        <f>F130*E130</f>
        <v>0</v>
      </c>
      <c r="H130" s="54">
        <v>0</v>
      </c>
      <c r="I130" s="54">
        <f>ROUND(E130*H130,2)</f>
        <v>0</v>
      </c>
      <c r="J130" s="54">
        <v>673</v>
      </c>
      <c r="K130" s="54">
        <f>ROUND(E130*J130,2)</f>
        <v>363.72</v>
      </c>
      <c r="L130" s="54">
        <v>21</v>
      </c>
      <c r="M130" s="54">
        <f>G130*(1+L130/100)</f>
        <v>0</v>
      </c>
      <c r="N130" s="52">
        <v>1.549E-2</v>
      </c>
      <c r="O130" s="52">
        <f>ROUND(E130*N130,5)</f>
        <v>8.3700000000000007E-3</v>
      </c>
      <c r="P130" s="52">
        <v>0</v>
      </c>
      <c r="Q130" s="52">
        <f>ROUND(E130*P130,5)</f>
        <v>0</v>
      </c>
      <c r="R130" s="52"/>
      <c r="S130" s="52"/>
      <c r="T130" s="55">
        <v>0</v>
      </c>
      <c r="U130" s="52">
        <f>ROUND(E130*T130,2)</f>
        <v>0</v>
      </c>
      <c r="V130" s="56"/>
      <c r="W130" s="56"/>
      <c r="X130" s="56"/>
      <c r="Y130" s="56"/>
      <c r="Z130" s="56"/>
      <c r="AA130" s="56"/>
      <c r="AB130" s="56"/>
      <c r="AC130" s="56"/>
      <c r="AD130" s="56"/>
      <c r="AE130" s="56" t="s">
        <v>180</v>
      </c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</row>
    <row r="131" spans="1:60" outlineLevel="1" x14ac:dyDescent="0.2">
      <c r="A131" s="49"/>
      <c r="B131" s="50"/>
      <c r="C131" s="57" t="s">
        <v>322</v>
      </c>
      <c r="D131" s="58"/>
      <c r="E131" s="59"/>
      <c r="F131" s="54"/>
      <c r="G131" s="54"/>
      <c r="H131" s="54"/>
      <c r="I131" s="54"/>
      <c r="J131" s="54"/>
      <c r="K131" s="54"/>
      <c r="L131" s="54"/>
      <c r="M131" s="54"/>
      <c r="N131" s="52"/>
      <c r="O131" s="52"/>
      <c r="P131" s="52"/>
      <c r="Q131" s="52"/>
      <c r="R131" s="52"/>
      <c r="S131" s="52"/>
      <c r="T131" s="55"/>
      <c r="U131" s="52"/>
      <c r="V131" s="56"/>
      <c r="W131" s="56"/>
      <c r="X131" s="56"/>
      <c r="Y131" s="56"/>
      <c r="Z131" s="56"/>
      <c r="AA131" s="56"/>
      <c r="AB131" s="56"/>
      <c r="AC131" s="56"/>
      <c r="AD131" s="56"/>
      <c r="AE131" s="56" t="s">
        <v>182</v>
      </c>
      <c r="AF131" s="56">
        <v>0</v>
      </c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</row>
    <row r="132" spans="1:60" outlineLevel="1" x14ac:dyDescent="0.2">
      <c r="A132" s="49"/>
      <c r="B132" s="50"/>
      <c r="C132" s="57" t="s">
        <v>308</v>
      </c>
      <c r="D132" s="58"/>
      <c r="E132" s="59">
        <v>0.37348999999999999</v>
      </c>
      <c r="F132" s="54"/>
      <c r="G132" s="54"/>
      <c r="H132" s="54"/>
      <c r="I132" s="54"/>
      <c r="J132" s="54"/>
      <c r="K132" s="54"/>
      <c r="L132" s="54"/>
      <c r="M132" s="54"/>
      <c r="N132" s="52"/>
      <c r="O132" s="52"/>
      <c r="P132" s="52"/>
      <c r="Q132" s="52"/>
      <c r="R132" s="52"/>
      <c r="S132" s="52"/>
      <c r="T132" s="55"/>
      <c r="U132" s="52"/>
      <c r="V132" s="56"/>
      <c r="W132" s="56"/>
      <c r="X132" s="56"/>
      <c r="Y132" s="56"/>
      <c r="Z132" s="56"/>
      <c r="AA132" s="56"/>
      <c r="AB132" s="56"/>
      <c r="AC132" s="56"/>
      <c r="AD132" s="56"/>
      <c r="AE132" s="56" t="s">
        <v>182</v>
      </c>
      <c r="AF132" s="56">
        <v>0</v>
      </c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</row>
    <row r="133" spans="1:60" outlineLevel="1" x14ac:dyDescent="0.2">
      <c r="A133" s="49"/>
      <c r="B133" s="50"/>
      <c r="C133" s="57" t="s">
        <v>309</v>
      </c>
      <c r="D133" s="58"/>
      <c r="E133" s="59">
        <v>0.14849999999999999</v>
      </c>
      <c r="F133" s="54"/>
      <c r="G133" s="54"/>
      <c r="H133" s="54"/>
      <c r="I133" s="54"/>
      <c r="J133" s="54"/>
      <c r="K133" s="54"/>
      <c r="L133" s="54"/>
      <c r="M133" s="54"/>
      <c r="N133" s="52"/>
      <c r="O133" s="52"/>
      <c r="P133" s="52"/>
      <c r="Q133" s="52"/>
      <c r="R133" s="52"/>
      <c r="S133" s="52"/>
      <c r="T133" s="55"/>
      <c r="U133" s="52"/>
      <c r="V133" s="56"/>
      <c r="W133" s="56"/>
      <c r="X133" s="56"/>
      <c r="Y133" s="56"/>
      <c r="Z133" s="56"/>
      <c r="AA133" s="56"/>
      <c r="AB133" s="56"/>
      <c r="AC133" s="56"/>
      <c r="AD133" s="56"/>
      <c r="AE133" s="56" t="s">
        <v>182</v>
      </c>
      <c r="AF133" s="56">
        <v>0</v>
      </c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</row>
    <row r="134" spans="1:60" outlineLevel="1" x14ac:dyDescent="0.2">
      <c r="A134" s="49"/>
      <c r="B134" s="50"/>
      <c r="C134" s="57" t="s">
        <v>310</v>
      </c>
      <c r="D134" s="58"/>
      <c r="E134" s="59">
        <v>1.8450000000000001E-2</v>
      </c>
      <c r="F134" s="54"/>
      <c r="G134" s="54"/>
      <c r="H134" s="54"/>
      <c r="I134" s="54"/>
      <c r="J134" s="54"/>
      <c r="K134" s="54"/>
      <c r="L134" s="54"/>
      <c r="M134" s="54"/>
      <c r="N134" s="52"/>
      <c r="O134" s="52"/>
      <c r="P134" s="52"/>
      <c r="Q134" s="52"/>
      <c r="R134" s="52"/>
      <c r="S134" s="52"/>
      <c r="T134" s="55"/>
      <c r="U134" s="52"/>
      <c r="V134" s="56"/>
      <c r="W134" s="56"/>
      <c r="X134" s="56"/>
      <c r="Y134" s="56"/>
      <c r="Z134" s="56"/>
      <c r="AA134" s="56"/>
      <c r="AB134" s="56"/>
      <c r="AC134" s="56"/>
      <c r="AD134" s="56"/>
      <c r="AE134" s="56" t="s">
        <v>182</v>
      </c>
      <c r="AF134" s="56">
        <v>0</v>
      </c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</row>
    <row r="135" spans="1:60" outlineLevel="1" x14ac:dyDescent="0.2">
      <c r="A135" s="49"/>
      <c r="B135" s="50"/>
      <c r="C135" s="77" t="s">
        <v>311</v>
      </c>
      <c r="D135" s="78"/>
      <c r="E135" s="79">
        <v>0.54044000000000003</v>
      </c>
      <c r="F135" s="54"/>
      <c r="G135" s="54"/>
      <c r="H135" s="54"/>
      <c r="I135" s="54"/>
      <c r="J135" s="54"/>
      <c r="K135" s="54"/>
      <c r="L135" s="54"/>
      <c r="M135" s="54"/>
      <c r="N135" s="52"/>
      <c r="O135" s="52"/>
      <c r="P135" s="52"/>
      <c r="Q135" s="52"/>
      <c r="R135" s="52"/>
      <c r="S135" s="52"/>
      <c r="T135" s="55"/>
      <c r="U135" s="52"/>
      <c r="V135" s="56"/>
      <c r="W135" s="56"/>
      <c r="X135" s="56"/>
      <c r="Y135" s="56"/>
      <c r="Z135" s="56"/>
      <c r="AA135" s="56"/>
      <c r="AB135" s="56"/>
      <c r="AC135" s="56"/>
      <c r="AD135" s="56"/>
      <c r="AE135" s="56" t="s">
        <v>182</v>
      </c>
      <c r="AF135" s="56">
        <v>1</v>
      </c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</row>
    <row r="136" spans="1:60" ht="22.5" outlineLevel="1" x14ac:dyDescent="0.2">
      <c r="A136" s="49">
        <v>40</v>
      </c>
      <c r="B136" s="50" t="s">
        <v>323</v>
      </c>
      <c r="C136" s="51" t="s">
        <v>324</v>
      </c>
      <c r="D136" s="52" t="s">
        <v>179</v>
      </c>
      <c r="E136" s="53">
        <v>0.70243999999999995</v>
      </c>
      <c r="F136" s="92"/>
      <c r="G136" s="54">
        <f>F136*E136</f>
        <v>0</v>
      </c>
      <c r="H136" s="54">
        <v>0</v>
      </c>
      <c r="I136" s="54">
        <f>ROUND(E136*H136,2)</f>
        <v>0</v>
      </c>
      <c r="J136" s="54">
        <v>14000</v>
      </c>
      <c r="K136" s="54">
        <f>ROUND(E136*J136,2)</f>
        <v>9834.16</v>
      </c>
      <c r="L136" s="54">
        <v>21</v>
      </c>
      <c r="M136" s="54">
        <f>G136*(1+L136/100)</f>
        <v>0</v>
      </c>
      <c r="N136" s="52">
        <v>0.55000000000000004</v>
      </c>
      <c r="O136" s="52">
        <f>ROUND(E136*N136,5)</f>
        <v>0.38634000000000002</v>
      </c>
      <c r="P136" s="52">
        <v>0</v>
      </c>
      <c r="Q136" s="52">
        <f>ROUND(E136*P136,5)</f>
        <v>0</v>
      </c>
      <c r="R136" s="52"/>
      <c r="S136" s="52"/>
      <c r="T136" s="55">
        <v>0</v>
      </c>
      <c r="U136" s="52">
        <f>ROUND(E136*T136,2)</f>
        <v>0</v>
      </c>
      <c r="V136" s="56"/>
      <c r="W136" s="56"/>
      <c r="X136" s="56"/>
      <c r="Y136" s="56"/>
      <c r="Z136" s="56"/>
      <c r="AA136" s="56"/>
      <c r="AB136" s="56"/>
      <c r="AC136" s="56"/>
      <c r="AD136" s="56"/>
      <c r="AE136" s="56" t="s">
        <v>180</v>
      </c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</row>
    <row r="137" spans="1:60" outlineLevel="1" x14ac:dyDescent="0.2">
      <c r="A137" s="49"/>
      <c r="B137" s="50"/>
      <c r="C137" s="57" t="s">
        <v>308</v>
      </c>
      <c r="D137" s="58"/>
      <c r="E137" s="59">
        <v>0.37348999999999999</v>
      </c>
      <c r="F137" s="54"/>
      <c r="G137" s="54"/>
      <c r="H137" s="54"/>
      <c r="I137" s="54"/>
      <c r="J137" s="54"/>
      <c r="K137" s="54"/>
      <c r="L137" s="54"/>
      <c r="M137" s="54"/>
      <c r="N137" s="52"/>
      <c r="O137" s="52"/>
      <c r="P137" s="52"/>
      <c r="Q137" s="52"/>
      <c r="R137" s="52"/>
      <c r="S137" s="52"/>
      <c r="T137" s="55"/>
      <c r="U137" s="52"/>
      <c r="V137" s="56"/>
      <c r="W137" s="56"/>
      <c r="X137" s="56"/>
      <c r="Y137" s="56"/>
      <c r="Z137" s="56"/>
      <c r="AA137" s="56"/>
      <c r="AB137" s="56"/>
      <c r="AC137" s="56"/>
      <c r="AD137" s="56"/>
      <c r="AE137" s="56" t="s">
        <v>182</v>
      </c>
      <c r="AF137" s="56">
        <v>0</v>
      </c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</row>
    <row r="138" spans="1:60" outlineLevel="1" x14ac:dyDescent="0.2">
      <c r="A138" s="49"/>
      <c r="B138" s="50"/>
      <c r="C138" s="57" t="s">
        <v>309</v>
      </c>
      <c r="D138" s="58"/>
      <c r="E138" s="59">
        <v>0.14849999999999999</v>
      </c>
      <c r="F138" s="54"/>
      <c r="G138" s="54"/>
      <c r="H138" s="54"/>
      <c r="I138" s="54"/>
      <c r="J138" s="54"/>
      <c r="K138" s="54"/>
      <c r="L138" s="54"/>
      <c r="M138" s="54"/>
      <c r="N138" s="52"/>
      <c r="O138" s="52"/>
      <c r="P138" s="52"/>
      <c r="Q138" s="52"/>
      <c r="R138" s="52"/>
      <c r="S138" s="52"/>
      <c r="T138" s="55"/>
      <c r="U138" s="52"/>
      <c r="V138" s="56"/>
      <c r="W138" s="56"/>
      <c r="X138" s="56"/>
      <c r="Y138" s="56"/>
      <c r="Z138" s="56"/>
      <c r="AA138" s="56"/>
      <c r="AB138" s="56"/>
      <c r="AC138" s="56"/>
      <c r="AD138" s="56"/>
      <c r="AE138" s="56" t="s">
        <v>182</v>
      </c>
      <c r="AF138" s="56">
        <v>0</v>
      </c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</row>
    <row r="139" spans="1:60" outlineLevel="1" x14ac:dyDescent="0.2">
      <c r="A139" s="49"/>
      <c r="B139" s="50"/>
      <c r="C139" s="57" t="s">
        <v>310</v>
      </c>
      <c r="D139" s="58"/>
      <c r="E139" s="59">
        <v>1.8450000000000001E-2</v>
      </c>
      <c r="F139" s="54"/>
      <c r="G139" s="54"/>
      <c r="H139" s="54"/>
      <c r="I139" s="54"/>
      <c r="J139" s="54"/>
      <c r="K139" s="54"/>
      <c r="L139" s="54"/>
      <c r="M139" s="54"/>
      <c r="N139" s="52"/>
      <c r="O139" s="52"/>
      <c r="P139" s="52"/>
      <c r="Q139" s="52"/>
      <c r="R139" s="52"/>
      <c r="S139" s="52"/>
      <c r="T139" s="55"/>
      <c r="U139" s="52"/>
      <c r="V139" s="56"/>
      <c r="W139" s="56"/>
      <c r="X139" s="56"/>
      <c r="Y139" s="56"/>
      <c r="Z139" s="56"/>
      <c r="AA139" s="56"/>
      <c r="AB139" s="56"/>
      <c r="AC139" s="56"/>
      <c r="AD139" s="56"/>
      <c r="AE139" s="56" t="s">
        <v>182</v>
      </c>
      <c r="AF139" s="56">
        <v>0</v>
      </c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</row>
    <row r="140" spans="1:60" outlineLevel="1" x14ac:dyDescent="0.2">
      <c r="A140" s="49"/>
      <c r="B140" s="50"/>
      <c r="C140" s="77" t="s">
        <v>311</v>
      </c>
      <c r="D140" s="78"/>
      <c r="E140" s="79">
        <v>0.54044000000000003</v>
      </c>
      <c r="F140" s="54"/>
      <c r="G140" s="54"/>
      <c r="H140" s="54"/>
      <c r="I140" s="54"/>
      <c r="J140" s="54"/>
      <c r="K140" s="54"/>
      <c r="L140" s="54"/>
      <c r="M140" s="54"/>
      <c r="N140" s="52"/>
      <c r="O140" s="52"/>
      <c r="P140" s="52"/>
      <c r="Q140" s="52"/>
      <c r="R140" s="52"/>
      <c r="S140" s="52"/>
      <c r="T140" s="55"/>
      <c r="U140" s="52"/>
      <c r="V140" s="56"/>
      <c r="W140" s="56"/>
      <c r="X140" s="56"/>
      <c r="Y140" s="56"/>
      <c r="Z140" s="56"/>
      <c r="AA140" s="56"/>
      <c r="AB140" s="56"/>
      <c r="AC140" s="56"/>
      <c r="AD140" s="56"/>
      <c r="AE140" s="56" t="s">
        <v>182</v>
      </c>
      <c r="AF140" s="56">
        <v>1</v>
      </c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</row>
    <row r="141" spans="1:60" outlineLevel="1" x14ac:dyDescent="0.2">
      <c r="A141" s="49"/>
      <c r="B141" s="50"/>
      <c r="C141" s="57" t="s">
        <v>312</v>
      </c>
      <c r="D141" s="58"/>
      <c r="E141" s="59">
        <v>0.16200000000000001</v>
      </c>
      <c r="F141" s="54"/>
      <c r="G141" s="54"/>
      <c r="H141" s="54"/>
      <c r="I141" s="54"/>
      <c r="J141" s="54"/>
      <c r="K141" s="54"/>
      <c r="L141" s="54"/>
      <c r="M141" s="54"/>
      <c r="N141" s="52"/>
      <c r="O141" s="52"/>
      <c r="P141" s="52"/>
      <c r="Q141" s="52"/>
      <c r="R141" s="52"/>
      <c r="S141" s="52"/>
      <c r="T141" s="55"/>
      <c r="U141" s="52"/>
      <c r="V141" s="56"/>
      <c r="W141" s="56"/>
      <c r="X141" s="56"/>
      <c r="Y141" s="56"/>
      <c r="Z141" s="56"/>
      <c r="AA141" s="56"/>
      <c r="AB141" s="56"/>
      <c r="AC141" s="56"/>
      <c r="AD141" s="56"/>
      <c r="AE141" s="56" t="s">
        <v>182</v>
      </c>
      <c r="AF141" s="56">
        <v>0</v>
      </c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</row>
    <row r="142" spans="1:60" ht="22.5" outlineLevel="1" x14ac:dyDescent="0.2">
      <c r="A142" s="49">
        <v>41</v>
      </c>
      <c r="B142" s="50" t="s">
        <v>325</v>
      </c>
      <c r="C142" s="51" t="s">
        <v>326</v>
      </c>
      <c r="D142" s="52" t="s">
        <v>256</v>
      </c>
      <c r="E142" s="53">
        <v>0.40899999999999997</v>
      </c>
      <c r="F142" s="92"/>
      <c r="G142" s="54">
        <f>F142*E142</f>
        <v>0</v>
      </c>
      <c r="H142" s="54">
        <v>0</v>
      </c>
      <c r="I142" s="54">
        <f>ROUND(E142*H142,2)</f>
        <v>0</v>
      </c>
      <c r="J142" s="54">
        <v>1625</v>
      </c>
      <c r="K142" s="54">
        <f>ROUND(E142*J142,2)</f>
        <v>664.63</v>
      </c>
      <c r="L142" s="54">
        <v>21</v>
      </c>
      <c r="M142" s="54">
        <f>G142*(1+L142/100)</f>
        <v>0</v>
      </c>
      <c r="N142" s="52">
        <v>0</v>
      </c>
      <c r="O142" s="52">
        <f>ROUND(E142*N142,5)</f>
        <v>0</v>
      </c>
      <c r="P142" s="52">
        <v>0</v>
      </c>
      <c r="Q142" s="52">
        <f>ROUND(E142*P142,5)</f>
        <v>0</v>
      </c>
      <c r="R142" s="52"/>
      <c r="S142" s="52"/>
      <c r="T142" s="55">
        <v>1.7509999999999999</v>
      </c>
      <c r="U142" s="52">
        <f>ROUND(E142*T142,2)</f>
        <v>0.72</v>
      </c>
      <c r="V142" s="56"/>
      <c r="W142" s="56"/>
      <c r="X142" s="56"/>
      <c r="Y142" s="56"/>
      <c r="Z142" s="56"/>
      <c r="AA142" s="56"/>
      <c r="AB142" s="56"/>
      <c r="AC142" s="56"/>
      <c r="AD142" s="56"/>
      <c r="AE142" s="56" t="s">
        <v>180</v>
      </c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</row>
    <row r="143" spans="1:60" x14ac:dyDescent="0.2">
      <c r="A143" s="66" t="s">
        <v>175</v>
      </c>
      <c r="B143" s="67" t="s">
        <v>142</v>
      </c>
      <c r="C143" s="68" t="s">
        <v>143</v>
      </c>
      <c r="D143" s="69"/>
      <c r="E143" s="70"/>
      <c r="F143" s="71"/>
      <c r="G143" s="71">
        <f>SUMIF(AE144:AE177,"&lt;&gt;NOR",G144:G177)</f>
        <v>0</v>
      </c>
      <c r="H143" s="71"/>
      <c r="I143" s="71">
        <f>SUM(I144:I177)</f>
        <v>7753.1399999999994</v>
      </c>
      <c r="J143" s="71"/>
      <c r="K143" s="71">
        <f>SUM(K144:K177)</f>
        <v>20023.77</v>
      </c>
      <c r="L143" s="71"/>
      <c r="M143" s="71">
        <f>SUM(M144:M177)</f>
        <v>0</v>
      </c>
      <c r="N143" s="69"/>
      <c r="O143" s="69">
        <f>SUM(O144:O177)</f>
        <v>0.17330999999999999</v>
      </c>
      <c r="P143" s="69"/>
      <c r="Q143" s="69">
        <f>SUM(Q144:Q177)</f>
        <v>0.21368999999999999</v>
      </c>
      <c r="R143" s="69"/>
      <c r="S143" s="69"/>
      <c r="T143" s="72"/>
      <c r="U143" s="69">
        <f>SUM(U144:U177)</f>
        <v>16.669999999999998</v>
      </c>
      <c r="AE143" s="21" t="s">
        <v>176</v>
      </c>
    </row>
    <row r="144" spans="1:60" ht="22.5" outlineLevel="1" x14ac:dyDescent="0.2">
      <c r="A144" s="49">
        <v>42</v>
      </c>
      <c r="B144" s="50" t="s">
        <v>327</v>
      </c>
      <c r="C144" s="51" t="s">
        <v>328</v>
      </c>
      <c r="D144" s="52" t="s">
        <v>220</v>
      </c>
      <c r="E144" s="53">
        <v>2</v>
      </c>
      <c r="F144" s="92"/>
      <c r="G144" s="54">
        <f>F144*E144</f>
        <v>0</v>
      </c>
      <c r="H144" s="54">
        <v>0</v>
      </c>
      <c r="I144" s="54">
        <f>ROUND(E144*H144,2)</f>
        <v>0</v>
      </c>
      <c r="J144" s="54">
        <v>1000</v>
      </c>
      <c r="K144" s="54">
        <f>ROUND(E144*J144,2)</f>
        <v>2000</v>
      </c>
      <c r="L144" s="54">
        <v>21</v>
      </c>
      <c r="M144" s="54">
        <f>G144*(1+L144/100)</f>
        <v>0</v>
      </c>
      <c r="N144" s="52">
        <v>0</v>
      </c>
      <c r="O144" s="52">
        <f>ROUND(E144*N144,5)</f>
        <v>0</v>
      </c>
      <c r="P144" s="52">
        <v>0</v>
      </c>
      <c r="Q144" s="52">
        <f>ROUND(E144*P144,5)</f>
        <v>0</v>
      </c>
      <c r="R144" s="52"/>
      <c r="S144" s="52"/>
      <c r="T144" s="55">
        <v>0</v>
      </c>
      <c r="U144" s="52">
        <f>ROUND(E144*T144,2)</f>
        <v>0</v>
      </c>
      <c r="V144" s="56"/>
      <c r="W144" s="56"/>
      <c r="X144" s="56"/>
      <c r="Y144" s="56"/>
      <c r="Z144" s="56"/>
      <c r="AA144" s="56"/>
      <c r="AB144" s="56"/>
      <c r="AC144" s="56"/>
      <c r="AD144" s="56"/>
      <c r="AE144" s="56" t="s">
        <v>180</v>
      </c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</row>
    <row r="145" spans="1:60" outlineLevel="1" x14ac:dyDescent="0.2">
      <c r="A145" s="49"/>
      <c r="B145" s="50"/>
      <c r="C145" s="60" t="s">
        <v>329</v>
      </c>
      <c r="D145" s="61"/>
      <c r="E145" s="62"/>
      <c r="F145" s="63"/>
      <c r="G145" s="64"/>
      <c r="H145" s="54"/>
      <c r="I145" s="54"/>
      <c r="J145" s="54"/>
      <c r="K145" s="54"/>
      <c r="L145" s="54"/>
      <c r="M145" s="54"/>
      <c r="N145" s="52"/>
      <c r="O145" s="52"/>
      <c r="P145" s="52"/>
      <c r="Q145" s="52"/>
      <c r="R145" s="52"/>
      <c r="S145" s="52"/>
      <c r="T145" s="55"/>
      <c r="U145" s="52"/>
      <c r="V145" s="56"/>
      <c r="W145" s="56"/>
      <c r="X145" s="56"/>
      <c r="Y145" s="56"/>
      <c r="Z145" s="56"/>
      <c r="AA145" s="56"/>
      <c r="AB145" s="56"/>
      <c r="AC145" s="56"/>
      <c r="AD145" s="56"/>
      <c r="AE145" s="56" t="s">
        <v>222</v>
      </c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65" t="str">
        <f>C145</f>
        <v>- dle ostatních závěsů na pastvinách hřebčína</v>
      </c>
      <c r="BB145" s="56"/>
      <c r="BC145" s="56"/>
      <c r="BD145" s="56"/>
      <c r="BE145" s="56"/>
      <c r="BF145" s="56"/>
      <c r="BG145" s="56"/>
      <c r="BH145" s="56"/>
    </row>
    <row r="146" spans="1:60" outlineLevel="1" x14ac:dyDescent="0.2">
      <c r="A146" s="49">
        <v>43</v>
      </c>
      <c r="B146" s="50" t="s">
        <v>330</v>
      </c>
      <c r="C146" s="51" t="s">
        <v>331</v>
      </c>
      <c r="D146" s="52" t="s">
        <v>332</v>
      </c>
      <c r="E146" s="53">
        <v>213.69299999999998</v>
      </c>
      <c r="F146" s="92"/>
      <c r="G146" s="54">
        <f>F146*E146</f>
        <v>0</v>
      </c>
      <c r="H146" s="54">
        <v>0</v>
      </c>
      <c r="I146" s="54">
        <f>ROUND(E146*H146,2)</f>
        <v>0</v>
      </c>
      <c r="J146" s="54">
        <v>38</v>
      </c>
      <c r="K146" s="54">
        <f>ROUND(E146*J146,2)</f>
        <v>8120.33</v>
      </c>
      <c r="L146" s="54">
        <v>21</v>
      </c>
      <c r="M146" s="54">
        <f>G146*(1+L146/100)</f>
        <v>0</v>
      </c>
      <c r="N146" s="52">
        <v>5.0000000000000002E-5</v>
      </c>
      <c r="O146" s="52">
        <f>ROUND(E146*N146,5)</f>
        <v>1.068E-2</v>
      </c>
      <c r="P146" s="52">
        <v>1E-3</v>
      </c>
      <c r="Q146" s="52">
        <f>ROUND(E146*P146,5)</f>
        <v>0.21368999999999999</v>
      </c>
      <c r="R146" s="52"/>
      <c r="S146" s="52"/>
      <c r="T146" s="55">
        <v>4.1000000000000002E-2</v>
      </c>
      <c r="U146" s="52">
        <f>ROUND(E146*T146,2)</f>
        <v>8.76</v>
      </c>
      <c r="V146" s="56"/>
      <c r="W146" s="56"/>
      <c r="X146" s="56"/>
      <c r="Y146" s="56"/>
      <c r="Z146" s="56"/>
      <c r="AA146" s="56"/>
      <c r="AB146" s="56"/>
      <c r="AC146" s="56"/>
      <c r="AD146" s="56"/>
      <c r="AE146" s="56" t="s">
        <v>180</v>
      </c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</row>
    <row r="147" spans="1:60" outlineLevel="1" x14ac:dyDescent="0.2">
      <c r="A147" s="49"/>
      <c r="B147" s="50"/>
      <c r="C147" s="57" t="s">
        <v>333</v>
      </c>
      <c r="D147" s="58"/>
      <c r="E147" s="59">
        <v>59.85</v>
      </c>
      <c r="F147" s="54"/>
      <c r="G147" s="54"/>
      <c r="H147" s="54"/>
      <c r="I147" s="54"/>
      <c r="J147" s="54"/>
      <c r="K147" s="54"/>
      <c r="L147" s="54"/>
      <c r="M147" s="54"/>
      <c r="N147" s="52"/>
      <c r="O147" s="52"/>
      <c r="P147" s="52"/>
      <c r="Q147" s="52"/>
      <c r="R147" s="52"/>
      <c r="S147" s="52"/>
      <c r="T147" s="55"/>
      <c r="U147" s="52"/>
      <c r="V147" s="56"/>
      <c r="W147" s="56"/>
      <c r="X147" s="56"/>
      <c r="Y147" s="56"/>
      <c r="Z147" s="56"/>
      <c r="AA147" s="56"/>
      <c r="AB147" s="56"/>
      <c r="AC147" s="56"/>
      <c r="AD147" s="56"/>
      <c r="AE147" s="56" t="s">
        <v>182</v>
      </c>
      <c r="AF147" s="56">
        <v>0</v>
      </c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</row>
    <row r="148" spans="1:60" outlineLevel="1" x14ac:dyDescent="0.2">
      <c r="A148" s="49"/>
      <c r="B148" s="50"/>
      <c r="C148" s="57" t="s">
        <v>334</v>
      </c>
      <c r="D148" s="58"/>
      <c r="E148" s="59">
        <v>153.84299999999999</v>
      </c>
      <c r="F148" s="54"/>
      <c r="G148" s="54"/>
      <c r="H148" s="54"/>
      <c r="I148" s="54"/>
      <c r="J148" s="54"/>
      <c r="K148" s="54"/>
      <c r="L148" s="54"/>
      <c r="M148" s="54"/>
      <c r="N148" s="52"/>
      <c r="O148" s="52"/>
      <c r="P148" s="52"/>
      <c r="Q148" s="52"/>
      <c r="R148" s="52"/>
      <c r="S148" s="52"/>
      <c r="T148" s="55"/>
      <c r="U148" s="52"/>
      <c r="V148" s="56"/>
      <c r="W148" s="56"/>
      <c r="X148" s="56"/>
      <c r="Y148" s="56"/>
      <c r="Z148" s="56"/>
      <c r="AA148" s="56"/>
      <c r="AB148" s="56"/>
      <c r="AC148" s="56"/>
      <c r="AD148" s="56"/>
      <c r="AE148" s="56" t="s">
        <v>182</v>
      </c>
      <c r="AF148" s="56">
        <v>0</v>
      </c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</row>
    <row r="149" spans="1:60" outlineLevel="1" x14ac:dyDescent="0.2">
      <c r="A149" s="49">
        <v>44</v>
      </c>
      <c r="B149" s="50" t="s">
        <v>335</v>
      </c>
      <c r="C149" s="51" t="s">
        <v>336</v>
      </c>
      <c r="D149" s="52" t="s">
        <v>332</v>
      </c>
      <c r="E149" s="53">
        <v>140.88820000000001</v>
      </c>
      <c r="F149" s="92"/>
      <c r="G149" s="54">
        <f>F149*E149</f>
        <v>0</v>
      </c>
      <c r="H149" s="54">
        <v>0</v>
      </c>
      <c r="I149" s="54">
        <f>ROUND(E149*H149,2)</f>
        <v>0</v>
      </c>
      <c r="J149" s="54">
        <v>54</v>
      </c>
      <c r="K149" s="54">
        <f>ROUND(E149*J149,2)</f>
        <v>7607.96</v>
      </c>
      <c r="L149" s="54">
        <v>21</v>
      </c>
      <c r="M149" s="54">
        <f>G149*(1+L149/100)</f>
        <v>0</v>
      </c>
      <c r="N149" s="52">
        <v>5.0000000000000002E-5</v>
      </c>
      <c r="O149" s="52">
        <f>ROUND(E149*N149,5)</f>
        <v>7.0400000000000003E-3</v>
      </c>
      <c r="P149" s="52">
        <v>0</v>
      </c>
      <c r="Q149" s="52">
        <f>ROUND(E149*P149,5)</f>
        <v>0</v>
      </c>
      <c r="R149" s="52"/>
      <c r="S149" s="52"/>
      <c r="T149" s="55">
        <v>5.1999999999999998E-2</v>
      </c>
      <c r="U149" s="52">
        <f>ROUND(E149*T149,2)</f>
        <v>7.33</v>
      </c>
      <c r="V149" s="56"/>
      <c r="W149" s="56"/>
      <c r="X149" s="56"/>
      <c r="Y149" s="56"/>
      <c r="Z149" s="56"/>
      <c r="AA149" s="56"/>
      <c r="AB149" s="56"/>
      <c r="AC149" s="56"/>
      <c r="AD149" s="56"/>
      <c r="AE149" s="56" t="s">
        <v>180</v>
      </c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</row>
    <row r="150" spans="1:60" outlineLevel="1" x14ac:dyDescent="0.2">
      <c r="A150" s="49"/>
      <c r="B150" s="50"/>
      <c r="C150" s="60" t="s">
        <v>337</v>
      </c>
      <c r="D150" s="61"/>
      <c r="E150" s="62"/>
      <c r="F150" s="63"/>
      <c r="G150" s="64"/>
      <c r="H150" s="54"/>
      <c r="I150" s="54"/>
      <c r="J150" s="54"/>
      <c r="K150" s="54"/>
      <c r="L150" s="54"/>
      <c r="M150" s="54"/>
      <c r="N150" s="52"/>
      <c r="O150" s="52"/>
      <c r="P150" s="52"/>
      <c r="Q150" s="52"/>
      <c r="R150" s="52"/>
      <c r="S150" s="52"/>
      <c r="T150" s="55"/>
      <c r="U150" s="52"/>
      <c r="V150" s="56"/>
      <c r="W150" s="56"/>
      <c r="X150" s="56"/>
      <c r="Y150" s="56"/>
      <c r="Z150" s="56"/>
      <c r="AA150" s="56"/>
      <c r="AB150" s="56"/>
      <c r="AC150" s="56"/>
      <c r="AD150" s="56"/>
      <c r="AE150" s="56" t="s">
        <v>222</v>
      </c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65" t="str">
        <f>C150</f>
        <v>výroba a montáž nýtovaného zábradlí a branky jako kopie dle stávajícího</v>
      </c>
      <c r="BB150" s="56"/>
      <c r="BC150" s="56"/>
      <c r="BD150" s="56"/>
      <c r="BE150" s="56"/>
      <c r="BF150" s="56"/>
      <c r="BG150" s="56"/>
      <c r="BH150" s="56"/>
    </row>
    <row r="151" spans="1:60" outlineLevel="1" x14ac:dyDescent="0.2">
      <c r="A151" s="49"/>
      <c r="B151" s="50"/>
      <c r="C151" s="73" t="s">
        <v>239</v>
      </c>
      <c r="D151" s="74"/>
      <c r="E151" s="75"/>
      <c r="F151" s="76"/>
      <c r="G151" s="76"/>
      <c r="H151" s="54"/>
      <c r="I151" s="54"/>
      <c r="J151" s="54"/>
      <c r="K151" s="54"/>
      <c r="L151" s="54"/>
      <c r="M151" s="54"/>
      <c r="N151" s="52"/>
      <c r="O151" s="52"/>
      <c r="P151" s="52"/>
      <c r="Q151" s="52"/>
      <c r="R151" s="52"/>
      <c r="S151" s="52"/>
      <c r="T151" s="55"/>
      <c r="U151" s="52"/>
      <c r="V151" s="56"/>
      <c r="W151" s="56"/>
      <c r="X151" s="56"/>
      <c r="Y151" s="56"/>
      <c r="Z151" s="56"/>
      <c r="AA151" s="56"/>
      <c r="AB151" s="56"/>
      <c r="AC151" s="56"/>
      <c r="AD151" s="56"/>
      <c r="AE151" s="56" t="s">
        <v>222</v>
      </c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</row>
    <row r="152" spans="1:60" outlineLevel="1" x14ac:dyDescent="0.2">
      <c r="A152" s="49"/>
      <c r="B152" s="50"/>
      <c r="C152" s="60" t="s">
        <v>338</v>
      </c>
      <c r="D152" s="61"/>
      <c r="E152" s="62"/>
      <c r="F152" s="63"/>
      <c r="G152" s="64"/>
      <c r="H152" s="54"/>
      <c r="I152" s="54"/>
      <c r="J152" s="54"/>
      <c r="K152" s="54"/>
      <c r="L152" s="54"/>
      <c r="M152" s="54"/>
      <c r="N152" s="52"/>
      <c r="O152" s="52"/>
      <c r="P152" s="52"/>
      <c r="Q152" s="52"/>
      <c r="R152" s="52"/>
      <c r="S152" s="52"/>
      <c r="T152" s="55"/>
      <c r="U152" s="52"/>
      <c r="V152" s="56"/>
      <c r="W152" s="56"/>
      <c r="X152" s="56"/>
      <c r="Y152" s="56"/>
      <c r="Z152" s="56"/>
      <c r="AA152" s="56"/>
      <c r="AB152" s="56"/>
      <c r="AC152" s="56"/>
      <c r="AD152" s="56"/>
      <c r="AE152" s="56" t="s">
        <v>222</v>
      </c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65" t="str">
        <f>C152</f>
        <v>včetně:</v>
      </c>
      <c r="BB152" s="56"/>
      <c r="BC152" s="56"/>
      <c r="BD152" s="56"/>
      <c r="BE152" s="56"/>
      <c r="BF152" s="56"/>
      <c r="BG152" s="56"/>
      <c r="BH152" s="56"/>
    </row>
    <row r="153" spans="1:60" outlineLevel="1" x14ac:dyDescent="0.2">
      <c r="A153" s="49"/>
      <c r="B153" s="50"/>
      <c r="C153" s="60" t="s">
        <v>339</v>
      </c>
      <c r="D153" s="61"/>
      <c r="E153" s="62"/>
      <c r="F153" s="63"/>
      <c r="G153" s="64"/>
      <c r="H153" s="54"/>
      <c r="I153" s="54"/>
      <c r="J153" s="54"/>
      <c r="K153" s="54"/>
      <c r="L153" s="54"/>
      <c r="M153" s="54"/>
      <c r="N153" s="52"/>
      <c r="O153" s="52"/>
      <c r="P153" s="52"/>
      <c r="Q153" s="52"/>
      <c r="R153" s="52"/>
      <c r="S153" s="52"/>
      <c r="T153" s="55"/>
      <c r="U153" s="52"/>
      <c r="V153" s="56"/>
      <c r="W153" s="56"/>
      <c r="X153" s="56"/>
      <c r="Y153" s="56"/>
      <c r="Z153" s="56"/>
      <c r="AA153" s="56"/>
      <c r="AB153" s="56"/>
      <c r="AC153" s="56"/>
      <c r="AD153" s="56"/>
      <c r="AE153" s="56" t="s">
        <v>222</v>
      </c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65" t="str">
        <f>C153</f>
        <v>- osazení závitových tyčí do vrtů (viz položka pro chemickou kotvu)</v>
      </c>
      <c r="BB153" s="56"/>
      <c r="BC153" s="56"/>
      <c r="BD153" s="56"/>
      <c r="BE153" s="56"/>
      <c r="BF153" s="56"/>
      <c r="BG153" s="56"/>
      <c r="BH153" s="56"/>
    </row>
    <row r="154" spans="1:60" outlineLevel="1" x14ac:dyDescent="0.2">
      <c r="A154" s="49"/>
      <c r="B154" s="50"/>
      <c r="C154" s="60" t="s">
        <v>340</v>
      </c>
      <c r="D154" s="61"/>
      <c r="E154" s="62"/>
      <c r="F154" s="63"/>
      <c r="G154" s="64"/>
      <c r="H154" s="54"/>
      <c r="I154" s="54"/>
      <c r="J154" s="54"/>
      <c r="K154" s="54"/>
      <c r="L154" s="54"/>
      <c r="M154" s="54"/>
      <c r="N154" s="52"/>
      <c r="O154" s="52"/>
      <c r="P154" s="52"/>
      <c r="Q154" s="52"/>
      <c r="R154" s="52"/>
      <c r="S154" s="52"/>
      <c r="T154" s="55"/>
      <c r="U154" s="52"/>
      <c r="V154" s="56"/>
      <c r="W154" s="56"/>
      <c r="X154" s="56"/>
      <c r="Y154" s="56"/>
      <c r="Z154" s="56"/>
      <c r="AA154" s="56"/>
      <c r="AB154" s="56"/>
      <c r="AC154" s="56"/>
      <c r="AD154" s="56"/>
      <c r="AE154" s="56" t="s">
        <v>222</v>
      </c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65" t="str">
        <f>C154</f>
        <v>- navaření sloupků k závitovým tyčím</v>
      </c>
      <c r="BB154" s="56"/>
      <c r="BC154" s="56"/>
      <c r="BD154" s="56"/>
      <c r="BE154" s="56"/>
      <c r="BF154" s="56"/>
      <c r="BG154" s="56"/>
      <c r="BH154" s="56"/>
    </row>
    <row r="155" spans="1:60" outlineLevel="1" x14ac:dyDescent="0.2">
      <c r="A155" s="49"/>
      <c r="B155" s="50"/>
      <c r="C155" s="60" t="s">
        <v>341</v>
      </c>
      <c r="D155" s="61"/>
      <c r="E155" s="62"/>
      <c r="F155" s="63"/>
      <c r="G155" s="64"/>
      <c r="H155" s="54"/>
      <c r="I155" s="54"/>
      <c r="J155" s="54"/>
      <c r="K155" s="54"/>
      <c r="L155" s="54"/>
      <c r="M155" s="54"/>
      <c r="N155" s="52"/>
      <c r="O155" s="52"/>
      <c r="P155" s="52"/>
      <c r="Q155" s="52"/>
      <c r="R155" s="52"/>
      <c r="S155" s="52"/>
      <c r="T155" s="55"/>
      <c r="U155" s="52"/>
      <c r="V155" s="56"/>
      <c r="W155" s="56"/>
      <c r="X155" s="56"/>
      <c r="Y155" s="56"/>
      <c r="Z155" s="56"/>
      <c r="AA155" s="56"/>
      <c r="AB155" s="56"/>
      <c r="AC155" s="56"/>
      <c r="AD155" s="56"/>
      <c r="AE155" s="56" t="s">
        <v>222</v>
      </c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65" t="str">
        <f>C155</f>
        <v>- nýtování a dodávky nýtů</v>
      </c>
      <c r="BB155" s="56"/>
      <c r="BC155" s="56"/>
      <c r="BD155" s="56"/>
      <c r="BE155" s="56"/>
      <c r="BF155" s="56"/>
      <c r="BG155" s="56"/>
      <c r="BH155" s="56"/>
    </row>
    <row r="156" spans="1:60" outlineLevel="1" x14ac:dyDescent="0.2">
      <c r="A156" s="49"/>
      <c r="B156" s="50"/>
      <c r="C156" s="60" t="s">
        <v>342</v>
      </c>
      <c r="D156" s="61"/>
      <c r="E156" s="62"/>
      <c r="F156" s="63"/>
      <c r="G156" s="64"/>
      <c r="H156" s="54"/>
      <c r="I156" s="54"/>
      <c r="J156" s="54"/>
      <c r="K156" s="54"/>
      <c r="L156" s="54"/>
      <c r="M156" s="54"/>
      <c r="N156" s="52"/>
      <c r="O156" s="52"/>
      <c r="P156" s="52"/>
      <c r="Q156" s="52"/>
      <c r="R156" s="52"/>
      <c r="S156" s="52"/>
      <c r="T156" s="55"/>
      <c r="U156" s="52"/>
      <c r="V156" s="56"/>
      <c r="W156" s="56"/>
      <c r="X156" s="56"/>
      <c r="Y156" s="56"/>
      <c r="Z156" s="56"/>
      <c r="AA156" s="56"/>
      <c r="AB156" s="56"/>
      <c r="AC156" s="56"/>
      <c r="AD156" s="56"/>
      <c r="AE156" s="56" t="s">
        <v>222</v>
      </c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65" t="str">
        <f>C156</f>
        <v>- montáže kování branky</v>
      </c>
      <c r="BB156" s="56"/>
      <c r="BC156" s="56"/>
      <c r="BD156" s="56"/>
      <c r="BE156" s="56"/>
      <c r="BF156" s="56"/>
      <c r="BG156" s="56"/>
      <c r="BH156" s="56"/>
    </row>
    <row r="157" spans="1:60" outlineLevel="1" x14ac:dyDescent="0.2">
      <c r="A157" s="49"/>
      <c r="B157" s="50"/>
      <c r="C157" s="57" t="s">
        <v>343</v>
      </c>
      <c r="D157" s="58"/>
      <c r="E157" s="59"/>
      <c r="F157" s="54"/>
      <c r="G157" s="54"/>
      <c r="H157" s="54"/>
      <c r="I157" s="54"/>
      <c r="J157" s="54"/>
      <c r="K157" s="54"/>
      <c r="L157" s="54"/>
      <c r="M157" s="54"/>
      <c r="N157" s="52"/>
      <c r="O157" s="52"/>
      <c r="P157" s="52"/>
      <c r="Q157" s="52"/>
      <c r="R157" s="52"/>
      <c r="S157" s="52"/>
      <c r="T157" s="55"/>
      <c r="U157" s="52"/>
      <c r="V157" s="56"/>
      <c r="W157" s="56"/>
      <c r="X157" s="56"/>
      <c r="Y157" s="56"/>
      <c r="Z157" s="56"/>
      <c r="AA157" s="56"/>
      <c r="AB157" s="56"/>
      <c r="AC157" s="56"/>
      <c r="AD157" s="56"/>
      <c r="AE157" s="56" t="s">
        <v>182</v>
      </c>
      <c r="AF157" s="56">
        <v>0</v>
      </c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56"/>
    </row>
    <row r="158" spans="1:60" outlineLevel="1" x14ac:dyDescent="0.2">
      <c r="A158" s="49"/>
      <c r="B158" s="50"/>
      <c r="C158" s="57" t="s">
        <v>344</v>
      </c>
      <c r="D158" s="58"/>
      <c r="E158" s="59">
        <v>23.1</v>
      </c>
      <c r="F158" s="54"/>
      <c r="G158" s="54"/>
      <c r="H158" s="54"/>
      <c r="I158" s="54"/>
      <c r="J158" s="54"/>
      <c r="K158" s="54"/>
      <c r="L158" s="54"/>
      <c r="M158" s="54"/>
      <c r="N158" s="52"/>
      <c r="O158" s="52"/>
      <c r="P158" s="52"/>
      <c r="Q158" s="52"/>
      <c r="R158" s="52"/>
      <c r="S158" s="52"/>
      <c r="T158" s="55"/>
      <c r="U158" s="52"/>
      <c r="V158" s="56"/>
      <c r="W158" s="56"/>
      <c r="X158" s="56"/>
      <c r="Y158" s="56"/>
      <c r="Z158" s="56"/>
      <c r="AA158" s="56"/>
      <c r="AB158" s="56"/>
      <c r="AC158" s="56"/>
      <c r="AD158" s="56"/>
      <c r="AE158" s="56" t="s">
        <v>182</v>
      </c>
      <c r="AF158" s="56">
        <v>0</v>
      </c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56"/>
    </row>
    <row r="159" spans="1:60" outlineLevel="1" x14ac:dyDescent="0.2">
      <c r="A159" s="49"/>
      <c r="B159" s="50"/>
      <c r="C159" s="57" t="s">
        <v>345</v>
      </c>
      <c r="D159" s="58"/>
      <c r="E159" s="59">
        <v>103.95</v>
      </c>
      <c r="F159" s="54"/>
      <c r="G159" s="54"/>
      <c r="H159" s="54"/>
      <c r="I159" s="54"/>
      <c r="J159" s="54"/>
      <c r="K159" s="54"/>
      <c r="L159" s="54"/>
      <c r="M159" s="54"/>
      <c r="N159" s="52"/>
      <c r="O159" s="52"/>
      <c r="P159" s="52"/>
      <c r="Q159" s="52"/>
      <c r="R159" s="52"/>
      <c r="S159" s="52"/>
      <c r="T159" s="55"/>
      <c r="U159" s="52"/>
      <c r="V159" s="56"/>
      <c r="W159" s="56"/>
      <c r="X159" s="56"/>
      <c r="Y159" s="56"/>
      <c r="Z159" s="56"/>
      <c r="AA159" s="56"/>
      <c r="AB159" s="56"/>
      <c r="AC159" s="56"/>
      <c r="AD159" s="56"/>
      <c r="AE159" s="56" t="s">
        <v>182</v>
      </c>
      <c r="AF159" s="56">
        <v>0</v>
      </c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</row>
    <row r="160" spans="1:60" outlineLevel="1" x14ac:dyDescent="0.2">
      <c r="A160" s="49"/>
      <c r="B160" s="50"/>
      <c r="C160" s="57" t="s">
        <v>346</v>
      </c>
      <c r="D160" s="58"/>
      <c r="E160" s="59">
        <v>9.3981999999999992</v>
      </c>
      <c r="F160" s="54"/>
      <c r="G160" s="54"/>
      <c r="H160" s="54"/>
      <c r="I160" s="54"/>
      <c r="J160" s="54"/>
      <c r="K160" s="54"/>
      <c r="L160" s="54"/>
      <c r="M160" s="54"/>
      <c r="N160" s="52"/>
      <c r="O160" s="52"/>
      <c r="P160" s="52"/>
      <c r="Q160" s="52"/>
      <c r="R160" s="52"/>
      <c r="S160" s="52"/>
      <c r="T160" s="55"/>
      <c r="U160" s="52"/>
      <c r="V160" s="56"/>
      <c r="W160" s="56"/>
      <c r="X160" s="56"/>
      <c r="Y160" s="56"/>
      <c r="Z160" s="56"/>
      <c r="AA160" s="56"/>
      <c r="AB160" s="56"/>
      <c r="AC160" s="56"/>
      <c r="AD160" s="56"/>
      <c r="AE160" s="56" t="s">
        <v>182</v>
      </c>
      <c r="AF160" s="56">
        <v>0</v>
      </c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56"/>
    </row>
    <row r="161" spans="1:60" outlineLevel="1" x14ac:dyDescent="0.2">
      <c r="A161" s="49"/>
      <c r="B161" s="50"/>
      <c r="C161" s="57" t="s">
        <v>347</v>
      </c>
      <c r="D161" s="58"/>
      <c r="E161" s="59">
        <v>4.4400000000000004</v>
      </c>
      <c r="F161" s="54"/>
      <c r="G161" s="54"/>
      <c r="H161" s="54"/>
      <c r="I161" s="54"/>
      <c r="J161" s="54"/>
      <c r="K161" s="54"/>
      <c r="L161" s="54"/>
      <c r="M161" s="54"/>
      <c r="N161" s="52"/>
      <c r="O161" s="52"/>
      <c r="P161" s="52"/>
      <c r="Q161" s="52"/>
      <c r="R161" s="52"/>
      <c r="S161" s="52"/>
      <c r="T161" s="55"/>
      <c r="U161" s="52"/>
      <c r="V161" s="56"/>
      <c r="W161" s="56"/>
      <c r="X161" s="56"/>
      <c r="Y161" s="56"/>
      <c r="Z161" s="56"/>
      <c r="AA161" s="56"/>
      <c r="AB161" s="56"/>
      <c r="AC161" s="56"/>
      <c r="AD161" s="56"/>
      <c r="AE161" s="56" t="s">
        <v>182</v>
      </c>
      <c r="AF161" s="56">
        <v>0</v>
      </c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56"/>
    </row>
    <row r="162" spans="1:60" outlineLevel="1" x14ac:dyDescent="0.2">
      <c r="A162" s="49"/>
      <c r="B162" s="50"/>
      <c r="C162" s="77" t="s">
        <v>311</v>
      </c>
      <c r="D162" s="78"/>
      <c r="E162" s="79">
        <v>140.88820000000001</v>
      </c>
      <c r="F162" s="54"/>
      <c r="G162" s="54"/>
      <c r="H162" s="54"/>
      <c r="I162" s="54"/>
      <c r="J162" s="54"/>
      <c r="K162" s="54"/>
      <c r="L162" s="54"/>
      <c r="M162" s="54"/>
      <c r="N162" s="52"/>
      <c r="O162" s="52"/>
      <c r="P162" s="52"/>
      <c r="Q162" s="52"/>
      <c r="R162" s="52"/>
      <c r="S162" s="52"/>
      <c r="T162" s="55"/>
      <c r="U162" s="52"/>
      <c r="V162" s="56"/>
      <c r="W162" s="56"/>
      <c r="X162" s="56"/>
      <c r="Y162" s="56"/>
      <c r="Z162" s="56"/>
      <c r="AA162" s="56"/>
      <c r="AB162" s="56"/>
      <c r="AC162" s="56"/>
      <c r="AD162" s="56"/>
      <c r="AE162" s="56" t="s">
        <v>182</v>
      </c>
      <c r="AF162" s="56">
        <v>1</v>
      </c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</row>
    <row r="163" spans="1:60" outlineLevel="1" x14ac:dyDescent="0.2">
      <c r="A163" s="49">
        <v>45</v>
      </c>
      <c r="B163" s="50" t="s">
        <v>348</v>
      </c>
      <c r="C163" s="51" t="s">
        <v>349</v>
      </c>
      <c r="D163" s="52" t="s">
        <v>317</v>
      </c>
      <c r="E163" s="53">
        <v>2.6400000000000006</v>
      </c>
      <c r="F163" s="92"/>
      <c r="G163" s="54">
        <f>F163*E163</f>
        <v>0</v>
      </c>
      <c r="H163" s="54">
        <v>200</v>
      </c>
      <c r="I163" s="54">
        <f>ROUND(E163*H163,2)</f>
        <v>528</v>
      </c>
      <c r="J163" s="54">
        <v>0</v>
      </c>
      <c r="K163" s="54">
        <f>ROUND(E163*J163,2)</f>
        <v>0</v>
      </c>
      <c r="L163" s="54">
        <v>21</v>
      </c>
      <c r="M163" s="54">
        <f>G163*(1+L163/100)</f>
        <v>0</v>
      </c>
      <c r="N163" s="52">
        <v>2.0799999999999998E-3</v>
      </c>
      <c r="O163" s="52">
        <f>ROUND(E163*N163,5)</f>
        <v>5.4900000000000001E-3</v>
      </c>
      <c r="P163" s="52">
        <v>0</v>
      </c>
      <c r="Q163" s="52">
        <f>ROUND(E163*P163,5)</f>
        <v>0</v>
      </c>
      <c r="R163" s="52"/>
      <c r="S163" s="52"/>
      <c r="T163" s="55">
        <v>0</v>
      </c>
      <c r="U163" s="52">
        <f>ROUND(E163*T163,2)</f>
        <v>0</v>
      </c>
      <c r="V163" s="56"/>
      <c r="W163" s="56"/>
      <c r="X163" s="56"/>
      <c r="Y163" s="56"/>
      <c r="Z163" s="56"/>
      <c r="AA163" s="56"/>
      <c r="AB163" s="56"/>
      <c r="AC163" s="56"/>
      <c r="AD163" s="56"/>
      <c r="AE163" s="56" t="s">
        <v>208</v>
      </c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56"/>
    </row>
    <row r="164" spans="1:60" outlineLevel="1" x14ac:dyDescent="0.2">
      <c r="A164" s="49"/>
      <c r="B164" s="50"/>
      <c r="C164" s="57" t="s">
        <v>350</v>
      </c>
      <c r="D164" s="58"/>
      <c r="E164" s="59">
        <v>2.4</v>
      </c>
      <c r="F164" s="54"/>
      <c r="G164" s="54"/>
      <c r="H164" s="54"/>
      <c r="I164" s="54"/>
      <c r="J164" s="54"/>
      <c r="K164" s="54"/>
      <c r="L164" s="54"/>
      <c r="M164" s="54"/>
      <c r="N164" s="52"/>
      <c r="O164" s="52"/>
      <c r="P164" s="52"/>
      <c r="Q164" s="52"/>
      <c r="R164" s="52"/>
      <c r="S164" s="52"/>
      <c r="T164" s="55"/>
      <c r="U164" s="52"/>
      <c r="V164" s="56"/>
      <c r="W164" s="56"/>
      <c r="X164" s="56"/>
      <c r="Y164" s="56"/>
      <c r="Z164" s="56"/>
      <c r="AA164" s="56"/>
      <c r="AB164" s="56"/>
      <c r="AC164" s="56"/>
      <c r="AD164" s="56"/>
      <c r="AE164" s="56" t="s">
        <v>182</v>
      </c>
      <c r="AF164" s="56">
        <v>0</v>
      </c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56"/>
    </row>
    <row r="165" spans="1:60" outlineLevel="1" x14ac:dyDescent="0.2">
      <c r="A165" s="49"/>
      <c r="B165" s="50"/>
      <c r="C165" s="57" t="s">
        <v>351</v>
      </c>
      <c r="D165" s="58"/>
      <c r="E165" s="59">
        <v>0.24</v>
      </c>
      <c r="F165" s="54"/>
      <c r="G165" s="54"/>
      <c r="H165" s="54"/>
      <c r="I165" s="54"/>
      <c r="J165" s="54"/>
      <c r="K165" s="54"/>
      <c r="L165" s="54"/>
      <c r="M165" s="54"/>
      <c r="N165" s="52"/>
      <c r="O165" s="52"/>
      <c r="P165" s="52"/>
      <c r="Q165" s="52"/>
      <c r="R165" s="52"/>
      <c r="S165" s="52"/>
      <c r="T165" s="55"/>
      <c r="U165" s="52"/>
      <c r="V165" s="56"/>
      <c r="W165" s="56"/>
      <c r="X165" s="56"/>
      <c r="Y165" s="56"/>
      <c r="Z165" s="56"/>
      <c r="AA165" s="56"/>
      <c r="AB165" s="56"/>
      <c r="AC165" s="56"/>
      <c r="AD165" s="56"/>
      <c r="AE165" s="56" t="s">
        <v>182</v>
      </c>
      <c r="AF165" s="56">
        <v>0</v>
      </c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56"/>
    </row>
    <row r="166" spans="1:60" ht="22.5" outlineLevel="1" x14ac:dyDescent="0.2">
      <c r="A166" s="49">
        <v>46</v>
      </c>
      <c r="B166" s="50" t="s">
        <v>352</v>
      </c>
      <c r="C166" s="51" t="s">
        <v>353</v>
      </c>
      <c r="D166" s="52" t="s">
        <v>332</v>
      </c>
      <c r="E166" s="53">
        <v>10.33802</v>
      </c>
      <c r="F166" s="92">
        <v>0</v>
      </c>
      <c r="G166" s="54">
        <f>F166*E166</f>
        <v>0</v>
      </c>
      <c r="H166" s="54">
        <v>50</v>
      </c>
      <c r="I166" s="54">
        <f>ROUND(E166*H166,2)</f>
        <v>516.9</v>
      </c>
      <c r="J166" s="54">
        <v>0</v>
      </c>
      <c r="K166" s="54">
        <f>ROUND(E166*J166,2)</f>
        <v>0</v>
      </c>
      <c r="L166" s="54">
        <v>21</v>
      </c>
      <c r="M166" s="54">
        <f>G166*(1+L166/100)</f>
        <v>0</v>
      </c>
      <c r="N166" s="52">
        <v>1E-3</v>
      </c>
      <c r="O166" s="52">
        <f>ROUND(E166*N166,5)</f>
        <v>1.034E-2</v>
      </c>
      <c r="P166" s="52">
        <v>0</v>
      </c>
      <c r="Q166" s="52">
        <f>ROUND(E166*P166,5)</f>
        <v>0</v>
      </c>
      <c r="R166" s="52"/>
      <c r="S166" s="52"/>
      <c r="T166" s="55">
        <v>0</v>
      </c>
      <c r="U166" s="52">
        <f>ROUND(E166*T166,2)</f>
        <v>0</v>
      </c>
      <c r="V166" s="56"/>
      <c r="W166" s="56"/>
      <c r="X166" s="56"/>
      <c r="Y166" s="56"/>
      <c r="Z166" s="56"/>
      <c r="AA166" s="56"/>
      <c r="AB166" s="56"/>
      <c r="AC166" s="56"/>
      <c r="AD166" s="56"/>
      <c r="AE166" s="56" t="s">
        <v>208</v>
      </c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</row>
    <row r="167" spans="1:60" outlineLevel="1" x14ac:dyDescent="0.2">
      <c r="A167" s="49"/>
      <c r="B167" s="50"/>
      <c r="C167" s="57" t="s">
        <v>343</v>
      </c>
      <c r="D167" s="58"/>
      <c r="E167" s="59"/>
      <c r="F167" s="54"/>
      <c r="G167" s="54"/>
      <c r="H167" s="54"/>
      <c r="I167" s="54"/>
      <c r="J167" s="54"/>
      <c r="K167" s="54"/>
      <c r="L167" s="54"/>
      <c r="M167" s="54"/>
      <c r="N167" s="52"/>
      <c r="O167" s="52"/>
      <c r="P167" s="52"/>
      <c r="Q167" s="52"/>
      <c r="R167" s="52"/>
      <c r="S167" s="52"/>
      <c r="T167" s="55"/>
      <c r="U167" s="52"/>
      <c r="V167" s="56"/>
      <c r="W167" s="56"/>
      <c r="X167" s="56"/>
      <c r="Y167" s="56"/>
      <c r="Z167" s="56"/>
      <c r="AA167" s="56"/>
      <c r="AB167" s="56"/>
      <c r="AC167" s="56"/>
      <c r="AD167" s="56"/>
      <c r="AE167" s="56" t="s">
        <v>182</v>
      </c>
      <c r="AF167" s="56">
        <v>0</v>
      </c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56"/>
    </row>
    <row r="168" spans="1:60" outlineLevel="1" x14ac:dyDescent="0.2">
      <c r="A168" s="49"/>
      <c r="B168" s="50"/>
      <c r="C168" s="57" t="s">
        <v>346</v>
      </c>
      <c r="D168" s="58"/>
      <c r="E168" s="59">
        <v>9.3981999999999992</v>
      </c>
      <c r="F168" s="54"/>
      <c r="G168" s="54"/>
      <c r="H168" s="54"/>
      <c r="I168" s="54"/>
      <c r="J168" s="54"/>
      <c r="K168" s="54"/>
      <c r="L168" s="54"/>
      <c r="M168" s="54"/>
      <c r="N168" s="52"/>
      <c r="O168" s="52"/>
      <c r="P168" s="52"/>
      <c r="Q168" s="52"/>
      <c r="R168" s="52"/>
      <c r="S168" s="52"/>
      <c r="T168" s="55"/>
      <c r="U168" s="52"/>
      <c r="V168" s="56"/>
      <c r="W168" s="56"/>
      <c r="X168" s="56"/>
      <c r="Y168" s="56"/>
      <c r="Z168" s="56"/>
      <c r="AA168" s="56"/>
      <c r="AB168" s="56"/>
      <c r="AC168" s="56"/>
      <c r="AD168" s="56"/>
      <c r="AE168" s="56" t="s">
        <v>182</v>
      </c>
      <c r="AF168" s="56">
        <v>0</v>
      </c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</row>
    <row r="169" spans="1:60" outlineLevel="1" x14ac:dyDescent="0.2">
      <c r="A169" s="49"/>
      <c r="B169" s="50"/>
      <c r="C169" s="57" t="s">
        <v>354</v>
      </c>
      <c r="D169" s="58"/>
      <c r="E169" s="59">
        <v>0.93981999999999999</v>
      </c>
      <c r="F169" s="54"/>
      <c r="G169" s="54"/>
      <c r="H169" s="54"/>
      <c r="I169" s="54"/>
      <c r="J169" s="54"/>
      <c r="K169" s="54"/>
      <c r="L169" s="54"/>
      <c r="M169" s="54"/>
      <c r="N169" s="52"/>
      <c r="O169" s="52"/>
      <c r="P169" s="52"/>
      <c r="Q169" s="52"/>
      <c r="R169" s="52"/>
      <c r="S169" s="52"/>
      <c r="T169" s="55"/>
      <c r="U169" s="52"/>
      <c r="V169" s="56"/>
      <c r="W169" s="56"/>
      <c r="X169" s="56"/>
      <c r="Y169" s="56"/>
      <c r="Z169" s="56"/>
      <c r="AA169" s="56"/>
      <c r="AB169" s="56"/>
      <c r="AC169" s="56"/>
      <c r="AD169" s="56"/>
      <c r="AE169" s="56" t="s">
        <v>182</v>
      </c>
      <c r="AF169" s="56">
        <v>0</v>
      </c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</row>
    <row r="170" spans="1:60" ht="22.5" outlineLevel="1" x14ac:dyDescent="0.2">
      <c r="A170" s="49">
        <v>47</v>
      </c>
      <c r="B170" s="50" t="s">
        <v>355</v>
      </c>
      <c r="C170" s="51" t="s">
        <v>356</v>
      </c>
      <c r="D170" s="52" t="s">
        <v>332</v>
      </c>
      <c r="E170" s="53">
        <v>139.75500000000002</v>
      </c>
      <c r="F170" s="92"/>
      <c r="G170" s="54">
        <f>F170*E170</f>
        <v>0</v>
      </c>
      <c r="H170" s="54">
        <v>48</v>
      </c>
      <c r="I170" s="54">
        <f>ROUND(E170*H170,2)</f>
        <v>6708.24</v>
      </c>
      <c r="J170" s="54">
        <v>0</v>
      </c>
      <c r="K170" s="54">
        <f>ROUND(E170*J170,2)</f>
        <v>0</v>
      </c>
      <c r="L170" s="54">
        <v>21</v>
      </c>
      <c r="M170" s="54">
        <f>G170*(1+L170/100)</f>
        <v>0</v>
      </c>
      <c r="N170" s="52">
        <v>1E-3</v>
      </c>
      <c r="O170" s="52">
        <f>ROUND(E170*N170,5)</f>
        <v>0.13976</v>
      </c>
      <c r="P170" s="52">
        <v>0</v>
      </c>
      <c r="Q170" s="52">
        <f>ROUND(E170*P170,5)</f>
        <v>0</v>
      </c>
      <c r="R170" s="52"/>
      <c r="S170" s="52"/>
      <c r="T170" s="55">
        <v>0</v>
      </c>
      <c r="U170" s="52">
        <f>ROUND(E170*T170,2)</f>
        <v>0</v>
      </c>
      <c r="V170" s="56"/>
      <c r="W170" s="56"/>
      <c r="X170" s="56"/>
      <c r="Y170" s="56"/>
      <c r="Z170" s="56"/>
      <c r="AA170" s="56"/>
      <c r="AB170" s="56"/>
      <c r="AC170" s="56"/>
      <c r="AD170" s="56"/>
      <c r="AE170" s="56" t="s">
        <v>208</v>
      </c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56"/>
    </row>
    <row r="171" spans="1:60" outlineLevel="1" x14ac:dyDescent="0.2">
      <c r="A171" s="49"/>
      <c r="B171" s="50"/>
      <c r="C171" s="57" t="s">
        <v>343</v>
      </c>
      <c r="D171" s="58"/>
      <c r="E171" s="59"/>
      <c r="F171" s="54"/>
      <c r="G171" s="54"/>
      <c r="H171" s="54"/>
      <c r="I171" s="54"/>
      <c r="J171" s="54"/>
      <c r="K171" s="54"/>
      <c r="L171" s="54"/>
      <c r="M171" s="54"/>
      <c r="N171" s="52"/>
      <c r="O171" s="52"/>
      <c r="P171" s="52"/>
      <c r="Q171" s="52"/>
      <c r="R171" s="52"/>
      <c r="S171" s="52"/>
      <c r="T171" s="55"/>
      <c r="U171" s="52"/>
      <c r="V171" s="56"/>
      <c r="W171" s="56"/>
      <c r="X171" s="56"/>
      <c r="Y171" s="56"/>
      <c r="Z171" s="56"/>
      <c r="AA171" s="56"/>
      <c r="AB171" s="56"/>
      <c r="AC171" s="56"/>
      <c r="AD171" s="56"/>
      <c r="AE171" s="56" t="s">
        <v>182</v>
      </c>
      <c r="AF171" s="56">
        <v>0</v>
      </c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</row>
    <row r="172" spans="1:60" outlineLevel="1" x14ac:dyDescent="0.2">
      <c r="A172" s="49"/>
      <c r="B172" s="50"/>
      <c r="C172" s="57" t="s">
        <v>344</v>
      </c>
      <c r="D172" s="58"/>
      <c r="E172" s="59">
        <v>23.1</v>
      </c>
      <c r="F172" s="54"/>
      <c r="G172" s="54"/>
      <c r="H172" s="54"/>
      <c r="I172" s="54"/>
      <c r="J172" s="54"/>
      <c r="K172" s="54"/>
      <c r="L172" s="54"/>
      <c r="M172" s="54"/>
      <c r="N172" s="52"/>
      <c r="O172" s="52"/>
      <c r="P172" s="52"/>
      <c r="Q172" s="52"/>
      <c r="R172" s="52"/>
      <c r="S172" s="52"/>
      <c r="T172" s="55"/>
      <c r="U172" s="52"/>
      <c r="V172" s="56"/>
      <c r="W172" s="56"/>
      <c r="X172" s="56"/>
      <c r="Y172" s="56"/>
      <c r="Z172" s="56"/>
      <c r="AA172" s="56"/>
      <c r="AB172" s="56"/>
      <c r="AC172" s="56"/>
      <c r="AD172" s="56"/>
      <c r="AE172" s="56" t="s">
        <v>182</v>
      </c>
      <c r="AF172" s="56">
        <v>0</v>
      </c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</row>
    <row r="173" spans="1:60" outlineLevel="1" x14ac:dyDescent="0.2">
      <c r="A173" s="49"/>
      <c r="B173" s="50"/>
      <c r="C173" s="57" t="s">
        <v>345</v>
      </c>
      <c r="D173" s="58"/>
      <c r="E173" s="59">
        <v>103.95</v>
      </c>
      <c r="F173" s="54"/>
      <c r="G173" s="54"/>
      <c r="H173" s="54"/>
      <c r="I173" s="54"/>
      <c r="J173" s="54"/>
      <c r="K173" s="54"/>
      <c r="L173" s="54"/>
      <c r="M173" s="54"/>
      <c r="N173" s="52"/>
      <c r="O173" s="52"/>
      <c r="P173" s="52"/>
      <c r="Q173" s="52"/>
      <c r="R173" s="52"/>
      <c r="S173" s="52"/>
      <c r="T173" s="55"/>
      <c r="U173" s="52"/>
      <c r="V173" s="56"/>
      <c r="W173" s="56"/>
      <c r="X173" s="56"/>
      <c r="Y173" s="56"/>
      <c r="Z173" s="56"/>
      <c r="AA173" s="56"/>
      <c r="AB173" s="56"/>
      <c r="AC173" s="56"/>
      <c r="AD173" s="56"/>
      <c r="AE173" s="56" t="s">
        <v>182</v>
      </c>
      <c r="AF173" s="56">
        <v>0</v>
      </c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56"/>
    </row>
    <row r="174" spans="1:60" outlineLevel="1" x14ac:dyDescent="0.2">
      <c r="A174" s="49"/>
      <c r="B174" s="50"/>
      <c r="C174" s="77" t="s">
        <v>311</v>
      </c>
      <c r="D174" s="78"/>
      <c r="E174" s="79">
        <v>127.05</v>
      </c>
      <c r="F174" s="54"/>
      <c r="G174" s="54"/>
      <c r="H174" s="54"/>
      <c r="I174" s="54"/>
      <c r="J174" s="54"/>
      <c r="K174" s="54"/>
      <c r="L174" s="54"/>
      <c r="M174" s="54"/>
      <c r="N174" s="52"/>
      <c r="O174" s="52"/>
      <c r="P174" s="52"/>
      <c r="Q174" s="52"/>
      <c r="R174" s="52"/>
      <c r="S174" s="52"/>
      <c r="T174" s="55"/>
      <c r="U174" s="52"/>
      <c r="V174" s="56"/>
      <c r="W174" s="56"/>
      <c r="X174" s="56"/>
      <c r="Y174" s="56"/>
      <c r="Z174" s="56"/>
      <c r="AA174" s="56"/>
      <c r="AB174" s="56"/>
      <c r="AC174" s="56"/>
      <c r="AD174" s="56"/>
      <c r="AE174" s="56" t="s">
        <v>182</v>
      </c>
      <c r="AF174" s="56">
        <v>1</v>
      </c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</row>
    <row r="175" spans="1:60" outlineLevel="1" x14ac:dyDescent="0.2">
      <c r="A175" s="49"/>
      <c r="B175" s="50"/>
      <c r="C175" s="57" t="s">
        <v>357</v>
      </c>
      <c r="D175" s="58"/>
      <c r="E175" s="59">
        <v>12.705</v>
      </c>
      <c r="F175" s="54"/>
      <c r="G175" s="54"/>
      <c r="H175" s="54"/>
      <c r="I175" s="54"/>
      <c r="J175" s="54"/>
      <c r="K175" s="54"/>
      <c r="L175" s="54"/>
      <c r="M175" s="54"/>
      <c r="N175" s="52"/>
      <c r="O175" s="52"/>
      <c r="P175" s="52"/>
      <c r="Q175" s="52"/>
      <c r="R175" s="52"/>
      <c r="S175" s="52"/>
      <c r="T175" s="55"/>
      <c r="U175" s="52"/>
      <c r="V175" s="56"/>
      <c r="W175" s="56"/>
      <c r="X175" s="56"/>
      <c r="Y175" s="56"/>
      <c r="Z175" s="56"/>
      <c r="AA175" s="56"/>
      <c r="AB175" s="56"/>
      <c r="AC175" s="56"/>
      <c r="AD175" s="56"/>
      <c r="AE175" s="56" t="s">
        <v>182</v>
      </c>
      <c r="AF175" s="56">
        <v>0</v>
      </c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</row>
    <row r="176" spans="1:60" outlineLevel="1" x14ac:dyDescent="0.2">
      <c r="A176" s="49">
        <v>48</v>
      </c>
      <c r="B176" s="50" t="s">
        <v>358</v>
      </c>
      <c r="C176" s="51" t="s">
        <v>359</v>
      </c>
      <c r="D176" s="52" t="s">
        <v>360</v>
      </c>
      <c r="E176" s="53">
        <v>1</v>
      </c>
      <c r="F176" s="92"/>
      <c r="G176" s="54">
        <f>F176*E176</f>
        <v>0</v>
      </c>
      <c r="H176" s="54">
        <v>0</v>
      </c>
      <c r="I176" s="54">
        <f>ROUND(E176*H176,2)</f>
        <v>0</v>
      </c>
      <c r="J176" s="54">
        <v>2000</v>
      </c>
      <c r="K176" s="54">
        <f>ROUND(E176*J176,2)</f>
        <v>2000</v>
      </c>
      <c r="L176" s="54">
        <v>21</v>
      </c>
      <c r="M176" s="54">
        <f>G176*(1+L176/100)</f>
        <v>0</v>
      </c>
      <c r="N176" s="52">
        <v>0</v>
      </c>
      <c r="O176" s="52">
        <f>ROUND(E176*N176,5)</f>
        <v>0</v>
      </c>
      <c r="P176" s="52">
        <v>0</v>
      </c>
      <c r="Q176" s="52">
        <f>ROUND(E176*P176,5)</f>
        <v>0</v>
      </c>
      <c r="R176" s="52"/>
      <c r="S176" s="52"/>
      <c r="T176" s="55">
        <v>0</v>
      </c>
      <c r="U176" s="52">
        <f>ROUND(E176*T176,2)</f>
        <v>0</v>
      </c>
      <c r="V176" s="56"/>
      <c r="W176" s="56"/>
      <c r="X176" s="56"/>
      <c r="Y176" s="56"/>
      <c r="Z176" s="56"/>
      <c r="AA176" s="56"/>
      <c r="AB176" s="56"/>
      <c r="AC176" s="56"/>
      <c r="AD176" s="56"/>
      <c r="AE176" s="56" t="s">
        <v>180</v>
      </c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</row>
    <row r="177" spans="1:60" outlineLevel="1" x14ac:dyDescent="0.2">
      <c r="A177" s="49">
        <v>49</v>
      </c>
      <c r="B177" s="50" t="s">
        <v>361</v>
      </c>
      <c r="C177" s="51" t="s">
        <v>362</v>
      </c>
      <c r="D177" s="52" t="s">
        <v>256</v>
      </c>
      <c r="E177" s="53">
        <v>0.17299999999999999</v>
      </c>
      <c r="F177" s="92"/>
      <c r="G177" s="54">
        <f>F177*E177</f>
        <v>0</v>
      </c>
      <c r="H177" s="54">
        <v>0</v>
      </c>
      <c r="I177" s="54">
        <f>ROUND(E177*H177,2)</f>
        <v>0</v>
      </c>
      <c r="J177" s="54">
        <v>1708</v>
      </c>
      <c r="K177" s="54">
        <f>ROUND(E177*J177,2)</f>
        <v>295.48</v>
      </c>
      <c r="L177" s="54">
        <v>21</v>
      </c>
      <c r="M177" s="54">
        <f>G177*(1+L177/100)</f>
        <v>0</v>
      </c>
      <c r="N177" s="52">
        <v>0</v>
      </c>
      <c r="O177" s="52">
        <f>ROUND(E177*N177,5)</f>
        <v>0</v>
      </c>
      <c r="P177" s="52">
        <v>0</v>
      </c>
      <c r="Q177" s="52">
        <f>ROUND(E177*P177,5)</f>
        <v>0</v>
      </c>
      <c r="R177" s="52"/>
      <c r="S177" s="52"/>
      <c r="T177" s="55">
        <v>3.327</v>
      </c>
      <c r="U177" s="52">
        <f>ROUND(E177*T177,2)</f>
        <v>0.57999999999999996</v>
      </c>
      <c r="V177" s="56"/>
      <c r="W177" s="56"/>
      <c r="X177" s="56"/>
      <c r="Y177" s="56"/>
      <c r="Z177" s="56"/>
      <c r="AA177" s="56"/>
      <c r="AB177" s="56"/>
      <c r="AC177" s="56"/>
      <c r="AD177" s="56"/>
      <c r="AE177" s="56" t="s">
        <v>180</v>
      </c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</row>
    <row r="178" spans="1:60" x14ac:dyDescent="0.2">
      <c r="A178" s="66" t="s">
        <v>175</v>
      </c>
      <c r="B178" s="67" t="s">
        <v>144</v>
      </c>
      <c r="C178" s="68" t="s">
        <v>145</v>
      </c>
      <c r="D178" s="69"/>
      <c r="E178" s="70"/>
      <c r="F178" s="71"/>
      <c r="G178" s="71">
        <f>SUMIF(AE179:AE212,"&lt;&gt;NOR",G179:G212)</f>
        <v>0</v>
      </c>
      <c r="H178" s="71"/>
      <c r="I178" s="71">
        <f>SUM(I179:I212)</f>
        <v>0</v>
      </c>
      <c r="J178" s="71"/>
      <c r="K178" s="71">
        <f>SUM(K179:K212)</f>
        <v>8358.1500000000015</v>
      </c>
      <c r="L178" s="71"/>
      <c r="M178" s="71">
        <f>SUM(M179:M212)</f>
        <v>0</v>
      </c>
      <c r="N178" s="69"/>
      <c r="O178" s="69">
        <f>SUM(O179:O212)</f>
        <v>1.4019999999999999E-2</v>
      </c>
      <c r="P178" s="69"/>
      <c r="Q178" s="69">
        <f>SUM(Q179:Q212)</f>
        <v>0</v>
      </c>
      <c r="R178" s="69"/>
      <c r="S178" s="69"/>
      <c r="T178" s="72"/>
      <c r="U178" s="69">
        <f>SUM(U179:U212)</f>
        <v>9.84</v>
      </c>
      <c r="AE178" s="21" t="s">
        <v>176</v>
      </c>
    </row>
    <row r="179" spans="1:60" outlineLevel="1" x14ac:dyDescent="0.2">
      <c r="A179" s="49">
        <v>50</v>
      </c>
      <c r="B179" s="50" t="s">
        <v>363</v>
      </c>
      <c r="C179" s="51" t="s">
        <v>364</v>
      </c>
      <c r="D179" s="52" t="s">
        <v>192</v>
      </c>
      <c r="E179" s="53">
        <v>4.056</v>
      </c>
      <c r="F179" s="92"/>
      <c r="G179" s="54">
        <f>F179*E179</f>
        <v>0</v>
      </c>
      <c r="H179" s="54">
        <v>0</v>
      </c>
      <c r="I179" s="54">
        <f>ROUND(E179*H179,2)</f>
        <v>0</v>
      </c>
      <c r="J179" s="54">
        <v>273</v>
      </c>
      <c r="K179" s="54">
        <f>ROUND(E179*J179,2)</f>
        <v>1107.29</v>
      </c>
      <c r="L179" s="54">
        <v>21</v>
      </c>
      <c r="M179" s="54">
        <f>G179*(1+L179/100)</f>
        <v>0</v>
      </c>
      <c r="N179" s="52">
        <v>5.1999999999999995E-4</v>
      </c>
      <c r="O179" s="52">
        <f>ROUND(E179*N179,5)</f>
        <v>2.1099999999999999E-3</v>
      </c>
      <c r="P179" s="52">
        <v>0</v>
      </c>
      <c r="Q179" s="52">
        <f>ROUND(E179*P179,5)</f>
        <v>0</v>
      </c>
      <c r="R179" s="52"/>
      <c r="S179" s="52"/>
      <c r="T179" s="55">
        <v>0.28999999999999998</v>
      </c>
      <c r="U179" s="52">
        <f>ROUND(E179*T179,2)</f>
        <v>1.18</v>
      </c>
      <c r="V179" s="56"/>
      <c r="W179" s="56"/>
      <c r="X179" s="56"/>
      <c r="Y179" s="56"/>
      <c r="Z179" s="56"/>
      <c r="AA179" s="56"/>
      <c r="AB179" s="56"/>
      <c r="AC179" s="56"/>
      <c r="AD179" s="56"/>
      <c r="AE179" s="56" t="s">
        <v>180</v>
      </c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56"/>
    </row>
    <row r="180" spans="1:60" outlineLevel="1" x14ac:dyDescent="0.2">
      <c r="A180" s="49"/>
      <c r="B180" s="50"/>
      <c r="C180" s="57" t="s">
        <v>365</v>
      </c>
      <c r="D180" s="58"/>
      <c r="E180" s="59"/>
      <c r="F180" s="54"/>
      <c r="G180" s="54"/>
      <c r="H180" s="54"/>
      <c r="I180" s="54"/>
      <c r="J180" s="54"/>
      <c r="K180" s="54"/>
      <c r="L180" s="54"/>
      <c r="M180" s="54"/>
      <c r="N180" s="52"/>
      <c r="O180" s="52"/>
      <c r="P180" s="52"/>
      <c r="Q180" s="52"/>
      <c r="R180" s="52"/>
      <c r="S180" s="52"/>
      <c r="T180" s="55"/>
      <c r="U180" s="52"/>
      <c r="V180" s="56"/>
      <c r="W180" s="56"/>
      <c r="X180" s="56"/>
      <c r="Y180" s="56"/>
      <c r="Z180" s="56"/>
      <c r="AA180" s="56"/>
      <c r="AB180" s="56"/>
      <c r="AC180" s="56"/>
      <c r="AD180" s="56"/>
      <c r="AE180" s="56" t="s">
        <v>182</v>
      </c>
      <c r="AF180" s="56">
        <v>0</v>
      </c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</row>
    <row r="181" spans="1:60" outlineLevel="1" x14ac:dyDescent="0.2">
      <c r="A181" s="49"/>
      <c r="B181" s="50"/>
      <c r="C181" s="57" t="s">
        <v>366</v>
      </c>
      <c r="D181" s="58"/>
      <c r="E181" s="59">
        <v>4.056</v>
      </c>
      <c r="F181" s="54"/>
      <c r="G181" s="54"/>
      <c r="H181" s="54"/>
      <c r="I181" s="54"/>
      <c r="J181" s="54"/>
      <c r="K181" s="54"/>
      <c r="L181" s="54"/>
      <c r="M181" s="54"/>
      <c r="N181" s="52"/>
      <c r="O181" s="52"/>
      <c r="P181" s="52"/>
      <c r="Q181" s="52"/>
      <c r="R181" s="52"/>
      <c r="S181" s="52"/>
      <c r="T181" s="55"/>
      <c r="U181" s="52"/>
      <c r="V181" s="56"/>
      <c r="W181" s="56"/>
      <c r="X181" s="56"/>
      <c r="Y181" s="56"/>
      <c r="Z181" s="56"/>
      <c r="AA181" s="56"/>
      <c r="AB181" s="56"/>
      <c r="AC181" s="56"/>
      <c r="AD181" s="56"/>
      <c r="AE181" s="56" t="s">
        <v>182</v>
      </c>
      <c r="AF181" s="56">
        <v>0</v>
      </c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</row>
    <row r="182" spans="1:60" outlineLevel="1" x14ac:dyDescent="0.2">
      <c r="A182" s="49">
        <v>51</v>
      </c>
      <c r="B182" s="50" t="s">
        <v>367</v>
      </c>
      <c r="C182" s="51" t="s">
        <v>368</v>
      </c>
      <c r="D182" s="52" t="s">
        <v>192</v>
      </c>
      <c r="E182" s="53">
        <v>21.509</v>
      </c>
      <c r="F182" s="92">
        <v>0</v>
      </c>
      <c r="G182" s="54">
        <f>F182*E182</f>
        <v>0</v>
      </c>
      <c r="H182" s="54">
        <v>0</v>
      </c>
      <c r="I182" s="54">
        <f>ROUND(E182*H182,2)</f>
        <v>0</v>
      </c>
      <c r="J182" s="54">
        <v>104</v>
      </c>
      <c r="K182" s="54">
        <f>ROUND(E182*J182,2)</f>
        <v>2236.94</v>
      </c>
      <c r="L182" s="54">
        <v>21</v>
      </c>
      <c r="M182" s="54">
        <f>G182*(1+L182/100)</f>
        <v>0</v>
      </c>
      <c r="N182" s="52">
        <v>3.2000000000000003E-4</v>
      </c>
      <c r="O182" s="52">
        <f>ROUND(E182*N182,5)</f>
        <v>6.8799999999999998E-3</v>
      </c>
      <c r="P182" s="52">
        <v>0</v>
      </c>
      <c r="Q182" s="52">
        <f>ROUND(E182*P182,5)</f>
        <v>0</v>
      </c>
      <c r="R182" s="52"/>
      <c r="S182" s="52"/>
      <c r="T182" s="55">
        <v>9.7000000000000003E-2</v>
      </c>
      <c r="U182" s="52">
        <f>ROUND(E182*T182,2)</f>
        <v>2.09</v>
      </c>
      <c r="V182" s="56"/>
      <c r="W182" s="56"/>
      <c r="X182" s="56"/>
      <c r="Y182" s="56"/>
      <c r="Z182" s="56"/>
      <c r="AA182" s="56"/>
      <c r="AB182" s="56"/>
      <c r="AC182" s="56"/>
      <c r="AD182" s="56"/>
      <c r="AE182" s="56" t="s">
        <v>180</v>
      </c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</row>
    <row r="183" spans="1:60" outlineLevel="1" x14ac:dyDescent="0.2">
      <c r="A183" s="49"/>
      <c r="B183" s="50"/>
      <c r="C183" s="60" t="s">
        <v>369</v>
      </c>
      <c r="D183" s="61"/>
      <c r="E183" s="62"/>
      <c r="F183" s="63"/>
      <c r="G183" s="64"/>
      <c r="H183" s="54"/>
      <c r="I183" s="54"/>
      <c r="J183" s="54"/>
      <c r="K183" s="54"/>
      <c r="L183" s="54"/>
      <c r="M183" s="54"/>
      <c r="N183" s="52"/>
      <c r="O183" s="52"/>
      <c r="P183" s="52"/>
      <c r="Q183" s="52"/>
      <c r="R183" s="52"/>
      <c r="S183" s="52"/>
      <c r="T183" s="55"/>
      <c r="U183" s="52"/>
      <c r="V183" s="56"/>
      <c r="W183" s="56"/>
      <c r="X183" s="56"/>
      <c r="Y183" s="56"/>
      <c r="Z183" s="56"/>
      <c r="AA183" s="56"/>
      <c r="AB183" s="56"/>
      <c r="AC183" s="56"/>
      <c r="AD183" s="56"/>
      <c r="AE183" s="56" t="s">
        <v>222</v>
      </c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65" t="str">
        <f>C183</f>
        <v>nátěr ohradníku barvou bílou</v>
      </c>
      <c r="BB183" s="56"/>
      <c r="BC183" s="56"/>
      <c r="BD183" s="56"/>
      <c r="BE183" s="56"/>
      <c r="BF183" s="56"/>
      <c r="BG183" s="56"/>
      <c r="BH183" s="56"/>
    </row>
    <row r="184" spans="1:60" outlineLevel="1" x14ac:dyDescent="0.2">
      <c r="A184" s="49"/>
      <c r="B184" s="50"/>
      <c r="C184" s="57" t="s">
        <v>370</v>
      </c>
      <c r="D184" s="58"/>
      <c r="E184" s="59">
        <v>11.492000000000001</v>
      </c>
      <c r="F184" s="54"/>
      <c r="G184" s="54"/>
      <c r="H184" s="54"/>
      <c r="I184" s="54"/>
      <c r="J184" s="54"/>
      <c r="K184" s="54"/>
      <c r="L184" s="54"/>
      <c r="M184" s="54"/>
      <c r="N184" s="52"/>
      <c r="O184" s="52"/>
      <c r="P184" s="52"/>
      <c r="Q184" s="52"/>
      <c r="R184" s="52"/>
      <c r="S184" s="52"/>
      <c r="T184" s="55"/>
      <c r="U184" s="52"/>
      <c r="V184" s="56"/>
      <c r="W184" s="56"/>
      <c r="X184" s="56"/>
      <c r="Y184" s="56"/>
      <c r="Z184" s="56"/>
      <c r="AA184" s="56"/>
      <c r="AB184" s="56"/>
      <c r="AC184" s="56"/>
      <c r="AD184" s="56"/>
      <c r="AE184" s="56" t="s">
        <v>182</v>
      </c>
      <c r="AF184" s="56">
        <v>0</v>
      </c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56"/>
    </row>
    <row r="185" spans="1:60" outlineLevel="1" x14ac:dyDescent="0.2">
      <c r="A185" s="49"/>
      <c r="B185" s="50"/>
      <c r="C185" s="57" t="s">
        <v>371</v>
      </c>
      <c r="D185" s="58"/>
      <c r="E185" s="59">
        <v>8.91</v>
      </c>
      <c r="F185" s="54"/>
      <c r="G185" s="54"/>
      <c r="H185" s="54"/>
      <c r="I185" s="54"/>
      <c r="J185" s="54"/>
      <c r="K185" s="54"/>
      <c r="L185" s="54"/>
      <c r="M185" s="54"/>
      <c r="N185" s="52"/>
      <c r="O185" s="52"/>
      <c r="P185" s="52"/>
      <c r="Q185" s="52"/>
      <c r="R185" s="52"/>
      <c r="S185" s="52"/>
      <c r="T185" s="55"/>
      <c r="U185" s="52"/>
      <c r="V185" s="56"/>
      <c r="W185" s="56"/>
      <c r="X185" s="56"/>
      <c r="Y185" s="56"/>
      <c r="Z185" s="56"/>
      <c r="AA185" s="56"/>
      <c r="AB185" s="56"/>
      <c r="AC185" s="56"/>
      <c r="AD185" s="56"/>
      <c r="AE185" s="56" t="s">
        <v>182</v>
      </c>
      <c r="AF185" s="56">
        <v>0</v>
      </c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56"/>
    </row>
    <row r="186" spans="1:60" outlineLevel="1" x14ac:dyDescent="0.2">
      <c r="A186" s="49"/>
      <c r="B186" s="50"/>
      <c r="C186" s="57" t="s">
        <v>372</v>
      </c>
      <c r="D186" s="58"/>
      <c r="E186" s="59">
        <v>1.107</v>
      </c>
      <c r="F186" s="54"/>
      <c r="G186" s="54"/>
      <c r="H186" s="54"/>
      <c r="I186" s="54"/>
      <c r="J186" s="54"/>
      <c r="K186" s="54"/>
      <c r="L186" s="54"/>
      <c r="M186" s="54"/>
      <c r="N186" s="52"/>
      <c r="O186" s="52"/>
      <c r="P186" s="52"/>
      <c r="Q186" s="52"/>
      <c r="R186" s="52"/>
      <c r="S186" s="52"/>
      <c r="T186" s="55"/>
      <c r="U186" s="52"/>
      <c r="V186" s="56"/>
      <c r="W186" s="56"/>
      <c r="X186" s="56"/>
      <c r="Y186" s="56"/>
      <c r="Z186" s="56"/>
      <c r="AA186" s="56"/>
      <c r="AB186" s="56"/>
      <c r="AC186" s="56"/>
      <c r="AD186" s="56"/>
      <c r="AE186" s="56" t="s">
        <v>182</v>
      </c>
      <c r="AF186" s="56">
        <v>0</v>
      </c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56"/>
    </row>
    <row r="187" spans="1:60" ht="22.5" outlineLevel="1" x14ac:dyDescent="0.2">
      <c r="A187" s="49">
        <v>52</v>
      </c>
      <c r="B187" s="50" t="s">
        <v>373</v>
      </c>
      <c r="C187" s="51" t="s">
        <v>374</v>
      </c>
      <c r="D187" s="52" t="s">
        <v>192</v>
      </c>
      <c r="E187" s="53">
        <v>5.0960000000000001</v>
      </c>
      <c r="F187" s="92"/>
      <c r="G187" s="54">
        <f>F187*E187</f>
        <v>0</v>
      </c>
      <c r="H187" s="54">
        <v>0</v>
      </c>
      <c r="I187" s="54">
        <f>ROUND(E187*H187,2)</f>
        <v>0</v>
      </c>
      <c r="J187" s="54">
        <v>38</v>
      </c>
      <c r="K187" s="54">
        <f>ROUND(E187*J187,2)</f>
        <v>193.65</v>
      </c>
      <c r="L187" s="54">
        <v>21</v>
      </c>
      <c r="M187" s="54">
        <f>G187*(1+L187/100)</f>
        <v>0</v>
      </c>
      <c r="N187" s="52">
        <v>1.0000000000000001E-5</v>
      </c>
      <c r="O187" s="52">
        <f>ROUND(E187*N187,5)</f>
        <v>5.0000000000000002E-5</v>
      </c>
      <c r="P187" s="52">
        <v>0</v>
      </c>
      <c r="Q187" s="52">
        <f>ROUND(E187*P187,5)</f>
        <v>0</v>
      </c>
      <c r="R187" s="52"/>
      <c r="S187" s="52"/>
      <c r="T187" s="55">
        <v>7.1999999999999995E-2</v>
      </c>
      <c r="U187" s="52">
        <f>ROUND(E187*T187,2)</f>
        <v>0.37</v>
      </c>
      <c r="V187" s="56"/>
      <c r="W187" s="56"/>
      <c r="X187" s="56"/>
      <c r="Y187" s="56"/>
      <c r="Z187" s="56"/>
      <c r="AA187" s="56"/>
      <c r="AB187" s="56"/>
      <c r="AC187" s="56"/>
      <c r="AD187" s="56"/>
      <c r="AE187" s="56" t="s">
        <v>180</v>
      </c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</row>
    <row r="188" spans="1:60" outlineLevel="1" x14ac:dyDescent="0.2">
      <c r="A188" s="49"/>
      <c r="B188" s="50"/>
      <c r="C188" s="57" t="s">
        <v>375</v>
      </c>
      <c r="D188" s="58"/>
      <c r="E188" s="59"/>
      <c r="F188" s="54"/>
      <c r="G188" s="54"/>
      <c r="H188" s="54"/>
      <c r="I188" s="54"/>
      <c r="J188" s="54"/>
      <c r="K188" s="54"/>
      <c r="L188" s="54"/>
      <c r="M188" s="54"/>
      <c r="N188" s="52"/>
      <c r="O188" s="52"/>
      <c r="P188" s="52"/>
      <c r="Q188" s="52"/>
      <c r="R188" s="52"/>
      <c r="S188" s="52"/>
      <c r="T188" s="55"/>
      <c r="U188" s="52"/>
      <c r="V188" s="56"/>
      <c r="W188" s="56"/>
      <c r="X188" s="56"/>
      <c r="Y188" s="56"/>
      <c r="Z188" s="56"/>
      <c r="AA188" s="56"/>
      <c r="AB188" s="56"/>
      <c r="AC188" s="56"/>
      <c r="AD188" s="56"/>
      <c r="AE188" s="56" t="s">
        <v>182</v>
      </c>
      <c r="AF188" s="56">
        <v>0</v>
      </c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56"/>
    </row>
    <row r="189" spans="1:60" outlineLevel="1" x14ac:dyDescent="0.2">
      <c r="A189" s="49"/>
      <c r="B189" s="50"/>
      <c r="C189" s="57" t="s">
        <v>376</v>
      </c>
      <c r="D189" s="58"/>
      <c r="E189" s="59">
        <v>0.78400000000000003</v>
      </c>
      <c r="F189" s="54"/>
      <c r="G189" s="54"/>
      <c r="H189" s="54"/>
      <c r="I189" s="54"/>
      <c r="J189" s="54"/>
      <c r="K189" s="54"/>
      <c r="L189" s="54"/>
      <c r="M189" s="54"/>
      <c r="N189" s="52"/>
      <c r="O189" s="52"/>
      <c r="P189" s="52"/>
      <c r="Q189" s="52"/>
      <c r="R189" s="52"/>
      <c r="S189" s="52"/>
      <c r="T189" s="55"/>
      <c r="U189" s="52"/>
      <c r="V189" s="56"/>
      <c r="W189" s="56"/>
      <c r="X189" s="56"/>
      <c r="Y189" s="56"/>
      <c r="Z189" s="56"/>
      <c r="AA189" s="56"/>
      <c r="AB189" s="56"/>
      <c r="AC189" s="56"/>
      <c r="AD189" s="56"/>
      <c r="AE189" s="56" t="s">
        <v>182</v>
      </c>
      <c r="AF189" s="56">
        <v>0</v>
      </c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</row>
    <row r="190" spans="1:60" outlineLevel="1" x14ac:dyDescent="0.2">
      <c r="A190" s="49"/>
      <c r="B190" s="50"/>
      <c r="C190" s="57" t="s">
        <v>377</v>
      </c>
      <c r="D190" s="58"/>
      <c r="E190" s="59">
        <v>4.3120000000000003</v>
      </c>
      <c r="F190" s="54"/>
      <c r="G190" s="54"/>
      <c r="H190" s="54"/>
      <c r="I190" s="54"/>
      <c r="J190" s="54"/>
      <c r="K190" s="54"/>
      <c r="L190" s="54"/>
      <c r="M190" s="54"/>
      <c r="N190" s="52"/>
      <c r="O190" s="52"/>
      <c r="P190" s="52"/>
      <c r="Q190" s="52"/>
      <c r="R190" s="52"/>
      <c r="S190" s="52"/>
      <c r="T190" s="55"/>
      <c r="U190" s="52"/>
      <c r="V190" s="56"/>
      <c r="W190" s="56"/>
      <c r="X190" s="56"/>
      <c r="Y190" s="56"/>
      <c r="Z190" s="56"/>
      <c r="AA190" s="56"/>
      <c r="AB190" s="56"/>
      <c r="AC190" s="56"/>
      <c r="AD190" s="56"/>
      <c r="AE190" s="56" t="s">
        <v>182</v>
      </c>
      <c r="AF190" s="56">
        <v>0</v>
      </c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</row>
    <row r="191" spans="1:60" outlineLevel="1" x14ac:dyDescent="0.2">
      <c r="A191" s="49"/>
      <c r="B191" s="50"/>
      <c r="C191" s="77" t="s">
        <v>311</v>
      </c>
      <c r="D191" s="78"/>
      <c r="E191" s="79">
        <v>5.0960000000000001</v>
      </c>
      <c r="F191" s="54"/>
      <c r="G191" s="54"/>
      <c r="H191" s="54"/>
      <c r="I191" s="54"/>
      <c r="J191" s="54"/>
      <c r="K191" s="54"/>
      <c r="L191" s="54"/>
      <c r="M191" s="54"/>
      <c r="N191" s="52"/>
      <c r="O191" s="52"/>
      <c r="P191" s="52"/>
      <c r="Q191" s="52"/>
      <c r="R191" s="52"/>
      <c r="S191" s="52"/>
      <c r="T191" s="55"/>
      <c r="U191" s="52"/>
      <c r="V191" s="56"/>
      <c r="W191" s="56"/>
      <c r="X191" s="56"/>
      <c r="Y191" s="56"/>
      <c r="Z191" s="56"/>
      <c r="AA191" s="56"/>
      <c r="AB191" s="56"/>
      <c r="AC191" s="56"/>
      <c r="AD191" s="56"/>
      <c r="AE191" s="56" t="s">
        <v>182</v>
      </c>
      <c r="AF191" s="56">
        <v>1</v>
      </c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</row>
    <row r="192" spans="1:60" outlineLevel="1" x14ac:dyDescent="0.2">
      <c r="A192" s="49">
        <v>53</v>
      </c>
      <c r="B192" s="50" t="s">
        <v>378</v>
      </c>
      <c r="C192" s="51" t="s">
        <v>379</v>
      </c>
      <c r="D192" s="52" t="s">
        <v>192</v>
      </c>
      <c r="E192" s="53">
        <v>5.0960000000000001</v>
      </c>
      <c r="F192" s="92"/>
      <c r="G192" s="54">
        <f>F192*E192</f>
        <v>0</v>
      </c>
      <c r="H192" s="54">
        <v>0</v>
      </c>
      <c r="I192" s="54">
        <f>ROUND(E192*H192,2)</f>
        <v>0</v>
      </c>
      <c r="J192" s="54">
        <v>179</v>
      </c>
      <c r="K192" s="54">
        <f>ROUND(E192*J192,2)</f>
        <v>912.18</v>
      </c>
      <c r="L192" s="54">
        <v>21</v>
      </c>
      <c r="M192" s="54">
        <f>G192*(1+L192/100)</f>
        <v>0</v>
      </c>
      <c r="N192" s="52">
        <v>1.4999999999999999E-4</v>
      </c>
      <c r="O192" s="52">
        <f>ROUND(E192*N192,5)</f>
        <v>7.6000000000000004E-4</v>
      </c>
      <c r="P192" s="52">
        <v>0</v>
      </c>
      <c r="Q192" s="52">
        <f>ROUND(E192*P192,5)</f>
        <v>0</v>
      </c>
      <c r="R192" s="52"/>
      <c r="S192" s="52"/>
      <c r="T192" s="55">
        <v>0.22800000000000001</v>
      </c>
      <c r="U192" s="52">
        <f>ROUND(E192*T192,2)</f>
        <v>1.1599999999999999</v>
      </c>
      <c r="V192" s="56"/>
      <c r="W192" s="56"/>
      <c r="X192" s="56"/>
      <c r="Y192" s="56"/>
      <c r="Z192" s="56"/>
      <c r="AA192" s="56"/>
      <c r="AB192" s="56"/>
      <c r="AC192" s="56"/>
      <c r="AD192" s="56"/>
      <c r="AE192" s="56" t="s">
        <v>180</v>
      </c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56"/>
    </row>
    <row r="193" spans="1:60" outlineLevel="1" x14ac:dyDescent="0.2">
      <c r="A193" s="49"/>
      <c r="B193" s="50"/>
      <c r="C193" s="57" t="s">
        <v>375</v>
      </c>
      <c r="D193" s="58"/>
      <c r="E193" s="59"/>
      <c r="F193" s="54"/>
      <c r="G193" s="54"/>
      <c r="H193" s="54"/>
      <c r="I193" s="54"/>
      <c r="J193" s="54"/>
      <c r="K193" s="54"/>
      <c r="L193" s="54"/>
      <c r="M193" s="54"/>
      <c r="N193" s="52"/>
      <c r="O193" s="52"/>
      <c r="P193" s="52"/>
      <c r="Q193" s="52"/>
      <c r="R193" s="52"/>
      <c r="S193" s="52"/>
      <c r="T193" s="55"/>
      <c r="U193" s="52"/>
      <c r="V193" s="56"/>
      <c r="W193" s="56"/>
      <c r="X193" s="56"/>
      <c r="Y193" s="56"/>
      <c r="Z193" s="56"/>
      <c r="AA193" s="56"/>
      <c r="AB193" s="56"/>
      <c r="AC193" s="56"/>
      <c r="AD193" s="56"/>
      <c r="AE193" s="56" t="s">
        <v>182</v>
      </c>
      <c r="AF193" s="56">
        <v>0</v>
      </c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56"/>
    </row>
    <row r="194" spans="1:60" outlineLevel="1" x14ac:dyDescent="0.2">
      <c r="A194" s="49"/>
      <c r="B194" s="50"/>
      <c r="C194" s="57" t="s">
        <v>376</v>
      </c>
      <c r="D194" s="58"/>
      <c r="E194" s="59">
        <v>0.78400000000000003</v>
      </c>
      <c r="F194" s="54"/>
      <c r="G194" s="54"/>
      <c r="H194" s="54"/>
      <c r="I194" s="54"/>
      <c r="J194" s="54"/>
      <c r="K194" s="54"/>
      <c r="L194" s="54"/>
      <c r="M194" s="54"/>
      <c r="N194" s="52"/>
      <c r="O194" s="52"/>
      <c r="P194" s="52"/>
      <c r="Q194" s="52"/>
      <c r="R194" s="52"/>
      <c r="S194" s="52"/>
      <c r="T194" s="55"/>
      <c r="U194" s="52"/>
      <c r="V194" s="56"/>
      <c r="W194" s="56"/>
      <c r="X194" s="56"/>
      <c r="Y194" s="56"/>
      <c r="Z194" s="56"/>
      <c r="AA194" s="56"/>
      <c r="AB194" s="56"/>
      <c r="AC194" s="56"/>
      <c r="AD194" s="56"/>
      <c r="AE194" s="56" t="s">
        <v>182</v>
      </c>
      <c r="AF194" s="56">
        <v>0</v>
      </c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56"/>
    </row>
    <row r="195" spans="1:60" outlineLevel="1" x14ac:dyDescent="0.2">
      <c r="A195" s="49"/>
      <c r="B195" s="50"/>
      <c r="C195" s="57" t="s">
        <v>377</v>
      </c>
      <c r="D195" s="58"/>
      <c r="E195" s="59">
        <v>4.3120000000000003</v>
      </c>
      <c r="F195" s="54"/>
      <c r="G195" s="54"/>
      <c r="H195" s="54"/>
      <c r="I195" s="54"/>
      <c r="J195" s="54"/>
      <c r="K195" s="54"/>
      <c r="L195" s="54"/>
      <c r="M195" s="54"/>
      <c r="N195" s="52"/>
      <c r="O195" s="52"/>
      <c r="P195" s="52"/>
      <c r="Q195" s="52"/>
      <c r="R195" s="52"/>
      <c r="S195" s="52"/>
      <c r="T195" s="55"/>
      <c r="U195" s="52"/>
      <c r="V195" s="56"/>
      <c r="W195" s="56"/>
      <c r="X195" s="56"/>
      <c r="Y195" s="56"/>
      <c r="Z195" s="56"/>
      <c r="AA195" s="56"/>
      <c r="AB195" s="56"/>
      <c r="AC195" s="56"/>
      <c r="AD195" s="56"/>
      <c r="AE195" s="56" t="s">
        <v>182</v>
      </c>
      <c r="AF195" s="56">
        <v>0</v>
      </c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</row>
    <row r="196" spans="1:60" outlineLevel="1" x14ac:dyDescent="0.2">
      <c r="A196" s="49"/>
      <c r="B196" s="50"/>
      <c r="C196" s="77" t="s">
        <v>311</v>
      </c>
      <c r="D196" s="78"/>
      <c r="E196" s="79">
        <v>5.0960000000000001</v>
      </c>
      <c r="F196" s="54"/>
      <c r="G196" s="54"/>
      <c r="H196" s="54"/>
      <c r="I196" s="54"/>
      <c r="J196" s="54"/>
      <c r="K196" s="54"/>
      <c r="L196" s="54"/>
      <c r="M196" s="54"/>
      <c r="N196" s="52"/>
      <c r="O196" s="52"/>
      <c r="P196" s="52"/>
      <c r="Q196" s="52"/>
      <c r="R196" s="52"/>
      <c r="S196" s="52"/>
      <c r="T196" s="55"/>
      <c r="U196" s="52"/>
      <c r="V196" s="56"/>
      <c r="W196" s="56"/>
      <c r="X196" s="56"/>
      <c r="Y196" s="56"/>
      <c r="Z196" s="56"/>
      <c r="AA196" s="56"/>
      <c r="AB196" s="56"/>
      <c r="AC196" s="56"/>
      <c r="AD196" s="56"/>
      <c r="AE196" s="56" t="s">
        <v>182</v>
      </c>
      <c r="AF196" s="56">
        <v>1</v>
      </c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</row>
    <row r="197" spans="1:60" outlineLevel="1" x14ac:dyDescent="0.2">
      <c r="A197" s="49">
        <v>54</v>
      </c>
      <c r="B197" s="50" t="s">
        <v>380</v>
      </c>
      <c r="C197" s="51" t="s">
        <v>381</v>
      </c>
      <c r="D197" s="52" t="s">
        <v>192</v>
      </c>
      <c r="E197" s="53">
        <v>5.0960000000000001</v>
      </c>
      <c r="F197" s="92"/>
      <c r="G197" s="54">
        <f>F197*E197</f>
        <v>0</v>
      </c>
      <c r="H197" s="54">
        <v>0</v>
      </c>
      <c r="I197" s="54">
        <f>ROUND(E197*H197,2)</f>
        <v>0</v>
      </c>
      <c r="J197" s="54">
        <v>24</v>
      </c>
      <c r="K197" s="54">
        <f>ROUND(E197*J197,2)</f>
        <v>122.3</v>
      </c>
      <c r="L197" s="54">
        <v>21</v>
      </c>
      <c r="M197" s="54">
        <f>G197*(1+L197/100)</f>
        <v>0</v>
      </c>
      <c r="N197" s="52">
        <v>1.0000000000000001E-5</v>
      </c>
      <c r="O197" s="52">
        <f>ROUND(E197*N197,5)</f>
        <v>5.0000000000000002E-5</v>
      </c>
      <c r="P197" s="52">
        <v>0</v>
      </c>
      <c r="Q197" s="52">
        <f>ROUND(E197*P197,5)</f>
        <v>0</v>
      </c>
      <c r="R197" s="52"/>
      <c r="S197" s="52"/>
      <c r="T197" s="55">
        <v>4.4999999999999998E-2</v>
      </c>
      <c r="U197" s="52">
        <f>ROUND(E197*T197,2)</f>
        <v>0.23</v>
      </c>
      <c r="V197" s="56"/>
      <c r="W197" s="56"/>
      <c r="X197" s="56"/>
      <c r="Y197" s="56"/>
      <c r="Z197" s="56"/>
      <c r="AA197" s="56"/>
      <c r="AB197" s="56"/>
      <c r="AC197" s="56"/>
      <c r="AD197" s="56"/>
      <c r="AE197" s="56" t="s">
        <v>180</v>
      </c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</row>
    <row r="198" spans="1:60" outlineLevel="1" x14ac:dyDescent="0.2">
      <c r="A198" s="49"/>
      <c r="B198" s="50"/>
      <c r="C198" s="57" t="s">
        <v>375</v>
      </c>
      <c r="D198" s="58"/>
      <c r="E198" s="59"/>
      <c r="F198" s="54"/>
      <c r="G198" s="54"/>
      <c r="H198" s="54"/>
      <c r="I198" s="54"/>
      <c r="J198" s="54"/>
      <c r="K198" s="54"/>
      <c r="L198" s="54"/>
      <c r="M198" s="54"/>
      <c r="N198" s="52"/>
      <c r="O198" s="52"/>
      <c r="P198" s="52"/>
      <c r="Q198" s="52"/>
      <c r="R198" s="52"/>
      <c r="S198" s="52"/>
      <c r="T198" s="55"/>
      <c r="U198" s="52"/>
      <c r="V198" s="56"/>
      <c r="W198" s="56"/>
      <c r="X198" s="56"/>
      <c r="Y198" s="56"/>
      <c r="Z198" s="56"/>
      <c r="AA198" s="56"/>
      <c r="AB198" s="56"/>
      <c r="AC198" s="56"/>
      <c r="AD198" s="56"/>
      <c r="AE198" s="56" t="s">
        <v>182</v>
      </c>
      <c r="AF198" s="56">
        <v>0</v>
      </c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</row>
    <row r="199" spans="1:60" outlineLevel="1" x14ac:dyDescent="0.2">
      <c r="A199" s="49"/>
      <c r="B199" s="50"/>
      <c r="C199" s="57" t="s">
        <v>376</v>
      </c>
      <c r="D199" s="58"/>
      <c r="E199" s="59">
        <v>0.78400000000000003</v>
      </c>
      <c r="F199" s="54"/>
      <c r="G199" s="54"/>
      <c r="H199" s="54"/>
      <c r="I199" s="54"/>
      <c r="J199" s="54"/>
      <c r="K199" s="54"/>
      <c r="L199" s="54"/>
      <c r="M199" s="54"/>
      <c r="N199" s="52"/>
      <c r="O199" s="52"/>
      <c r="P199" s="52"/>
      <c r="Q199" s="52"/>
      <c r="R199" s="52"/>
      <c r="S199" s="52"/>
      <c r="T199" s="55"/>
      <c r="U199" s="52"/>
      <c r="V199" s="56"/>
      <c r="W199" s="56"/>
      <c r="X199" s="56"/>
      <c r="Y199" s="56"/>
      <c r="Z199" s="56"/>
      <c r="AA199" s="56"/>
      <c r="AB199" s="56"/>
      <c r="AC199" s="56"/>
      <c r="AD199" s="56"/>
      <c r="AE199" s="56" t="s">
        <v>182</v>
      </c>
      <c r="AF199" s="56">
        <v>0</v>
      </c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</row>
    <row r="200" spans="1:60" outlineLevel="1" x14ac:dyDescent="0.2">
      <c r="A200" s="49"/>
      <c r="B200" s="50"/>
      <c r="C200" s="57" t="s">
        <v>377</v>
      </c>
      <c r="D200" s="58"/>
      <c r="E200" s="59">
        <v>4.3120000000000003</v>
      </c>
      <c r="F200" s="54"/>
      <c r="G200" s="54"/>
      <c r="H200" s="54"/>
      <c r="I200" s="54"/>
      <c r="J200" s="54"/>
      <c r="K200" s="54"/>
      <c r="L200" s="54"/>
      <c r="M200" s="54"/>
      <c r="N200" s="52"/>
      <c r="O200" s="52"/>
      <c r="P200" s="52"/>
      <c r="Q200" s="52"/>
      <c r="R200" s="52"/>
      <c r="S200" s="52"/>
      <c r="T200" s="55"/>
      <c r="U200" s="52"/>
      <c r="V200" s="56"/>
      <c r="W200" s="56"/>
      <c r="X200" s="56"/>
      <c r="Y200" s="56"/>
      <c r="Z200" s="56"/>
      <c r="AA200" s="56"/>
      <c r="AB200" s="56"/>
      <c r="AC200" s="56"/>
      <c r="AD200" s="56"/>
      <c r="AE200" s="56" t="s">
        <v>182</v>
      </c>
      <c r="AF200" s="56">
        <v>0</v>
      </c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56"/>
    </row>
    <row r="201" spans="1:60" outlineLevel="1" x14ac:dyDescent="0.2">
      <c r="A201" s="49"/>
      <c r="B201" s="50"/>
      <c r="C201" s="77" t="s">
        <v>311</v>
      </c>
      <c r="D201" s="78"/>
      <c r="E201" s="79">
        <v>5.0960000000000001</v>
      </c>
      <c r="F201" s="54"/>
      <c r="G201" s="54"/>
      <c r="H201" s="54"/>
      <c r="I201" s="54"/>
      <c r="J201" s="54"/>
      <c r="K201" s="54"/>
      <c r="L201" s="54"/>
      <c r="M201" s="54"/>
      <c r="N201" s="52"/>
      <c r="O201" s="52"/>
      <c r="P201" s="52"/>
      <c r="Q201" s="52"/>
      <c r="R201" s="52"/>
      <c r="S201" s="52"/>
      <c r="T201" s="55"/>
      <c r="U201" s="52"/>
      <c r="V201" s="56"/>
      <c r="W201" s="56"/>
      <c r="X201" s="56"/>
      <c r="Y201" s="56"/>
      <c r="Z201" s="56"/>
      <c r="AA201" s="56"/>
      <c r="AB201" s="56"/>
      <c r="AC201" s="56"/>
      <c r="AD201" s="56"/>
      <c r="AE201" s="56" t="s">
        <v>182</v>
      </c>
      <c r="AF201" s="56">
        <v>1</v>
      </c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56"/>
    </row>
    <row r="202" spans="1:60" outlineLevel="1" x14ac:dyDescent="0.2">
      <c r="A202" s="49">
        <v>55</v>
      </c>
      <c r="B202" s="50" t="s">
        <v>382</v>
      </c>
      <c r="C202" s="51" t="s">
        <v>383</v>
      </c>
      <c r="D202" s="52" t="s">
        <v>192</v>
      </c>
      <c r="E202" s="53">
        <v>12.251759999999999</v>
      </c>
      <c r="F202" s="92"/>
      <c r="G202" s="54">
        <f>F202*E202</f>
        <v>0</v>
      </c>
      <c r="H202" s="54">
        <v>0</v>
      </c>
      <c r="I202" s="54">
        <f>ROUND(E202*H202,2)</f>
        <v>0</v>
      </c>
      <c r="J202" s="54">
        <v>309</v>
      </c>
      <c r="K202" s="54">
        <f>ROUND(E202*J202,2)</f>
        <v>3785.79</v>
      </c>
      <c r="L202" s="54">
        <v>21</v>
      </c>
      <c r="M202" s="54">
        <f>G202*(1+L202/100)</f>
        <v>0</v>
      </c>
      <c r="N202" s="52">
        <v>3.4000000000000002E-4</v>
      </c>
      <c r="O202" s="52">
        <f>ROUND(E202*N202,5)</f>
        <v>4.1700000000000001E-3</v>
      </c>
      <c r="P202" s="52">
        <v>0</v>
      </c>
      <c r="Q202" s="52">
        <f>ROUND(E202*P202,5)</f>
        <v>0</v>
      </c>
      <c r="R202" s="52"/>
      <c r="S202" s="52"/>
      <c r="T202" s="55">
        <v>0.39300000000000002</v>
      </c>
      <c r="U202" s="52">
        <f>ROUND(E202*T202,2)</f>
        <v>4.8099999999999996</v>
      </c>
      <c r="V202" s="56"/>
      <c r="W202" s="56"/>
      <c r="X202" s="56"/>
      <c r="Y202" s="56"/>
      <c r="Z202" s="56"/>
      <c r="AA202" s="56"/>
      <c r="AB202" s="56"/>
      <c r="AC202" s="56"/>
      <c r="AD202" s="56"/>
      <c r="AE202" s="56" t="s">
        <v>180</v>
      </c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56"/>
    </row>
    <row r="203" spans="1:60" outlineLevel="1" x14ac:dyDescent="0.2">
      <c r="A203" s="49"/>
      <c r="B203" s="50"/>
      <c r="C203" s="57" t="s">
        <v>375</v>
      </c>
      <c r="D203" s="58"/>
      <c r="E203" s="59"/>
      <c r="F203" s="54"/>
      <c r="G203" s="54"/>
      <c r="H203" s="54"/>
      <c r="I203" s="54"/>
      <c r="J203" s="54"/>
      <c r="K203" s="54"/>
      <c r="L203" s="54"/>
      <c r="M203" s="54"/>
      <c r="N203" s="52"/>
      <c r="O203" s="52"/>
      <c r="P203" s="52"/>
      <c r="Q203" s="52"/>
      <c r="R203" s="52"/>
      <c r="S203" s="52"/>
      <c r="T203" s="55"/>
      <c r="U203" s="52"/>
      <c r="V203" s="56"/>
      <c r="W203" s="56"/>
      <c r="X203" s="56"/>
      <c r="Y203" s="56"/>
      <c r="Z203" s="56"/>
      <c r="AA203" s="56"/>
      <c r="AB203" s="56"/>
      <c r="AC203" s="56"/>
      <c r="AD203" s="56"/>
      <c r="AE203" s="56" t="s">
        <v>182</v>
      </c>
      <c r="AF203" s="56">
        <v>0</v>
      </c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56"/>
    </row>
    <row r="204" spans="1:60" outlineLevel="1" x14ac:dyDescent="0.2">
      <c r="A204" s="49"/>
      <c r="B204" s="50"/>
      <c r="C204" s="57" t="s">
        <v>376</v>
      </c>
      <c r="D204" s="58"/>
      <c r="E204" s="59">
        <v>0.78400000000000003</v>
      </c>
      <c r="F204" s="54"/>
      <c r="G204" s="54"/>
      <c r="H204" s="54"/>
      <c r="I204" s="54"/>
      <c r="J204" s="54"/>
      <c r="K204" s="54"/>
      <c r="L204" s="54"/>
      <c r="M204" s="54"/>
      <c r="N204" s="52"/>
      <c r="O204" s="52"/>
      <c r="P204" s="52"/>
      <c r="Q204" s="52"/>
      <c r="R204" s="52"/>
      <c r="S204" s="52"/>
      <c r="T204" s="55"/>
      <c r="U204" s="52"/>
      <c r="V204" s="56"/>
      <c r="W204" s="56"/>
      <c r="X204" s="56"/>
      <c r="Y204" s="56"/>
      <c r="Z204" s="56"/>
      <c r="AA204" s="56"/>
      <c r="AB204" s="56"/>
      <c r="AC204" s="56"/>
      <c r="AD204" s="56"/>
      <c r="AE204" s="56" t="s">
        <v>182</v>
      </c>
      <c r="AF204" s="56">
        <v>0</v>
      </c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56"/>
    </row>
    <row r="205" spans="1:60" outlineLevel="1" x14ac:dyDescent="0.2">
      <c r="A205" s="49"/>
      <c r="B205" s="50"/>
      <c r="C205" s="57" t="s">
        <v>377</v>
      </c>
      <c r="D205" s="58"/>
      <c r="E205" s="59">
        <v>4.3120000000000003</v>
      </c>
      <c r="F205" s="54"/>
      <c r="G205" s="54"/>
      <c r="H205" s="54"/>
      <c r="I205" s="54"/>
      <c r="J205" s="54"/>
      <c r="K205" s="54"/>
      <c r="L205" s="54"/>
      <c r="M205" s="54"/>
      <c r="N205" s="52"/>
      <c r="O205" s="52"/>
      <c r="P205" s="52"/>
      <c r="Q205" s="52"/>
      <c r="R205" s="52"/>
      <c r="S205" s="52"/>
      <c r="T205" s="55"/>
      <c r="U205" s="52"/>
      <c r="V205" s="56"/>
      <c r="W205" s="56"/>
      <c r="X205" s="56"/>
      <c r="Y205" s="56"/>
      <c r="Z205" s="56"/>
      <c r="AA205" s="56"/>
      <c r="AB205" s="56"/>
      <c r="AC205" s="56"/>
      <c r="AD205" s="56"/>
      <c r="AE205" s="56" t="s">
        <v>182</v>
      </c>
      <c r="AF205" s="56">
        <v>0</v>
      </c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</row>
    <row r="206" spans="1:60" outlineLevel="1" x14ac:dyDescent="0.2">
      <c r="A206" s="49"/>
      <c r="B206" s="50"/>
      <c r="C206" s="77" t="s">
        <v>311</v>
      </c>
      <c r="D206" s="78"/>
      <c r="E206" s="79">
        <v>5.0960000000000001</v>
      </c>
      <c r="F206" s="54"/>
      <c r="G206" s="54"/>
      <c r="H206" s="54"/>
      <c r="I206" s="54"/>
      <c r="J206" s="54"/>
      <c r="K206" s="54"/>
      <c r="L206" s="54"/>
      <c r="M206" s="54"/>
      <c r="N206" s="52"/>
      <c r="O206" s="52"/>
      <c r="P206" s="52"/>
      <c r="Q206" s="52"/>
      <c r="R206" s="52"/>
      <c r="S206" s="52"/>
      <c r="T206" s="55"/>
      <c r="U206" s="52"/>
      <c r="V206" s="56"/>
      <c r="W206" s="56"/>
      <c r="X206" s="56"/>
      <c r="Y206" s="56"/>
      <c r="Z206" s="56"/>
      <c r="AA206" s="56"/>
      <c r="AB206" s="56"/>
      <c r="AC206" s="56"/>
      <c r="AD206" s="56"/>
      <c r="AE206" s="56" t="s">
        <v>182</v>
      </c>
      <c r="AF206" s="56">
        <v>1</v>
      </c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</row>
    <row r="207" spans="1:60" outlineLevel="1" x14ac:dyDescent="0.2">
      <c r="A207" s="49"/>
      <c r="B207" s="50"/>
      <c r="C207" s="57" t="s">
        <v>343</v>
      </c>
      <c r="D207" s="58"/>
      <c r="E207" s="59"/>
      <c r="F207" s="54"/>
      <c r="G207" s="54"/>
      <c r="H207" s="54"/>
      <c r="I207" s="54"/>
      <c r="J207" s="54"/>
      <c r="K207" s="54"/>
      <c r="L207" s="54"/>
      <c r="M207" s="54"/>
      <c r="N207" s="52"/>
      <c r="O207" s="52"/>
      <c r="P207" s="52"/>
      <c r="Q207" s="52"/>
      <c r="R207" s="52"/>
      <c r="S207" s="52"/>
      <c r="T207" s="55"/>
      <c r="U207" s="52"/>
      <c r="V207" s="56"/>
      <c r="W207" s="56"/>
      <c r="X207" s="56"/>
      <c r="Y207" s="56"/>
      <c r="Z207" s="56"/>
      <c r="AA207" s="56"/>
      <c r="AB207" s="56"/>
      <c r="AC207" s="56"/>
      <c r="AD207" s="56"/>
      <c r="AE207" s="56" t="s">
        <v>182</v>
      </c>
      <c r="AF207" s="56">
        <v>0</v>
      </c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</row>
    <row r="208" spans="1:60" outlineLevel="1" x14ac:dyDescent="0.2">
      <c r="A208" s="49"/>
      <c r="B208" s="50"/>
      <c r="C208" s="57" t="s">
        <v>384</v>
      </c>
      <c r="D208" s="58"/>
      <c r="E208" s="59">
        <v>1.1759999999999999</v>
      </c>
      <c r="F208" s="54"/>
      <c r="G208" s="54"/>
      <c r="H208" s="54"/>
      <c r="I208" s="54"/>
      <c r="J208" s="54"/>
      <c r="K208" s="54"/>
      <c r="L208" s="54"/>
      <c r="M208" s="54"/>
      <c r="N208" s="52"/>
      <c r="O208" s="52"/>
      <c r="P208" s="52"/>
      <c r="Q208" s="52"/>
      <c r="R208" s="52"/>
      <c r="S208" s="52"/>
      <c r="T208" s="55"/>
      <c r="U208" s="52"/>
      <c r="V208" s="56"/>
      <c r="W208" s="56"/>
      <c r="X208" s="56"/>
      <c r="Y208" s="56"/>
      <c r="Z208" s="56"/>
      <c r="AA208" s="56"/>
      <c r="AB208" s="56"/>
      <c r="AC208" s="56"/>
      <c r="AD208" s="56"/>
      <c r="AE208" s="56" t="s">
        <v>182</v>
      </c>
      <c r="AF208" s="56">
        <v>0</v>
      </c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56"/>
    </row>
    <row r="209" spans="1:60" outlineLevel="1" x14ac:dyDescent="0.2">
      <c r="A209" s="49"/>
      <c r="B209" s="50"/>
      <c r="C209" s="57" t="s">
        <v>385</v>
      </c>
      <c r="D209" s="58"/>
      <c r="E209" s="59">
        <v>5.2919999999999998</v>
      </c>
      <c r="F209" s="54"/>
      <c r="G209" s="54"/>
      <c r="H209" s="54"/>
      <c r="I209" s="54"/>
      <c r="J209" s="54"/>
      <c r="K209" s="54"/>
      <c r="L209" s="54"/>
      <c r="M209" s="54"/>
      <c r="N209" s="52"/>
      <c r="O209" s="52"/>
      <c r="P209" s="52"/>
      <c r="Q209" s="52"/>
      <c r="R209" s="52"/>
      <c r="S209" s="52"/>
      <c r="T209" s="55"/>
      <c r="U209" s="52"/>
      <c r="V209" s="56"/>
      <c r="W209" s="56"/>
      <c r="X209" s="56"/>
      <c r="Y209" s="56"/>
      <c r="Z209" s="56"/>
      <c r="AA209" s="56"/>
      <c r="AB209" s="56"/>
      <c r="AC209" s="56"/>
      <c r="AD209" s="56"/>
      <c r="AE209" s="56" t="s">
        <v>182</v>
      </c>
      <c r="AF209" s="56">
        <v>0</v>
      </c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</row>
    <row r="210" spans="1:60" outlineLevel="1" x14ac:dyDescent="0.2">
      <c r="A210" s="49"/>
      <c r="B210" s="50"/>
      <c r="C210" s="57" t="s">
        <v>386</v>
      </c>
      <c r="D210" s="58"/>
      <c r="E210" s="59">
        <v>0.53703999999999996</v>
      </c>
      <c r="F210" s="54"/>
      <c r="G210" s="54"/>
      <c r="H210" s="54"/>
      <c r="I210" s="54"/>
      <c r="J210" s="54"/>
      <c r="K210" s="54"/>
      <c r="L210" s="54"/>
      <c r="M210" s="54"/>
      <c r="N210" s="52"/>
      <c r="O210" s="52"/>
      <c r="P210" s="52"/>
      <c r="Q210" s="52"/>
      <c r="R210" s="52"/>
      <c r="S210" s="52"/>
      <c r="T210" s="55"/>
      <c r="U210" s="52"/>
      <c r="V210" s="56"/>
      <c r="W210" s="56"/>
      <c r="X210" s="56"/>
      <c r="Y210" s="56"/>
      <c r="Z210" s="56"/>
      <c r="AA210" s="56"/>
      <c r="AB210" s="56"/>
      <c r="AC210" s="56"/>
      <c r="AD210" s="56"/>
      <c r="AE210" s="56" t="s">
        <v>182</v>
      </c>
      <c r="AF210" s="56">
        <v>0</v>
      </c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56"/>
    </row>
    <row r="211" spans="1:60" outlineLevel="1" x14ac:dyDescent="0.2">
      <c r="A211" s="49"/>
      <c r="B211" s="50"/>
      <c r="C211" s="57" t="s">
        <v>387</v>
      </c>
      <c r="D211" s="58"/>
      <c r="E211" s="59">
        <v>0.15071999999999999</v>
      </c>
      <c r="F211" s="54"/>
      <c r="G211" s="54"/>
      <c r="H211" s="54"/>
      <c r="I211" s="54"/>
      <c r="J211" s="54"/>
      <c r="K211" s="54"/>
      <c r="L211" s="54"/>
      <c r="M211" s="54"/>
      <c r="N211" s="52"/>
      <c r="O211" s="52"/>
      <c r="P211" s="52"/>
      <c r="Q211" s="52"/>
      <c r="R211" s="52"/>
      <c r="S211" s="52"/>
      <c r="T211" s="55"/>
      <c r="U211" s="52"/>
      <c r="V211" s="56"/>
      <c r="W211" s="56"/>
      <c r="X211" s="56"/>
      <c r="Y211" s="56"/>
      <c r="Z211" s="56"/>
      <c r="AA211" s="56"/>
      <c r="AB211" s="56"/>
      <c r="AC211" s="56"/>
      <c r="AD211" s="56"/>
      <c r="AE211" s="56" t="s">
        <v>182</v>
      </c>
      <c r="AF211" s="56">
        <v>0</v>
      </c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</row>
    <row r="212" spans="1:60" outlineLevel="1" x14ac:dyDescent="0.2">
      <c r="A212" s="49"/>
      <c r="B212" s="50"/>
      <c r="C212" s="77" t="s">
        <v>311</v>
      </c>
      <c r="D212" s="78"/>
      <c r="E212" s="79">
        <v>7.1557599999999999</v>
      </c>
      <c r="F212" s="54"/>
      <c r="G212" s="54"/>
      <c r="H212" s="54"/>
      <c r="I212" s="54"/>
      <c r="J212" s="54"/>
      <c r="K212" s="54"/>
      <c r="L212" s="54"/>
      <c r="M212" s="54"/>
      <c r="N212" s="52"/>
      <c r="O212" s="52"/>
      <c r="P212" s="52"/>
      <c r="Q212" s="52"/>
      <c r="R212" s="52"/>
      <c r="S212" s="52"/>
      <c r="T212" s="55"/>
      <c r="U212" s="52"/>
      <c r="V212" s="56"/>
      <c r="W212" s="56"/>
      <c r="X212" s="56"/>
      <c r="Y212" s="56"/>
      <c r="Z212" s="56"/>
      <c r="AA212" s="56"/>
      <c r="AB212" s="56"/>
      <c r="AC212" s="56"/>
      <c r="AD212" s="56"/>
      <c r="AE212" s="56" t="s">
        <v>182</v>
      </c>
      <c r="AF212" s="56">
        <v>1</v>
      </c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56"/>
    </row>
    <row r="213" spans="1:60" x14ac:dyDescent="0.2">
      <c r="A213" s="66" t="s">
        <v>175</v>
      </c>
      <c r="B213" s="67" t="s">
        <v>146</v>
      </c>
      <c r="C213" s="68" t="s">
        <v>147</v>
      </c>
      <c r="D213" s="69"/>
      <c r="E213" s="70"/>
      <c r="F213" s="71"/>
      <c r="G213" s="71">
        <f>SUMIF(AE214:AE242,"&lt;&gt;NOR",G214:G242)</f>
        <v>0</v>
      </c>
      <c r="H213" s="71"/>
      <c r="I213" s="71">
        <f>SUM(I214:I242)</f>
        <v>0</v>
      </c>
      <c r="J213" s="71"/>
      <c r="K213" s="71">
        <f>SUM(K214:K242)</f>
        <v>126000</v>
      </c>
      <c r="L213" s="71"/>
      <c r="M213" s="71">
        <f>SUM(M214:M242)</f>
        <v>0</v>
      </c>
      <c r="N213" s="69"/>
      <c r="O213" s="69">
        <f>SUM(O214:O242)</f>
        <v>0</v>
      </c>
      <c r="P213" s="69"/>
      <c r="Q213" s="69">
        <f>SUM(Q214:Q242)</f>
        <v>0</v>
      </c>
      <c r="R213" s="69"/>
      <c r="S213" s="69"/>
      <c r="T213" s="72"/>
      <c r="U213" s="69">
        <f>SUM(U214:U242)</f>
        <v>0</v>
      </c>
      <c r="AE213" s="21" t="s">
        <v>176</v>
      </c>
    </row>
    <row r="214" spans="1:60" ht="22.5" outlineLevel="1" x14ac:dyDescent="0.2">
      <c r="A214" s="49">
        <v>56</v>
      </c>
      <c r="B214" s="50" t="s">
        <v>388</v>
      </c>
      <c r="C214" s="51" t="s">
        <v>389</v>
      </c>
      <c r="D214" s="52" t="s">
        <v>220</v>
      </c>
      <c r="E214" s="53">
        <v>2</v>
      </c>
      <c r="F214" s="92"/>
      <c r="G214" s="54">
        <f>F214*E214</f>
        <v>0</v>
      </c>
      <c r="H214" s="54">
        <v>0</v>
      </c>
      <c r="I214" s="54">
        <f>ROUND(E214*H214,2)</f>
        <v>0</v>
      </c>
      <c r="J214" s="54">
        <v>10000</v>
      </c>
      <c r="K214" s="54">
        <f>ROUND(E214*J214,2)</f>
        <v>20000</v>
      </c>
      <c r="L214" s="54">
        <v>21</v>
      </c>
      <c r="M214" s="54">
        <f>G214*(1+L214/100)</f>
        <v>0</v>
      </c>
      <c r="N214" s="52">
        <v>0</v>
      </c>
      <c r="O214" s="52">
        <f>ROUND(E214*N214,5)</f>
        <v>0</v>
      </c>
      <c r="P214" s="52">
        <v>0</v>
      </c>
      <c r="Q214" s="52">
        <f>ROUND(E214*P214,5)</f>
        <v>0</v>
      </c>
      <c r="R214" s="52"/>
      <c r="S214" s="52"/>
      <c r="T214" s="55">
        <v>0</v>
      </c>
      <c r="U214" s="52">
        <f>ROUND(E214*T214,2)</f>
        <v>0</v>
      </c>
      <c r="V214" s="56"/>
      <c r="W214" s="56"/>
      <c r="X214" s="56"/>
      <c r="Y214" s="56"/>
      <c r="Z214" s="56"/>
      <c r="AA214" s="56"/>
      <c r="AB214" s="56"/>
      <c r="AC214" s="56"/>
      <c r="AD214" s="56"/>
      <c r="AE214" s="56" t="s">
        <v>215</v>
      </c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</row>
    <row r="215" spans="1:60" outlineLevel="1" x14ac:dyDescent="0.2">
      <c r="A215" s="49"/>
      <c r="B215" s="50"/>
      <c r="C215" s="60" t="s">
        <v>390</v>
      </c>
      <c r="D215" s="61"/>
      <c r="E215" s="62"/>
      <c r="F215" s="63"/>
      <c r="G215" s="64"/>
      <c r="H215" s="54"/>
      <c r="I215" s="54"/>
      <c r="J215" s="54"/>
      <c r="K215" s="54"/>
      <c r="L215" s="54"/>
      <c r="M215" s="54"/>
      <c r="N215" s="52"/>
      <c r="O215" s="52"/>
      <c r="P215" s="52"/>
      <c r="Q215" s="52"/>
      <c r="R215" s="52"/>
      <c r="S215" s="52"/>
      <c r="T215" s="55"/>
      <c r="U215" s="52"/>
      <c r="V215" s="56"/>
      <c r="W215" s="56"/>
      <c r="X215" s="56"/>
      <c r="Y215" s="56"/>
      <c r="Z215" s="56"/>
      <c r="AA215" s="56"/>
      <c r="AB215" s="56"/>
      <c r="AC215" s="56"/>
      <c r="AD215" s="56"/>
      <c r="AE215" s="56" t="s">
        <v>222</v>
      </c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65" t="str">
        <f>C215</f>
        <v>- konstrukce z litiny natřené černou barvou</v>
      </c>
      <c r="BB215" s="56"/>
      <c r="BC215" s="56"/>
      <c r="BD215" s="56"/>
      <c r="BE215" s="56"/>
      <c r="BF215" s="56"/>
      <c r="BG215" s="56"/>
      <c r="BH215" s="56"/>
    </row>
    <row r="216" spans="1:60" outlineLevel="1" x14ac:dyDescent="0.2">
      <c r="A216" s="49"/>
      <c r="B216" s="50"/>
      <c r="C216" s="60" t="s">
        <v>391</v>
      </c>
      <c r="D216" s="61"/>
      <c r="E216" s="62"/>
      <c r="F216" s="63"/>
      <c r="G216" s="64"/>
      <c r="H216" s="54"/>
      <c r="I216" s="54"/>
      <c r="J216" s="54"/>
      <c r="K216" s="54"/>
      <c r="L216" s="54"/>
      <c r="M216" s="54"/>
      <c r="N216" s="52"/>
      <c r="O216" s="52"/>
      <c r="P216" s="52"/>
      <c r="Q216" s="52"/>
      <c r="R216" s="52"/>
      <c r="S216" s="52"/>
      <c r="T216" s="55"/>
      <c r="U216" s="52"/>
      <c r="V216" s="56"/>
      <c r="W216" s="56"/>
      <c r="X216" s="56"/>
      <c r="Y216" s="56"/>
      <c r="Z216" s="56"/>
      <c r="AA216" s="56"/>
      <c r="AB216" s="56"/>
      <c r="AC216" s="56"/>
      <c r="AD216" s="56"/>
      <c r="AE216" s="56" t="s">
        <v>222</v>
      </c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65" t="str">
        <f>C216</f>
        <v>- dřevěný sedák a opěradlo natřené bezbarvým lakem</v>
      </c>
      <c r="BB216" s="56"/>
      <c r="BC216" s="56"/>
      <c r="BD216" s="56"/>
      <c r="BE216" s="56"/>
      <c r="BF216" s="56"/>
      <c r="BG216" s="56"/>
      <c r="BH216" s="56"/>
    </row>
    <row r="217" spans="1:60" outlineLevel="1" x14ac:dyDescent="0.2">
      <c r="A217" s="49"/>
      <c r="B217" s="50"/>
      <c r="C217" s="60" t="s">
        <v>392</v>
      </c>
      <c r="D217" s="61"/>
      <c r="E217" s="62"/>
      <c r="F217" s="63"/>
      <c r="G217" s="64"/>
      <c r="H217" s="54"/>
      <c r="I217" s="54"/>
      <c r="J217" s="54"/>
      <c r="K217" s="54"/>
      <c r="L217" s="54"/>
      <c r="M217" s="54"/>
      <c r="N217" s="52"/>
      <c r="O217" s="52"/>
      <c r="P217" s="52"/>
      <c r="Q217" s="52"/>
      <c r="R217" s="52"/>
      <c r="S217" s="52"/>
      <c r="T217" s="55"/>
      <c r="U217" s="52"/>
      <c r="V217" s="56"/>
      <c r="W217" s="56"/>
      <c r="X217" s="56"/>
      <c r="Y217" s="56"/>
      <c r="Z217" s="56"/>
      <c r="AA217" s="56"/>
      <c r="AB217" s="56"/>
      <c r="AC217" s="56"/>
      <c r="AD217" s="56"/>
      <c r="AE217" s="56" t="s">
        <v>222</v>
      </c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65" t="str">
        <f>C217</f>
        <v>- provedení shodné s lavičkami situovanými na kladrubské návsi</v>
      </c>
      <c r="BB217" s="56"/>
      <c r="BC217" s="56"/>
      <c r="BD217" s="56"/>
      <c r="BE217" s="56"/>
      <c r="BF217" s="56"/>
      <c r="BG217" s="56"/>
      <c r="BH217" s="56"/>
    </row>
    <row r="218" spans="1:60" outlineLevel="1" x14ac:dyDescent="0.2">
      <c r="A218" s="49"/>
      <c r="B218" s="50"/>
      <c r="C218" s="73" t="s">
        <v>239</v>
      </c>
      <c r="D218" s="74"/>
      <c r="E218" s="75"/>
      <c r="F218" s="76"/>
      <c r="G218" s="76"/>
      <c r="H218" s="54"/>
      <c r="I218" s="54"/>
      <c r="J218" s="54"/>
      <c r="K218" s="54"/>
      <c r="L218" s="54"/>
      <c r="M218" s="54"/>
      <c r="N218" s="52"/>
      <c r="O218" s="52"/>
      <c r="P218" s="52"/>
      <c r="Q218" s="52"/>
      <c r="R218" s="52"/>
      <c r="S218" s="52"/>
      <c r="T218" s="55"/>
      <c r="U218" s="52"/>
      <c r="V218" s="56"/>
      <c r="W218" s="56"/>
      <c r="X218" s="56"/>
      <c r="Y218" s="56"/>
      <c r="Z218" s="56"/>
      <c r="AA218" s="56"/>
      <c r="AB218" s="56"/>
      <c r="AC218" s="56"/>
      <c r="AD218" s="56"/>
      <c r="AE218" s="56" t="s">
        <v>222</v>
      </c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</row>
    <row r="219" spans="1:60" outlineLevel="1" x14ac:dyDescent="0.2">
      <c r="A219" s="49"/>
      <c r="B219" s="50"/>
      <c r="C219" s="60" t="s">
        <v>338</v>
      </c>
      <c r="D219" s="61"/>
      <c r="E219" s="62"/>
      <c r="F219" s="63"/>
      <c r="G219" s="64"/>
      <c r="H219" s="54"/>
      <c r="I219" s="54"/>
      <c r="J219" s="54"/>
      <c r="K219" s="54"/>
      <c r="L219" s="54"/>
      <c r="M219" s="54"/>
      <c r="N219" s="52"/>
      <c r="O219" s="52"/>
      <c r="P219" s="52"/>
      <c r="Q219" s="52"/>
      <c r="R219" s="52"/>
      <c r="S219" s="52"/>
      <c r="T219" s="55"/>
      <c r="U219" s="52"/>
      <c r="V219" s="56"/>
      <c r="W219" s="56"/>
      <c r="X219" s="56"/>
      <c r="Y219" s="56"/>
      <c r="Z219" s="56"/>
      <c r="AA219" s="56"/>
      <c r="AB219" s="56"/>
      <c r="AC219" s="56"/>
      <c r="AD219" s="56"/>
      <c r="AE219" s="56" t="s">
        <v>222</v>
      </c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65" t="str">
        <f>C219</f>
        <v>včetně:</v>
      </c>
      <c r="BB219" s="56"/>
      <c r="BC219" s="56"/>
      <c r="BD219" s="56"/>
      <c r="BE219" s="56"/>
      <c r="BF219" s="56"/>
      <c r="BG219" s="56"/>
      <c r="BH219" s="56"/>
    </row>
    <row r="220" spans="1:60" outlineLevel="1" x14ac:dyDescent="0.2">
      <c r="A220" s="49"/>
      <c r="B220" s="50"/>
      <c r="C220" s="60" t="s">
        <v>393</v>
      </c>
      <c r="D220" s="61"/>
      <c r="E220" s="62"/>
      <c r="F220" s="63"/>
      <c r="G220" s="64"/>
      <c r="H220" s="54"/>
      <c r="I220" s="54"/>
      <c r="J220" s="54"/>
      <c r="K220" s="54"/>
      <c r="L220" s="54"/>
      <c r="M220" s="54"/>
      <c r="N220" s="52"/>
      <c r="O220" s="52"/>
      <c r="P220" s="52"/>
      <c r="Q220" s="52"/>
      <c r="R220" s="52"/>
      <c r="S220" s="52"/>
      <c r="T220" s="55"/>
      <c r="U220" s="52"/>
      <c r="V220" s="56"/>
      <c r="W220" s="56"/>
      <c r="X220" s="56"/>
      <c r="Y220" s="56"/>
      <c r="Z220" s="56"/>
      <c r="AA220" s="56"/>
      <c r="AB220" s="56"/>
      <c r="AC220" s="56"/>
      <c r="AD220" s="56"/>
      <c r="AE220" s="56" t="s">
        <v>222</v>
      </c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65" t="str">
        <f>C220</f>
        <v>- dopravy na místo</v>
      </c>
      <c r="BB220" s="56"/>
      <c r="BC220" s="56"/>
      <c r="BD220" s="56"/>
      <c r="BE220" s="56"/>
      <c r="BF220" s="56"/>
      <c r="BG220" s="56"/>
      <c r="BH220" s="56"/>
    </row>
    <row r="221" spans="1:60" outlineLevel="1" x14ac:dyDescent="0.2">
      <c r="A221" s="49"/>
      <c r="B221" s="50"/>
      <c r="C221" s="73" t="s">
        <v>239</v>
      </c>
      <c r="D221" s="74"/>
      <c r="E221" s="75"/>
      <c r="F221" s="76"/>
      <c r="G221" s="76"/>
      <c r="H221" s="54"/>
      <c r="I221" s="54"/>
      <c r="J221" s="54"/>
      <c r="K221" s="54"/>
      <c r="L221" s="54"/>
      <c r="M221" s="54"/>
      <c r="N221" s="52"/>
      <c r="O221" s="52"/>
      <c r="P221" s="52"/>
      <c r="Q221" s="52"/>
      <c r="R221" s="52"/>
      <c r="S221" s="52"/>
      <c r="T221" s="55"/>
      <c r="U221" s="52"/>
      <c r="V221" s="56"/>
      <c r="W221" s="56"/>
      <c r="X221" s="56"/>
      <c r="Y221" s="56"/>
      <c r="Z221" s="56"/>
      <c r="AA221" s="56"/>
      <c r="AB221" s="56"/>
      <c r="AC221" s="56"/>
      <c r="AD221" s="56"/>
      <c r="AE221" s="56" t="s">
        <v>222</v>
      </c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56"/>
    </row>
    <row r="222" spans="1:60" outlineLevel="1" x14ac:dyDescent="0.2">
      <c r="A222" s="49"/>
      <c r="B222" s="50"/>
      <c r="C222" s="60" t="s">
        <v>394</v>
      </c>
      <c r="D222" s="61"/>
      <c r="E222" s="62"/>
      <c r="F222" s="63"/>
      <c r="G222" s="64"/>
      <c r="H222" s="54"/>
      <c r="I222" s="54"/>
      <c r="J222" s="54"/>
      <c r="K222" s="54"/>
      <c r="L222" s="54"/>
      <c r="M222" s="54"/>
      <c r="N222" s="52"/>
      <c r="O222" s="52"/>
      <c r="P222" s="52"/>
      <c r="Q222" s="52"/>
      <c r="R222" s="52"/>
      <c r="S222" s="52"/>
      <c r="T222" s="55"/>
      <c r="U222" s="52"/>
      <c r="V222" s="56"/>
      <c r="W222" s="56"/>
      <c r="X222" s="56"/>
      <c r="Y222" s="56"/>
      <c r="Z222" s="56"/>
      <c r="AA222" s="56"/>
      <c r="AB222" s="56"/>
      <c r="AC222" s="56"/>
      <c r="AD222" s="56"/>
      <c r="AE222" s="56" t="s">
        <v>222</v>
      </c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65" t="str">
        <f>C222</f>
        <v>blíže viz foto v projektu (výkaz prvků parteru)</v>
      </c>
      <c r="BB222" s="56"/>
      <c r="BC222" s="56"/>
      <c r="BD222" s="56"/>
      <c r="BE222" s="56"/>
      <c r="BF222" s="56"/>
      <c r="BG222" s="56"/>
      <c r="BH222" s="56"/>
    </row>
    <row r="223" spans="1:60" ht="22.5" outlineLevel="1" x14ac:dyDescent="0.2">
      <c r="A223" s="49">
        <v>57</v>
      </c>
      <c r="B223" s="50" t="s">
        <v>395</v>
      </c>
      <c r="C223" s="51" t="s">
        <v>396</v>
      </c>
      <c r="D223" s="52" t="s">
        <v>220</v>
      </c>
      <c r="E223" s="53">
        <v>2</v>
      </c>
      <c r="F223" s="92"/>
      <c r="G223" s="54">
        <f>F223*E223</f>
        <v>0</v>
      </c>
      <c r="H223" s="54">
        <v>0</v>
      </c>
      <c r="I223" s="54">
        <f>ROUND(E223*H223,2)</f>
        <v>0</v>
      </c>
      <c r="J223" s="54">
        <v>35000</v>
      </c>
      <c r="K223" s="54">
        <f>ROUND(E223*J223,2)</f>
        <v>70000</v>
      </c>
      <c r="L223" s="54">
        <v>21</v>
      </c>
      <c r="M223" s="54">
        <f>G223*(1+L223/100)</f>
        <v>0</v>
      </c>
      <c r="N223" s="52">
        <v>0</v>
      </c>
      <c r="O223" s="52">
        <f>ROUND(E223*N223,5)</f>
        <v>0</v>
      </c>
      <c r="P223" s="52">
        <v>0</v>
      </c>
      <c r="Q223" s="52">
        <f>ROUND(E223*P223,5)</f>
        <v>0</v>
      </c>
      <c r="R223" s="52"/>
      <c r="S223" s="52"/>
      <c r="T223" s="55">
        <v>0</v>
      </c>
      <c r="U223" s="52">
        <f>ROUND(E223*T223,2)</f>
        <v>0</v>
      </c>
      <c r="V223" s="56"/>
      <c r="W223" s="56"/>
      <c r="X223" s="56"/>
      <c r="Y223" s="56"/>
      <c r="Z223" s="56"/>
      <c r="AA223" s="56"/>
      <c r="AB223" s="56"/>
      <c r="AC223" s="56"/>
      <c r="AD223" s="56"/>
      <c r="AE223" s="56" t="s">
        <v>180</v>
      </c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56"/>
    </row>
    <row r="224" spans="1:60" outlineLevel="1" x14ac:dyDescent="0.2">
      <c r="A224" s="49"/>
      <c r="B224" s="50"/>
      <c r="C224" s="60" t="s">
        <v>406</v>
      </c>
      <c r="D224" s="61"/>
      <c r="E224" s="62"/>
      <c r="F224" s="63"/>
      <c r="G224" s="64"/>
      <c r="H224" s="54"/>
      <c r="I224" s="54"/>
      <c r="J224" s="54"/>
      <c r="K224" s="54"/>
      <c r="L224" s="54"/>
      <c r="M224" s="54"/>
      <c r="N224" s="52"/>
      <c r="O224" s="52"/>
      <c r="P224" s="52"/>
      <c r="Q224" s="52"/>
      <c r="R224" s="52"/>
      <c r="S224" s="52"/>
      <c r="T224" s="55"/>
      <c r="U224" s="52"/>
      <c r="V224" s="56"/>
      <c r="W224" s="56"/>
      <c r="X224" s="56"/>
      <c r="Y224" s="56"/>
      <c r="Z224" s="56"/>
      <c r="AA224" s="56"/>
      <c r="AB224" s="56"/>
      <c r="AC224" s="56"/>
      <c r="AD224" s="56"/>
      <c r="AE224" s="56" t="s">
        <v>222</v>
      </c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65" t="str">
        <f>C224</f>
        <v>- konstrukce ocelová trubková s historizujícími dekorativními prvky</v>
      </c>
      <c r="BB224" s="56"/>
      <c r="BC224" s="56"/>
      <c r="BD224" s="56"/>
      <c r="BE224" s="56"/>
      <c r="BF224" s="56"/>
      <c r="BG224" s="56"/>
      <c r="BH224" s="56"/>
    </row>
    <row r="225" spans="1:60" outlineLevel="1" x14ac:dyDescent="0.2">
      <c r="A225" s="49"/>
      <c r="B225" s="50"/>
      <c r="C225" s="60" t="s">
        <v>397</v>
      </c>
      <c r="D225" s="61"/>
      <c r="E225" s="62"/>
      <c r="F225" s="63"/>
      <c r="G225" s="64"/>
      <c r="H225" s="54"/>
      <c r="I225" s="54"/>
      <c r="J225" s="54"/>
      <c r="K225" s="54"/>
      <c r="L225" s="54"/>
      <c r="M225" s="54"/>
      <c r="N225" s="52"/>
      <c r="O225" s="52"/>
      <c r="P225" s="52"/>
      <c r="Q225" s="52"/>
      <c r="R225" s="52"/>
      <c r="S225" s="52"/>
      <c r="T225" s="55"/>
      <c r="U225" s="52"/>
      <c r="V225" s="56"/>
      <c r="W225" s="56"/>
      <c r="X225" s="56"/>
      <c r="Y225" s="56"/>
      <c r="Z225" s="56"/>
      <c r="AA225" s="56"/>
      <c r="AB225" s="56"/>
      <c r="AC225" s="56"/>
      <c r="AD225" s="56"/>
      <c r="AE225" s="56" t="s">
        <v>222</v>
      </c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65" t="str">
        <f>C225</f>
        <v>- nátěr matnou černou barvou</v>
      </c>
      <c r="BB225" s="56"/>
      <c r="BC225" s="56"/>
      <c r="BD225" s="56"/>
      <c r="BE225" s="56"/>
      <c r="BF225" s="56"/>
      <c r="BG225" s="56"/>
      <c r="BH225" s="56"/>
    </row>
    <row r="226" spans="1:60" ht="22.5" outlineLevel="1" x14ac:dyDescent="0.2">
      <c r="A226" s="49"/>
      <c r="B226" s="50"/>
      <c r="C226" s="60" t="s">
        <v>398</v>
      </c>
      <c r="D226" s="61"/>
      <c r="E226" s="62"/>
      <c r="F226" s="63"/>
      <c r="G226" s="64"/>
      <c r="H226" s="54"/>
      <c r="I226" s="54"/>
      <c r="J226" s="54"/>
      <c r="K226" s="54"/>
      <c r="L226" s="54"/>
      <c r="M226" s="54"/>
      <c r="N226" s="52"/>
      <c r="O226" s="52"/>
      <c r="P226" s="52"/>
      <c r="Q226" s="52"/>
      <c r="R226" s="52"/>
      <c r="S226" s="52"/>
      <c r="T226" s="55"/>
      <c r="U226" s="52"/>
      <c r="V226" s="56"/>
      <c r="W226" s="56"/>
      <c r="X226" s="56"/>
      <c r="Y226" s="56"/>
      <c r="Z226" s="56"/>
      <c r="AA226" s="56"/>
      <c r="AB226" s="56"/>
      <c r="AC226" s="56"/>
      <c r="AD226" s="56"/>
      <c r="AE226" s="56" t="s">
        <v>222</v>
      </c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65" t="str">
        <f>C226</f>
        <v>- provedení shodné s informačními panely situovanými při jižním okraji kladrubské návsi</v>
      </c>
      <c r="BB226" s="56"/>
      <c r="BC226" s="56"/>
      <c r="BD226" s="56"/>
      <c r="BE226" s="56"/>
      <c r="BF226" s="56"/>
      <c r="BG226" s="56"/>
      <c r="BH226" s="56"/>
    </row>
    <row r="227" spans="1:60" outlineLevel="1" x14ac:dyDescent="0.2">
      <c r="A227" s="49"/>
      <c r="B227" s="50"/>
      <c r="C227" s="73" t="s">
        <v>239</v>
      </c>
      <c r="D227" s="74"/>
      <c r="E227" s="75"/>
      <c r="F227" s="76"/>
      <c r="G227" s="76"/>
      <c r="H227" s="54"/>
      <c r="I227" s="54"/>
      <c r="J227" s="54"/>
      <c r="K227" s="54"/>
      <c r="L227" s="54"/>
      <c r="M227" s="54"/>
      <c r="N227" s="52"/>
      <c r="O227" s="52"/>
      <c r="P227" s="52"/>
      <c r="Q227" s="52"/>
      <c r="R227" s="52"/>
      <c r="S227" s="52"/>
      <c r="T227" s="55"/>
      <c r="U227" s="52"/>
      <c r="V227" s="56"/>
      <c r="W227" s="56"/>
      <c r="X227" s="56"/>
      <c r="Y227" s="56"/>
      <c r="Z227" s="56"/>
      <c r="AA227" s="56"/>
      <c r="AB227" s="56"/>
      <c r="AC227" s="56"/>
      <c r="AD227" s="56"/>
      <c r="AE227" s="56" t="s">
        <v>222</v>
      </c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</row>
    <row r="228" spans="1:60" outlineLevel="1" x14ac:dyDescent="0.2">
      <c r="A228" s="49"/>
      <c r="B228" s="50"/>
      <c r="C228" s="60" t="s">
        <v>338</v>
      </c>
      <c r="D228" s="61"/>
      <c r="E228" s="62"/>
      <c r="F228" s="63"/>
      <c r="G228" s="64"/>
      <c r="H228" s="54"/>
      <c r="I228" s="54"/>
      <c r="J228" s="54"/>
      <c r="K228" s="54"/>
      <c r="L228" s="54"/>
      <c r="M228" s="54"/>
      <c r="N228" s="52"/>
      <c r="O228" s="52"/>
      <c r="P228" s="52"/>
      <c r="Q228" s="52"/>
      <c r="R228" s="52"/>
      <c r="S228" s="52"/>
      <c r="T228" s="55"/>
      <c r="U228" s="52"/>
      <c r="V228" s="56"/>
      <c r="W228" s="56"/>
      <c r="X228" s="56"/>
      <c r="Y228" s="56"/>
      <c r="Z228" s="56"/>
      <c r="AA228" s="56"/>
      <c r="AB228" s="56"/>
      <c r="AC228" s="56"/>
      <c r="AD228" s="56"/>
      <c r="AE228" s="56" t="s">
        <v>222</v>
      </c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65" t="str">
        <f>C228</f>
        <v>včetně:</v>
      </c>
      <c r="BB228" s="56"/>
      <c r="BC228" s="56"/>
      <c r="BD228" s="56"/>
      <c r="BE228" s="56"/>
      <c r="BF228" s="56"/>
      <c r="BG228" s="56"/>
      <c r="BH228" s="56"/>
    </row>
    <row r="229" spans="1:60" outlineLevel="1" x14ac:dyDescent="0.2">
      <c r="A229" s="49"/>
      <c r="B229" s="50"/>
      <c r="C229" s="60" t="s">
        <v>393</v>
      </c>
      <c r="D229" s="61"/>
      <c r="E229" s="62"/>
      <c r="F229" s="63"/>
      <c r="G229" s="64"/>
      <c r="H229" s="54"/>
      <c r="I229" s="54"/>
      <c r="J229" s="54"/>
      <c r="K229" s="54"/>
      <c r="L229" s="54"/>
      <c r="M229" s="54"/>
      <c r="N229" s="52"/>
      <c r="O229" s="52"/>
      <c r="P229" s="52"/>
      <c r="Q229" s="52"/>
      <c r="R229" s="52"/>
      <c r="S229" s="52"/>
      <c r="T229" s="55"/>
      <c r="U229" s="52"/>
      <c r="V229" s="56"/>
      <c r="W229" s="56"/>
      <c r="X229" s="56"/>
      <c r="Y229" s="56"/>
      <c r="Z229" s="56"/>
      <c r="AA229" s="56"/>
      <c r="AB229" s="56"/>
      <c r="AC229" s="56"/>
      <c r="AD229" s="56"/>
      <c r="AE229" s="56" t="s">
        <v>222</v>
      </c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65" t="str">
        <f>C229</f>
        <v>- dopravy na místo</v>
      </c>
      <c r="BB229" s="56"/>
      <c r="BC229" s="56"/>
      <c r="BD229" s="56"/>
      <c r="BE229" s="56"/>
      <c r="BF229" s="56"/>
      <c r="BG229" s="56"/>
      <c r="BH229" s="56"/>
    </row>
    <row r="230" spans="1:60" outlineLevel="1" x14ac:dyDescent="0.2">
      <c r="A230" s="49"/>
      <c r="B230" s="50"/>
      <c r="C230" s="60" t="s">
        <v>399</v>
      </c>
      <c r="D230" s="61"/>
      <c r="E230" s="62"/>
      <c r="F230" s="63"/>
      <c r="G230" s="64"/>
      <c r="H230" s="54"/>
      <c r="I230" s="54"/>
      <c r="J230" s="54"/>
      <c r="K230" s="54"/>
      <c r="L230" s="54"/>
      <c r="M230" s="54"/>
      <c r="N230" s="52"/>
      <c r="O230" s="52"/>
      <c r="P230" s="52"/>
      <c r="Q230" s="52"/>
      <c r="R230" s="52"/>
      <c r="S230" s="52"/>
      <c r="T230" s="55"/>
      <c r="U230" s="52"/>
      <c r="V230" s="56"/>
      <c r="W230" s="56"/>
      <c r="X230" s="56"/>
      <c r="Y230" s="56"/>
      <c r="Z230" s="56"/>
      <c r="AA230" s="56"/>
      <c r="AB230" s="56"/>
      <c r="AC230" s="56"/>
      <c r="AD230" s="56"/>
      <c r="AE230" s="56" t="s">
        <v>222</v>
      </c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65" t="str">
        <f>C230</f>
        <v>- osazení do terénu (dva sloupky)</v>
      </c>
      <c r="BB230" s="56"/>
      <c r="BC230" s="56"/>
      <c r="BD230" s="56"/>
      <c r="BE230" s="56"/>
      <c r="BF230" s="56"/>
      <c r="BG230" s="56"/>
      <c r="BH230" s="56"/>
    </row>
    <row r="231" spans="1:60" outlineLevel="1" x14ac:dyDescent="0.2">
      <c r="A231" s="49"/>
      <c r="B231" s="50"/>
      <c r="C231" s="60" t="s">
        <v>223</v>
      </c>
      <c r="D231" s="61"/>
      <c r="E231" s="62"/>
      <c r="F231" s="63"/>
      <c r="G231" s="64"/>
      <c r="H231" s="54"/>
      <c r="I231" s="54"/>
      <c r="J231" s="54"/>
      <c r="K231" s="54"/>
      <c r="L231" s="54"/>
      <c r="M231" s="54"/>
      <c r="N231" s="52"/>
      <c r="O231" s="52"/>
      <c r="P231" s="52"/>
      <c r="Q231" s="52"/>
      <c r="R231" s="52"/>
      <c r="S231" s="52"/>
      <c r="T231" s="55"/>
      <c r="U231" s="52"/>
      <c r="V231" s="56"/>
      <c r="W231" s="56"/>
      <c r="X231" s="56"/>
      <c r="Y231" s="56"/>
      <c r="Z231" s="56"/>
      <c r="AA231" s="56"/>
      <c r="AB231" s="56"/>
      <c r="AC231" s="56"/>
      <c r="AD231" s="56"/>
      <c r="AE231" s="56" t="s">
        <v>222</v>
      </c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65" t="str">
        <f>C231</f>
        <v>- souvisejících zemních prací</v>
      </c>
      <c r="BB231" s="56"/>
      <c r="BC231" s="56"/>
      <c r="BD231" s="56"/>
      <c r="BE231" s="56"/>
      <c r="BF231" s="56"/>
      <c r="BG231" s="56"/>
      <c r="BH231" s="56"/>
    </row>
    <row r="232" spans="1:60" outlineLevel="1" x14ac:dyDescent="0.2">
      <c r="A232" s="49"/>
      <c r="B232" s="50"/>
      <c r="C232" s="73" t="s">
        <v>239</v>
      </c>
      <c r="D232" s="74"/>
      <c r="E232" s="75"/>
      <c r="F232" s="76"/>
      <c r="G232" s="76"/>
      <c r="H232" s="54"/>
      <c r="I232" s="54"/>
      <c r="J232" s="54"/>
      <c r="K232" s="54"/>
      <c r="L232" s="54"/>
      <c r="M232" s="54"/>
      <c r="N232" s="52"/>
      <c r="O232" s="52"/>
      <c r="P232" s="52"/>
      <c r="Q232" s="52"/>
      <c r="R232" s="52"/>
      <c r="S232" s="52"/>
      <c r="T232" s="55"/>
      <c r="U232" s="52"/>
      <c r="V232" s="56"/>
      <c r="W232" s="56"/>
      <c r="X232" s="56"/>
      <c r="Y232" s="56"/>
      <c r="Z232" s="56"/>
      <c r="AA232" s="56"/>
      <c r="AB232" s="56"/>
      <c r="AC232" s="56"/>
      <c r="AD232" s="56"/>
      <c r="AE232" s="56" t="s">
        <v>222</v>
      </c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56"/>
    </row>
    <row r="233" spans="1:60" outlineLevel="1" x14ac:dyDescent="0.2">
      <c r="A233" s="49"/>
      <c r="B233" s="50"/>
      <c r="C233" s="60" t="s">
        <v>394</v>
      </c>
      <c r="D233" s="61"/>
      <c r="E233" s="62"/>
      <c r="F233" s="63"/>
      <c r="G233" s="64"/>
      <c r="H233" s="54"/>
      <c r="I233" s="54"/>
      <c r="J233" s="54"/>
      <c r="K233" s="54"/>
      <c r="L233" s="54"/>
      <c r="M233" s="54"/>
      <c r="N233" s="52"/>
      <c r="O233" s="52"/>
      <c r="P233" s="52"/>
      <c r="Q233" s="52"/>
      <c r="R233" s="52"/>
      <c r="S233" s="52"/>
      <c r="T233" s="55"/>
      <c r="U233" s="52"/>
      <c r="V233" s="56"/>
      <c r="W233" s="56"/>
      <c r="X233" s="56"/>
      <c r="Y233" s="56"/>
      <c r="Z233" s="56"/>
      <c r="AA233" s="56"/>
      <c r="AB233" s="56"/>
      <c r="AC233" s="56"/>
      <c r="AD233" s="56"/>
      <c r="AE233" s="56" t="s">
        <v>222</v>
      </c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65" t="str">
        <f>C233</f>
        <v>blíže viz foto v projektu (výkaz prvků parteru)</v>
      </c>
      <c r="BB233" s="56"/>
      <c r="BC233" s="56"/>
      <c r="BD233" s="56"/>
      <c r="BE233" s="56"/>
      <c r="BF233" s="56"/>
      <c r="BG233" s="56"/>
      <c r="BH233" s="56"/>
    </row>
    <row r="234" spans="1:60" ht="22.5" outlineLevel="1" x14ac:dyDescent="0.2">
      <c r="A234" s="49">
        <v>58</v>
      </c>
      <c r="B234" s="50" t="s">
        <v>400</v>
      </c>
      <c r="C234" s="51" t="s">
        <v>401</v>
      </c>
      <c r="D234" s="52" t="s">
        <v>220</v>
      </c>
      <c r="E234" s="53">
        <v>2</v>
      </c>
      <c r="F234" s="92"/>
      <c r="G234" s="54">
        <f>F234*E234</f>
        <v>0</v>
      </c>
      <c r="H234" s="54">
        <v>0</v>
      </c>
      <c r="I234" s="54">
        <f>ROUND(E234*H234,2)</f>
        <v>0</v>
      </c>
      <c r="J234" s="54">
        <v>18000</v>
      </c>
      <c r="K234" s="54">
        <f>ROUND(E234*J234,2)</f>
        <v>36000</v>
      </c>
      <c r="L234" s="54">
        <v>21</v>
      </c>
      <c r="M234" s="54">
        <f>G234*(1+L234/100)</f>
        <v>0</v>
      </c>
      <c r="N234" s="52">
        <v>0</v>
      </c>
      <c r="O234" s="52">
        <f>ROUND(E234*N234,5)</f>
        <v>0</v>
      </c>
      <c r="P234" s="52">
        <v>0</v>
      </c>
      <c r="Q234" s="52">
        <f>ROUND(E234*P234,5)</f>
        <v>0</v>
      </c>
      <c r="R234" s="52"/>
      <c r="S234" s="52"/>
      <c r="T234" s="55">
        <v>0</v>
      </c>
      <c r="U234" s="52">
        <f>ROUND(E234*T234,2)</f>
        <v>0</v>
      </c>
      <c r="V234" s="56"/>
      <c r="W234" s="56"/>
      <c r="X234" s="56"/>
      <c r="Y234" s="56"/>
      <c r="Z234" s="56"/>
      <c r="AA234" s="56"/>
      <c r="AB234" s="56"/>
      <c r="AC234" s="56"/>
      <c r="AD234" s="56"/>
      <c r="AE234" s="56" t="s">
        <v>180</v>
      </c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56"/>
    </row>
    <row r="235" spans="1:60" outlineLevel="1" x14ac:dyDescent="0.2">
      <c r="A235" s="49"/>
      <c r="B235" s="50"/>
      <c r="C235" s="60" t="s">
        <v>407</v>
      </c>
      <c r="D235" s="61"/>
      <c r="E235" s="62"/>
      <c r="F235" s="63"/>
      <c r="G235" s="64"/>
      <c r="H235" s="54"/>
      <c r="I235" s="54"/>
      <c r="J235" s="54"/>
      <c r="K235" s="54"/>
      <c r="L235" s="54"/>
      <c r="M235" s="54"/>
      <c r="N235" s="52"/>
      <c r="O235" s="52"/>
      <c r="P235" s="52"/>
      <c r="Q235" s="52"/>
      <c r="R235" s="52"/>
      <c r="S235" s="52"/>
      <c r="T235" s="55"/>
      <c r="U235" s="52"/>
      <c r="V235" s="56"/>
      <c r="W235" s="56"/>
      <c r="X235" s="56"/>
      <c r="Y235" s="56"/>
      <c r="Z235" s="56"/>
      <c r="AA235" s="56"/>
      <c r="AB235" s="56"/>
      <c r="AC235" s="56"/>
      <c r="AD235" s="56"/>
      <c r="AE235" s="56" t="s">
        <v>222</v>
      </c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65" t="str">
        <f>C235</f>
        <v>- konstrukce sloupků ocelová trubková s historizujícími dekorativními prvky</v>
      </c>
      <c r="BB235" s="56"/>
      <c r="BC235" s="56"/>
      <c r="BD235" s="56"/>
      <c r="BE235" s="56"/>
      <c r="BF235" s="56"/>
      <c r="BG235" s="56"/>
      <c r="BH235" s="56"/>
    </row>
    <row r="236" spans="1:60" outlineLevel="1" x14ac:dyDescent="0.2">
      <c r="A236" s="49"/>
      <c r="B236" s="50"/>
      <c r="C236" s="60" t="s">
        <v>397</v>
      </c>
      <c r="D236" s="61"/>
      <c r="E236" s="62"/>
      <c r="F236" s="63"/>
      <c r="G236" s="64"/>
      <c r="H236" s="54"/>
      <c r="I236" s="54"/>
      <c r="J236" s="54"/>
      <c r="K236" s="54"/>
      <c r="L236" s="54"/>
      <c r="M236" s="54"/>
      <c r="N236" s="52"/>
      <c r="O236" s="52"/>
      <c r="P236" s="52"/>
      <c r="Q236" s="52"/>
      <c r="R236" s="52"/>
      <c r="S236" s="52"/>
      <c r="T236" s="55"/>
      <c r="U236" s="52"/>
      <c r="V236" s="56"/>
      <c r="W236" s="56"/>
      <c r="X236" s="56"/>
      <c r="Y236" s="56"/>
      <c r="Z236" s="56"/>
      <c r="AA236" s="56"/>
      <c r="AB236" s="56"/>
      <c r="AC236" s="56"/>
      <c r="AD236" s="56"/>
      <c r="AE236" s="56" t="s">
        <v>222</v>
      </c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65" t="str">
        <f>C236</f>
        <v>- nátěr matnou černou barvou</v>
      </c>
      <c r="BB236" s="56"/>
      <c r="BC236" s="56"/>
      <c r="BD236" s="56"/>
      <c r="BE236" s="56"/>
      <c r="BF236" s="56"/>
      <c r="BG236" s="56"/>
      <c r="BH236" s="56"/>
    </row>
    <row r="237" spans="1:60" outlineLevel="1" x14ac:dyDescent="0.2">
      <c r="A237" s="49"/>
      <c r="B237" s="50"/>
      <c r="C237" s="60" t="s">
        <v>408</v>
      </c>
      <c r="D237" s="61"/>
      <c r="E237" s="62"/>
      <c r="F237" s="63"/>
      <c r="G237" s="64"/>
      <c r="H237" s="54"/>
      <c r="I237" s="54"/>
      <c r="J237" s="54"/>
      <c r="K237" s="54"/>
      <c r="L237" s="54"/>
      <c r="M237" s="54"/>
      <c r="N237" s="52"/>
      <c r="O237" s="52"/>
      <c r="P237" s="52"/>
      <c r="Q237" s="52"/>
      <c r="R237" s="52"/>
      <c r="S237" s="52"/>
      <c r="T237" s="55"/>
      <c r="U237" s="52"/>
      <c r="V237" s="56"/>
      <c r="W237" s="56"/>
      <c r="X237" s="56"/>
      <c r="Y237" s="56"/>
      <c r="Z237" s="56"/>
      <c r="AA237" s="56"/>
      <c r="AB237" s="56"/>
      <c r="AC237" s="56"/>
      <c r="AD237" s="56"/>
      <c r="AE237" s="56" t="s">
        <v>222</v>
      </c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65" t="str">
        <f>C237</f>
        <v>- provedení shodné s informačními panely</v>
      </c>
      <c r="BB237" s="56"/>
      <c r="BC237" s="56"/>
      <c r="BD237" s="56"/>
      <c r="BE237" s="56"/>
      <c r="BF237" s="56"/>
      <c r="BG237" s="56"/>
      <c r="BH237" s="56"/>
    </row>
    <row r="238" spans="1:60" outlineLevel="1" x14ac:dyDescent="0.2">
      <c r="A238" s="49"/>
      <c r="B238" s="50"/>
      <c r="C238" s="73" t="s">
        <v>239</v>
      </c>
      <c r="D238" s="74"/>
      <c r="E238" s="75"/>
      <c r="F238" s="76"/>
      <c r="G238" s="76"/>
      <c r="H238" s="54"/>
      <c r="I238" s="54"/>
      <c r="J238" s="54"/>
      <c r="K238" s="54"/>
      <c r="L238" s="54"/>
      <c r="M238" s="54"/>
      <c r="N238" s="52"/>
      <c r="O238" s="52"/>
      <c r="P238" s="52"/>
      <c r="Q238" s="52"/>
      <c r="R238" s="52"/>
      <c r="S238" s="52"/>
      <c r="T238" s="55"/>
      <c r="U238" s="52"/>
      <c r="V238" s="56"/>
      <c r="W238" s="56"/>
      <c r="X238" s="56"/>
      <c r="Y238" s="56"/>
      <c r="Z238" s="56"/>
      <c r="AA238" s="56"/>
      <c r="AB238" s="56"/>
      <c r="AC238" s="56"/>
      <c r="AD238" s="56"/>
      <c r="AE238" s="56" t="s">
        <v>222</v>
      </c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56"/>
    </row>
    <row r="239" spans="1:60" outlineLevel="1" x14ac:dyDescent="0.2">
      <c r="A239" s="49"/>
      <c r="B239" s="50"/>
      <c r="C239" s="60" t="s">
        <v>338</v>
      </c>
      <c r="D239" s="61"/>
      <c r="E239" s="62"/>
      <c r="F239" s="63"/>
      <c r="G239" s="64"/>
      <c r="H239" s="54"/>
      <c r="I239" s="54"/>
      <c r="J239" s="54"/>
      <c r="K239" s="54"/>
      <c r="L239" s="54"/>
      <c r="M239" s="54"/>
      <c r="N239" s="52"/>
      <c r="O239" s="52"/>
      <c r="P239" s="52"/>
      <c r="Q239" s="52"/>
      <c r="R239" s="52"/>
      <c r="S239" s="52"/>
      <c r="T239" s="55"/>
      <c r="U239" s="52"/>
      <c r="V239" s="56"/>
      <c r="W239" s="56"/>
      <c r="X239" s="56"/>
      <c r="Y239" s="56"/>
      <c r="Z239" s="56"/>
      <c r="AA239" s="56"/>
      <c r="AB239" s="56"/>
      <c r="AC239" s="56"/>
      <c r="AD239" s="56"/>
      <c r="AE239" s="56" t="s">
        <v>222</v>
      </c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65" t="str">
        <f>C239</f>
        <v>včetně:</v>
      </c>
      <c r="BB239" s="56"/>
      <c r="BC239" s="56"/>
      <c r="BD239" s="56"/>
      <c r="BE239" s="56"/>
      <c r="BF239" s="56"/>
      <c r="BG239" s="56"/>
      <c r="BH239" s="56"/>
    </row>
    <row r="240" spans="1:60" outlineLevel="1" x14ac:dyDescent="0.2">
      <c r="A240" s="49"/>
      <c r="B240" s="50"/>
      <c r="C240" s="60" t="s">
        <v>393</v>
      </c>
      <c r="D240" s="61"/>
      <c r="E240" s="62"/>
      <c r="F240" s="63"/>
      <c r="G240" s="64"/>
      <c r="H240" s="54"/>
      <c r="I240" s="54"/>
      <c r="J240" s="54"/>
      <c r="K240" s="54"/>
      <c r="L240" s="54"/>
      <c r="M240" s="54"/>
      <c r="N240" s="52"/>
      <c r="O240" s="52"/>
      <c r="P240" s="52"/>
      <c r="Q240" s="52"/>
      <c r="R240" s="52"/>
      <c r="S240" s="52"/>
      <c r="T240" s="55"/>
      <c r="U240" s="52"/>
      <c r="V240" s="56"/>
      <c r="W240" s="56"/>
      <c r="X240" s="56"/>
      <c r="Y240" s="56"/>
      <c r="Z240" s="56"/>
      <c r="AA240" s="56"/>
      <c r="AB240" s="56"/>
      <c r="AC240" s="56"/>
      <c r="AD240" s="56"/>
      <c r="AE240" s="56" t="s">
        <v>222</v>
      </c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65" t="str">
        <f>C240</f>
        <v>- dopravy na místo</v>
      </c>
      <c r="BB240" s="56"/>
      <c r="BC240" s="56"/>
      <c r="BD240" s="56"/>
      <c r="BE240" s="56"/>
      <c r="BF240" s="56"/>
      <c r="BG240" s="56"/>
      <c r="BH240" s="56"/>
    </row>
    <row r="241" spans="1:60" outlineLevel="1" x14ac:dyDescent="0.2">
      <c r="A241" s="49"/>
      <c r="B241" s="50"/>
      <c r="C241" s="60" t="s">
        <v>399</v>
      </c>
      <c r="D241" s="61"/>
      <c r="E241" s="62"/>
      <c r="F241" s="63"/>
      <c r="G241" s="64"/>
      <c r="H241" s="54"/>
      <c r="I241" s="54"/>
      <c r="J241" s="54"/>
      <c r="K241" s="54"/>
      <c r="L241" s="54"/>
      <c r="M241" s="54"/>
      <c r="N241" s="52"/>
      <c r="O241" s="52"/>
      <c r="P241" s="52"/>
      <c r="Q241" s="52"/>
      <c r="R241" s="52"/>
      <c r="S241" s="52"/>
      <c r="T241" s="55"/>
      <c r="U241" s="52"/>
      <c r="V241" s="56"/>
      <c r="W241" s="56"/>
      <c r="X241" s="56"/>
      <c r="Y241" s="56"/>
      <c r="Z241" s="56"/>
      <c r="AA241" s="56"/>
      <c r="AB241" s="56"/>
      <c r="AC241" s="56"/>
      <c r="AD241" s="56"/>
      <c r="AE241" s="56" t="s">
        <v>222</v>
      </c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65" t="str">
        <f>C241</f>
        <v>- osazení do terénu (dva sloupky)</v>
      </c>
      <c r="BB241" s="56"/>
      <c r="BC241" s="56"/>
      <c r="BD241" s="56"/>
      <c r="BE241" s="56"/>
      <c r="BF241" s="56"/>
      <c r="BG241" s="56"/>
      <c r="BH241" s="56"/>
    </row>
    <row r="242" spans="1:60" outlineLevel="1" x14ac:dyDescent="0.2">
      <c r="A242" s="49"/>
      <c r="B242" s="50"/>
      <c r="C242" s="60" t="s">
        <v>223</v>
      </c>
      <c r="D242" s="61"/>
      <c r="E242" s="62"/>
      <c r="F242" s="63"/>
      <c r="G242" s="64"/>
      <c r="H242" s="54"/>
      <c r="I242" s="54"/>
      <c r="J242" s="54"/>
      <c r="K242" s="54"/>
      <c r="L242" s="54"/>
      <c r="M242" s="54"/>
      <c r="N242" s="52"/>
      <c r="O242" s="52"/>
      <c r="P242" s="52"/>
      <c r="Q242" s="52"/>
      <c r="R242" s="52"/>
      <c r="S242" s="52"/>
      <c r="T242" s="55"/>
      <c r="U242" s="52"/>
      <c r="V242" s="56"/>
      <c r="W242" s="56"/>
      <c r="X242" s="56"/>
      <c r="Y242" s="56"/>
      <c r="Z242" s="56"/>
      <c r="AA242" s="56"/>
      <c r="AB242" s="56"/>
      <c r="AC242" s="56"/>
      <c r="AD242" s="56"/>
      <c r="AE242" s="56" t="s">
        <v>222</v>
      </c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65" t="str">
        <f>C242</f>
        <v>- souvisejících zemních prací</v>
      </c>
      <c r="BB242" s="56"/>
      <c r="BC242" s="56"/>
      <c r="BD242" s="56"/>
      <c r="BE242" s="56"/>
      <c r="BF242" s="56"/>
      <c r="BG242" s="56"/>
      <c r="BH242" s="56"/>
    </row>
    <row r="243" spans="1:60" x14ac:dyDescent="0.2">
      <c r="A243" s="66" t="s">
        <v>175</v>
      </c>
      <c r="B243" s="67" t="s">
        <v>148</v>
      </c>
      <c r="C243" s="68" t="s">
        <v>25</v>
      </c>
      <c r="D243" s="69"/>
      <c r="E243" s="70"/>
      <c r="F243" s="71"/>
      <c r="G243" s="71">
        <f>SUMIF(AE244:AE244,"&lt;&gt;NOR",G244:G244)</f>
        <v>0</v>
      </c>
      <c r="H243" s="71"/>
      <c r="I243" s="71">
        <f>SUM(I244:I244)</f>
        <v>0</v>
      </c>
      <c r="J243" s="71"/>
      <c r="K243" s="71">
        <f>SUM(K244:K244)</f>
        <v>7000</v>
      </c>
      <c r="L243" s="71"/>
      <c r="M243" s="71">
        <f>SUM(M244:M244)</f>
        <v>0</v>
      </c>
      <c r="N243" s="69"/>
      <c r="O243" s="69">
        <f>SUM(O244:O244)</f>
        <v>0</v>
      </c>
      <c r="P243" s="69"/>
      <c r="Q243" s="69">
        <f>SUM(Q244:Q244)</f>
        <v>0</v>
      </c>
      <c r="R243" s="69"/>
      <c r="S243" s="69"/>
      <c r="T243" s="72"/>
      <c r="U243" s="69">
        <f>SUM(U244:U244)</f>
        <v>0</v>
      </c>
      <c r="AE243" s="21" t="s">
        <v>176</v>
      </c>
    </row>
    <row r="244" spans="1:60" outlineLevel="1" x14ac:dyDescent="0.2">
      <c r="A244" s="80">
        <v>59</v>
      </c>
      <c r="B244" s="81" t="s">
        <v>402</v>
      </c>
      <c r="C244" s="82" t="s">
        <v>403</v>
      </c>
      <c r="D244" s="83" t="s">
        <v>404</v>
      </c>
      <c r="E244" s="84">
        <v>1</v>
      </c>
      <c r="F244" s="93"/>
      <c r="G244" s="85">
        <f>F244*E244</f>
        <v>0</v>
      </c>
      <c r="H244" s="85">
        <v>0</v>
      </c>
      <c r="I244" s="85">
        <f>ROUND(E244*H244,2)</f>
        <v>0</v>
      </c>
      <c r="J244" s="85">
        <v>7000</v>
      </c>
      <c r="K244" s="85">
        <f>ROUND(E244*J244,2)</f>
        <v>7000</v>
      </c>
      <c r="L244" s="85">
        <v>21</v>
      </c>
      <c r="M244" s="85">
        <f>G244*(1+L244/100)</f>
        <v>0</v>
      </c>
      <c r="N244" s="83">
        <v>0</v>
      </c>
      <c r="O244" s="83">
        <f>ROUND(E244*N244,5)</f>
        <v>0</v>
      </c>
      <c r="P244" s="83">
        <v>0</v>
      </c>
      <c r="Q244" s="83">
        <f>ROUND(E244*P244,5)</f>
        <v>0</v>
      </c>
      <c r="R244" s="83"/>
      <c r="S244" s="83"/>
      <c r="T244" s="86">
        <v>0</v>
      </c>
      <c r="U244" s="83">
        <f>ROUND(E244*T244,2)</f>
        <v>0</v>
      </c>
      <c r="V244" s="56"/>
      <c r="W244" s="56"/>
      <c r="X244" s="56"/>
      <c r="Y244" s="56"/>
      <c r="Z244" s="56"/>
      <c r="AA244" s="56"/>
      <c r="AB244" s="56"/>
      <c r="AC244" s="56"/>
      <c r="AD244" s="56"/>
      <c r="AE244" s="56" t="s">
        <v>180</v>
      </c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</row>
    <row r="245" spans="1:60" x14ac:dyDescent="0.2">
      <c r="A245" s="87"/>
      <c r="B245" s="88" t="s">
        <v>239</v>
      </c>
      <c r="C245" s="89" t="s">
        <v>239</v>
      </c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AC245" s="21">
        <v>15</v>
      </c>
      <c r="AD245" s="21">
        <v>21</v>
      </c>
    </row>
    <row r="246" spans="1:60" x14ac:dyDescent="0.2">
      <c r="C246" s="91"/>
      <c r="AE246" s="21" t="s">
        <v>409</v>
      </c>
    </row>
  </sheetData>
  <sheetProtection algorithmName="SHA-512" hashValue="uCX59a77hziv0+Z/G/9ToWQohopK3RRUNALgRZv9Gw9aMX/zu5PpHzT5+EElRaCtOGlWZX2IXA+BkhnONAKZRA==" saltValue="Zt7GS8KJAbuG5DJHbVcEGw==" spinCount="100000" sheet="1" objects="1" scenarios="1" selectLockedCells="1"/>
  <mergeCells count="56">
    <mergeCell ref="C47:G47"/>
    <mergeCell ref="A1:G1"/>
    <mergeCell ref="C2:G2"/>
    <mergeCell ref="C3:G3"/>
    <mergeCell ref="C4:G4"/>
    <mergeCell ref="C34:G34"/>
    <mergeCell ref="C35:G35"/>
    <mergeCell ref="C36:G36"/>
    <mergeCell ref="C37:G37"/>
    <mergeCell ref="C38:G38"/>
    <mergeCell ref="C39:G39"/>
    <mergeCell ref="C40:G40"/>
    <mergeCell ref="C88:G88"/>
    <mergeCell ref="C48:G48"/>
    <mergeCell ref="C49:G49"/>
    <mergeCell ref="C50:G50"/>
    <mergeCell ref="C51:G51"/>
    <mergeCell ref="C53:G53"/>
    <mergeCell ref="C54:G54"/>
    <mergeCell ref="C63:G63"/>
    <mergeCell ref="C64:G64"/>
    <mergeCell ref="C65:G65"/>
    <mergeCell ref="C69:G69"/>
    <mergeCell ref="C74:G74"/>
    <mergeCell ref="C215:G215"/>
    <mergeCell ref="C93:G93"/>
    <mergeCell ref="C113:G113"/>
    <mergeCell ref="C115:G115"/>
    <mergeCell ref="C145:G145"/>
    <mergeCell ref="C150:G150"/>
    <mergeCell ref="C152:G152"/>
    <mergeCell ref="C153:G153"/>
    <mergeCell ref="C154:G154"/>
    <mergeCell ref="C155:G155"/>
    <mergeCell ref="C156:G156"/>
    <mergeCell ref="C183:G183"/>
    <mergeCell ref="C231:G231"/>
    <mergeCell ref="C216:G216"/>
    <mergeCell ref="C217:G217"/>
    <mergeCell ref="C219:G219"/>
    <mergeCell ref="C220:G220"/>
    <mergeCell ref="C222:G222"/>
    <mergeCell ref="C224:G224"/>
    <mergeCell ref="C225:G225"/>
    <mergeCell ref="C226:G226"/>
    <mergeCell ref="C228:G228"/>
    <mergeCell ref="C229:G229"/>
    <mergeCell ref="C230:G230"/>
    <mergeCell ref="C241:G241"/>
    <mergeCell ref="C242:G242"/>
    <mergeCell ref="C233:G233"/>
    <mergeCell ref="C235:G235"/>
    <mergeCell ref="C236:G236"/>
    <mergeCell ref="C237:G237"/>
    <mergeCell ref="C239:G239"/>
    <mergeCell ref="C240:G240"/>
  </mergeCells>
  <pageMargins left="0.59055118110236227" right="0.39370078740157483" top="0.78740157480314965" bottom="0.78740157480314965" header="0.31496062992125984" footer="0.31496062992125984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44</vt:i4>
      </vt:variant>
    </vt:vector>
  </HeadingPairs>
  <TitlesOfParts>
    <vt:vector size="48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Lenka Suchánková</cp:lastModifiedBy>
  <cp:lastPrinted>2022-06-29T09:08:25Z</cp:lastPrinted>
  <dcterms:created xsi:type="dcterms:W3CDTF">2009-04-08T07:15:50Z</dcterms:created>
  <dcterms:modified xsi:type="dcterms:W3CDTF">2022-07-08T06:48:24Z</dcterms:modified>
</cp:coreProperties>
</file>