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chodilova\Desktop\"/>
    </mc:Choice>
  </mc:AlternateContent>
  <bookViews>
    <workbookView xWindow="0" yWindow="0" windowWidth="0" windowHeight="0"/>
  </bookViews>
  <sheets>
    <sheet name="Rekapitulace stavby" sheetId="1" r:id="rId1"/>
    <sheet name="SO 01.1 - Pročištění rame..." sheetId="2" r:id="rId2"/>
    <sheet name="SO 01.2 - Terénní úpravy ..." sheetId="3" r:id="rId3"/>
    <sheet name="SO 02.1 - Pročištění rame..." sheetId="4" r:id="rId4"/>
    <sheet name="SO 02.2 - Terénní úpravy ..." sheetId="5" r:id="rId5"/>
    <sheet name="VRN - Vedlejší rozpočtové..." sheetId="6" r:id="rId6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01.1 - Pročištění rame...'!$C$121:$K$253</definedName>
    <definedName name="_xlnm.Print_Area" localSheetId="1">'SO 01.1 - Pročištění rame...'!$C$4:$J$76,'SO 01.1 - Pročištění rame...'!$C$82:$J$101,'SO 01.1 - Pročištění rame...'!$C$107:$K$253</definedName>
    <definedName name="_xlnm.Print_Titles" localSheetId="1">'SO 01.1 - Pročištění rame...'!$121:$121</definedName>
    <definedName name="_xlnm._FilterDatabase" localSheetId="2" hidden="1">'SO 01.2 - Terénní úpravy ...'!$C$122:$K$235</definedName>
    <definedName name="_xlnm.Print_Area" localSheetId="2">'SO 01.2 - Terénní úpravy ...'!$C$4:$J$76,'SO 01.2 - Terénní úpravy ...'!$C$82:$J$102,'SO 01.2 - Terénní úpravy ...'!$C$108:$K$235</definedName>
    <definedName name="_xlnm.Print_Titles" localSheetId="2">'SO 01.2 - Terénní úpravy ...'!$122:$122</definedName>
    <definedName name="_xlnm._FilterDatabase" localSheetId="3" hidden="1">'SO 02.1 - Pročištění rame...'!$C$121:$K$245</definedName>
    <definedName name="_xlnm.Print_Area" localSheetId="3">'SO 02.1 - Pročištění rame...'!$C$4:$J$76,'SO 02.1 - Pročištění rame...'!$C$82:$J$101,'SO 02.1 - Pročištění rame...'!$C$107:$K$245</definedName>
    <definedName name="_xlnm.Print_Titles" localSheetId="3">'SO 02.1 - Pročištění rame...'!$121:$121</definedName>
    <definedName name="_xlnm._FilterDatabase" localSheetId="4" hidden="1">'SO 02.2 - Terénní úpravy ...'!$C$122:$K$229</definedName>
    <definedName name="_xlnm.Print_Area" localSheetId="4">'SO 02.2 - Terénní úpravy ...'!$C$4:$J$76,'SO 02.2 - Terénní úpravy ...'!$C$82:$J$102,'SO 02.2 - Terénní úpravy ...'!$C$108:$K$229</definedName>
    <definedName name="_xlnm.Print_Titles" localSheetId="4">'SO 02.2 - Terénní úpravy ...'!$122:$122</definedName>
    <definedName name="_xlnm._FilterDatabase" localSheetId="5" hidden="1">'VRN - Vedlejší rozpočtové...'!$C$117:$K$142</definedName>
    <definedName name="_xlnm.Print_Area" localSheetId="5">'VRN - Vedlejší rozpočtové...'!$C$4:$J$76,'VRN - Vedlejší rozpočtové...'!$C$82:$J$99,'VRN - Vedlejší rozpočtové...'!$C$105:$K$142</definedName>
    <definedName name="_xlnm.Print_Titles" localSheetId="5">'VRN - Vedlejší rozpočtové...'!$117:$117</definedName>
  </definedNames>
  <calcPr/>
</workbook>
</file>

<file path=xl/calcChain.xml><?xml version="1.0" encoding="utf-8"?>
<calcChain xmlns="http://schemas.openxmlformats.org/spreadsheetml/2006/main">
  <c i="6" l="1" r="J37"/>
  <c r="J36"/>
  <c i="1" r="AY101"/>
  <c i="6" r="J35"/>
  <c i="1" r="AX101"/>
  <c i="6"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5" r="J39"/>
  <c r="J38"/>
  <c i="1" r="AY100"/>
  <c i="5" r="J37"/>
  <c i="1" r="AX100"/>
  <c i="5" r="BI227"/>
  <c r="BH227"/>
  <c r="BG227"/>
  <c r="BF227"/>
  <c r="T227"/>
  <c r="T226"/>
  <c r="R227"/>
  <c r="R226"/>
  <c r="P227"/>
  <c r="P226"/>
  <c r="BI223"/>
  <c r="BH223"/>
  <c r="BG223"/>
  <c r="BF223"/>
  <c r="T223"/>
  <c r="R223"/>
  <c r="P223"/>
  <c r="BI215"/>
  <c r="BH215"/>
  <c r="BG215"/>
  <c r="BF215"/>
  <c r="T215"/>
  <c r="R215"/>
  <c r="P215"/>
  <c r="BI207"/>
  <c r="BH207"/>
  <c r="BG207"/>
  <c r="BF207"/>
  <c r="T207"/>
  <c r="R207"/>
  <c r="P207"/>
  <c r="BI197"/>
  <c r="BH197"/>
  <c r="BG197"/>
  <c r="BF197"/>
  <c r="T197"/>
  <c r="R197"/>
  <c r="P197"/>
  <c r="BI189"/>
  <c r="BH189"/>
  <c r="BG189"/>
  <c r="BF189"/>
  <c r="T189"/>
  <c r="R189"/>
  <c r="P189"/>
  <c r="BI181"/>
  <c r="BH181"/>
  <c r="BG181"/>
  <c r="BF181"/>
  <c r="T181"/>
  <c r="R181"/>
  <c r="P181"/>
  <c r="BI178"/>
  <c r="BH178"/>
  <c r="BG178"/>
  <c r="BF178"/>
  <c r="T178"/>
  <c r="R178"/>
  <c r="P178"/>
  <c r="BI172"/>
  <c r="BH172"/>
  <c r="BG172"/>
  <c r="BF172"/>
  <c r="T172"/>
  <c r="R172"/>
  <c r="P172"/>
  <c r="BI162"/>
  <c r="BH162"/>
  <c r="BG162"/>
  <c r="BF162"/>
  <c r="T162"/>
  <c r="R162"/>
  <c r="P162"/>
  <c r="BI150"/>
  <c r="BH150"/>
  <c r="BG150"/>
  <c r="BF150"/>
  <c r="T150"/>
  <c r="R150"/>
  <c r="P150"/>
  <c r="BI142"/>
  <c r="BH142"/>
  <c r="BG142"/>
  <c r="BF142"/>
  <c r="T142"/>
  <c r="R142"/>
  <c r="P142"/>
  <c r="BI134"/>
  <c r="BH134"/>
  <c r="BG134"/>
  <c r="BF134"/>
  <c r="T134"/>
  <c r="R134"/>
  <c r="P134"/>
  <c r="BI126"/>
  <c r="BH126"/>
  <c r="BG126"/>
  <c r="BF126"/>
  <c r="T126"/>
  <c r="R126"/>
  <c r="P126"/>
  <c r="J120"/>
  <c r="J119"/>
  <c r="F119"/>
  <c r="F117"/>
  <c r="E115"/>
  <c r="J94"/>
  <c r="J93"/>
  <c r="F93"/>
  <c r="F91"/>
  <c r="E89"/>
  <c r="J20"/>
  <c r="E20"/>
  <c r="F120"/>
  <c r="J19"/>
  <c r="J14"/>
  <c r="J117"/>
  <c r="E7"/>
  <c r="E111"/>
  <c i="4" r="J39"/>
  <c r="J38"/>
  <c i="1" r="AY99"/>
  <c i="4" r="J37"/>
  <c i="1" r="AX99"/>
  <c i="4" r="BI243"/>
  <c r="BH243"/>
  <c r="BG243"/>
  <c r="BF243"/>
  <c r="T243"/>
  <c r="R243"/>
  <c r="P243"/>
  <c r="BI233"/>
  <c r="BH233"/>
  <c r="BG233"/>
  <c r="BF233"/>
  <c r="T233"/>
  <c r="R233"/>
  <c r="P233"/>
  <c r="BI223"/>
  <c r="BH223"/>
  <c r="BG223"/>
  <c r="BF223"/>
  <c r="T223"/>
  <c r="R223"/>
  <c r="P223"/>
  <c r="BI217"/>
  <c r="BH217"/>
  <c r="BG217"/>
  <c r="BF217"/>
  <c r="T217"/>
  <c r="R217"/>
  <c r="P217"/>
  <c r="BI209"/>
  <c r="BH209"/>
  <c r="BG209"/>
  <c r="BF209"/>
  <c r="T209"/>
  <c r="R209"/>
  <c r="P209"/>
  <c r="BI203"/>
  <c r="BH203"/>
  <c r="BG203"/>
  <c r="BF203"/>
  <c r="T203"/>
  <c r="R203"/>
  <c r="P203"/>
  <c r="BI195"/>
  <c r="BH195"/>
  <c r="BG195"/>
  <c r="BF195"/>
  <c r="T195"/>
  <c r="R195"/>
  <c r="P195"/>
  <c r="BI189"/>
  <c r="BH189"/>
  <c r="BG189"/>
  <c r="BF189"/>
  <c r="T189"/>
  <c r="R189"/>
  <c r="P189"/>
  <c r="BI181"/>
  <c r="BH181"/>
  <c r="BG181"/>
  <c r="BF181"/>
  <c r="T181"/>
  <c r="R181"/>
  <c r="P181"/>
  <c r="BI173"/>
  <c r="BH173"/>
  <c r="BG173"/>
  <c r="BF173"/>
  <c r="T173"/>
  <c r="R173"/>
  <c r="P173"/>
  <c r="BI165"/>
  <c r="BH165"/>
  <c r="BG165"/>
  <c r="BF165"/>
  <c r="T165"/>
  <c r="R165"/>
  <c r="P165"/>
  <c r="BI157"/>
  <c r="BH157"/>
  <c r="BG157"/>
  <c r="BF157"/>
  <c r="T157"/>
  <c r="R157"/>
  <c r="P157"/>
  <c r="BI149"/>
  <c r="BH149"/>
  <c r="BG149"/>
  <c r="BF149"/>
  <c r="T149"/>
  <c r="R149"/>
  <c r="P149"/>
  <c r="BI141"/>
  <c r="BH141"/>
  <c r="BG141"/>
  <c r="BF141"/>
  <c r="T141"/>
  <c r="R141"/>
  <c r="P141"/>
  <c r="BI133"/>
  <c r="BH133"/>
  <c r="BG133"/>
  <c r="BF133"/>
  <c r="T133"/>
  <c r="R133"/>
  <c r="P133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94"/>
  <c r="J19"/>
  <c r="J14"/>
  <c r="J116"/>
  <c r="E7"/>
  <c r="E110"/>
  <c i="3" r="J39"/>
  <c r="J38"/>
  <c i="1" r="AY97"/>
  <c i="3" r="J37"/>
  <c i="1" r="AX97"/>
  <c i="3" r="BI233"/>
  <c r="BH233"/>
  <c r="BG233"/>
  <c r="BF233"/>
  <c r="T233"/>
  <c r="T232"/>
  <c r="R233"/>
  <c r="R232"/>
  <c r="P233"/>
  <c r="P232"/>
  <c r="BI229"/>
  <c r="BH229"/>
  <c r="BG229"/>
  <c r="BF229"/>
  <c r="T229"/>
  <c r="R229"/>
  <c r="P229"/>
  <c r="BI221"/>
  <c r="BH221"/>
  <c r="BG221"/>
  <c r="BF221"/>
  <c r="T221"/>
  <c r="R221"/>
  <c r="P221"/>
  <c r="BI213"/>
  <c r="BH213"/>
  <c r="BG213"/>
  <c r="BF213"/>
  <c r="T213"/>
  <c r="R213"/>
  <c r="P213"/>
  <c r="BI203"/>
  <c r="BH203"/>
  <c r="BG203"/>
  <c r="BF203"/>
  <c r="T203"/>
  <c r="R203"/>
  <c r="P203"/>
  <c r="BI195"/>
  <c r="BH195"/>
  <c r="BG195"/>
  <c r="BF195"/>
  <c r="T195"/>
  <c r="R195"/>
  <c r="P195"/>
  <c r="BI187"/>
  <c r="BH187"/>
  <c r="BG187"/>
  <c r="BF187"/>
  <c r="T187"/>
  <c r="R187"/>
  <c r="P187"/>
  <c r="BI184"/>
  <c r="BH184"/>
  <c r="BG184"/>
  <c r="BF184"/>
  <c r="T184"/>
  <c r="R184"/>
  <c r="P184"/>
  <c r="BI178"/>
  <c r="BH178"/>
  <c r="BG178"/>
  <c r="BF178"/>
  <c r="T178"/>
  <c r="R178"/>
  <c r="P178"/>
  <c r="BI168"/>
  <c r="BH168"/>
  <c r="BG168"/>
  <c r="BF168"/>
  <c r="T168"/>
  <c r="R168"/>
  <c r="P168"/>
  <c r="BI156"/>
  <c r="BH156"/>
  <c r="BG156"/>
  <c r="BF156"/>
  <c r="T156"/>
  <c r="R156"/>
  <c r="P156"/>
  <c r="BI146"/>
  <c r="BH146"/>
  <c r="BG146"/>
  <c r="BF146"/>
  <c r="T146"/>
  <c r="R146"/>
  <c r="P146"/>
  <c r="BI136"/>
  <c r="BH136"/>
  <c r="BG136"/>
  <c r="BF136"/>
  <c r="T136"/>
  <c r="R136"/>
  <c r="P136"/>
  <c r="BI126"/>
  <c r="BH126"/>
  <c r="BG126"/>
  <c r="BF126"/>
  <c r="T126"/>
  <c r="R126"/>
  <c r="P126"/>
  <c r="J120"/>
  <c r="J119"/>
  <c r="F119"/>
  <c r="F117"/>
  <c r="E115"/>
  <c r="J94"/>
  <c r="J93"/>
  <c r="F93"/>
  <c r="F91"/>
  <c r="E89"/>
  <c r="J20"/>
  <c r="E20"/>
  <c r="F120"/>
  <c r="J19"/>
  <c r="J14"/>
  <c r="J117"/>
  <c r="E7"/>
  <c r="E111"/>
  <c i="2" r="J39"/>
  <c r="J38"/>
  <c i="1" r="AY96"/>
  <c i="2" r="J37"/>
  <c i="1" r="AX96"/>
  <c i="2" r="BI251"/>
  <c r="BH251"/>
  <c r="BG251"/>
  <c r="BF251"/>
  <c r="T251"/>
  <c r="R251"/>
  <c r="P251"/>
  <c r="BI241"/>
  <c r="BH241"/>
  <c r="BG241"/>
  <c r="BF241"/>
  <c r="T241"/>
  <c r="R241"/>
  <c r="P241"/>
  <c r="BI231"/>
  <c r="BH231"/>
  <c r="BG231"/>
  <c r="BF231"/>
  <c r="T231"/>
  <c r="R231"/>
  <c r="P231"/>
  <c r="BI225"/>
  <c r="BH225"/>
  <c r="BG225"/>
  <c r="BF225"/>
  <c r="T225"/>
  <c r="R225"/>
  <c r="P225"/>
  <c r="BI219"/>
  <c r="BH219"/>
  <c r="BG219"/>
  <c r="BF219"/>
  <c r="T219"/>
  <c r="R219"/>
  <c r="P219"/>
  <c r="BI209"/>
  <c r="BH209"/>
  <c r="BG209"/>
  <c r="BF209"/>
  <c r="T209"/>
  <c r="R209"/>
  <c r="P209"/>
  <c r="BI199"/>
  <c r="BH199"/>
  <c r="BG199"/>
  <c r="BF199"/>
  <c r="T199"/>
  <c r="R199"/>
  <c r="P199"/>
  <c r="BI189"/>
  <c r="BH189"/>
  <c r="BG189"/>
  <c r="BF189"/>
  <c r="T189"/>
  <c r="R189"/>
  <c r="P189"/>
  <c r="BI183"/>
  <c r="BH183"/>
  <c r="BG183"/>
  <c r="BF183"/>
  <c r="T183"/>
  <c r="R183"/>
  <c r="P183"/>
  <c r="BI173"/>
  <c r="BH173"/>
  <c r="BG173"/>
  <c r="BF173"/>
  <c r="T173"/>
  <c r="R173"/>
  <c r="P173"/>
  <c r="BI165"/>
  <c r="BH165"/>
  <c r="BG165"/>
  <c r="BF165"/>
  <c r="T165"/>
  <c r="R165"/>
  <c r="P165"/>
  <c r="BI157"/>
  <c r="BH157"/>
  <c r="BG157"/>
  <c r="BF157"/>
  <c r="T157"/>
  <c r="R157"/>
  <c r="P157"/>
  <c r="BI149"/>
  <c r="BH149"/>
  <c r="BG149"/>
  <c r="BF149"/>
  <c r="T149"/>
  <c r="R149"/>
  <c r="P149"/>
  <c r="BI141"/>
  <c r="BH141"/>
  <c r="BG141"/>
  <c r="BF141"/>
  <c r="T141"/>
  <c r="R141"/>
  <c r="P141"/>
  <c r="BI133"/>
  <c r="BH133"/>
  <c r="BG133"/>
  <c r="BF133"/>
  <c r="T133"/>
  <c r="R133"/>
  <c r="P133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1" r="L90"/>
  <c r="AM90"/>
  <c r="AM89"/>
  <c r="L89"/>
  <c r="AM87"/>
  <c r="L87"/>
  <c r="L85"/>
  <c r="L84"/>
  <c i="2" r="BK251"/>
  <c r="BK241"/>
  <c r="BK231"/>
  <c r="BK225"/>
  <c r="BK219"/>
  <c r="J209"/>
  <c r="BK199"/>
  <c r="J189"/>
  <c r="J183"/>
  <c r="BK173"/>
  <c r="J165"/>
  <c r="BK157"/>
  <c r="BK149"/>
  <c r="J141"/>
  <c r="J133"/>
  <c i="1" r="AS98"/>
  <c r="AS95"/>
  <c i="2" r="J251"/>
  <c r="J241"/>
  <c r="J231"/>
  <c r="J225"/>
  <c r="J219"/>
  <c r="BK209"/>
  <c r="J199"/>
  <c r="BK189"/>
  <c r="BK183"/>
  <c r="J173"/>
  <c r="BK165"/>
  <c r="J157"/>
  <c r="BK141"/>
  <c r="BK133"/>
  <c r="BK125"/>
  <c i="3" r="BK233"/>
  <c r="J229"/>
  <c r="J203"/>
  <c r="J195"/>
  <c r="BK184"/>
  <c r="J156"/>
  <c r="J136"/>
  <c r="J233"/>
  <c r="BK229"/>
  <c r="J213"/>
  <c r="BK195"/>
  <c r="J184"/>
  <c r="BK168"/>
  <c r="J146"/>
  <c r="BK126"/>
  <c i="4" r="J243"/>
  <c r="BK223"/>
  <c r="BK209"/>
  <c r="J195"/>
  <c r="J181"/>
  <c r="J165"/>
  <c r="BK157"/>
  <c r="J133"/>
  <c r="BK243"/>
  <c r="J223"/>
  <c r="J209"/>
  <c r="BK195"/>
  <c r="BK189"/>
  <c r="BK173"/>
  <c r="BK149"/>
  <c r="BK133"/>
  <c i="5" r="J215"/>
  <c r="J197"/>
  <c r="BK181"/>
  <c r="J162"/>
  <c r="BK142"/>
  <c r="BK134"/>
  <c r="J227"/>
  <c r="BK215"/>
  <c r="BK197"/>
  <c r="J181"/>
  <c r="BK162"/>
  <c r="BK150"/>
  <c r="J134"/>
  <c i="6" r="J140"/>
  <c r="J137"/>
  <c r="J135"/>
  <c r="J132"/>
  <c r="J129"/>
  <c r="J127"/>
  <c r="J124"/>
  <c r="J121"/>
  <c i="2" r="J149"/>
  <c r="J125"/>
  <c i="3" r="BK221"/>
  <c r="BK213"/>
  <c r="BK187"/>
  <c r="J178"/>
  <c r="J168"/>
  <c r="BK146"/>
  <c r="J126"/>
  <c r="J221"/>
  <c r="BK203"/>
  <c r="J187"/>
  <c r="BK178"/>
  <c r="BK156"/>
  <c r="BK136"/>
  <c i="4" r="BK233"/>
  <c r="J217"/>
  <c r="BK203"/>
  <c r="J189"/>
  <c r="J173"/>
  <c r="J149"/>
  <c r="BK141"/>
  <c r="J125"/>
  <c r="J233"/>
  <c r="BK217"/>
  <c r="J203"/>
  <c r="BK181"/>
  <c r="BK165"/>
  <c r="J157"/>
  <c r="J141"/>
  <c r="BK125"/>
  <c i="5" r="BK227"/>
  <c r="BK223"/>
  <c r="J207"/>
  <c r="BK189"/>
  <c r="BK178"/>
  <c r="J172"/>
  <c r="J150"/>
  <c r="J126"/>
  <c r="J223"/>
  <c r="BK207"/>
  <c r="J189"/>
  <c r="J178"/>
  <c r="BK172"/>
  <c r="J142"/>
  <c r="BK126"/>
  <c i="6" r="BK140"/>
  <c r="BK137"/>
  <c r="BK135"/>
  <c r="BK132"/>
  <c r="BK129"/>
  <c r="BK127"/>
  <c r="BK124"/>
  <c r="BK121"/>
  <c i="2" l="1" r="P124"/>
  <c r="P123"/>
  <c r="P122"/>
  <c i="1" r="AU96"/>
  <c i="2" r="R124"/>
  <c r="R123"/>
  <c r="R122"/>
  <c i="3" r="P125"/>
  <c r="P124"/>
  <c r="P123"/>
  <c i="1" r="AU97"/>
  <c i="3" r="T125"/>
  <c r="T124"/>
  <c r="T123"/>
  <c i="4" r="P124"/>
  <c r="P123"/>
  <c r="P122"/>
  <c i="1" r="AU99"/>
  <c i="4" r="T124"/>
  <c r="T123"/>
  <c r="T122"/>
  <c i="5" r="P125"/>
  <c r="P124"/>
  <c r="P123"/>
  <c i="1" r="AU100"/>
  <c i="5" r="T125"/>
  <c r="T124"/>
  <c r="T123"/>
  <c i="6" r="BK120"/>
  <c r="BK119"/>
  <c r="BK118"/>
  <c r="J118"/>
  <c r="R120"/>
  <c r="R119"/>
  <c r="R118"/>
  <c i="2" r="BK124"/>
  <c r="J124"/>
  <c r="J100"/>
  <c r="T124"/>
  <c r="T123"/>
  <c r="T122"/>
  <c i="3" r="BK125"/>
  <c r="J125"/>
  <c r="J100"/>
  <c r="R125"/>
  <c r="R124"/>
  <c r="R123"/>
  <c i="4" r="BK124"/>
  <c r="J124"/>
  <c r="J100"/>
  <c r="R124"/>
  <c r="R123"/>
  <c r="R122"/>
  <c i="5" r="BK125"/>
  <c r="J125"/>
  <c r="J100"/>
  <c r="R125"/>
  <c r="R124"/>
  <c r="R123"/>
  <c i="6" r="P120"/>
  <c r="P119"/>
  <c r="P118"/>
  <c i="1" r="AU101"/>
  <c i="6" r="T120"/>
  <c r="T119"/>
  <c r="T118"/>
  <c i="3" r="BK232"/>
  <c r="J232"/>
  <c r="J101"/>
  <c i="5" r="BK226"/>
  <c r="J226"/>
  <c r="J101"/>
  <c i="6" r="E85"/>
  <c r="J89"/>
  <c r="F92"/>
  <c r="BE121"/>
  <c r="BE124"/>
  <c r="BE127"/>
  <c r="BE129"/>
  <c r="BE132"/>
  <c r="BE135"/>
  <c r="BE137"/>
  <c r="BE140"/>
  <c i="4" r="BK123"/>
  <c r="BK122"/>
  <c r="J122"/>
  <c r="J98"/>
  <c i="5" r="J91"/>
  <c r="F94"/>
  <c r="BE126"/>
  <c r="BE150"/>
  <c r="BE162"/>
  <c r="BE178"/>
  <c r="BE189"/>
  <c r="BE207"/>
  <c r="BE215"/>
  <c r="BE227"/>
  <c r="E85"/>
  <c r="BE134"/>
  <c r="BE142"/>
  <c r="BE172"/>
  <c r="BE181"/>
  <c r="BE197"/>
  <c r="BE223"/>
  <c i="3" r="BK124"/>
  <c r="J124"/>
  <c r="J99"/>
  <c i="4" r="E85"/>
  <c r="F119"/>
  <c r="BE125"/>
  <c r="BE141"/>
  <c r="BE157"/>
  <c r="BE173"/>
  <c r="BE181"/>
  <c r="BE195"/>
  <c r="BE209"/>
  <c r="BE223"/>
  <c r="J91"/>
  <c r="BE133"/>
  <c r="BE149"/>
  <c r="BE165"/>
  <c r="BE189"/>
  <c r="BE203"/>
  <c r="BE217"/>
  <c r="BE233"/>
  <c r="BE243"/>
  <c i="3" r="E85"/>
  <c r="J91"/>
  <c r="F94"/>
  <c r="BE126"/>
  <c r="BE146"/>
  <c r="BE168"/>
  <c r="BE187"/>
  <c r="BE195"/>
  <c r="BE213"/>
  <c r="BE221"/>
  <c r="BE233"/>
  <c r="BE136"/>
  <c r="BE156"/>
  <c r="BE178"/>
  <c r="BE184"/>
  <c r="BE203"/>
  <c r="BE229"/>
  <c i="2" r="E85"/>
  <c r="F94"/>
  <c r="BE125"/>
  <c r="BE133"/>
  <c r="BE157"/>
  <c r="BE173"/>
  <c r="BE199"/>
  <c r="BE219"/>
  <c r="BE251"/>
  <c r="J91"/>
  <c r="BE141"/>
  <c r="BE149"/>
  <c r="BE165"/>
  <c r="BE183"/>
  <c r="BE189"/>
  <c r="BE209"/>
  <c r="BE225"/>
  <c r="BE231"/>
  <c r="BE241"/>
  <c i="6" r="J30"/>
  <c i="2" r="F38"/>
  <c i="1" r="BC96"/>
  <c r="AS94"/>
  <c i="2" r="F37"/>
  <c i="1" r="BB96"/>
  <c i="3" r="F36"/>
  <c i="1" r="BA97"/>
  <c i="3" r="F38"/>
  <c i="1" r="BC97"/>
  <c i="3" r="F39"/>
  <c i="1" r="BD97"/>
  <c i="4" r="F38"/>
  <c i="1" r="BC99"/>
  <c i="4" r="J36"/>
  <c i="1" r="AW99"/>
  <c i="4" r="F39"/>
  <c i="1" r="BD99"/>
  <c i="5" r="F38"/>
  <c i="1" r="BC100"/>
  <c i="5" r="F39"/>
  <c i="1" r="BD100"/>
  <c i="6" r="F37"/>
  <c i="1" r="BD101"/>
  <c i="6" r="F36"/>
  <c i="1" r="BC101"/>
  <c i="2" r="F36"/>
  <c i="1" r="BA96"/>
  <c i="2" r="J36"/>
  <c i="1" r="AW96"/>
  <c i="2" r="F39"/>
  <c i="1" r="BD96"/>
  <c i="3" r="F37"/>
  <c i="1" r="BB97"/>
  <c i="3" r="J36"/>
  <c i="1" r="AW97"/>
  <c i="4" r="F36"/>
  <c i="1" r="BA99"/>
  <c i="4" r="F37"/>
  <c i="1" r="BB99"/>
  <c i="5" r="F36"/>
  <c i="1" r="BA100"/>
  <c i="5" r="F37"/>
  <c i="1" r="BB100"/>
  <c i="5" r="J36"/>
  <c i="1" r="AW100"/>
  <c i="6" r="F34"/>
  <c i="1" r="BA101"/>
  <c i="6" r="F35"/>
  <c i="1" r="BB101"/>
  <c i="6" r="J34"/>
  <c i="1" r="AW101"/>
  <c l="1" r="AG101"/>
  <c i="2" r="BK123"/>
  <c r="J123"/>
  <c r="J99"/>
  <c i="5" r="BK124"/>
  <c r="J124"/>
  <c r="J99"/>
  <c i="6" r="J96"/>
  <c r="J119"/>
  <c r="J97"/>
  <c r="J120"/>
  <c r="J98"/>
  <c i="4" r="J123"/>
  <c r="J99"/>
  <c i="3" r="BK123"/>
  <c r="J123"/>
  <c r="J98"/>
  <c i="1" r="AU95"/>
  <c i="2" r="F35"/>
  <c i="1" r="AZ96"/>
  <c r="BC95"/>
  <c r="AY95"/>
  <c r="BA95"/>
  <c r="AW95"/>
  <c i="3" r="J35"/>
  <c i="1" r="AV97"/>
  <c r="AT97"/>
  <c i="4" r="F35"/>
  <c i="1" r="AZ99"/>
  <c r="BA98"/>
  <c r="AW98"/>
  <c i="4" r="J32"/>
  <c i="1" r="AG99"/>
  <c i="5" r="J35"/>
  <c i="1" r="AV100"/>
  <c r="AT100"/>
  <c i="6" r="J33"/>
  <c i="1" r="AV101"/>
  <c r="AT101"/>
  <c r="AN101"/>
  <c r="AU98"/>
  <c i="2" r="J35"/>
  <c i="1" r="AV96"/>
  <c r="AT96"/>
  <c r="BD95"/>
  <c i="3" r="F35"/>
  <c i="1" r="AZ97"/>
  <c r="BB95"/>
  <c r="AX95"/>
  <c i="4" r="J35"/>
  <c i="1" r="AV99"/>
  <c r="AT99"/>
  <c r="BD98"/>
  <c r="BB98"/>
  <c r="AX98"/>
  <c r="BC98"/>
  <c r="AY98"/>
  <c i="5" r="F35"/>
  <c i="1" r="AZ100"/>
  <c i="6" r="F33"/>
  <c i="1" r="AZ101"/>
  <c i="2" l="1" r="BK122"/>
  <c r="J122"/>
  <c i="5" r="BK123"/>
  <c r="J123"/>
  <c r="J98"/>
  <c i="6" r="J39"/>
  <c i="1" r="AN99"/>
  <c i="4" r="J41"/>
  <c i="1" r="AU94"/>
  <c i="2" r="J32"/>
  <c i="1" r="AG96"/>
  <c i="3" r="J32"/>
  <c i="1" r="AG97"/>
  <c r="AG95"/>
  <c r="AZ98"/>
  <c r="AV98"/>
  <c r="AT98"/>
  <c r="BB94"/>
  <c r="AX94"/>
  <c r="BC94"/>
  <c r="W32"/>
  <c r="AZ95"/>
  <c r="AV95"/>
  <c r="AT95"/>
  <c r="BD94"/>
  <c r="W33"/>
  <c r="BA94"/>
  <c r="AW94"/>
  <c r="AK30"/>
  <c i="2" l="1" r="J41"/>
  <c r="J98"/>
  <c i="1" r="AN95"/>
  <c i="3" r="J41"/>
  <c i="1" r="AN97"/>
  <c r="AN96"/>
  <c i="5" r="J32"/>
  <c i="1" r="AG100"/>
  <c r="AG98"/>
  <c r="AZ94"/>
  <c r="W29"/>
  <c r="AY94"/>
  <c r="W30"/>
  <c r="W31"/>
  <c i="5" l="1" r="J41"/>
  <c i="1" r="AN100"/>
  <c r="AG94"/>
  <c r="AK26"/>
  <c r="AN98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<sst xmlns="http://schemas.openxmlformats.org/spreadsheetml/2006/main">
  <si>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</si>
  <si>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</si>
  <si>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</si>
  <si>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</si>
  <si>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</si>
  <si>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{68380361-8356-42c3-9ced-ccac90fb4301}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</si>
  <si>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</si>
  <si>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</si>
  <si>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</si>
  <si>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</si>
  <si>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</si>
  <si>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</si>
  <si>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</si>
  <si>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</si>
  <si>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2026/22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</si>
  <si>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</si>
  <si>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</si>
  <si>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Dyje, rovnovážná dynamika odtokových poměrů, revitalizace ramen D13+D14 a D16+D17 - DPS</t>
  </si>
  <si>
    <t>KSO:</t>
  </si>
  <si>
    <t>CC-CZ:</t>
  </si>
  <si>
    <t>Místo:</t>
  </si>
  <si>
    <t>Břeclav</t>
  </si>
  <si>
    <t>Datum:</t>
  </si>
  <si>
    <t>3. 5. 2022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</si>
  <si>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</si>
  <si>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</si>
  <si>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</si>
  <si>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</si>
  <si>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</si>
  <si>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</si>
  <si>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</si>
  <si>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Ing. Adam Balažovič</t>
  </si>
  <si>
    <t>True</t>
  </si>
  <si>
    <t>Zpracovatel:</t>
  </si>
  <si>
    <t>VZD INVEST,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</si>
  <si>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</si>
  <si>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</si>
  <si>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</si>
  <si>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</si>
  <si>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</si>
  <si>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</si>
  <si>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</si>
  <si>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</si>
  <si>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</si>
  <si>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</si>
  <si>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</si>
  <si>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</si>
  <si>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</si>
  <si>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</si>
  <si>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</si>
  <si>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</si>
  <si>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</si>
  <si>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</si>
  <si>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</si>
  <si>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</si>
  <si>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</si>
  <si>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</si>
  <si>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</si>
  <si>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</si>
  <si>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</si>
  <si>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</si>
  <si>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</si>
  <si>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</si>
  <si>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</si>
  <si>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</si>
  <si>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</si>
  <si>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</si>
  <si>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</si>
  <si>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</si>
  <si>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</si>
  <si>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</si>
  <si>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</si>
  <si>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</si>
  <si>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</si>
  <si>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</si>
  <si>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</si>
  <si>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</si>
  <si>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</si>
  <si>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</si>
  <si>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</si>
  <si>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</si>
  <si>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Revitalizace ramen D13+D14</t>
  </si>
  <si>
    <t>STA</t>
  </si>
  <si>
    <t>1</t>
  </si>
  <si>
    <t>{dcef276a-0a41-4da3-80d3-53130f93046f}</t>
  </si>
  <si>
    <t>2</t>
  </si>
  <si>
    <t>/</t>
  </si>
  <si>
    <t>SO 01.1</t>
  </si>
  <si>
    <t>Pročištění ramen D13+D14</t>
  </si>
  <si>
    <t>Soupis</t>
  </si>
  <si>
    <t>{10ed44e6-5699-4143-a1ca-b5136925f020}</t>
  </si>
  <si>
    <t>SO 01.2</t>
  </si>
  <si>
    <t>Terénní úpravy D13+D14</t>
  </si>
  <si>
    <t>{53987e7e-eec5-4c5e-b887-597d7242bf2e}</t>
  </si>
  <si>
    <t>SO 02</t>
  </si>
  <si>
    <t>Revitalizace ramen D16+D17</t>
  </si>
  <si>
    <t>{eb38b2a5-eaa1-4c18-a2d5-6b25896baf6d}</t>
  </si>
  <si>
    <t>SO 02.1</t>
  </si>
  <si>
    <t>Pročištění ramen D16+D17</t>
  </si>
  <si>
    <t>{7d9f56b2-607e-4ab5-bcbc-89b4effeb5c1}</t>
  </si>
  <si>
    <t>SO 02.2</t>
  </si>
  <si>
    <t>Terénní úpravy D16+D17</t>
  </si>
  <si>
    <t>{8f84fd70-b8a1-40c8-997c-591fc0be2355}</t>
  </si>
  <si>
    <t>VRN</t>
  </si>
  <si>
    <t>Vedlejší rozpočtové náklady</t>
  </si>
  <si>
    <t>{503f2daf-1495-48ab-b9c1-1fc0cf12ba87}</t>
  </si>
  <si>
    <t>KRYCÍ LIST SOUPISU PRACÍ</t>
  </si>
  <si>
    <t>Objekt:</t>
  </si>
  <si>
    <t>SO 01 - Revitalizace ramen D13+D14</t>
  </si>
  <si>
    <t>Soupis:</t>
  </si>
  <si>
    <t>SO 01.1 - Pročištění ramen D13+D14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</si>
  <si>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</si>
  <si>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</si>
  <si>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</si>
  <si>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</si>
  <si>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</si>
  <si>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</si>
  <si>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</si>
  <si>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</si>
  <si>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</si>
  <si>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</si>
  <si>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</si>
  <si>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</si>
  <si>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</si>
  <si>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</si>
  <si>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</si>
  <si>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</si>
  <si>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</si>
  <si>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</si>
  <si>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</si>
  <si>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</si>
  <si>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</si>
  <si>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</si>
  <si>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</si>
  <si>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</si>
  <si>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</si>
  <si>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111151103</t>
  </si>
  <si>
    <t>Odstranění travin z celkové plochy přes 500 m2 strojně</t>
  </si>
  <si>
    <t>m2</t>
  </si>
  <si>
    <t>CS ÚRS 2022 01</t>
  </si>
  <si>
    <t>4</t>
  </si>
  <si>
    <t>-591127730</t>
  </si>
  <si>
    <t>PP</t>
  </si>
  <si>
    <t>Odstranění travin a rákosu strojně travin, při celkové ploše přes 500 m2</t>
  </si>
  <si>
    <t>Online PSC</t>
  </si>
  <si>
    <t>https://podminky.urs.cz/item/CS_URS_2022_01/111151103</t>
  </si>
  <si>
    <t>VV</t>
  </si>
  <si>
    <t>6500</t>
  </si>
  <si>
    <t>Odstranění travin - rameno D14</t>
  </si>
  <si>
    <t>3</t>
  </si>
  <si>
    <t>7800</t>
  </si>
  <si>
    <t>Odstranění travin - rameno D13</t>
  </si>
  <si>
    <t>Součet</t>
  </si>
  <si>
    <t>111251103</t>
  </si>
  <si>
    <t>Odstranění křovin a stromů průměru kmene do 100 mm i s kořeny sklonu terénu do 1:5 z celkové plochy přes 500 m2 strojně</t>
  </si>
  <si>
    <t>-142867701</t>
  </si>
  <si>
    <t>Odstranění křovin a stromů s odstraněním kořenů strojně průměru kmene do 100 mm v rovině nebo ve svahu sklonu terénu do 1:5, při celkové ploše přes 500 m2</t>
  </si>
  <si>
    <t>https://podminky.urs.cz/item/CS_URS_2022_01/111251103</t>
  </si>
  <si>
    <t>720</t>
  </si>
  <si>
    <t xml:space="preserve">rameno D14 - odstranění křovin - nejedná se o souvislou plochu </t>
  </si>
  <si>
    <t>650</t>
  </si>
  <si>
    <t xml:space="preserve">rameno D13 - odstranění křovin - nejedná se o souvislou plochu </t>
  </si>
  <si>
    <t>112101101</t>
  </si>
  <si>
    <t>Odstranění stromů listnatých průměru kmene přes 100 do 300 mm</t>
  </si>
  <si>
    <t>kus</t>
  </si>
  <si>
    <t>-1415275050</t>
  </si>
  <si>
    <t>Odstranění stromů s odřezáním kmene a s odvětvením listnatých, průměru kmene přes 100 do 300 mm</t>
  </si>
  <si>
    <t>https://podminky.urs.cz/item/CS_URS_2022_01/112101101</t>
  </si>
  <si>
    <t>Odstranění stromů listnatých - jedná se o stromy, které nepožadují kácení, obvod kmene v 1,3 m max. 0,8 m</t>
  </si>
  <si>
    <t>10</t>
  </si>
  <si>
    <t>112251101</t>
  </si>
  <si>
    <t>Odstranění pařezů D přes 100 do 300 mm</t>
  </si>
  <si>
    <t>1013223872</t>
  </si>
  <si>
    <t>Odstranění pařezů strojně s jejich vykopáním, vytrháním nebo odstřelením průměru přes 100 do 300 mm</t>
  </si>
  <si>
    <t>https://podminky.urs.cz/item/CS_URS_2022_01/112251101</t>
  </si>
  <si>
    <t>Odstranění pařezů - stromy listnaté - jedná se o stromy, které nepožadují kácení, obvod kmene v 1,3 m max. 0,8 m</t>
  </si>
  <si>
    <t>5</t>
  </si>
  <si>
    <t>115101203</t>
  </si>
  <si>
    <t>Čerpání vody na dopravní výšku do 10 m průměrný přítok přes 1 000 do 2 000 l/min</t>
  </si>
  <si>
    <t>hod</t>
  </si>
  <si>
    <t>-699003561</t>
  </si>
  <si>
    <t>Čerpání vody na dopravní výšku do 10 m s uvažovaným průměrným přítokem přes 1 000 do 2 000 l/min</t>
  </si>
  <si>
    <t>https://podminky.urs.cz/item/CS_URS_2022_01/115101203</t>
  </si>
  <si>
    <t>8*40</t>
  </si>
  <si>
    <t>D14</t>
  </si>
  <si>
    <t>D13</t>
  </si>
  <si>
    <t>6</t>
  </si>
  <si>
    <t>115101302</t>
  </si>
  <si>
    <t>Pohotovost čerpací soupravy pro dopravní výšku do 10 m přítok přes 500 do 1 000 l/min</t>
  </si>
  <si>
    <t>den</t>
  </si>
  <si>
    <t>972828770</t>
  </si>
  <si>
    <t>Pohotovost záložní čerpací soupravy pro dopravní výšku do 10 m s uvažovaným průměrným přítokem přes 500 do 1 000 l/min</t>
  </si>
  <si>
    <t>https://podminky.urs.cz/item/CS_URS_2022_01/115101302</t>
  </si>
  <si>
    <t>40</t>
  </si>
  <si>
    <t>7</t>
  </si>
  <si>
    <t>122151107</t>
  </si>
  <si>
    <t>Odkopávky a prokopávky nezapažené v hornině třídy těžitelnosti I skupiny 1 a 2 objem přes 5000 m3 strojně</t>
  </si>
  <si>
    <t>m3</t>
  </si>
  <si>
    <t>-872309319</t>
  </si>
  <si>
    <t>Odkopávky a prokopávky nezapažené strojně v hornině třídy těžitelnosti I skupiny 1 a 2 přes 5 000 m3</t>
  </si>
  <si>
    <t>https://podminky.urs.cz/item/CS_URS_2022_01/122151107</t>
  </si>
  <si>
    <t>(7800/3)*2</t>
  </si>
  <si>
    <t>Rozšíření ramene D14a - 2/3 výkopku budou těženy nad předpokládanou HPV</t>
  </si>
  <si>
    <t>(4800/4)*2</t>
  </si>
  <si>
    <t>Rozšíření ramene D14b - 2/4 výkopku budou těženy nad předpokládanou HPV</t>
  </si>
  <si>
    <t>(7300/4)*3</t>
  </si>
  <si>
    <t>Mokřad u ramene D13 - 3/4 výkopku budou těženy nad předpokládanou HPV</t>
  </si>
  <si>
    <t>8</t>
  </si>
  <si>
    <t>122703601</t>
  </si>
  <si>
    <t>Odstranění nánosů při únosnosti dna přes 0,15 do 40 kPa</t>
  </si>
  <si>
    <t>346607059</t>
  </si>
  <si>
    <t>Odstranění nánosů z vypuštěných vodních nádrží nebo rybníků s uložením do hromad na vzdálenost do 20 m ve výkopišti při únosnosti dna přes 15 kPa do 40 kPa</t>
  </si>
  <si>
    <t>https://podminky.urs.cz/item/CS_URS_2022_01/122703601</t>
  </si>
  <si>
    <t>4800/4</t>
  </si>
  <si>
    <t>Odstranění nánosu - rameno D14b - 1/4 z celkového množství</t>
  </si>
  <si>
    <t>9</t>
  </si>
  <si>
    <t>127751113</t>
  </si>
  <si>
    <t>Vykopávky pod vodou v hornině třídy těžitelnosti I a II skupiny 1 až 4 tl vrstvy přes 0,5 m objem přes 5000 m3 strojně</t>
  </si>
  <si>
    <t>1679383677</t>
  </si>
  <si>
    <t>Vykopávky pod vodou strojně na hloubku do 5 m pod projektem stanovenou hladinou vody v horninách třídy těžitelnosti I a II skupiny 1 až 4, průměrné tloušťky projektované vrstvy přes 0,50 m přes 5 000 m3</t>
  </si>
  <si>
    <t>https://podminky.urs.cz/item/CS_URS_2022_01/127751113</t>
  </si>
  <si>
    <t>(7800/3)</t>
  </si>
  <si>
    <t>Rozšíření ramene D14a - 1/3 výkopku bude těžena pod předpokládanou HPV</t>
  </si>
  <si>
    <t>(4800/4)</t>
  </si>
  <si>
    <t>Rozšíření ramene D14b - 1/4 výkopku bude těžena pod předpokládanou HPV</t>
  </si>
  <si>
    <t>(7300/4)</t>
  </si>
  <si>
    <t>Mokřad u ramene D13 - 1/4 výkopku bude těžena pod předpokládanou HPV</t>
  </si>
  <si>
    <t>162251102</t>
  </si>
  <si>
    <t>Vodorovné přemístění přes 20 do 50 m výkopku/sypaniny z horniny třídy těžitelnosti I skupiny 1 až 3</t>
  </si>
  <si>
    <t>842775312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</si>
  <si>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</si>
  <si>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https://podminky.urs.cz/item/CS_URS_2022_01/162251102</t>
  </si>
  <si>
    <t>7800/2</t>
  </si>
  <si>
    <t>Odvoz zeminy na hrúd - rameno D14a - 1/2 výkopku ve vzdálenosti do 50 m, zbylá 1/2 vzdálenost nad 50 m</t>
  </si>
  <si>
    <t>4800/2</t>
  </si>
  <si>
    <t>Odvoz zeminy na hrúd - rameno D14b - 1/2 výkopku ve vzdálenosti do 50 m, zbylá 1/2 vzdálenost nad 50 m</t>
  </si>
  <si>
    <t>7300/2</t>
  </si>
  <si>
    <t>Odvoz zeminy na hrúd - Mokřad u ramene D13 - 1/2 výkopku ve vzdálenosti do 50 m, zbylá 1/2 vzdálenost nad 50 m</t>
  </si>
  <si>
    <t>11</t>
  </si>
  <si>
    <t>162351103</t>
  </si>
  <si>
    <t>Vodorovné přemístění přes 50 do 500 m výkopku/sypaniny z horniny třídy těžitelnosti I skupiny 1 až 3</t>
  </si>
  <si>
    <t>-538507098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</si>
  <si>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</si>
  <si>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https://podminky.urs.cz/item/CS_URS_2022_01/162351103</t>
  </si>
  <si>
    <t>12</t>
  </si>
  <si>
    <t>166151101</t>
  </si>
  <si>
    <t>Přehození neulehlého výkopku z horniny třídy těžitelnosti I skupiny 1 až 3 strojně</t>
  </si>
  <si>
    <t>99375784</t>
  </si>
  <si>
    <t>Přehození neulehlého výkopku strojně z horniny třídy těžitelnosti I, skupiny 1 až 3</t>
  </si>
  <si>
    <t>https://podminky.urs.cz/item/CS_URS_2022_01/166151101</t>
  </si>
  <si>
    <t>19900/3</t>
  </si>
  <si>
    <t>Přehození výkopku - 1/3 z celkového množství výkopku a nánosu bude před nakládkou přehozena</t>
  </si>
  <si>
    <t>13</t>
  </si>
  <si>
    <t>167151111</t>
  </si>
  <si>
    <t>Nakládání výkopku z hornin třídy těžitelnosti I skupiny 1 až 3 přes 100 m3</t>
  </si>
  <si>
    <t>1882800500</t>
  </si>
  <si>
    <t>Nakládání, skládání a překládání neulehlého výkopku nebo sypaniny strojně nakládání, množství přes 100 m3, z hornin třídy těžitelnosti I, skupiny 1 až 3</t>
  </si>
  <si>
    <t>https://podminky.urs.cz/item/CS_URS_2022_01/167151111</t>
  </si>
  <si>
    <t>(19900/3)*2</t>
  </si>
  <si>
    <t>Naložení výkopku - 2/3 z celkového množství budou naloženy po přehození, 1/3 bude naložena ihned v rámci položky odkopávky</t>
  </si>
  <si>
    <t>14</t>
  </si>
  <si>
    <t>181951111</t>
  </si>
  <si>
    <t>Úprava pláně v hornině třídy těžitelnosti I skupiny 1 až 3 bez zhutnění strojně</t>
  </si>
  <si>
    <t>236634505</t>
  </si>
  <si>
    <t>Úprava pláně vyrovnáním výškových rozdílů strojně v hornině třídy těžitelnosti I, skupiny 1 až 3 bez zhutnění</t>
  </si>
  <si>
    <t>https://podminky.urs.cz/item/CS_URS_2022_01/181951111</t>
  </si>
  <si>
    <t>1550</t>
  </si>
  <si>
    <t>Úprava pláně ve dně - rameno D14a</t>
  </si>
  <si>
    <t>1150</t>
  </si>
  <si>
    <t>Úprava pláně ve dně - rameno D14b</t>
  </si>
  <si>
    <t>1750</t>
  </si>
  <si>
    <t>Úprava pláně ve dně - mokřad u D13 (včetně úpravy dna nátoků a ostrova)</t>
  </si>
  <si>
    <t>182151111</t>
  </si>
  <si>
    <t>Svahování v zářezech v hornině třídy těžitelnosti I skupiny 1 až 3 strojně</t>
  </si>
  <si>
    <t>-1776015992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</si>
  <si>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</si>
  <si>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https://podminky.urs.cz/item/CS_URS_2022_01/182151111</t>
  </si>
  <si>
    <t>2050</t>
  </si>
  <si>
    <t>Svahování břehů - rameno D14a</t>
  </si>
  <si>
    <t>Svahování břehů - rameno D14b</t>
  </si>
  <si>
    <t>2830</t>
  </si>
  <si>
    <t>Svahování břehů - mokřad u ramene D13 (svahování včetně nátoků+ostrov)</t>
  </si>
  <si>
    <t>16</t>
  </si>
  <si>
    <t>R1</t>
  </si>
  <si>
    <t>Likvidace dřevní hmoty</t>
  </si>
  <si>
    <t>kpl</t>
  </si>
  <si>
    <t>1298615359</t>
  </si>
  <si>
    <t>P</t>
  </si>
  <si>
    <t>Poznámka k položce:_x000d_
Veškerá dřevní hmota bude zlikvidována, včetně pařezů_x000d_
Položka zahrnuje:_x000d_
Likvidaci dřevní hmoty např. spálením, popř. odvoz_x000d_
Likvidace travní hmoty, např. spálením, popř. odvoz_x000d_
Vodorovný i svislý přesun po staveništi_x000d_
Při odvozu zahrnuje vodorovnou dopravu i mimo staveniště</t>
  </si>
  <si>
    <t>SO 01.2 - Terénní úpravy D13+D14</t>
  </si>
  <si>
    <t xml:space="preserve">    998 - Přesun hmot</t>
  </si>
  <si>
    <t>121151125</t>
  </si>
  <si>
    <t>Sejmutí ornice plochy přes 500 m2 tl vrstvy přes 250 do 300 mm strojně</t>
  </si>
  <si>
    <t>-490159728</t>
  </si>
  <si>
    <t>Sejmutí ornice strojně při souvislé ploše přes 500 m2, tl. vrstvy přes 250 do 300 mm</t>
  </si>
  <si>
    <t>https://podminky.urs.cz/item/CS_URS_2022_01/121151125</t>
  </si>
  <si>
    <t>3300</t>
  </si>
  <si>
    <t>Sejmutí ornice pod hrúdem - hrúd u ramene D13 č.1 (990 m3)</t>
  </si>
  <si>
    <t>1250</t>
  </si>
  <si>
    <t xml:space="preserve">Sejmutí ornice pod hrúdem - hrúd u ramene D13  č.2 (375 m3)</t>
  </si>
  <si>
    <t>5900</t>
  </si>
  <si>
    <t>Sejmutí ornice pod hrúdem - hrúd u ramene D14 (1770 m3)</t>
  </si>
  <si>
    <t>162206113</t>
  </si>
  <si>
    <t>Vodorovné přemístění do 100 m bez naložení výkopku ze zemin schopných zúrodnění</t>
  </si>
  <si>
    <t>657361377</t>
  </si>
  <si>
    <t xml:space="preserve">Vodorovné přemístění výkopku bez naložení, avšak se složením  zemin schopných zúrodnění, na vzdálenost přes 50 do 100 m</t>
  </si>
  <si>
    <t>https://podminky.urs.cz/item/CS_URS_2022_01/162206113</t>
  </si>
  <si>
    <t>990*2</t>
  </si>
  <si>
    <t>Vodorovné přemístění sejmuté ornice na mezideponii a zpět na ohumusování - hrúd u ramene D13 č.1</t>
  </si>
  <si>
    <t>375*2</t>
  </si>
  <si>
    <t>Vodorovné přemístění sejmuté ornice na mezideponii a zpět na ohumusování - hrúd u ramene D13 č.2</t>
  </si>
  <si>
    <t>1770*2</t>
  </si>
  <si>
    <t>Vodorovné přemístění sejmuté ornice na mezideponii a zpět na ohumusování - hrúd u ramene D14</t>
  </si>
  <si>
    <t>167103101</t>
  </si>
  <si>
    <t>Nakládání výkopku ze zemin schopných zúrodnění</t>
  </si>
  <si>
    <t>1343613965</t>
  </si>
  <si>
    <t xml:space="preserve">Nakládání neulehlého výkopku z hromad  zeminy schopné zúrodnění</t>
  </si>
  <si>
    <t>https://podminky.urs.cz/item/CS_URS_2022_01/167103101</t>
  </si>
  <si>
    <t>990</t>
  </si>
  <si>
    <t>Naložení sejmuté ornice na mezideponii - hrúd u ramene D13 č.1</t>
  </si>
  <si>
    <t>375</t>
  </si>
  <si>
    <t>Naložení sejmuté ornice na mezideponii - hrúd u ramene D13 č.2</t>
  </si>
  <si>
    <t>1770</t>
  </si>
  <si>
    <t>Naložení sejmuté ornice na mezideponii - hrúd u ramene D14</t>
  </si>
  <si>
    <t>171151103</t>
  </si>
  <si>
    <t>Uložení sypaniny z hornin soudržných do násypů zhutněných strojně</t>
  </si>
  <si>
    <t>-1810803652</t>
  </si>
  <si>
    <t>Uložení sypanin do násypů strojně s rozprostřením sypaniny ve vrstvách a s hrubým urovnáním zhutněných z hornin soudržných jakékoliv třídy těžitelnosti</t>
  </si>
  <si>
    <t>https://podminky.urs.cz/item/CS_URS_2022_01/171151103</t>
  </si>
  <si>
    <t>Uložení zeminy do hrúdů - zemina z ramene D14a</t>
  </si>
  <si>
    <t>4800</t>
  </si>
  <si>
    <t>Uložení zeminy do hrúdů - zemina z ramene D14b</t>
  </si>
  <si>
    <t>7300</t>
  </si>
  <si>
    <t>Uložení zeminy do hrúdů - zemina z mokřadu u ramene D13</t>
  </si>
  <si>
    <t>525</t>
  </si>
  <si>
    <t>Uložení drnu do hrúdů - nevhodné na ohumusování</t>
  </si>
  <si>
    <t>181351113</t>
  </si>
  <si>
    <t>Rozprostření ornice tl vrstvy do 200 mm pl přes 500 m2 v rovině nebo ve svahu do 1:5 strojně</t>
  </si>
  <si>
    <t>884439058</t>
  </si>
  <si>
    <t>Rozprostření a urovnání ornice v rovině nebo ve svahu sklonu do 1:5 strojně při souvislé ploše přes 500 m2, tl. vrstvy do 200 mm</t>
  </si>
  <si>
    <t>https://podminky.urs.cz/item/CS_URS_2022_01/181351113</t>
  </si>
  <si>
    <t>4150</t>
  </si>
  <si>
    <t xml:space="preserve">Ohumusování hrúdu - rozprostření úrodné vrstvy v tl. 0,2 m - hrúd u ramene D14 </t>
  </si>
  <si>
    <t>1850+550</t>
  </si>
  <si>
    <t>Ohumusování hrúdů - rozprostření úrodné vrstvy v tl. 0,2 m - hrúdy u ramene D13 - hrúd č. 1 + hrúd č. 2</t>
  </si>
  <si>
    <t>850+700</t>
  </si>
  <si>
    <t>Úprava pláně - úprava dotčených ploch stav. mechanizací do původního stavu</t>
  </si>
  <si>
    <t>181451121</t>
  </si>
  <si>
    <t>Založení lučního trávníku výsevem pl přes 1000 m2 v rovině a ve svahu do 1:5</t>
  </si>
  <si>
    <t>-1323279440</t>
  </si>
  <si>
    <t>Založení trávníku na půdě předem připravené plochy přes 1000 m2 výsevem včetně utažení lučního v rovině nebo na svahu do 1:5</t>
  </si>
  <si>
    <t>https://podminky.urs.cz/item/CS_URS_2022_01/181451121</t>
  </si>
  <si>
    <t>Zatravnění dotčených ploch stav. mechanizací</t>
  </si>
  <si>
    <t>M</t>
  </si>
  <si>
    <t>00572472</t>
  </si>
  <si>
    <t>osivo směs travní krajinná-rovinná</t>
  </si>
  <si>
    <t>kg</t>
  </si>
  <si>
    <t>-1490845007</t>
  </si>
  <si>
    <t>1550*0,03 'Přepočtené koeficientem množství</t>
  </si>
  <si>
    <t>181451121/R</t>
  </si>
  <si>
    <t>Vytvoření biotopu metodou zeleného sena v rovině nebo ve svahu do 1:5, vč. dodávky materiálů D+R</t>
  </si>
  <si>
    <t>-1015923747</t>
  </si>
  <si>
    <t>Vytvoření biotopu metodou zeleného sena v rovině nebo ve svahu do 1:5, vč. dodávky materiálů</t>
  </si>
  <si>
    <t>Poznámka k položce:_x000d_
Položka obsahuje dodávku i realizaci biotopu._x000d_
Pro osetí svahů hrúdu nebudou použity žádné komerční travní směsi. Bude použita metoda zeleného sena podle standardu AOPK (SPPK D02 001: 2017 Obnova travních porostů s využitím regionálních směsí osiv), bod 4.2.1 a bod 5.2.3. Sklizeň sena proběhne v období od půlky června do půlky července, nebo v období druhé seče. Ke sklizni zeleného sena budou využity louky biotopu kontinentální zaplavované louky v místě stavby. Zelené seno bude sklizeno podle standardu AOPK, ihned bez prodlevy rozprostřeno na dotčené plochy a doplněno senem získaným v předstihu z ploch prováděného odstranění drnu. _x000d_
V položce je zahrnuto pokosení sena, přehození, ukládka sena mimo staveniště, následný přesun na místo realizace...</t>
  </si>
  <si>
    <t xml:space="preserve">Zatravnění povrchu hrúdu metodou zeleného sena - hrúd u ramene D14 </t>
  </si>
  <si>
    <t>Zatravnění povrchu hrúdu metodou zeleného sena - hrúd u ramene D13 - hrúd č. 1 + hrúd č. 2</t>
  </si>
  <si>
    <t>181451122/R</t>
  </si>
  <si>
    <t>Vytvoření biotopu metodou zeleného sena v rovině nebo ve svahu do 1:2, vč. dodávky materiálů</t>
  </si>
  <si>
    <t>-464631292</t>
  </si>
  <si>
    <t>2450</t>
  </si>
  <si>
    <t>Zatravnění svahu hrúdu metodou zeleného sena - hrúd u ramene D14</t>
  </si>
  <si>
    <t>1650+850</t>
  </si>
  <si>
    <t>Zatravnění svahu hrúdu metodou zeleného sena - hrúd u ramene D13 - hrúd č. 1 a č. 2</t>
  </si>
  <si>
    <t>-2120675816</t>
  </si>
  <si>
    <t>Úprava povrchu hrúdu - hrúd u ramene D14</t>
  </si>
  <si>
    <t>Úprava povrchu hrúdů - hrúdy u ramene D13 - hrůd č.1 a č.2</t>
  </si>
  <si>
    <t>Úprava pláně - úprava dotčených ploch stav. mechanizací do původního stavu - úprava u D14+D13</t>
  </si>
  <si>
    <t>182251101</t>
  </si>
  <si>
    <t>Svahování násypů strojně</t>
  </si>
  <si>
    <t>-632077830</t>
  </si>
  <si>
    <t>Svahování trvalých svahů do projektovaných profilů strojně s potřebným přemístěním výkopku při svahování násypů v jakékoliv hornině</t>
  </si>
  <si>
    <t>https://podminky.urs.cz/item/CS_URS_2022_01/182251101</t>
  </si>
  <si>
    <t>Svahování hrúdů - hrúd u ramene D14</t>
  </si>
  <si>
    <t>Svahování hrúdu - hrúdy u ramene D13 - hrúd č. 1 a hrúd č. 2</t>
  </si>
  <si>
    <t>182351133</t>
  </si>
  <si>
    <t>Rozprostření ornice pl přes 500 m2 ve svahu nad 1:5 tl vrstvy do 200 mm strojně</t>
  </si>
  <si>
    <t>-1446504707</t>
  </si>
  <si>
    <t>Rozprostření a urovnání ornice ve svahu sklonu přes 1:5 strojně při souvislé ploše přes 500 m2, tl. vrstvy do 200 mm</t>
  </si>
  <si>
    <t>https://podminky.urs.cz/item/CS_URS_2022_01/182351133</t>
  </si>
  <si>
    <t xml:space="preserve">Ohumusování hrúdu - svah - rozprostření úrodné vrstvy v tl. 0,2 m - hrúd u ramene D14 </t>
  </si>
  <si>
    <t>Ohumusování hrúdů - svah - rozprostření úrodné vrstvy v tl. 0,2 m - hrúdy u ramene D13 - hrúd č. 1 + hrúd č. 2</t>
  </si>
  <si>
    <t>Využití sejmutého drnu - vytvoření drnovky</t>
  </si>
  <si>
    <t>-755343154</t>
  </si>
  <si>
    <t>Poznámka k položce:_x000d_
Vytvoření drnovky_x000d_
Minimální tl.jsou dva drny trávou k sobě a jeden hlínou nahoru, popř. 2x dva drny trávou k sobě a jeden hlínou nahoru. V rámci položky je vytvoření ,,pecky,,v koruně hrúdu, která se mírně přesype hlínou - max. 0,1 m - následně se pohodí senem._x000d_
Cílem je vytvořen místo s rozdílnou kvalitou substrátu a tím umožnit vznik rozdílným rostlinným společenstvem._x000d_
Finální úpravy budou provedeny během realizace.</t>
  </si>
  <si>
    <t>998</t>
  </si>
  <si>
    <t>Přesun hmot</t>
  </si>
  <si>
    <t>998231311</t>
  </si>
  <si>
    <t>Přesun hmot pro sadovnické a krajinářské úpravy vodorovně do 5000 m</t>
  </si>
  <si>
    <t>t</t>
  </si>
  <si>
    <t>-1284534443</t>
  </si>
  <si>
    <t>Přesun hmot pro sadovnické a krajinářské úpravy - strojně dopravní vzdálenost do 5000 m</t>
  </si>
  <si>
    <t>https://podminky.urs.cz/item/CS_URS_2022_01/998231311</t>
  </si>
  <si>
    <t>SO 02 - Revitalizace ramen D16+D17</t>
  </si>
  <si>
    <t>SO 02.1 - Pročištění ramen D16+D17</t>
  </si>
  <si>
    <t>1829450178</t>
  </si>
  <si>
    <t>1850</t>
  </si>
  <si>
    <t>Odstranění travin - rameno D17</t>
  </si>
  <si>
    <t>450</t>
  </si>
  <si>
    <t>Odstranění travin - rameno D16</t>
  </si>
  <si>
    <t>940709526</t>
  </si>
  <si>
    <t xml:space="preserve">rameno D17 - odstranění křovin - nejedná se o souvislou plochu </t>
  </si>
  <si>
    <t>350</t>
  </si>
  <si>
    <t>-381085674</t>
  </si>
  <si>
    <t>18</t>
  </si>
  <si>
    <t>D17-Odstranění stromů listnatých - jedná se o stromy, které nepožadují kácení, obvod kmene v 1,3 m max. 0,8 m</t>
  </si>
  <si>
    <t>D16-Odstranění stromů listnatých - jedná se o stromy, které nepožadují kácení, obvod kmene v 1,3 m max. 0,8 m</t>
  </si>
  <si>
    <t>1097525405</t>
  </si>
  <si>
    <t>D17 - odstranění pařezů - stromy listnaté - jedná se o stromy, které nepožadují kácení, obvod kmene v 1,3 m max. 0,8 m</t>
  </si>
  <si>
    <t>D16 - odstranění pařezů - stromy listnaté - jedná se o stromy, které nepožadují kácení, obvod kmene v 1,3 m max. 0,8 m</t>
  </si>
  <si>
    <t>-618661254</t>
  </si>
  <si>
    <t>D17</t>
  </si>
  <si>
    <t>8*20</t>
  </si>
  <si>
    <t>D16</t>
  </si>
  <si>
    <t>115101303</t>
  </si>
  <si>
    <t>Pohotovost čerpací soupravy pro dopravní výšku do 10 m přítok přes 1 000 do 2 000 l/min</t>
  </si>
  <si>
    <t>629659049</t>
  </si>
  <si>
    <t>Pohotovost záložní čerpací soupravy pro dopravní výšku do 10 m s uvažovaným průměrným přítokem přes 1 000 do 2 000 l/min</t>
  </si>
  <si>
    <t>https://podminky.urs.cz/item/CS_URS_2022_01/115101303</t>
  </si>
  <si>
    <t>20</t>
  </si>
  <si>
    <t>122151106</t>
  </si>
  <si>
    <t>Odkopávky a prokopávky nezapažené v hornině třídy těžitelnosti I skupiny 1 a 2 objem do 5000 m3 strojně</t>
  </si>
  <si>
    <t>-436445844</t>
  </si>
  <si>
    <t>Odkopávky a prokopávky nezapažené strojně v hornině třídy těžitelnosti I skupiny 1 a 2 přes 1 000 do 5 000 m3</t>
  </si>
  <si>
    <t>https://podminky.urs.cz/item/CS_URS_2022_01/122151106</t>
  </si>
  <si>
    <t>6400/3*2</t>
  </si>
  <si>
    <t>Rozšíření ramene D17a (včetně propojovacího koryta) - 2/3 výkopku budou těženy nad předpokládanou HPV</t>
  </si>
  <si>
    <t>1250/3</t>
  </si>
  <si>
    <t>Rozšíření ramene D17b - 1/3 z celkového množství - výkop</t>
  </si>
  <si>
    <t>-2097032506</t>
  </si>
  <si>
    <t>(1250/3)*2</t>
  </si>
  <si>
    <t>Odstranění nánosů - rameno D17b - 2/3 z celkového množství</t>
  </si>
  <si>
    <t>700</t>
  </si>
  <si>
    <t xml:space="preserve">Odstranění nánosů - rameno D16 </t>
  </si>
  <si>
    <t>127751112</t>
  </si>
  <si>
    <t>Vykopávky pod vodou v hornině třídy těžitelnosti I a II skupiny 1 až 4 tl vrstvy přes 0,5 m objem do 5000 m3 strojně</t>
  </si>
  <si>
    <t>-519990669</t>
  </si>
  <si>
    <t>Vykopávky pod vodou strojně na hloubku do 5 m pod projektem stanovenou hladinou vody v horninách třídy těžitelnosti I a II skupiny 1 až 4, průměrné tloušťky projektované vrstvy přes 0,50 m přes 1 000 do 5 000 m3</t>
  </si>
  <si>
    <t>https://podminky.urs.cz/item/CS_URS_2022_01/127751112</t>
  </si>
  <si>
    <t>6400/3*1</t>
  </si>
  <si>
    <t>Rozšíření ramene D17a (včetně propojovacího koryta) - 1/3 výkopku bude těžena pod předpokládanou HPV</t>
  </si>
  <si>
    <t>383371255</t>
  </si>
  <si>
    <t>6400/2</t>
  </si>
  <si>
    <t>Odvoz zeminy na hrúd - rameno D17a - 1/2 výkopku je vzdálena do 50 m, zbylá 1/2 vzdálenost větší než 50 m</t>
  </si>
  <si>
    <t>Odvoz nánosu na hrúd - rameno D16</t>
  </si>
  <si>
    <t>1246161245</t>
  </si>
  <si>
    <t>8350/3</t>
  </si>
  <si>
    <t>-1356187908</t>
  </si>
  <si>
    <t>Odvoz zeminy na hrúd - rameno D17a - 1/2 výkopku vzdálena do 50 m, zbylá 1/2 vzdálenost nad 50 m</t>
  </si>
  <si>
    <t>Odvoz zeminy na hrúd - rameno D17b</t>
  </si>
  <si>
    <t>709309817</t>
  </si>
  <si>
    <t>(8350/3)*2</t>
  </si>
  <si>
    <t>1723109265</t>
  </si>
  <si>
    <t>1320</t>
  </si>
  <si>
    <t>Úprava pláně ve dně - rameno D17a</t>
  </si>
  <si>
    <t>920</t>
  </si>
  <si>
    <t>Úprava pláně ve dně - rameno D17b</t>
  </si>
  <si>
    <t>880</t>
  </si>
  <si>
    <t>Úprava pláně ve dně - rameno D16</t>
  </si>
  <si>
    <t>-145751054</t>
  </si>
  <si>
    <t>1580</t>
  </si>
  <si>
    <t>Svahování břehů - rameno D17a</t>
  </si>
  <si>
    <t>850</t>
  </si>
  <si>
    <t>Svahování břehů - rameno D17b</t>
  </si>
  <si>
    <t>480</t>
  </si>
  <si>
    <t>Svahování břehů - rameno D16</t>
  </si>
  <si>
    <t>-487912545</t>
  </si>
  <si>
    <t>SO 02.2 - Terénní úpravy D16+D17</t>
  </si>
  <si>
    <t>-2107765237</t>
  </si>
  <si>
    <t>500</t>
  </si>
  <si>
    <t>Sejmutí ornice pod hrúdem - hrúd u ramene D16 (150 m3)</t>
  </si>
  <si>
    <t>3600</t>
  </si>
  <si>
    <t>Uložení zeminy do hrúdů - zemina z ramene D17 (1080 m3)</t>
  </si>
  <si>
    <t>1244854909</t>
  </si>
  <si>
    <t>150*2</t>
  </si>
  <si>
    <t>Vodorovné přemístění sejmuté ornice na mezideponii a zpět na ohumusování - hrúd u ramene D16</t>
  </si>
  <si>
    <t>1080*2</t>
  </si>
  <si>
    <t>Vodorovné přemístění sejmuté ornice na mezideponii a zpět na ohumusování - hrúd u ramene D17</t>
  </si>
  <si>
    <t>491568268</t>
  </si>
  <si>
    <t>150</t>
  </si>
  <si>
    <t>Naložení sejmuté ornice na mezideponii - hrúd u ramene D16</t>
  </si>
  <si>
    <t>1080</t>
  </si>
  <si>
    <t>Naložení sejmuté ornice na mezideponii - hrúd u ramene D17</t>
  </si>
  <si>
    <t>-1633071430</t>
  </si>
  <si>
    <t>6400</t>
  </si>
  <si>
    <t>Uložení zeminy do hrúdů - zemina z ramene D17a</t>
  </si>
  <si>
    <t xml:space="preserve">Uložení zeminy do hrúdů - zemina z ramene D17b </t>
  </si>
  <si>
    <t xml:space="preserve">Uložení zeminy do hrúdů - zemina z ramene D16 </t>
  </si>
  <si>
    <t>340</t>
  </si>
  <si>
    <t>209301923</t>
  </si>
  <si>
    <t>1800</t>
  </si>
  <si>
    <t>Ohumusování hrúdu - rozprostření úrodné vrstvy v tl. 0,20 m - hrúd u ramene D17a a D17b</t>
  </si>
  <si>
    <t>Ohumusování hrúdu - rozprostření úrodné vrstvy v tl. 0,20 m - hrúd u ramene D17a a D17b - hrúd u ramene D16</t>
  </si>
  <si>
    <t>650+250</t>
  </si>
  <si>
    <t>-640023681</t>
  </si>
  <si>
    <t xml:space="preserve">Zatravnění dotčených ploch stavební mechanizací </t>
  </si>
  <si>
    <t>-755319662</t>
  </si>
  <si>
    <t>900*0,03 'Přepočtené koeficientem množství</t>
  </si>
  <si>
    <t>-1531546818</t>
  </si>
  <si>
    <t>Zatravnění povrchu hrúdu metodou zeleného sena - hrúd u ramene D17a + D17b</t>
  </si>
  <si>
    <t>Zatravnění povrchu hrúdu metodou zeleného sena - hrúd u ramene D16</t>
  </si>
  <si>
    <t>125911037</t>
  </si>
  <si>
    <t>Zatravnění svahu hrúdu metodou zeleného sena - hrúd u ramene D17a a D17b</t>
  </si>
  <si>
    <t>Zatravnění svahu hrúdu metodou zeleného sena - hrúd u ramene D16</t>
  </si>
  <si>
    <t>1139777891</t>
  </si>
  <si>
    <t>Úprava povrchu hrúdů - hrúd u ramene D17a a D17b</t>
  </si>
  <si>
    <t>Úprava povrchu hrúdů - hrúd u ramene D16</t>
  </si>
  <si>
    <t>Úprava pláně - úprava dotčených ploch stav. mechanizací do původního stavu - úprava u D17+D16</t>
  </si>
  <si>
    <t>1325399251</t>
  </si>
  <si>
    <t>Svahování hrúdů - hrúd u ramene D17a a D17b</t>
  </si>
  <si>
    <t>Svahování hrúdů - hrúd u ramene D16</t>
  </si>
  <si>
    <t>1824658622</t>
  </si>
  <si>
    <t>Ohumusování hrúdu -svah - rozprostření úrodné vrstvy v tl. 0,15 m - hrúd u ramene D17a a D17b</t>
  </si>
  <si>
    <t>Ohumusování hrúdu - svah - rozprostření úrodné vrstvy v tl. 0,15 m - hrúd u ramene D17a a D17b - hrúd u ramene D16</t>
  </si>
  <si>
    <t>996479437</t>
  </si>
  <si>
    <t>-928729789</t>
  </si>
  <si>
    <t>VRN - Vedlejší rozpočtové náklady</t>
  </si>
  <si>
    <t xml:space="preserve">    VRN - Vedlejší rozpočtové náklady</t>
  </si>
  <si>
    <t>VRN-R1</t>
  </si>
  <si>
    <t>Zpracování předání dok. skuteč. provedení stavby</t>
  </si>
  <si>
    <t>Kpl</t>
  </si>
  <si>
    <t>1027203942</t>
  </si>
  <si>
    <t>Poznámka k položce:_x000d_
Zpracování předání dok. skuteč. provedení stavby (3pare+1v elkt. formě) objednavateli a zaměření skutečného provedení stavby-geodetiské části dokumentace(3pare+1v elekt. formě) v rozsahu odpovídajícím příslušným právním předpisům, fotodokumentace</t>
  </si>
  <si>
    <t>VRN-R10</t>
  </si>
  <si>
    <t>Informační cedule</t>
  </si>
  <si>
    <t>-1817329682</t>
  </si>
  <si>
    <t xml:space="preserve">Informační cedule </t>
  </si>
  <si>
    <t>Poznámka k položce:_x000d_
Na stavbě bude umístěna informační cedule týkající se stavby.</t>
  </si>
  <si>
    <t>VRN-R12</t>
  </si>
  <si>
    <t xml:space="preserve">Zajištění umístění štítku o povolení stavby + cedule BOZP </t>
  </si>
  <si>
    <t>-68190357</t>
  </si>
  <si>
    <t>Zajištění umístění štítku o povolení stavby a stejnopisu oznámení o zahájení prací oblastnímu inspektorátu práce na viditelném místě u vstupu na staveniště+ cedule BOZP.</t>
  </si>
  <si>
    <t>VRN-R2</t>
  </si>
  <si>
    <t>Zpevnění příjezdu + zajištění pohybu na staveništi D+M</t>
  </si>
  <si>
    <t>-1141274094</t>
  </si>
  <si>
    <t>Zpevnění příjezdu + zajištění pohybu na staveništi</t>
  </si>
  <si>
    <t>Poznámka k položce:_x000d_
Položka obsahuje:_x000d_
Dodávku + montáž_x000d_
Dovoz na staveniště_x000d_
Vodorovný i svislý přesun v rámci staveniště_x000d_
Následný odvoz ze staveniště_x000d_
V rámci položky si zhotovitel akce zajistí tzv. dřevěné matrace._x000d_
Dřevěné matrace budou sloužit pro pohyb stavební techniky po staveništi i pro příjezd na staveniště._x000d_
Matrace budou postupně přesouvány mezi jednotlivými rameny._x000d_
Matrace si zhotovitel zajistí v potřebném rozsahu !</t>
  </si>
  <si>
    <t>VRN-R3</t>
  </si>
  <si>
    <t>Biologický dozor</t>
  </si>
  <si>
    <t>-639586246</t>
  </si>
  <si>
    <t>Poznámka k položce:_x000d_
Po celou dobu realizace akce, a to již od stadia příprav staveniště, zajistí zhotovitel odborný biologický dozor, který průběžně zajistí případné zásahy._x000d_
V případě potřeby bude proveden záchranný transfer vzácných a ohrožených živočichů._x000d_
Také bude proveden sběr semen.</t>
  </si>
  <si>
    <t>VRN-R4</t>
  </si>
  <si>
    <t>Zajištění a zabezpečení staveniště, zřízení a likvidace zařízení staveniště, včetně případných přípojek, přístupů deponii apod.</t>
  </si>
  <si>
    <t>1532760149</t>
  </si>
  <si>
    <t>VRN-R5</t>
  </si>
  <si>
    <t>Vytyčení stavby (případně pozemků nebo provedení jiných geodetických praci) odborně způsobilou osobou v oboru zeměměřictví</t>
  </si>
  <si>
    <t>-1349278182</t>
  </si>
  <si>
    <t>Vytyčení stavby</t>
  </si>
  <si>
    <t>Poznámka k položce:_x000d_
Vytyčení stavby (případně pozemků nebo provedení jiných geodetických praci) odborně způsobilou osobou v oboru zeměměřictví</t>
  </si>
  <si>
    <t>VRN-R7</t>
  </si>
  <si>
    <t>Protokolární předání stavbou dotčených pozemků a komunikací, uvedení do původního stavu, pasport komunikací, včetně poplatků za využití lesních cest</t>
  </si>
  <si>
    <t>1691793901</t>
  </si>
  <si>
    <t>Poznámka k položce:_x000d_
Protokolární předání stavbou dotčených pozemků a komunikací, uvedení do původního stavu ._x000d_
Plochy určené k příjezdu budou uvedeny do původního stavu._x000d_
V rámci položky je započítáno čištění příjezdových tras v průběhu stavby + oprava do původního stavu po dokončení stavby!!!_x000d_
Pozemky využívané k příjezdu budou uvedeny do původního stavu!!!_x000d_
Po realizaci dojde k urovnání a osetí travní směsí pozemků._x000d_
Před zahájením stavby bude proveden pasport komunikací - fotodokumentace + video_x000d_
Zhotovitel je povinen zaplatit případné poplatky za využívání lesních cest jejich vlastníkovi, kterým jsou Lesy ČR, s.p.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</si>
</sst>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40" fillId="0" borderId="22" xfId="0" applyFont="1" applyBorder="1" applyAlignment="1" applyProtection="1">
      <alignment horizontal="center"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0" borderId="22" xfId="0" applyNumberFormat="1" applyFont="1" applyBorder="1" applyAlignment="1" applyProtection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103" TargetMode="External" /><Relationship Id="rId2" Type="http://schemas.openxmlformats.org/officeDocument/2006/relationships/hyperlink" Target="https://podminky.urs.cz/item/CS_URS_2022_01/111251103" TargetMode="External" /><Relationship Id="rId3" Type="http://schemas.openxmlformats.org/officeDocument/2006/relationships/hyperlink" Target="https://podminky.urs.cz/item/CS_URS_2022_01/112101101" TargetMode="External" /><Relationship Id="rId4" Type="http://schemas.openxmlformats.org/officeDocument/2006/relationships/hyperlink" Target="https://podminky.urs.cz/item/CS_URS_2022_01/112251101" TargetMode="External" /><Relationship Id="rId5" Type="http://schemas.openxmlformats.org/officeDocument/2006/relationships/hyperlink" Target="https://podminky.urs.cz/item/CS_URS_2022_01/115101203" TargetMode="External" /><Relationship Id="rId6" Type="http://schemas.openxmlformats.org/officeDocument/2006/relationships/hyperlink" Target="https://podminky.urs.cz/item/CS_URS_2022_01/115101302" TargetMode="External" /><Relationship Id="rId7" Type="http://schemas.openxmlformats.org/officeDocument/2006/relationships/hyperlink" Target="https://podminky.urs.cz/item/CS_URS_2022_01/122151107" TargetMode="External" /><Relationship Id="rId8" Type="http://schemas.openxmlformats.org/officeDocument/2006/relationships/hyperlink" Target="https://podminky.urs.cz/item/CS_URS_2022_01/122703601" TargetMode="External" /><Relationship Id="rId9" Type="http://schemas.openxmlformats.org/officeDocument/2006/relationships/hyperlink" Target="https://podminky.urs.cz/item/CS_URS_2022_01/127751113" TargetMode="External" /><Relationship Id="rId10" Type="http://schemas.openxmlformats.org/officeDocument/2006/relationships/hyperlink" Target="https://podminky.urs.cz/item/CS_URS_2022_01/162251102" TargetMode="External" /><Relationship Id="rId11" Type="http://schemas.openxmlformats.org/officeDocument/2006/relationships/hyperlink" Target="https://podminky.urs.cz/item/CS_URS_2022_01/162351103" TargetMode="External" /><Relationship Id="rId12" Type="http://schemas.openxmlformats.org/officeDocument/2006/relationships/hyperlink" Target="https://podminky.urs.cz/item/CS_URS_2022_01/166151101" TargetMode="External" /><Relationship Id="rId13" Type="http://schemas.openxmlformats.org/officeDocument/2006/relationships/hyperlink" Target="https://podminky.urs.cz/item/CS_URS_2022_01/167151111" TargetMode="External" /><Relationship Id="rId14" Type="http://schemas.openxmlformats.org/officeDocument/2006/relationships/hyperlink" Target="https://podminky.urs.cz/item/CS_URS_2022_01/181951111" TargetMode="External" /><Relationship Id="rId15" Type="http://schemas.openxmlformats.org/officeDocument/2006/relationships/hyperlink" Target="https://podminky.urs.cz/item/CS_URS_2022_01/182151111" TargetMode="External" /><Relationship Id="rId1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51125" TargetMode="External" /><Relationship Id="rId2" Type="http://schemas.openxmlformats.org/officeDocument/2006/relationships/hyperlink" Target="https://podminky.urs.cz/item/CS_URS_2022_01/162206113" TargetMode="External" /><Relationship Id="rId3" Type="http://schemas.openxmlformats.org/officeDocument/2006/relationships/hyperlink" Target="https://podminky.urs.cz/item/CS_URS_2022_01/167103101" TargetMode="External" /><Relationship Id="rId4" Type="http://schemas.openxmlformats.org/officeDocument/2006/relationships/hyperlink" Target="https://podminky.urs.cz/item/CS_URS_2022_01/171151103" TargetMode="External" /><Relationship Id="rId5" Type="http://schemas.openxmlformats.org/officeDocument/2006/relationships/hyperlink" Target="https://podminky.urs.cz/item/CS_URS_2022_01/181351113" TargetMode="External" /><Relationship Id="rId6" Type="http://schemas.openxmlformats.org/officeDocument/2006/relationships/hyperlink" Target="https://podminky.urs.cz/item/CS_URS_2022_01/181451121" TargetMode="External" /><Relationship Id="rId7" Type="http://schemas.openxmlformats.org/officeDocument/2006/relationships/hyperlink" Target="https://podminky.urs.cz/item/CS_URS_2022_01/181951111" TargetMode="External" /><Relationship Id="rId8" Type="http://schemas.openxmlformats.org/officeDocument/2006/relationships/hyperlink" Target="https://podminky.urs.cz/item/CS_URS_2022_01/182251101" TargetMode="External" /><Relationship Id="rId9" Type="http://schemas.openxmlformats.org/officeDocument/2006/relationships/hyperlink" Target="https://podminky.urs.cz/item/CS_URS_2022_01/182351133" TargetMode="External" /><Relationship Id="rId10" Type="http://schemas.openxmlformats.org/officeDocument/2006/relationships/hyperlink" Target="https://podminky.urs.cz/item/CS_URS_2022_01/998231311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103" TargetMode="External" /><Relationship Id="rId2" Type="http://schemas.openxmlformats.org/officeDocument/2006/relationships/hyperlink" Target="https://podminky.urs.cz/item/CS_URS_2022_01/111251103" TargetMode="External" /><Relationship Id="rId3" Type="http://schemas.openxmlformats.org/officeDocument/2006/relationships/hyperlink" Target="https://podminky.urs.cz/item/CS_URS_2022_01/112101101" TargetMode="External" /><Relationship Id="rId4" Type="http://schemas.openxmlformats.org/officeDocument/2006/relationships/hyperlink" Target="https://podminky.urs.cz/item/CS_URS_2022_01/112251101" TargetMode="External" /><Relationship Id="rId5" Type="http://schemas.openxmlformats.org/officeDocument/2006/relationships/hyperlink" Target="https://podminky.urs.cz/item/CS_URS_2022_01/115101203" TargetMode="External" /><Relationship Id="rId6" Type="http://schemas.openxmlformats.org/officeDocument/2006/relationships/hyperlink" Target="https://podminky.urs.cz/item/CS_URS_2022_01/115101303" TargetMode="External" /><Relationship Id="rId7" Type="http://schemas.openxmlformats.org/officeDocument/2006/relationships/hyperlink" Target="https://podminky.urs.cz/item/CS_URS_2022_01/122151106" TargetMode="External" /><Relationship Id="rId8" Type="http://schemas.openxmlformats.org/officeDocument/2006/relationships/hyperlink" Target="https://podminky.urs.cz/item/CS_URS_2022_01/122703601" TargetMode="External" /><Relationship Id="rId9" Type="http://schemas.openxmlformats.org/officeDocument/2006/relationships/hyperlink" Target="https://podminky.urs.cz/item/CS_URS_2022_01/127751112" TargetMode="External" /><Relationship Id="rId10" Type="http://schemas.openxmlformats.org/officeDocument/2006/relationships/hyperlink" Target="https://podminky.urs.cz/item/CS_URS_2022_01/162251102" TargetMode="External" /><Relationship Id="rId11" Type="http://schemas.openxmlformats.org/officeDocument/2006/relationships/hyperlink" Target="https://podminky.urs.cz/item/CS_URS_2022_01/166151101" TargetMode="External" /><Relationship Id="rId12" Type="http://schemas.openxmlformats.org/officeDocument/2006/relationships/hyperlink" Target="https://podminky.urs.cz/item/CS_URS_2022_01/162351103" TargetMode="External" /><Relationship Id="rId13" Type="http://schemas.openxmlformats.org/officeDocument/2006/relationships/hyperlink" Target="https://podminky.urs.cz/item/CS_URS_2022_01/167151111" TargetMode="External" /><Relationship Id="rId14" Type="http://schemas.openxmlformats.org/officeDocument/2006/relationships/hyperlink" Target="https://podminky.urs.cz/item/CS_URS_2022_01/181951111" TargetMode="External" /><Relationship Id="rId15" Type="http://schemas.openxmlformats.org/officeDocument/2006/relationships/hyperlink" Target="https://podminky.urs.cz/item/CS_URS_2022_01/182151111" TargetMode="External" /><Relationship Id="rId1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51125" TargetMode="External" /><Relationship Id="rId2" Type="http://schemas.openxmlformats.org/officeDocument/2006/relationships/hyperlink" Target="https://podminky.urs.cz/item/CS_URS_2022_01/162206113" TargetMode="External" /><Relationship Id="rId3" Type="http://schemas.openxmlformats.org/officeDocument/2006/relationships/hyperlink" Target="https://podminky.urs.cz/item/CS_URS_2022_01/167103101" TargetMode="External" /><Relationship Id="rId4" Type="http://schemas.openxmlformats.org/officeDocument/2006/relationships/hyperlink" Target="https://podminky.urs.cz/item/CS_URS_2022_01/171151103" TargetMode="External" /><Relationship Id="rId5" Type="http://schemas.openxmlformats.org/officeDocument/2006/relationships/hyperlink" Target="https://podminky.urs.cz/item/CS_URS_2022_01/181351113" TargetMode="External" /><Relationship Id="rId6" Type="http://schemas.openxmlformats.org/officeDocument/2006/relationships/hyperlink" Target="https://podminky.urs.cz/item/CS_URS_2022_01/181451121" TargetMode="External" /><Relationship Id="rId7" Type="http://schemas.openxmlformats.org/officeDocument/2006/relationships/hyperlink" Target="https://podminky.urs.cz/item/CS_URS_2022_01/181951111" TargetMode="External" /><Relationship Id="rId8" Type="http://schemas.openxmlformats.org/officeDocument/2006/relationships/hyperlink" Target="https://podminky.urs.cz/item/CS_URS_2022_01/182251101" TargetMode="External" /><Relationship Id="rId9" Type="http://schemas.openxmlformats.org/officeDocument/2006/relationships/hyperlink" Target="https://podminky.urs.cz/item/CS_URS_2022_01/182351133" TargetMode="External" /><Relationship Id="rId10" Type="http://schemas.openxmlformats.org/officeDocument/2006/relationships/hyperlink" Target="https://podminky.urs.cz/item/CS_URS_2022_01/998231311" TargetMode="External" /><Relationship Id="rId1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2026/22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Dyje, rovnovážná dynamika odtokových poměrů, revitalizace ramen D13+D14 a D16+D17 - DPS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Břeclav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3. 5. 2022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Adam Balažovič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VZD INVEST,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ROUND(AG95+AG98+AG101,2)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ROUND(AS95+AS98+AS101,2)</f>
        <v>0</v>
      </c>
      <c r="AT94" s="114">
        <f>ROUND(SUM(AV94:AW94),2)</f>
        <v>0</v>
      </c>
      <c r="AU94" s="115">
        <f>ROUND(AU95+AU98+AU101,5)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ROUND(AZ95+AZ98+AZ101,2)</f>
        <v>0</v>
      </c>
      <c r="BA94" s="114">
        <f>ROUND(BA95+BA98+BA101,2)</f>
        <v>0</v>
      </c>
      <c r="BB94" s="114">
        <f>ROUND(BB95+BB98+BB101,2)</f>
        <v>0</v>
      </c>
      <c r="BC94" s="114">
        <f>ROUND(BC95+BC98+BC101,2)</f>
        <v>0</v>
      </c>
      <c r="BD94" s="116">
        <f>ROUND(BD95+BD98+BD101,2)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132" t="s">
        <v>86</v>
      </c>
      <c r="B96" s="70"/>
      <c r="C96" s="133"/>
      <c r="D96" s="133"/>
      <c r="E96" s="134" t="s">
        <v>87</v>
      </c>
      <c r="F96" s="134"/>
      <c r="G96" s="134"/>
      <c r="H96" s="134"/>
      <c r="I96" s="134"/>
      <c r="J96" s="133"/>
      <c r="K96" s="134" t="s">
        <v>88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'SO 01.1 - Pročištění rame...'!J32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'SO 01.1 - Pročištění rame...'!P122</f>
        <v>0</v>
      </c>
      <c r="AV96" s="138">
        <f>'SO 01.1 - Pročištění rame...'!J35</f>
        <v>0</v>
      </c>
      <c r="AW96" s="138">
        <f>'SO 01.1 - Pročištění rame...'!J36</f>
        <v>0</v>
      </c>
      <c r="AX96" s="138">
        <f>'SO 01.1 - Pročištění rame...'!J37</f>
        <v>0</v>
      </c>
      <c r="AY96" s="138">
        <f>'SO 01.1 - Pročištění rame...'!J38</f>
        <v>0</v>
      </c>
      <c r="AZ96" s="138">
        <f>'SO 01.1 - Pročištění rame...'!F35</f>
        <v>0</v>
      </c>
      <c r="BA96" s="138">
        <f>'SO 01.1 - Pročištění rame...'!F36</f>
        <v>0</v>
      </c>
      <c r="BB96" s="138">
        <f>'SO 01.1 - Pročištění rame...'!F37</f>
        <v>0</v>
      </c>
      <c r="BC96" s="138">
        <f>'SO 01.1 - Pročištění rame...'!F38</f>
        <v>0</v>
      </c>
      <c r="BD96" s="140">
        <f>'SO 01.1 - Pročištění rame...'!F39</f>
        <v>0</v>
      </c>
      <c r="BE96" s="4"/>
      <c r="BT96" s="141" t="s">
        <v>85</v>
      </c>
      <c r="BV96" s="141" t="s">
        <v>78</v>
      </c>
      <c r="BW96" s="141" t="s">
        <v>90</v>
      </c>
      <c r="BX96" s="141" t="s">
        <v>84</v>
      </c>
      <c r="CL96" s="141" t="s">
        <v>1</v>
      </c>
    </row>
    <row r="97" s="4" customFormat="1" ht="16.5" customHeight="1">
      <c r="A97" s="132" t="s">
        <v>86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'SO 01.2 - Terénní úpravy 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'SO 01.2 - Terénní úpravy ...'!P123</f>
        <v>0</v>
      </c>
      <c r="AV97" s="138">
        <f>'SO 01.2 - Terénní úpravy ...'!J35</f>
        <v>0</v>
      </c>
      <c r="AW97" s="138">
        <f>'SO 01.2 - Terénní úpravy ...'!J36</f>
        <v>0</v>
      </c>
      <c r="AX97" s="138">
        <f>'SO 01.2 - Terénní úpravy ...'!J37</f>
        <v>0</v>
      </c>
      <c r="AY97" s="138">
        <f>'SO 01.2 - Terénní úpravy ...'!J38</f>
        <v>0</v>
      </c>
      <c r="AZ97" s="138">
        <f>'SO 01.2 - Terénní úpravy ...'!F35</f>
        <v>0</v>
      </c>
      <c r="BA97" s="138">
        <f>'SO 01.2 - Terénní úpravy ...'!F36</f>
        <v>0</v>
      </c>
      <c r="BB97" s="138">
        <f>'SO 01.2 - Terénní úpravy ...'!F37</f>
        <v>0</v>
      </c>
      <c r="BC97" s="138">
        <f>'SO 01.2 - Terénní úpravy ...'!F38</f>
        <v>0</v>
      </c>
      <c r="BD97" s="140">
        <f>'SO 01.2 - Terénní úpravy ...'!F39</f>
        <v>0</v>
      </c>
      <c r="BE97" s="4"/>
      <c r="BT97" s="141" t="s">
        <v>85</v>
      </c>
      <c r="BV97" s="141" t="s">
        <v>78</v>
      </c>
      <c r="BW97" s="141" t="s">
        <v>93</v>
      </c>
      <c r="BX97" s="141" t="s">
        <v>84</v>
      </c>
      <c r="CL97" s="141" t="s">
        <v>1</v>
      </c>
    </row>
    <row r="98" s="7" customFormat="1" ht="16.5" customHeight="1">
      <c r="A98" s="7"/>
      <c r="B98" s="119"/>
      <c r="C98" s="120"/>
      <c r="D98" s="121" t="s">
        <v>94</v>
      </c>
      <c r="E98" s="121"/>
      <c r="F98" s="121"/>
      <c r="G98" s="121"/>
      <c r="H98" s="121"/>
      <c r="I98" s="122"/>
      <c r="J98" s="121" t="s">
        <v>95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ROUND(SUM(AG99:AG100),2)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82</v>
      </c>
      <c r="AR98" s="126"/>
      <c r="AS98" s="127">
        <f>ROUND(SUM(AS99:AS100),2)</f>
        <v>0</v>
      </c>
      <c r="AT98" s="128">
        <f>ROUND(SUM(AV98:AW98),2)</f>
        <v>0</v>
      </c>
      <c r="AU98" s="129">
        <f>ROUND(SUM(AU99:AU100),5)</f>
        <v>0</v>
      </c>
      <c r="AV98" s="128">
        <f>ROUND(AZ98*L29,2)</f>
        <v>0</v>
      </c>
      <c r="AW98" s="128">
        <f>ROUND(BA98*L30,2)</f>
        <v>0</v>
      </c>
      <c r="AX98" s="128">
        <f>ROUND(BB98*L29,2)</f>
        <v>0</v>
      </c>
      <c r="AY98" s="128">
        <f>ROUND(BC98*L30,2)</f>
        <v>0</v>
      </c>
      <c r="AZ98" s="128">
        <f>ROUND(SUM(AZ99:AZ100),2)</f>
        <v>0</v>
      </c>
      <c r="BA98" s="128">
        <f>ROUND(SUM(BA99:BA100),2)</f>
        <v>0</v>
      </c>
      <c r="BB98" s="128">
        <f>ROUND(SUM(BB99:BB100),2)</f>
        <v>0</v>
      </c>
      <c r="BC98" s="128">
        <f>ROUND(SUM(BC99:BC100),2)</f>
        <v>0</v>
      </c>
      <c r="BD98" s="130">
        <f>ROUND(SUM(BD99:BD100),2)</f>
        <v>0</v>
      </c>
      <c r="BE98" s="7"/>
      <c r="BS98" s="131" t="s">
        <v>75</v>
      </c>
      <c r="BT98" s="131" t="s">
        <v>83</v>
      </c>
      <c r="BU98" s="131" t="s">
        <v>77</v>
      </c>
      <c r="BV98" s="131" t="s">
        <v>78</v>
      </c>
      <c r="BW98" s="131" t="s">
        <v>96</v>
      </c>
      <c r="BX98" s="131" t="s">
        <v>5</v>
      </c>
      <c r="CL98" s="131" t="s">
        <v>1</v>
      </c>
      <c r="CM98" s="131" t="s">
        <v>85</v>
      </c>
    </row>
    <row r="99" s="4" customFormat="1" ht="16.5" customHeight="1">
      <c r="A99" s="132" t="s">
        <v>86</v>
      </c>
      <c r="B99" s="70"/>
      <c r="C99" s="133"/>
      <c r="D99" s="133"/>
      <c r="E99" s="134" t="s">
        <v>97</v>
      </c>
      <c r="F99" s="134"/>
      <c r="G99" s="134"/>
      <c r="H99" s="134"/>
      <c r="I99" s="134"/>
      <c r="J99" s="133"/>
      <c r="K99" s="134" t="s">
        <v>98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'SO 02.1 - Pročištění rame...'!J32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89</v>
      </c>
      <c r="AR99" s="72"/>
      <c r="AS99" s="137">
        <v>0</v>
      </c>
      <c r="AT99" s="138">
        <f>ROUND(SUM(AV99:AW99),2)</f>
        <v>0</v>
      </c>
      <c r="AU99" s="139">
        <f>'SO 02.1 - Pročištění rame...'!P122</f>
        <v>0</v>
      </c>
      <c r="AV99" s="138">
        <f>'SO 02.1 - Pročištění rame...'!J35</f>
        <v>0</v>
      </c>
      <c r="AW99" s="138">
        <f>'SO 02.1 - Pročištění rame...'!J36</f>
        <v>0</v>
      </c>
      <c r="AX99" s="138">
        <f>'SO 02.1 - Pročištění rame...'!J37</f>
        <v>0</v>
      </c>
      <c r="AY99" s="138">
        <f>'SO 02.1 - Pročištění rame...'!J38</f>
        <v>0</v>
      </c>
      <c r="AZ99" s="138">
        <f>'SO 02.1 - Pročištění rame...'!F35</f>
        <v>0</v>
      </c>
      <c r="BA99" s="138">
        <f>'SO 02.1 - Pročištění rame...'!F36</f>
        <v>0</v>
      </c>
      <c r="BB99" s="138">
        <f>'SO 02.1 - Pročištění rame...'!F37</f>
        <v>0</v>
      </c>
      <c r="BC99" s="138">
        <f>'SO 02.1 - Pročištění rame...'!F38</f>
        <v>0</v>
      </c>
      <c r="BD99" s="140">
        <f>'SO 02.1 - Pročištění rame...'!F39</f>
        <v>0</v>
      </c>
      <c r="BE99" s="4"/>
      <c r="BT99" s="141" t="s">
        <v>85</v>
      </c>
      <c r="BV99" s="141" t="s">
        <v>78</v>
      </c>
      <c r="BW99" s="141" t="s">
        <v>99</v>
      </c>
      <c r="BX99" s="141" t="s">
        <v>96</v>
      </c>
      <c r="CL99" s="141" t="s">
        <v>1</v>
      </c>
    </row>
    <row r="100" s="4" customFormat="1" ht="16.5" customHeight="1">
      <c r="A100" s="132" t="s">
        <v>86</v>
      </c>
      <c r="B100" s="70"/>
      <c r="C100" s="133"/>
      <c r="D100" s="133"/>
      <c r="E100" s="134" t="s">
        <v>100</v>
      </c>
      <c r="F100" s="134"/>
      <c r="G100" s="134"/>
      <c r="H100" s="134"/>
      <c r="I100" s="134"/>
      <c r="J100" s="133"/>
      <c r="K100" s="134" t="s">
        <v>101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'SO 02.2 - Terénní úpravy 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89</v>
      </c>
      <c r="AR100" s="72"/>
      <c r="AS100" s="137">
        <v>0</v>
      </c>
      <c r="AT100" s="138">
        <f>ROUND(SUM(AV100:AW100),2)</f>
        <v>0</v>
      </c>
      <c r="AU100" s="139">
        <f>'SO 02.2 - Terénní úpravy ...'!P123</f>
        <v>0</v>
      </c>
      <c r="AV100" s="138">
        <f>'SO 02.2 - Terénní úpravy ...'!J35</f>
        <v>0</v>
      </c>
      <c r="AW100" s="138">
        <f>'SO 02.2 - Terénní úpravy ...'!J36</f>
        <v>0</v>
      </c>
      <c r="AX100" s="138">
        <f>'SO 02.2 - Terénní úpravy ...'!J37</f>
        <v>0</v>
      </c>
      <c r="AY100" s="138">
        <f>'SO 02.2 - Terénní úpravy ...'!J38</f>
        <v>0</v>
      </c>
      <c r="AZ100" s="138">
        <f>'SO 02.2 - Terénní úpravy ...'!F35</f>
        <v>0</v>
      </c>
      <c r="BA100" s="138">
        <f>'SO 02.2 - Terénní úpravy ...'!F36</f>
        <v>0</v>
      </c>
      <c r="BB100" s="138">
        <f>'SO 02.2 - Terénní úpravy ...'!F37</f>
        <v>0</v>
      </c>
      <c r="BC100" s="138">
        <f>'SO 02.2 - Terénní úpravy ...'!F38</f>
        <v>0</v>
      </c>
      <c r="BD100" s="140">
        <f>'SO 02.2 - Terénní úpravy ...'!F39</f>
        <v>0</v>
      </c>
      <c r="BE100" s="4"/>
      <c r="BT100" s="141" t="s">
        <v>85</v>
      </c>
      <c r="BV100" s="141" t="s">
        <v>78</v>
      </c>
      <c r="BW100" s="141" t="s">
        <v>102</v>
      </c>
      <c r="BX100" s="141" t="s">
        <v>96</v>
      </c>
      <c r="CL100" s="141" t="s">
        <v>1</v>
      </c>
    </row>
    <row r="101" s="7" customFormat="1" ht="16.5" customHeight="1">
      <c r="A101" s="132" t="s">
        <v>86</v>
      </c>
      <c r="B101" s="119"/>
      <c r="C101" s="120"/>
      <c r="D101" s="121" t="s">
        <v>103</v>
      </c>
      <c r="E101" s="121"/>
      <c r="F101" s="121"/>
      <c r="G101" s="121"/>
      <c r="H101" s="121"/>
      <c r="I101" s="122"/>
      <c r="J101" s="121" t="s">
        <v>104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4">
        <f>'VRN - Vedlejší rozpočtové...'!J30</f>
        <v>0</v>
      </c>
      <c r="AH101" s="122"/>
      <c r="AI101" s="122"/>
      <c r="AJ101" s="122"/>
      <c r="AK101" s="122"/>
      <c r="AL101" s="122"/>
      <c r="AM101" s="122"/>
      <c r="AN101" s="124">
        <f>SUM(AG101,AT101)</f>
        <v>0</v>
      </c>
      <c r="AO101" s="122"/>
      <c r="AP101" s="122"/>
      <c r="AQ101" s="125" t="s">
        <v>82</v>
      </c>
      <c r="AR101" s="126"/>
      <c r="AS101" s="142">
        <v>0</v>
      </c>
      <c r="AT101" s="143">
        <f>ROUND(SUM(AV101:AW101),2)</f>
        <v>0</v>
      </c>
      <c r="AU101" s="144">
        <f>'VRN - Vedlejší rozpočtové...'!P118</f>
        <v>0</v>
      </c>
      <c r="AV101" s="143">
        <f>'VRN - Vedlejší rozpočtové...'!J33</f>
        <v>0</v>
      </c>
      <c r="AW101" s="143">
        <f>'VRN - Vedlejší rozpočtové...'!J34</f>
        <v>0</v>
      </c>
      <c r="AX101" s="143">
        <f>'VRN - Vedlejší rozpočtové...'!J35</f>
        <v>0</v>
      </c>
      <c r="AY101" s="143">
        <f>'VRN - Vedlejší rozpočtové...'!J36</f>
        <v>0</v>
      </c>
      <c r="AZ101" s="143">
        <f>'VRN - Vedlejší rozpočtové...'!F33</f>
        <v>0</v>
      </c>
      <c r="BA101" s="143">
        <f>'VRN - Vedlejší rozpočtové...'!F34</f>
        <v>0</v>
      </c>
      <c r="BB101" s="143">
        <f>'VRN - Vedlejší rozpočtové...'!F35</f>
        <v>0</v>
      </c>
      <c r="BC101" s="143">
        <f>'VRN - Vedlejší rozpočtové...'!F36</f>
        <v>0</v>
      </c>
      <c r="BD101" s="145">
        <f>'VRN - Vedlejší rozpočtové...'!F37</f>
        <v>0</v>
      </c>
      <c r="BE101" s="7"/>
      <c r="BT101" s="131" t="s">
        <v>83</v>
      </c>
      <c r="BV101" s="131" t="s">
        <v>78</v>
      </c>
      <c r="BW101" s="131" t="s">
        <v>105</v>
      </c>
      <c r="BX101" s="131" t="s">
        <v>5</v>
      </c>
      <c r="CL101" s="131" t="s">
        <v>1</v>
      </c>
      <c r="CM101" s="131" t="s">
        <v>85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Z7DkTJf0uh06tbdBi0Otagp5Ku5MRGXWK8zsvqsikn/FPNdnuWZ0YyYOv5AKx5ocD5bIgweVFTu8HAX/lHjQ7g==" hashValue="udMEVYtzFFqox8MlptzmdjwqoPkW9b1d8wfxr9c/IiQmw5VksGF8GqQEYP8SlpOXE8PeZQxw6AtzNA+BZsYDag==" algorithmName="SHA-512" password="CC35"/>
  <mergeCells count="66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 01.1 - Pročištění rame...'!C2" display="/"/>
    <hyperlink ref="A97" location="'SO 01.2 - Terénní úpravy ...'!C2" display="/"/>
    <hyperlink ref="A99" location="'SO 02.1 - Pročištění rame...'!C2" display="/"/>
    <hyperlink ref="A100" location="'SO 02.2 - Terénní úpravy ...'!C2" display="/"/>
    <hyperlink ref="A101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106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Dyje, rovnovážná dynamika odtokových poměrů, revitalizace ramen D13+D14 a D16+D17 - DPS</v>
      </c>
      <c r="F7" s="150"/>
      <c r="G7" s="150"/>
      <c r="H7" s="150"/>
      <c r="L7" s="20"/>
    </row>
    <row r="8" s="1" customFormat="1" ht="12" customHeight="1">
      <c r="B8" s="20"/>
      <c r="D8" s="150" t="s">
        <v>107</v>
      </c>
      <c r="L8" s="20"/>
    </row>
    <row r="9" s="2" customFormat="1" ht="16.5" customHeight="1">
      <c r="A9" s="38"/>
      <c r="B9" s="44"/>
      <c r="C9" s="38"/>
      <c r="D9" s="38"/>
      <c r="E9" s="151" t="s">
        <v>108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109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3. 5. 2022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ROUND((SUM(BE122:BE253)),  2)</f>
        <v>0</v>
      </c>
      <c r="G35" s="38"/>
      <c r="H35" s="38"/>
      <c r="I35" s="164">
        <v>0.20999999999999999</v>
      </c>
      <c r="J35" s="163">
        <f>ROUND(((SUM(BE122:BE253))*I35),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ROUND((SUM(BF122:BF253)),  2)</f>
        <v>0</v>
      </c>
      <c r="G36" s="38"/>
      <c r="H36" s="38"/>
      <c r="I36" s="164">
        <v>0.14999999999999999</v>
      </c>
      <c r="J36" s="163">
        <f>ROUND(((SUM(BF122:BF253))*I36),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ROUND((SUM(BG122:BG253)),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ROUND((SUM(BH122:BH253)),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ROUND((SUM(BI122:BI253)),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Dyje, rovnovážná dynamika odtokových poměrů, revitalizace ramen D13+D14 a D16+D17 - DPS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109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01.1 - Pročištění ramen D13+D14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Břeclav</v>
      </c>
      <c r="G91" s="40"/>
      <c r="H91" s="40"/>
      <c r="I91" s="32" t="s">
        <v>22</v>
      </c>
      <c r="J91" s="79" t="str">
        <f>IF(J14="","",J14)</f>
        <v>3. 5. 2022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Povodí Moravy, s.p.</v>
      </c>
      <c r="G93" s="40"/>
      <c r="H93" s="40"/>
      <c r="I93" s="32" t="s">
        <v>30</v>
      </c>
      <c r="J93" s="36" t="str">
        <f>E23</f>
        <v>Ing. Adam Balažovič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VZD INVEST, s.r.o.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112</v>
      </c>
      <c r="D96" s="185"/>
      <c r="E96" s="185"/>
      <c r="F96" s="185"/>
      <c r="G96" s="185"/>
      <c r="H96" s="185"/>
      <c r="I96" s="185"/>
      <c r="J96" s="186" t="s">
        <v>113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114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115</v>
      </c>
    </row>
    <row r="99" s="9" customFormat="1" ht="24.96" customHeight="1">
      <c r="A99" s="9"/>
      <c r="B99" s="188"/>
      <c r="C99" s="189"/>
      <c r="D99" s="190" t="s">
        <v>116</v>
      </c>
      <c r="E99" s="191"/>
      <c r="F99" s="191"/>
      <c r="G99" s="191"/>
      <c r="H99" s="191"/>
      <c r="I99" s="191"/>
      <c r="J99" s="192">
        <f>J123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117</v>
      </c>
      <c r="E100" s="196"/>
      <c r="F100" s="196"/>
      <c r="G100" s="196"/>
      <c r="H100" s="196"/>
      <c r="I100" s="196"/>
      <c r="J100" s="197">
        <f>J124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83" t="str">
        <f>E7</f>
        <v>Dyje, rovnovážná dynamika odtokových poměrů, revitalizace ramen D13+D14 a D16+D17 - DPS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107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3" t="s">
        <v>108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SO 01.1 - Pročištění ramen D13+D14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>Břeclav</v>
      </c>
      <c r="G116" s="40"/>
      <c r="H116" s="40"/>
      <c r="I116" s="32" t="s">
        <v>22</v>
      </c>
      <c r="J116" s="79" t="str">
        <f>IF(J14="","",J14)</f>
        <v>3. 5. 2022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>Povodí Moravy, s.p.</v>
      </c>
      <c r="G118" s="40"/>
      <c r="H118" s="40"/>
      <c r="I118" s="32" t="s">
        <v>30</v>
      </c>
      <c r="J118" s="36" t="str">
        <f>E23</f>
        <v>Ing. Adam Balažovič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IF(E20="","",E20)</f>
        <v>Vyplň údaj</v>
      </c>
      <c r="G119" s="40"/>
      <c r="H119" s="40"/>
      <c r="I119" s="32" t="s">
        <v>33</v>
      </c>
      <c r="J119" s="36" t="str">
        <f>E26</f>
        <v>VZD INVEST,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119</v>
      </c>
      <c r="D121" s="202" t="s">
        <v>61</v>
      </c>
      <c r="E121" s="202" t="s">
        <v>57</v>
      </c>
      <c r="F121" s="202" t="s">
        <v>58</v>
      </c>
      <c r="G121" s="202" t="s">
        <v>120</v>
      </c>
      <c r="H121" s="202" t="s">
        <v>121</v>
      </c>
      <c r="I121" s="202" t="s">
        <v>122</v>
      </c>
      <c r="J121" s="202" t="s">
        <v>113</v>
      </c>
      <c r="K121" s="203" t="s">
        <v>123</v>
      </c>
      <c r="L121" s="204"/>
      <c r="M121" s="100" t="s">
        <v>1</v>
      </c>
      <c r="N121" s="101" t="s">
        <v>40</v>
      </c>
      <c r="O121" s="101" t="s">
        <v>124</v>
      </c>
      <c r="P121" s="101" t="s">
        <v>125</v>
      </c>
      <c r="Q121" s="101" t="s">
        <v>126</v>
      </c>
      <c r="R121" s="101" t="s">
        <v>127</v>
      </c>
      <c r="S121" s="101" t="s">
        <v>128</v>
      </c>
      <c r="T121" s="102" t="s">
        <v>129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130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0.032000000000000001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115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75</v>
      </c>
      <c r="E123" s="213" t="s">
        <v>131</v>
      </c>
      <c r="F123" s="213" t="s">
        <v>132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0.032000000000000001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83</v>
      </c>
      <c r="AT123" s="222" t="s">
        <v>75</v>
      </c>
      <c r="AU123" s="222" t="s">
        <v>76</v>
      </c>
      <c r="AY123" s="221" t="s">
        <v>133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75</v>
      </c>
      <c r="E124" s="224" t="s">
        <v>83</v>
      </c>
      <c r="F124" s="224" t="s">
        <v>134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SUM(P125:P253)</f>
        <v>0</v>
      </c>
      <c r="Q124" s="218"/>
      <c r="R124" s="219">
        <f>SUM(R125:R253)</f>
        <v>0.032000000000000001</v>
      </c>
      <c r="S124" s="218"/>
      <c r="T124" s="220">
        <f>SUM(T125:T253)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75</v>
      </c>
      <c r="AU124" s="222" t="s">
        <v>83</v>
      </c>
      <c r="AY124" s="221" t="s">
        <v>133</v>
      </c>
      <c r="BK124" s="223">
        <f>SUM(BK125:BK253)</f>
        <v>0</v>
      </c>
    </row>
    <row r="125" s="2" customFormat="1" ht="21.75" customHeight="1">
      <c r="A125" s="38"/>
      <c r="B125" s="39"/>
      <c r="C125" s="226" t="s">
        <v>83</v>
      </c>
      <c r="D125" s="226" t="s">
        <v>135</v>
      </c>
      <c r="E125" s="227" t="s">
        <v>136</v>
      </c>
      <c r="F125" s="228" t="s">
        <v>137</v>
      </c>
      <c r="G125" s="229" t="s">
        <v>138</v>
      </c>
      <c r="H125" s="230">
        <v>14300</v>
      </c>
      <c r="I125" s="231"/>
      <c r="J125" s="232">
        <f>ROUND(I125*H125,2)</f>
        <v>0</v>
      </c>
      <c r="K125" s="228" t="s">
        <v>139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140</v>
      </c>
      <c r="AT125" s="237" t="s">
        <v>135</v>
      </c>
      <c r="AU125" s="237" t="s">
        <v>85</v>
      </c>
      <c r="AY125" s="17" t="s">
        <v>133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140</v>
      </c>
      <c r="BM125" s="237" t="s">
        <v>141</v>
      </c>
    </row>
    <row r="126" s="2" customFormat="1">
      <c r="A126" s="38"/>
      <c r="B126" s="39"/>
      <c r="C126" s="40"/>
      <c r="D126" s="239" t="s">
        <v>142</v>
      </c>
      <c r="E126" s="40"/>
      <c r="F126" s="240" t="s">
        <v>143</v>
      </c>
      <c r="G126" s="40"/>
      <c r="H126" s="40"/>
      <c r="I126" s="241"/>
      <c r="J126" s="40"/>
      <c r="K126" s="40"/>
      <c r="L126" s="44"/>
      <c r="M126" s="242"/>
      <c r="N126" s="243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142</v>
      </c>
      <c r="AU126" s="17" t="s">
        <v>85</v>
      </c>
    </row>
    <row r="127" s="2" customFormat="1">
      <c r="A127" s="38"/>
      <c r="B127" s="39"/>
      <c r="C127" s="40"/>
      <c r="D127" s="244" t="s">
        <v>144</v>
      </c>
      <c r="E127" s="40"/>
      <c r="F127" s="245" t="s">
        <v>145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144</v>
      </c>
      <c r="AU127" s="17" t="s">
        <v>85</v>
      </c>
    </row>
    <row r="128" s="13" customFormat="1">
      <c r="A128" s="13"/>
      <c r="B128" s="246"/>
      <c r="C128" s="247"/>
      <c r="D128" s="239" t="s">
        <v>146</v>
      </c>
      <c r="E128" s="248" t="s">
        <v>1</v>
      </c>
      <c r="F128" s="249" t="s">
        <v>147</v>
      </c>
      <c r="G128" s="247"/>
      <c r="H128" s="250">
        <v>6500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6" t="s">
        <v>146</v>
      </c>
      <c r="AU128" s="256" t="s">
        <v>85</v>
      </c>
      <c r="AV128" s="13" t="s">
        <v>85</v>
      </c>
      <c r="AW128" s="13" t="s">
        <v>32</v>
      </c>
      <c r="AX128" s="13" t="s">
        <v>76</v>
      </c>
      <c r="AY128" s="256" t="s">
        <v>133</v>
      </c>
    </row>
    <row r="129" s="14" customFormat="1">
      <c r="A129" s="14"/>
      <c r="B129" s="257"/>
      <c r="C129" s="258"/>
      <c r="D129" s="239" t="s">
        <v>146</v>
      </c>
      <c r="E129" s="259" t="s">
        <v>1</v>
      </c>
      <c r="F129" s="260" t="s">
        <v>148</v>
      </c>
      <c r="G129" s="258"/>
      <c r="H129" s="261">
        <v>6500</v>
      </c>
      <c r="I129" s="262"/>
      <c r="J129" s="258"/>
      <c r="K129" s="258"/>
      <c r="L129" s="263"/>
      <c r="M129" s="264"/>
      <c r="N129" s="265"/>
      <c r="O129" s="265"/>
      <c r="P129" s="265"/>
      <c r="Q129" s="265"/>
      <c r="R129" s="265"/>
      <c r="S129" s="265"/>
      <c r="T129" s="26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7" t="s">
        <v>146</v>
      </c>
      <c r="AU129" s="267" t="s">
        <v>85</v>
      </c>
      <c r="AV129" s="14" t="s">
        <v>149</v>
      </c>
      <c r="AW129" s="14" t="s">
        <v>32</v>
      </c>
      <c r="AX129" s="14" t="s">
        <v>76</v>
      </c>
      <c r="AY129" s="267" t="s">
        <v>133</v>
      </c>
    </row>
    <row r="130" s="13" customFormat="1">
      <c r="A130" s="13"/>
      <c r="B130" s="246"/>
      <c r="C130" s="247"/>
      <c r="D130" s="239" t="s">
        <v>146</v>
      </c>
      <c r="E130" s="248" t="s">
        <v>1</v>
      </c>
      <c r="F130" s="249" t="s">
        <v>150</v>
      </c>
      <c r="G130" s="247"/>
      <c r="H130" s="250">
        <v>7800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6" t="s">
        <v>146</v>
      </c>
      <c r="AU130" s="256" t="s">
        <v>85</v>
      </c>
      <c r="AV130" s="13" t="s">
        <v>85</v>
      </c>
      <c r="AW130" s="13" t="s">
        <v>32</v>
      </c>
      <c r="AX130" s="13" t="s">
        <v>76</v>
      </c>
      <c r="AY130" s="256" t="s">
        <v>133</v>
      </c>
    </row>
    <row r="131" s="14" customFormat="1">
      <c r="A131" s="14"/>
      <c r="B131" s="257"/>
      <c r="C131" s="258"/>
      <c r="D131" s="239" t="s">
        <v>146</v>
      </c>
      <c r="E131" s="259" t="s">
        <v>1</v>
      </c>
      <c r="F131" s="260" t="s">
        <v>151</v>
      </c>
      <c r="G131" s="258"/>
      <c r="H131" s="261">
        <v>7800</v>
      </c>
      <c r="I131" s="262"/>
      <c r="J131" s="258"/>
      <c r="K131" s="258"/>
      <c r="L131" s="263"/>
      <c r="M131" s="264"/>
      <c r="N131" s="265"/>
      <c r="O131" s="265"/>
      <c r="P131" s="265"/>
      <c r="Q131" s="265"/>
      <c r="R131" s="265"/>
      <c r="S131" s="265"/>
      <c r="T131" s="26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7" t="s">
        <v>146</v>
      </c>
      <c r="AU131" s="267" t="s">
        <v>85</v>
      </c>
      <c r="AV131" s="14" t="s">
        <v>149</v>
      </c>
      <c r="AW131" s="14" t="s">
        <v>32</v>
      </c>
      <c r="AX131" s="14" t="s">
        <v>76</v>
      </c>
      <c r="AY131" s="267" t="s">
        <v>133</v>
      </c>
    </row>
    <row r="132" s="15" customFormat="1">
      <c r="A132" s="15"/>
      <c r="B132" s="268"/>
      <c r="C132" s="269"/>
      <c r="D132" s="239" t="s">
        <v>146</v>
      </c>
      <c r="E132" s="270" t="s">
        <v>1</v>
      </c>
      <c r="F132" s="271" t="s">
        <v>152</v>
      </c>
      <c r="G132" s="269"/>
      <c r="H132" s="272">
        <v>14300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8" t="s">
        <v>146</v>
      </c>
      <c r="AU132" s="278" t="s">
        <v>85</v>
      </c>
      <c r="AV132" s="15" t="s">
        <v>140</v>
      </c>
      <c r="AW132" s="15" t="s">
        <v>32</v>
      </c>
      <c r="AX132" s="15" t="s">
        <v>83</v>
      </c>
      <c r="AY132" s="278" t="s">
        <v>133</v>
      </c>
    </row>
    <row r="133" s="2" customFormat="1" ht="37.8" customHeight="1">
      <c r="A133" s="38"/>
      <c r="B133" s="39"/>
      <c r="C133" s="226" t="s">
        <v>85</v>
      </c>
      <c r="D133" s="226" t="s">
        <v>135</v>
      </c>
      <c r="E133" s="227" t="s">
        <v>153</v>
      </c>
      <c r="F133" s="228" t="s">
        <v>154</v>
      </c>
      <c r="G133" s="229" t="s">
        <v>138</v>
      </c>
      <c r="H133" s="230">
        <v>1370</v>
      </c>
      <c r="I133" s="231"/>
      <c r="J133" s="232">
        <f>ROUND(I133*H133,2)</f>
        <v>0</v>
      </c>
      <c r="K133" s="228" t="s">
        <v>139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140</v>
      </c>
      <c r="AT133" s="237" t="s">
        <v>135</v>
      </c>
      <c r="AU133" s="237" t="s">
        <v>85</v>
      </c>
      <c r="AY133" s="17" t="s">
        <v>133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140</v>
      </c>
      <c r="BM133" s="237" t="s">
        <v>155</v>
      </c>
    </row>
    <row r="134" s="2" customFormat="1">
      <c r="A134" s="38"/>
      <c r="B134" s="39"/>
      <c r="C134" s="40"/>
      <c r="D134" s="239" t="s">
        <v>142</v>
      </c>
      <c r="E134" s="40"/>
      <c r="F134" s="240" t="s">
        <v>156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142</v>
      </c>
      <c r="AU134" s="17" t="s">
        <v>85</v>
      </c>
    </row>
    <row r="135" s="2" customFormat="1">
      <c r="A135" s="38"/>
      <c r="B135" s="39"/>
      <c r="C135" s="40"/>
      <c r="D135" s="244" t="s">
        <v>144</v>
      </c>
      <c r="E135" s="40"/>
      <c r="F135" s="245" t="s">
        <v>157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144</v>
      </c>
      <c r="AU135" s="17" t="s">
        <v>85</v>
      </c>
    </row>
    <row r="136" s="13" customFormat="1">
      <c r="A136" s="13"/>
      <c r="B136" s="246"/>
      <c r="C136" s="247"/>
      <c r="D136" s="239" t="s">
        <v>146</v>
      </c>
      <c r="E136" s="248" t="s">
        <v>1</v>
      </c>
      <c r="F136" s="249" t="s">
        <v>158</v>
      </c>
      <c r="G136" s="247"/>
      <c r="H136" s="250">
        <v>720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6" t="s">
        <v>146</v>
      </c>
      <c r="AU136" s="256" t="s">
        <v>85</v>
      </c>
      <c r="AV136" s="13" t="s">
        <v>85</v>
      </c>
      <c r="AW136" s="13" t="s">
        <v>32</v>
      </c>
      <c r="AX136" s="13" t="s">
        <v>76</v>
      </c>
      <c r="AY136" s="256" t="s">
        <v>133</v>
      </c>
    </row>
    <row r="137" s="14" customFormat="1">
      <c r="A137" s="14"/>
      <c r="B137" s="257"/>
      <c r="C137" s="258"/>
      <c r="D137" s="239" t="s">
        <v>146</v>
      </c>
      <c r="E137" s="259" t="s">
        <v>1</v>
      </c>
      <c r="F137" s="260" t="s">
        <v>159</v>
      </c>
      <c r="G137" s="258"/>
      <c r="H137" s="261">
        <v>720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7" t="s">
        <v>146</v>
      </c>
      <c r="AU137" s="267" t="s">
        <v>85</v>
      </c>
      <c r="AV137" s="14" t="s">
        <v>149</v>
      </c>
      <c r="AW137" s="14" t="s">
        <v>32</v>
      </c>
      <c r="AX137" s="14" t="s">
        <v>76</v>
      </c>
      <c r="AY137" s="267" t="s">
        <v>133</v>
      </c>
    </row>
    <row r="138" s="13" customFormat="1">
      <c r="A138" s="13"/>
      <c r="B138" s="246"/>
      <c r="C138" s="247"/>
      <c r="D138" s="239" t="s">
        <v>146</v>
      </c>
      <c r="E138" s="248" t="s">
        <v>1</v>
      </c>
      <c r="F138" s="249" t="s">
        <v>160</v>
      </c>
      <c r="G138" s="247"/>
      <c r="H138" s="250">
        <v>650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146</v>
      </c>
      <c r="AU138" s="256" t="s">
        <v>85</v>
      </c>
      <c r="AV138" s="13" t="s">
        <v>85</v>
      </c>
      <c r="AW138" s="13" t="s">
        <v>32</v>
      </c>
      <c r="AX138" s="13" t="s">
        <v>76</v>
      </c>
      <c r="AY138" s="256" t="s">
        <v>133</v>
      </c>
    </row>
    <row r="139" s="14" customFormat="1">
      <c r="A139" s="14"/>
      <c r="B139" s="257"/>
      <c r="C139" s="258"/>
      <c r="D139" s="239" t="s">
        <v>146</v>
      </c>
      <c r="E139" s="259" t="s">
        <v>1</v>
      </c>
      <c r="F139" s="260" t="s">
        <v>161</v>
      </c>
      <c r="G139" s="258"/>
      <c r="H139" s="261">
        <v>650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7" t="s">
        <v>146</v>
      </c>
      <c r="AU139" s="267" t="s">
        <v>85</v>
      </c>
      <c r="AV139" s="14" t="s">
        <v>149</v>
      </c>
      <c r="AW139" s="14" t="s">
        <v>32</v>
      </c>
      <c r="AX139" s="14" t="s">
        <v>76</v>
      </c>
      <c r="AY139" s="267" t="s">
        <v>133</v>
      </c>
    </row>
    <row r="140" s="15" customFormat="1">
      <c r="A140" s="15"/>
      <c r="B140" s="268"/>
      <c r="C140" s="269"/>
      <c r="D140" s="239" t="s">
        <v>146</v>
      </c>
      <c r="E140" s="270" t="s">
        <v>1</v>
      </c>
      <c r="F140" s="271" t="s">
        <v>152</v>
      </c>
      <c r="G140" s="269"/>
      <c r="H140" s="272">
        <v>1370</v>
      </c>
      <c r="I140" s="273"/>
      <c r="J140" s="269"/>
      <c r="K140" s="269"/>
      <c r="L140" s="274"/>
      <c r="M140" s="275"/>
      <c r="N140" s="276"/>
      <c r="O140" s="276"/>
      <c r="P140" s="276"/>
      <c r="Q140" s="276"/>
      <c r="R140" s="276"/>
      <c r="S140" s="276"/>
      <c r="T140" s="27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8" t="s">
        <v>146</v>
      </c>
      <c r="AU140" s="278" t="s">
        <v>85</v>
      </c>
      <c r="AV140" s="15" t="s">
        <v>140</v>
      </c>
      <c r="AW140" s="15" t="s">
        <v>32</v>
      </c>
      <c r="AX140" s="15" t="s">
        <v>83</v>
      </c>
      <c r="AY140" s="278" t="s">
        <v>133</v>
      </c>
    </row>
    <row r="141" s="2" customFormat="1" ht="24.15" customHeight="1">
      <c r="A141" s="38"/>
      <c r="B141" s="39"/>
      <c r="C141" s="226" t="s">
        <v>149</v>
      </c>
      <c r="D141" s="226" t="s">
        <v>135</v>
      </c>
      <c r="E141" s="227" t="s">
        <v>162</v>
      </c>
      <c r="F141" s="228" t="s">
        <v>163</v>
      </c>
      <c r="G141" s="229" t="s">
        <v>164</v>
      </c>
      <c r="H141" s="230">
        <v>25</v>
      </c>
      <c r="I141" s="231"/>
      <c r="J141" s="232">
        <f>ROUND(I141*H141,2)</f>
        <v>0</v>
      </c>
      <c r="K141" s="228" t="s">
        <v>139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140</v>
      </c>
      <c r="AT141" s="237" t="s">
        <v>135</v>
      </c>
      <c r="AU141" s="237" t="s">
        <v>85</v>
      </c>
      <c r="AY141" s="17" t="s">
        <v>133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140</v>
      </c>
      <c r="BM141" s="237" t="s">
        <v>165</v>
      </c>
    </row>
    <row r="142" s="2" customFormat="1">
      <c r="A142" s="38"/>
      <c r="B142" s="39"/>
      <c r="C142" s="40"/>
      <c r="D142" s="239" t="s">
        <v>142</v>
      </c>
      <c r="E142" s="40"/>
      <c r="F142" s="240" t="s">
        <v>166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142</v>
      </c>
      <c r="AU142" s="17" t="s">
        <v>85</v>
      </c>
    </row>
    <row r="143" s="2" customFormat="1">
      <c r="A143" s="38"/>
      <c r="B143" s="39"/>
      <c r="C143" s="40"/>
      <c r="D143" s="244" t="s">
        <v>144</v>
      </c>
      <c r="E143" s="40"/>
      <c r="F143" s="245" t="s">
        <v>167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144</v>
      </c>
      <c r="AU143" s="17" t="s">
        <v>85</v>
      </c>
    </row>
    <row r="144" s="13" customFormat="1">
      <c r="A144" s="13"/>
      <c r="B144" s="246"/>
      <c r="C144" s="247"/>
      <c r="D144" s="239" t="s">
        <v>146</v>
      </c>
      <c r="E144" s="248" t="s">
        <v>1</v>
      </c>
      <c r="F144" s="249" t="s">
        <v>8</v>
      </c>
      <c r="G144" s="247"/>
      <c r="H144" s="250">
        <v>15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6" t="s">
        <v>146</v>
      </c>
      <c r="AU144" s="256" t="s">
        <v>85</v>
      </c>
      <c r="AV144" s="13" t="s">
        <v>85</v>
      </c>
      <c r="AW144" s="13" t="s">
        <v>32</v>
      </c>
      <c r="AX144" s="13" t="s">
        <v>76</v>
      </c>
      <c r="AY144" s="256" t="s">
        <v>133</v>
      </c>
    </row>
    <row r="145" s="14" customFormat="1">
      <c r="A145" s="14"/>
      <c r="B145" s="257"/>
      <c r="C145" s="258"/>
      <c r="D145" s="239" t="s">
        <v>146</v>
      </c>
      <c r="E145" s="259" t="s">
        <v>1</v>
      </c>
      <c r="F145" s="260" t="s">
        <v>168</v>
      </c>
      <c r="G145" s="258"/>
      <c r="H145" s="261">
        <v>15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7" t="s">
        <v>146</v>
      </c>
      <c r="AU145" s="267" t="s">
        <v>85</v>
      </c>
      <c r="AV145" s="14" t="s">
        <v>149</v>
      </c>
      <c r="AW145" s="14" t="s">
        <v>32</v>
      </c>
      <c r="AX145" s="14" t="s">
        <v>76</v>
      </c>
      <c r="AY145" s="267" t="s">
        <v>133</v>
      </c>
    </row>
    <row r="146" s="13" customFormat="1">
      <c r="A146" s="13"/>
      <c r="B146" s="246"/>
      <c r="C146" s="247"/>
      <c r="D146" s="239" t="s">
        <v>146</v>
      </c>
      <c r="E146" s="248" t="s">
        <v>1</v>
      </c>
      <c r="F146" s="249" t="s">
        <v>169</v>
      </c>
      <c r="G146" s="247"/>
      <c r="H146" s="250">
        <v>10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146</v>
      </c>
      <c r="AU146" s="256" t="s">
        <v>85</v>
      </c>
      <c r="AV146" s="13" t="s">
        <v>85</v>
      </c>
      <c r="AW146" s="13" t="s">
        <v>32</v>
      </c>
      <c r="AX146" s="13" t="s">
        <v>76</v>
      </c>
      <c r="AY146" s="256" t="s">
        <v>133</v>
      </c>
    </row>
    <row r="147" s="14" customFormat="1">
      <c r="A147" s="14"/>
      <c r="B147" s="257"/>
      <c r="C147" s="258"/>
      <c r="D147" s="239" t="s">
        <v>146</v>
      </c>
      <c r="E147" s="259" t="s">
        <v>1</v>
      </c>
      <c r="F147" s="260" t="s">
        <v>168</v>
      </c>
      <c r="G147" s="258"/>
      <c r="H147" s="261">
        <v>10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7" t="s">
        <v>146</v>
      </c>
      <c r="AU147" s="267" t="s">
        <v>85</v>
      </c>
      <c r="AV147" s="14" t="s">
        <v>149</v>
      </c>
      <c r="AW147" s="14" t="s">
        <v>32</v>
      </c>
      <c r="AX147" s="14" t="s">
        <v>76</v>
      </c>
      <c r="AY147" s="267" t="s">
        <v>133</v>
      </c>
    </row>
    <row r="148" s="15" customFormat="1">
      <c r="A148" s="15"/>
      <c r="B148" s="268"/>
      <c r="C148" s="269"/>
      <c r="D148" s="239" t="s">
        <v>146</v>
      </c>
      <c r="E148" s="270" t="s">
        <v>1</v>
      </c>
      <c r="F148" s="271" t="s">
        <v>152</v>
      </c>
      <c r="G148" s="269"/>
      <c r="H148" s="272">
        <v>25</v>
      </c>
      <c r="I148" s="273"/>
      <c r="J148" s="269"/>
      <c r="K148" s="269"/>
      <c r="L148" s="274"/>
      <c r="M148" s="275"/>
      <c r="N148" s="276"/>
      <c r="O148" s="276"/>
      <c r="P148" s="276"/>
      <c r="Q148" s="276"/>
      <c r="R148" s="276"/>
      <c r="S148" s="276"/>
      <c r="T148" s="27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8" t="s">
        <v>146</v>
      </c>
      <c r="AU148" s="278" t="s">
        <v>85</v>
      </c>
      <c r="AV148" s="15" t="s">
        <v>140</v>
      </c>
      <c r="AW148" s="15" t="s">
        <v>32</v>
      </c>
      <c r="AX148" s="15" t="s">
        <v>83</v>
      </c>
      <c r="AY148" s="278" t="s">
        <v>133</v>
      </c>
    </row>
    <row r="149" s="2" customFormat="1" ht="16.5" customHeight="1">
      <c r="A149" s="38"/>
      <c r="B149" s="39"/>
      <c r="C149" s="226" t="s">
        <v>140</v>
      </c>
      <c r="D149" s="226" t="s">
        <v>135</v>
      </c>
      <c r="E149" s="227" t="s">
        <v>170</v>
      </c>
      <c r="F149" s="228" t="s">
        <v>171</v>
      </c>
      <c r="G149" s="229" t="s">
        <v>164</v>
      </c>
      <c r="H149" s="230">
        <v>25</v>
      </c>
      <c r="I149" s="231"/>
      <c r="J149" s="232">
        <f>ROUND(I149*H149,2)</f>
        <v>0</v>
      </c>
      <c r="K149" s="228" t="s">
        <v>139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140</v>
      </c>
      <c r="AT149" s="237" t="s">
        <v>135</v>
      </c>
      <c r="AU149" s="237" t="s">
        <v>85</v>
      </c>
      <c r="AY149" s="17" t="s">
        <v>133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140</v>
      </c>
      <c r="BM149" s="237" t="s">
        <v>172</v>
      </c>
    </row>
    <row r="150" s="2" customFormat="1">
      <c r="A150" s="38"/>
      <c r="B150" s="39"/>
      <c r="C150" s="40"/>
      <c r="D150" s="239" t="s">
        <v>142</v>
      </c>
      <c r="E150" s="40"/>
      <c r="F150" s="240" t="s">
        <v>173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142</v>
      </c>
      <c r="AU150" s="17" t="s">
        <v>85</v>
      </c>
    </row>
    <row r="151" s="2" customFormat="1">
      <c r="A151" s="38"/>
      <c r="B151" s="39"/>
      <c r="C151" s="40"/>
      <c r="D151" s="244" t="s">
        <v>144</v>
      </c>
      <c r="E151" s="40"/>
      <c r="F151" s="245" t="s">
        <v>174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144</v>
      </c>
      <c r="AU151" s="17" t="s">
        <v>85</v>
      </c>
    </row>
    <row r="152" s="13" customFormat="1">
      <c r="A152" s="13"/>
      <c r="B152" s="246"/>
      <c r="C152" s="247"/>
      <c r="D152" s="239" t="s">
        <v>146</v>
      </c>
      <c r="E152" s="248" t="s">
        <v>1</v>
      </c>
      <c r="F152" s="249" t="s">
        <v>8</v>
      </c>
      <c r="G152" s="247"/>
      <c r="H152" s="250">
        <v>15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146</v>
      </c>
      <c r="AU152" s="256" t="s">
        <v>85</v>
      </c>
      <c r="AV152" s="13" t="s">
        <v>85</v>
      </c>
      <c r="AW152" s="13" t="s">
        <v>32</v>
      </c>
      <c r="AX152" s="13" t="s">
        <v>76</v>
      </c>
      <c r="AY152" s="256" t="s">
        <v>133</v>
      </c>
    </row>
    <row r="153" s="14" customFormat="1">
      <c r="A153" s="14"/>
      <c r="B153" s="257"/>
      <c r="C153" s="258"/>
      <c r="D153" s="239" t="s">
        <v>146</v>
      </c>
      <c r="E153" s="259" t="s">
        <v>1</v>
      </c>
      <c r="F153" s="260" t="s">
        <v>175</v>
      </c>
      <c r="G153" s="258"/>
      <c r="H153" s="261">
        <v>15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7" t="s">
        <v>146</v>
      </c>
      <c r="AU153" s="267" t="s">
        <v>85</v>
      </c>
      <c r="AV153" s="14" t="s">
        <v>149</v>
      </c>
      <c r="AW153" s="14" t="s">
        <v>32</v>
      </c>
      <c r="AX153" s="14" t="s">
        <v>76</v>
      </c>
      <c r="AY153" s="267" t="s">
        <v>133</v>
      </c>
    </row>
    <row r="154" s="13" customFormat="1">
      <c r="A154" s="13"/>
      <c r="B154" s="246"/>
      <c r="C154" s="247"/>
      <c r="D154" s="239" t="s">
        <v>146</v>
      </c>
      <c r="E154" s="248" t="s">
        <v>1</v>
      </c>
      <c r="F154" s="249" t="s">
        <v>169</v>
      </c>
      <c r="G154" s="247"/>
      <c r="H154" s="250">
        <v>10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146</v>
      </c>
      <c r="AU154" s="256" t="s">
        <v>85</v>
      </c>
      <c r="AV154" s="13" t="s">
        <v>85</v>
      </c>
      <c r="AW154" s="13" t="s">
        <v>32</v>
      </c>
      <c r="AX154" s="13" t="s">
        <v>76</v>
      </c>
      <c r="AY154" s="256" t="s">
        <v>133</v>
      </c>
    </row>
    <row r="155" s="14" customFormat="1">
      <c r="A155" s="14"/>
      <c r="B155" s="257"/>
      <c r="C155" s="258"/>
      <c r="D155" s="239" t="s">
        <v>146</v>
      </c>
      <c r="E155" s="259" t="s">
        <v>1</v>
      </c>
      <c r="F155" s="260" t="s">
        <v>175</v>
      </c>
      <c r="G155" s="258"/>
      <c r="H155" s="261">
        <v>10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7" t="s">
        <v>146</v>
      </c>
      <c r="AU155" s="267" t="s">
        <v>85</v>
      </c>
      <c r="AV155" s="14" t="s">
        <v>149</v>
      </c>
      <c r="AW155" s="14" t="s">
        <v>32</v>
      </c>
      <c r="AX155" s="14" t="s">
        <v>76</v>
      </c>
      <c r="AY155" s="267" t="s">
        <v>133</v>
      </c>
    </row>
    <row r="156" s="15" customFormat="1">
      <c r="A156" s="15"/>
      <c r="B156" s="268"/>
      <c r="C156" s="269"/>
      <c r="D156" s="239" t="s">
        <v>146</v>
      </c>
      <c r="E156" s="270" t="s">
        <v>1</v>
      </c>
      <c r="F156" s="271" t="s">
        <v>152</v>
      </c>
      <c r="G156" s="269"/>
      <c r="H156" s="272">
        <v>25</v>
      </c>
      <c r="I156" s="273"/>
      <c r="J156" s="269"/>
      <c r="K156" s="269"/>
      <c r="L156" s="274"/>
      <c r="M156" s="275"/>
      <c r="N156" s="276"/>
      <c r="O156" s="276"/>
      <c r="P156" s="276"/>
      <c r="Q156" s="276"/>
      <c r="R156" s="276"/>
      <c r="S156" s="276"/>
      <c r="T156" s="27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8" t="s">
        <v>146</v>
      </c>
      <c r="AU156" s="278" t="s">
        <v>85</v>
      </c>
      <c r="AV156" s="15" t="s">
        <v>140</v>
      </c>
      <c r="AW156" s="15" t="s">
        <v>32</v>
      </c>
      <c r="AX156" s="15" t="s">
        <v>83</v>
      </c>
      <c r="AY156" s="278" t="s">
        <v>133</v>
      </c>
    </row>
    <row r="157" s="2" customFormat="1" ht="24.15" customHeight="1">
      <c r="A157" s="38"/>
      <c r="B157" s="39"/>
      <c r="C157" s="226" t="s">
        <v>176</v>
      </c>
      <c r="D157" s="226" t="s">
        <v>135</v>
      </c>
      <c r="E157" s="227" t="s">
        <v>177</v>
      </c>
      <c r="F157" s="228" t="s">
        <v>178</v>
      </c>
      <c r="G157" s="229" t="s">
        <v>179</v>
      </c>
      <c r="H157" s="230">
        <v>640</v>
      </c>
      <c r="I157" s="231"/>
      <c r="J157" s="232">
        <f>ROUND(I157*H157,2)</f>
        <v>0</v>
      </c>
      <c r="K157" s="228" t="s">
        <v>139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5.0000000000000002E-05</v>
      </c>
      <c r="R157" s="235">
        <f>Q157*H157</f>
        <v>0.032000000000000001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140</v>
      </c>
      <c r="AT157" s="237" t="s">
        <v>135</v>
      </c>
      <c r="AU157" s="237" t="s">
        <v>85</v>
      </c>
      <c r="AY157" s="17" t="s">
        <v>133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140</v>
      </c>
      <c r="BM157" s="237" t="s">
        <v>180</v>
      </c>
    </row>
    <row r="158" s="2" customFormat="1">
      <c r="A158" s="38"/>
      <c r="B158" s="39"/>
      <c r="C158" s="40"/>
      <c r="D158" s="239" t="s">
        <v>142</v>
      </c>
      <c r="E158" s="40"/>
      <c r="F158" s="240" t="s">
        <v>181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142</v>
      </c>
      <c r="AU158" s="17" t="s">
        <v>85</v>
      </c>
    </row>
    <row r="159" s="2" customFormat="1">
      <c r="A159" s="38"/>
      <c r="B159" s="39"/>
      <c r="C159" s="40"/>
      <c r="D159" s="244" t="s">
        <v>144</v>
      </c>
      <c r="E159" s="40"/>
      <c r="F159" s="245" t="s">
        <v>182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144</v>
      </c>
      <c r="AU159" s="17" t="s">
        <v>85</v>
      </c>
    </row>
    <row r="160" s="13" customFormat="1">
      <c r="A160" s="13"/>
      <c r="B160" s="246"/>
      <c r="C160" s="247"/>
      <c r="D160" s="239" t="s">
        <v>146</v>
      </c>
      <c r="E160" s="248" t="s">
        <v>1</v>
      </c>
      <c r="F160" s="249" t="s">
        <v>183</v>
      </c>
      <c r="G160" s="247"/>
      <c r="H160" s="250">
        <v>320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146</v>
      </c>
      <c r="AU160" s="256" t="s">
        <v>85</v>
      </c>
      <c r="AV160" s="13" t="s">
        <v>85</v>
      </c>
      <c r="AW160" s="13" t="s">
        <v>32</v>
      </c>
      <c r="AX160" s="13" t="s">
        <v>76</v>
      </c>
      <c r="AY160" s="256" t="s">
        <v>133</v>
      </c>
    </row>
    <row r="161" s="14" customFormat="1">
      <c r="A161" s="14"/>
      <c r="B161" s="257"/>
      <c r="C161" s="258"/>
      <c r="D161" s="239" t="s">
        <v>146</v>
      </c>
      <c r="E161" s="259" t="s">
        <v>1</v>
      </c>
      <c r="F161" s="260" t="s">
        <v>184</v>
      </c>
      <c r="G161" s="258"/>
      <c r="H161" s="261">
        <v>320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7" t="s">
        <v>146</v>
      </c>
      <c r="AU161" s="267" t="s">
        <v>85</v>
      </c>
      <c r="AV161" s="14" t="s">
        <v>149</v>
      </c>
      <c r="AW161" s="14" t="s">
        <v>32</v>
      </c>
      <c r="AX161" s="14" t="s">
        <v>76</v>
      </c>
      <c r="AY161" s="267" t="s">
        <v>133</v>
      </c>
    </row>
    <row r="162" s="13" customFormat="1">
      <c r="A162" s="13"/>
      <c r="B162" s="246"/>
      <c r="C162" s="247"/>
      <c r="D162" s="239" t="s">
        <v>146</v>
      </c>
      <c r="E162" s="248" t="s">
        <v>1</v>
      </c>
      <c r="F162" s="249" t="s">
        <v>183</v>
      </c>
      <c r="G162" s="247"/>
      <c r="H162" s="250">
        <v>320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146</v>
      </c>
      <c r="AU162" s="256" t="s">
        <v>85</v>
      </c>
      <c r="AV162" s="13" t="s">
        <v>85</v>
      </c>
      <c r="AW162" s="13" t="s">
        <v>32</v>
      </c>
      <c r="AX162" s="13" t="s">
        <v>76</v>
      </c>
      <c r="AY162" s="256" t="s">
        <v>133</v>
      </c>
    </row>
    <row r="163" s="14" customFormat="1">
      <c r="A163" s="14"/>
      <c r="B163" s="257"/>
      <c r="C163" s="258"/>
      <c r="D163" s="239" t="s">
        <v>146</v>
      </c>
      <c r="E163" s="259" t="s">
        <v>1</v>
      </c>
      <c r="F163" s="260" t="s">
        <v>185</v>
      </c>
      <c r="G163" s="258"/>
      <c r="H163" s="261">
        <v>320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7" t="s">
        <v>146</v>
      </c>
      <c r="AU163" s="267" t="s">
        <v>85</v>
      </c>
      <c r="AV163" s="14" t="s">
        <v>149</v>
      </c>
      <c r="AW163" s="14" t="s">
        <v>32</v>
      </c>
      <c r="AX163" s="14" t="s">
        <v>76</v>
      </c>
      <c r="AY163" s="267" t="s">
        <v>133</v>
      </c>
    </row>
    <row r="164" s="15" customFormat="1">
      <c r="A164" s="15"/>
      <c r="B164" s="268"/>
      <c r="C164" s="269"/>
      <c r="D164" s="239" t="s">
        <v>146</v>
      </c>
      <c r="E164" s="270" t="s">
        <v>1</v>
      </c>
      <c r="F164" s="271" t="s">
        <v>152</v>
      </c>
      <c r="G164" s="269"/>
      <c r="H164" s="272">
        <v>640</v>
      </c>
      <c r="I164" s="273"/>
      <c r="J164" s="269"/>
      <c r="K164" s="269"/>
      <c r="L164" s="274"/>
      <c r="M164" s="275"/>
      <c r="N164" s="276"/>
      <c r="O164" s="276"/>
      <c r="P164" s="276"/>
      <c r="Q164" s="276"/>
      <c r="R164" s="276"/>
      <c r="S164" s="276"/>
      <c r="T164" s="27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8" t="s">
        <v>146</v>
      </c>
      <c r="AU164" s="278" t="s">
        <v>85</v>
      </c>
      <c r="AV164" s="15" t="s">
        <v>140</v>
      </c>
      <c r="AW164" s="15" t="s">
        <v>32</v>
      </c>
      <c r="AX164" s="15" t="s">
        <v>83</v>
      </c>
      <c r="AY164" s="278" t="s">
        <v>133</v>
      </c>
    </row>
    <row r="165" s="2" customFormat="1" ht="24.15" customHeight="1">
      <c r="A165" s="38"/>
      <c r="B165" s="39"/>
      <c r="C165" s="226" t="s">
        <v>186</v>
      </c>
      <c r="D165" s="226" t="s">
        <v>135</v>
      </c>
      <c r="E165" s="227" t="s">
        <v>187</v>
      </c>
      <c r="F165" s="228" t="s">
        <v>188</v>
      </c>
      <c r="G165" s="229" t="s">
        <v>189</v>
      </c>
      <c r="H165" s="230">
        <v>80</v>
      </c>
      <c r="I165" s="231"/>
      <c r="J165" s="232">
        <f>ROUND(I165*H165,2)</f>
        <v>0</v>
      </c>
      <c r="K165" s="228" t="s">
        <v>139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140</v>
      </c>
      <c r="AT165" s="237" t="s">
        <v>135</v>
      </c>
      <c r="AU165" s="237" t="s">
        <v>85</v>
      </c>
      <c r="AY165" s="17" t="s">
        <v>133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140</v>
      </c>
      <c r="BM165" s="237" t="s">
        <v>190</v>
      </c>
    </row>
    <row r="166" s="2" customFormat="1">
      <c r="A166" s="38"/>
      <c r="B166" s="39"/>
      <c r="C166" s="40"/>
      <c r="D166" s="239" t="s">
        <v>142</v>
      </c>
      <c r="E166" s="40"/>
      <c r="F166" s="240" t="s">
        <v>191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142</v>
      </c>
      <c r="AU166" s="17" t="s">
        <v>85</v>
      </c>
    </row>
    <row r="167" s="2" customFormat="1">
      <c r="A167" s="38"/>
      <c r="B167" s="39"/>
      <c r="C167" s="40"/>
      <c r="D167" s="244" t="s">
        <v>144</v>
      </c>
      <c r="E167" s="40"/>
      <c r="F167" s="245" t="s">
        <v>192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144</v>
      </c>
      <c r="AU167" s="17" t="s">
        <v>85</v>
      </c>
    </row>
    <row r="168" s="13" customFormat="1">
      <c r="A168" s="13"/>
      <c r="B168" s="246"/>
      <c r="C168" s="247"/>
      <c r="D168" s="239" t="s">
        <v>146</v>
      </c>
      <c r="E168" s="248" t="s">
        <v>1</v>
      </c>
      <c r="F168" s="249" t="s">
        <v>193</v>
      </c>
      <c r="G168" s="247"/>
      <c r="H168" s="250">
        <v>40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6" t="s">
        <v>146</v>
      </c>
      <c r="AU168" s="256" t="s">
        <v>85</v>
      </c>
      <c r="AV168" s="13" t="s">
        <v>85</v>
      </c>
      <c r="AW168" s="13" t="s">
        <v>32</v>
      </c>
      <c r="AX168" s="13" t="s">
        <v>76</v>
      </c>
      <c r="AY168" s="256" t="s">
        <v>133</v>
      </c>
    </row>
    <row r="169" s="14" customFormat="1">
      <c r="A169" s="14"/>
      <c r="B169" s="257"/>
      <c r="C169" s="258"/>
      <c r="D169" s="239" t="s">
        <v>146</v>
      </c>
      <c r="E169" s="259" t="s">
        <v>1</v>
      </c>
      <c r="F169" s="260" t="s">
        <v>184</v>
      </c>
      <c r="G169" s="258"/>
      <c r="H169" s="261">
        <v>40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7" t="s">
        <v>146</v>
      </c>
      <c r="AU169" s="267" t="s">
        <v>85</v>
      </c>
      <c r="AV169" s="14" t="s">
        <v>149</v>
      </c>
      <c r="AW169" s="14" t="s">
        <v>32</v>
      </c>
      <c r="AX169" s="14" t="s">
        <v>76</v>
      </c>
      <c r="AY169" s="267" t="s">
        <v>133</v>
      </c>
    </row>
    <row r="170" s="13" customFormat="1">
      <c r="A170" s="13"/>
      <c r="B170" s="246"/>
      <c r="C170" s="247"/>
      <c r="D170" s="239" t="s">
        <v>146</v>
      </c>
      <c r="E170" s="248" t="s">
        <v>1</v>
      </c>
      <c r="F170" s="249" t="s">
        <v>193</v>
      </c>
      <c r="G170" s="247"/>
      <c r="H170" s="250">
        <v>40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146</v>
      </c>
      <c r="AU170" s="256" t="s">
        <v>85</v>
      </c>
      <c r="AV170" s="13" t="s">
        <v>85</v>
      </c>
      <c r="AW170" s="13" t="s">
        <v>32</v>
      </c>
      <c r="AX170" s="13" t="s">
        <v>76</v>
      </c>
      <c r="AY170" s="256" t="s">
        <v>133</v>
      </c>
    </row>
    <row r="171" s="14" customFormat="1">
      <c r="A171" s="14"/>
      <c r="B171" s="257"/>
      <c r="C171" s="258"/>
      <c r="D171" s="239" t="s">
        <v>146</v>
      </c>
      <c r="E171" s="259" t="s">
        <v>1</v>
      </c>
      <c r="F171" s="260" t="s">
        <v>185</v>
      </c>
      <c r="G171" s="258"/>
      <c r="H171" s="261">
        <v>40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7" t="s">
        <v>146</v>
      </c>
      <c r="AU171" s="267" t="s">
        <v>85</v>
      </c>
      <c r="AV171" s="14" t="s">
        <v>149</v>
      </c>
      <c r="AW171" s="14" t="s">
        <v>32</v>
      </c>
      <c r="AX171" s="14" t="s">
        <v>76</v>
      </c>
      <c r="AY171" s="267" t="s">
        <v>133</v>
      </c>
    </row>
    <row r="172" s="15" customFormat="1">
      <c r="A172" s="15"/>
      <c r="B172" s="268"/>
      <c r="C172" s="269"/>
      <c r="D172" s="239" t="s">
        <v>146</v>
      </c>
      <c r="E172" s="270" t="s">
        <v>1</v>
      </c>
      <c r="F172" s="271" t="s">
        <v>152</v>
      </c>
      <c r="G172" s="269"/>
      <c r="H172" s="272">
        <v>80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8" t="s">
        <v>146</v>
      </c>
      <c r="AU172" s="278" t="s">
        <v>85</v>
      </c>
      <c r="AV172" s="15" t="s">
        <v>140</v>
      </c>
      <c r="AW172" s="15" t="s">
        <v>32</v>
      </c>
      <c r="AX172" s="15" t="s">
        <v>83</v>
      </c>
      <c r="AY172" s="278" t="s">
        <v>133</v>
      </c>
    </row>
    <row r="173" s="2" customFormat="1" ht="33" customHeight="1">
      <c r="A173" s="38"/>
      <c r="B173" s="39"/>
      <c r="C173" s="226" t="s">
        <v>194</v>
      </c>
      <c r="D173" s="226" t="s">
        <v>135</v>
      </c>
      <c r="E173" s="227" t="s">
        <v>195</v>
      </c>
      <c r="F173" s="228" t="s">
        <v>196</v>
      </c>
      <c r="G173" s="229" t="s">
        <v>197</v>
      </c>
      <c r="H173" s="230">
        <v>13075</v>
      </c>
      <c r="I173" s="231"/>
      <c r="J173" s="232">
        <f>ROUND(I173*H173,2)</f>
        <v>0</v>
      </c>
      <c r="K173" s="228" t="s">
        <v>139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140</v>
      </c>
      <c r="AT173" s="237" t="s">
        <v>135</v>
      </c>
      <c r="AU173" s="237" t="s">
        <v>85</v>
      </c>
      <c r="AY173" s="17" t="s">
        <v>133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140</v>
      </c>
      <c r="BM173" s="237" t="s">
        <v>198</v>
      </c>
    </row>
    <row r="174" s="2" customFormat="1">
      <c r="A174" s="38"/>
      <c r="B174" s="39"/>
      <c r="C174" s="40"/>
      <c r="D174" s="239" t="s">
        <v>142</v>
      </c>
      <c r="E174" s="40"/>
      <c r="F174" s="240" t="s">
        <v>199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142</v>
      </c>
      <c r="AU174" s="17" t="s">
        <v>85</v>
      </c>
    </row>
    <row r="175" s="2" customFormat="1">
      <c r="A175" s="38"/>
      <c r="B175" s="39"/>
      <c r="C175" s="40"/>
      <c r="D175" s="244" t="s">
        <v>144</v>
      </c>
      <c r="E175" s="40"/>
      <c r="F175" s="245" t="s">
        <v>200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144</v>
      </c>
      <c r="AU175" s="17" t="s">
        <v>85</v>
      </c>
    </row>
    <row r="176" s="13" customFormat="1">
      <c r="A176" s="13"/>
      <c r="B176" s="246"/>
      <c r="C176" s="247"/>
      <c r="D176" s="239" t="s">
        <v>146</v>
      </c>
      <c r="E176" s="248" t="s">
        <v>1</v>
      </c>
      <c r="F176" s="249" t="s">
        <v>201</v>
      </c>
      <c r="G176" s="247"/>
      <c r="H176" s="250">
        <v>5200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6" t="s">
        <v>146</v>
      </c>
      <c r="AU176" s="256" t="s">
        <v>85</v>
      </c>
      <c r="AV176" s="13" t="s">
        <v>85</v>
      </c>
      <c r="AW176" s="13" t="s">
        <v>32</v>
      </c>
      <c r="AX176" s="13" t="s">
        <v>76</v>
      </c>
      <c r="AY176" s="256" t="s">
        <v>133</v>
      </c>
    </row>
    <row r="177" s="14" customFormat="1">
      <c r="A177" s="14"/>
      <c r="B177" s="257"/>
      <c r="C177" s="258"/>
      <c r="D177" s="239" t="s">
        <v>146</v>
      </c>
      <c r="E177" s="259" t="s">
        <v>1</v>
      </c>
      <c r="F177" s="260" t="s">
        <v>202</v>
      </c>
      <c r="G177" s="258"/>
      <c r="H177" s="261">
        <v>5200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7" t="s">
        <v>146</v>
      </c>
      <c r="AU177" s="267" t="s">
        <v>85</v>
      </c>
      <c r="AV177" s="14" t="s">
        <v>149</v>
      </c>
      <c r="AW177" s="14" t="s">
        <v>32</v>
      </c>
      <c r="AX177" s="14" t="s">
        <v>76</v>
      </c>
      <c r="AY177" s="267" t="s">
        <v>133</v>
      </c>
    </row>
    <row r="178" s="13" customFormat="1">
      <c r="A178" s="13"/>
      <c r="B178" s="246"/>
      <c r="C178" s="247"/>
      <c r="D178" s="239" t="s">
        <v>146</v>
      </c>
      <c r="E178" s="248" t="s">
        <v>1</v>
      </c>
      <c r="F178" s="249" t="s">
        <v>203</v>
      </c>
      <c r="G178" s="247"/>
      <c r="H178" s="250">
        <v>2400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6" t="s">
        <v>146</v>
      </c>
      <c r="AU178" s="256" t="s">
        <v>85</v>
      </c>
      <c r="AV178" s="13" t="s">
        <v>85</v>
      </c>
      <c r="AW178" s="13" t="s">
        <v>32</v>
      </c>
      <c r="AX178" s="13" t="s">
        <v>76</v>
      </c>
      <c r="AY178" s="256" t="s">
        <v>133</v>
      </c>
    </row>
    <row r="179" s="14" customFormat="1">
      <c r="A179" s="14"/>
      <c r="B179" s="257"/>
      <c r="C179" s="258"/>
      <c r="D179" s="239" t="s">
        <v>146</v>
      </c>
      <c r="E179" s="259" t="s">
        <v>1</v>
      </c>
      <c r="F179" s="260" t="s">
        <v>204</v>
      </c>
      <c r="G179" s="258"/>
      <c r="H179" s="261">
        <v>2400</v>
      </c>
      <c r="I179" s="262"/>
      <c r="J179" s="258"/>
      <c r="K179" s="258"/>
      <c r="L179" s="263"/>
      <c r="M179" s="264"/>
      <c r="N179" s="265"/>
      <c r="O179" s="265"/>
      <c r="P179" s="265"/>
      <c r="Q179" s="265"/>
      <c r="R179" s="265"/>
      <c r="S179" s="265"/>
      <c r="T179" s="26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7" t="s">
        <v>146</v>
      </c>
      <c r="AU179" s="267" t="s">
        <v>85</v>
      </c>
      <c r="AV179" s="14" t="s">
        <v>149</v>
      </c>
      <c r="AW179" s="14" t="s">
        <v>32</v>
      </c>
      <c r="AX179" s="14" t="s">
        <v>76</v>
      </c>
      <c r="AY179" s="267" t="s">
        <v>133</v>
      </c>
    </row>
    <row r="180" s="13" customFormat="1">
      <c r="A180" s="13"/>
      <c r="B180" s="246"/>
      <c r="C180" s="247"/>
      <c r="D180" s="239" t="s">
        <v>146</v>
      </c>
      <c r="E180" s="248" t="s">
        <v>1</v>
      </c>
      <c r="F180" s="249" t="s">
        <v>205</v>
      </c>
      <c r="G180" s="247"/>
      <c r="H180" s="250">
        <v>5475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146</v>
      </c>
      <c r="AU180" s="256" t="s">
        <v>85</v>
      </c>
      <c r="AV180" s="13" t="s">
        <v>85</v>
      </c>
      <c r="AW180" s="13" t="s">
        <v>32</v>
      </c>
      <c r="AX180" s="13" t="s">
        <v>76</v>
      </c>
      <c r="AY180" s="256" t="s">
        <v>133</v>
      </c>
    </row>
    <row r="181" s="14" customFormat="1">
      <c r="A181" s="14"/>
      <c r="B181" s="257"/>
      <c r="C181" s="258"/>
      <c r="D181" s="239" t="s">
        <v>146</v>
      </c>
      <c r="E181" s="259" t="s">
        <v>1</v>
      </c>
      <c r="F181" s="260" t="s">
        <v>206</v>
      </c>
      <c r="G181" s="258"/>
      <c r="H181" s="261">
        <v>5475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7" t="s">
        <v>146</v>
      </c>
      <c r="AU181" s="267" t="s">
        <v>85</v>
      </c>
      <c r="AV181" s="14" t="s">
        <v>149</v>
      </c>
      <c r="AW181" s="14" t="s">
        <v>32</v>
      </c>
      <c r="AX181" s="14" t="s">
        <v>76</v>
      </c>
      <c r="AY181" s="267" t="s">
        <v>133</v>
      </c>
    </row>
    <row r="182" s="15" customFormat="1">
      <c r="A182" s="15"/>
      <c r="B182" s="268"/>
      <c r="C182" s="269"/>
      <c r="D182" s="239" t="s">
        <v>146</v>
      </c>
      <c r="E182" s="270" t="s">
        <v>1</v>
      </c>
      <c r="F182" s="271" t="s">
        <v>152</v>
      </c>
      <c r="G182" s="269"/>
      <c r="H182" s="272">
        <v>13075</v>
      </c>
      <c r="I182" s="273"/>
      <c r="J182" s="269"/>
      <c r="K182" s="269"/>
      <c r="L182" s="274"/>
      <c r="M182" s="275"/>
      <c r="N182" s="276"/>
      <c r="O182" s="276"/>
      <c r="P182" s="276"/>
      <c r="Q182" s="276"/>
      <c r="R182" s="276"/>
      <c r="S182" s="276"/>
      <c r="T182" s="27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8" t="s">
        <v>146</v>
      </c>
      <c r="AU182" s="278" t="s">
        <v>85</v>
      </c>
      <c r="AV182" s="15" t="s">
        <v>140</v>
      </c>
      <c r="AW182" s="15" t="s">
        <v>32</v>
      </c>
      <c r="AX182" s="15" t="s">
        <v>83</v>
      </c>
      <c r="AY182" s="278" t="s">
        <v>133</v>
      </c>
    </row>
    <row r="183" s="2" customFormat="1" ht="24.15" customHeight="1">
      <c r="A183" s="38"/>
      <c r="B183" s="39"/>
      <c r="C183" s="226" t="s">
        <v>207</v>
      </c>
      <c r="D183" s="226" t="s">
        <v>135</v>
      </c>
      <c r="E183" s="227" t="s">
        <v>208</v>
      </c>
      <c r="F183" s="228" t="s">
        <v>209</v>
      </c>
      <c r="G183" s="229" t="s">
        <v>197</v>
      </c>
      <c r="H183" s="230">
        <v>1200</v>
      </c>
      <c r="I183" s="231"/>
      <c r="J183" s="232">
        <f>ROUND(I183*H183,2)</f>
        <v>0</v>
      </c>
      <c r="K183" s="228" t="s">
        <v>139</v>
      </c>
      <c r="L183" s="44"/>
      <c r="M183" s="233" t="s">
        <v>1</v>
      </c>
      <c r="N183" s="234" t="s">
        <v>41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140</v>
      </c>
      <c r="AT183" s="237" t="s">
        <v>135</v>
      </c>
      <c r="AU183" s="237" t="s">
        <v>85</v>
      </c>
      <c r="AY183" s="17" t="s">
        <v>133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140</v>
      </c>
      <c r="BM183" s="237" t="s">
        <v>210</v>
      </c>
    </row>
    <row r="184" s="2" customFormat="1">
      <c r="A184" s="38"/>
      <c r="B184" s="39"/>
      <c r="C184" s="40"/>
      <c r="D184" s="239" t="s">
        <v>142</v>
      </c>
      <c r="E184" s="40"/>
      <c r="F184" s="240" t="s">
        <v>211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142</v>
      </c>
      <c r="AU184" s="17" t="s">
        <v>85</v>
      </c>
    </row>
    <row r="185" s="2" customFormat="1">
      <c r="A185" s="38"/>
      <c r="B185" s="39"/>
      <c r="C185" s="40"/>
      <c r="D185" s="244" t="s">
        <v>144</v>
      </c>
      <c r="E185" s="40"/>
      <c r="F185" s="245" t="s">
        <v>212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144</v>
      </c>
      <c r="AU185" s="17" t="s">
        <v>85</v>
      </c>
    </row>
    <row r="186" s="13" customFormat="1">
      <c r="A186" s="13"/>
      <c r="B186" s="246"/>
      <c r="C186" s="247"/>
      <c r="D186" s="239" t="s">
        <v>146</v>
      </c>
      <c r="E186" s="248" t="s">
        <v>1</v>
      </c>
      <c r="F186" s="249" t="s">
        <v>213</v>
      </c>
      <c r="G186" s="247"/>
      <c r="H186" s="250">
        <v>1200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146</v>
      </c>
      <c r="AU186" s="256" t="s">
        <v>85</v>
      </c>
      <c r="AV186" s="13" t="s">
        <v>85</v>
      </c>
      <c r="AW186" s="13" t="s">
        <v>32</v>
      </c>
      <c r="AX186" s="13" t="s">
        <v>76</v>
      </c>
      <c r="AY186" s="256" t="s">
        <v>133</v>
      </c>
    </row>
    <row r="187" s="14" customFormat="1">
      <c r="A187" s="14"/>
      <c r="B187" s="257"/>
      <c r="C187" s="258"/>
      <c r="D187" s="239" t="s">
        <v>146</v>
      </c>
      <c r="E187" s="259" t="s">
        <v>1</v>
      </c>
      <c r="F187" s="260" t="s">
        <v>214</v>
      </c>
      <c r="G187" s="258"/>
      <c r="H187" s="261">
        <v>1200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7" t="s">
        <v>146</v>
      </c>
      <c r="AU187" s="267" t="s">
        <v>85</v>
      </c>
      <c r="AV187" s="14" t="s">
        <v>149</v>
      </c>
      <c r="AW187" s="14" t="s">
        <v>32</v>
      </c>
      <c r="AX187" s="14" t="s">
        <v>76</v>
      </c>
      <c r="AY187" s="267" t="s">
        <v>133</v>
      </c>
    </row>
    <row r="188" s="15" customFormat="1">
      <c r="A188" s="15"/>
      <c r="B188" s="268"/>
      <c r="C188" s="269"/>
      <c r="D188" s="239" t="s">
        <v>146</v>
      </c>
      <c r="E188" s="270" t="s">
        <v>1</v>
      </c>
      <c r="F188" s="271" t="s">
        <v>152</v>
      </c>
      <c r="G188" s="269"/>
      <c r="H188" s="272">
        <v>1200</v>
      </c>
      <c r="I188" s="273"/>
      <c r="J188" s="269"/>
      <c r="K188" s="269"/>
      <c r="L188" s="274"/>
      <c r="M188" s="275"/>
      <c r="N188" s="276"/>
      <c r="O188" s="276"/>
      <c r="P188" s="276"/>
      <c r="Q188" s="276"/>
      <c r="R188" s="276"/>
      <c r="S188" s="276"/>
      <c r="T188" s="27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8" t="s">
        <v>146</v>
      </c>
      <c r="AU188" s="278" t="s">
        <v>85</v>
      </c>
      <c r="AV188" s="15" t="s">
        <v>140</v>
      </c>
      <c r="AW188" s="15" t="s">
        <v>32</v>
      </c>
      <c r="AX188" s="15" t="s">
        <v>83</v>
      </c>
      <c r="AY188" s="278" t="s">
        <v>133</v>
      </c>
    </row>
    <row r="189" s="2" customFormat="1" ht="37.8" customHeight="1">
      <c r="A189" s="38"/>
      <c r="B189" s="39"/>
      <c r="C189" s="226" t="s">
        <v>215</v>
      </c>
      <c r="D189" s="226" t="s">
        <v>135</v>
      </c>
      <c r="E189" s="227" t="s">
        <v>216</v>
      </c>
      <c r="F189" s="228" t="s">
        <v>217</v>
      </c>
      <c r="G189" s="229" t="s">
        <v>197</v>
      </c>
      <c r="H189" s="230">
        <v>5625</v>
      </c>
      <c r="I189" s="231"/>
      <c r="J189" s="232">
        <f>ROUND(I189*H189,2)</f>
        <v>0</v>
      </c>
      <c r="K189" s="228" t="s">
        <v>139</v>
      </c>
      <c r="L189" s="44"/>
      <c r="M189" s="233" t="s">
        <v>1</v>
      </c>
      <c r="N189" s="234" t="s">
        <v>41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140</v>
      </c>
      <c r="AT189" s="237" t="s">
        <v>135</v>
      </c>
      <c r="AU189" s="237" t="s">
        <v>85</v>
      </c>
      <c r="AY189" s="17" t="s">
        <v>133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140</v>
      </c>
      <c r="BM189" s="237" t="s">
        <v>218</v>
      </c>
    </row>
    <row r="190" s="2" customFormat="1">
      <c r="A190" s="38"/>
      <c r="B190" s="39"/>
      <c r="C190" s="40"/>
      <c r="D190" s="239" t="s">
        <v>142</v>
      </c>
      <c r="E190" s="40"/>
      <c r="F190" s="240" t="s">
        <v>219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142</v>
      </c>
      <c r="AU190" s="17" t="s">
        <v>85</v>
      </c>
    </row>
    <row r="191" s="2" customFormat="1">
      <c r="A191" s="38"/>
      <c r="B191" s="39"/>
      <c r="C191" s="40"/>
      <c r="D191" s="244" t="s">
        <v>144</v>
      </c>
      <c r="E191" s="40"/>
      <c r="F191" s="245" t="s">
        <v>220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144</v>
      </c>
      <c r="AU191" s="17" t="s">
        <v>85</v>
      </c>
    </row>
    <row r="192" s="13" customFormat="1">
      <c r="A192" s="13"/>
      <c r="B192" s="246"/>
      <c r="C192" s="247"/>
      <c r="D192" s="239" t="s">
        <v>146</v>
      </c>
      <c r="E192" s="248" t="s">
        <v>1</v>
      </c>
      <c r="F192" s="249" t="s">
        <v>221</v>
      </c>
      <c r="G192" s="247"/>
      <c r="H192" s="250">
        <v>2600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146</v>
      </c>
      <c r="AU192" s="256" t="s">
        <v>85</v>
      </c>
      <c r="AV192" s="13" t="s">
        <v>85</v>
      </c>
      <c r="AW192" s="13" t="s">
        <v>32</v>
      </c>
      <c r="AX192" s="13" t="s">
        <v>76</v>
      </c>
      <c r="AY192" s="256" t="s">
        <v>133</v>
      </c>
    </row>
    <row r="193" s="14" customFormat="1">
      <c r="A193" s="14"/>
      <c r="B193" s="257"/>
      <c r="C193" s="258"/>
      <c r="D193" s="239" t="s">
        <v>146</v>
      </c>
      <c r="E193" s="259" t="s">
        <v>1</v>
      </c>
      <c r="F193" s="260" t="s">
        <v>222</v>
      </c>
      <c r="G193" s="258"/>
      <c r="H193" s="261">
        <v>2600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7" t="s">
        <v>146</v>
      </c>
      <c r="AU193" s="267" t="s">
        <v>85</v>
      </c>
      <c r="AV193" s="14" t="s">
        <v>149</v>
      </c>
      <c r="AW193" s="14" t="s">
        <v>32</v>
      </c>
      <c r="AX193" s="14" t="s">
        <v>76</v>
      </c>
      <c r="AY193" s="267" t="s">
        <v>133</v>
      </c>
    </row>
    <row r="194" s="13" customFormat="1">
      <c r="A194" s="13"/>
      <c r="B194" s="246"/>
      <c r="C194" s="247"/>
      <c r="D194" s="239" t="s">
        <v>146</v>
      </c>
      <c r="E194" s="248" t="s">
        <v>1</v>
      </c>
      <c r="F194" s="249" t="s">
        <v>223</v>
      </c>
      <c r="G194" s="247"/>
      <c r="H194" s="250">
        <v>1200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146</v>
      </c>
      <c r="AU194" s="256" t="s">
        <v>85</v>
      </c>
      <c r="AV194" s="13" t="s">
        <v>85</v>
      </c>
      <c r="AW194" s="13" t="s">
        <v>32</v>
      </c>
      <c r="AX194" s="13" t="s">
        <v>76</v>
      </c>
      <c r="AY194" s="256" t="s">
        <v>133</v>
      </c>
    </row>
    <row r="195" s="14" customFormat="1">
      <c r="A195" s="14"/>
      <c r="B195" s="257"/>
      <c r="C195" s="258"/>
      <c r="D195" s="239" t="s">
        <v>146</v>
      </c>
      <c r="E195" s="259" t="s">
        <v>1</v>
      </c>
      <c r="F195" s="260" t="s">
        <v>224</v>
      </c>
      <c r="G195" s="258"/>
      <c r="H195" s="261">
        <v>1200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7" t="s">
        <v>146</v>
      </c>
      <c r="AU195" s="267" t="s">
        <v>85</v>
      </c>
      <c r="AV195" s="14" t="s">
        <v>149</v>
      </c>
      <c r="AW195" s="14" t="s">
        <v>32</v>
      </c>
      <c r="AX195" s="14" t="s">
        <v>76</v>
      </c>
      <c r="AY195" s="267" t="s">
        <v>133</v>
      </c>
    </row>
    <row r="196" s="13" customFormat="1">
      <c r="A196" s="13"/>
      <c r="B196" s="246"/>
      <c r="C196" s="247"/>
      <c r="D196" s="239" t="s">
        <v>146</v>
      </c>
      <c r="E196" s="248" t="s">
        <v>1</v>
      </c>
      <c r="F196" s="249" t="s">
        <v>225</v>
      </c>
      <c r="G196" s="247"/>
      <c r="H196" s="250">
        <v>1825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146</v>
      </c>
      <c r="AU196" s="256" t="s">
        <v>85</v>
      </c>
      <c r="AV196" s="13" t="s">
        <v>85</v>
      </c>
      <c r="AW196" s="13" t="s">
        <v>32</v>
      </c>
      <c r="AX196" s="13" t="s">
        <v>76</v>
      </c>
      <c r="AY196" s="256" t="s">
        <v>133</v>
      </c>
    </row>
    <row r="197" s="14" customFormat="1">
      <c r="A197" s="14"/>
      <c r="B197" s="257"/>
      <c r="C197" s="258"/>
      <c r="D197" s="239" t="s">
        <v>146</v>
      </c>
      <c r="E197" s="259" t="s">
        <v>1</v>
      </c>
      <c r="F197" s="260" t="s">
        <v>226</v>
      </c>
      <c r="G197" s="258"/>
      <c r="H197" s="261">
        <v>1825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7" t="s">
        <v>146</v>
      </c>
      <c r="AU197" s="267" t="s">
        <v>85</v>
      </c>
      <c r="AV197" s="14" t="s">
        <v>149</v>
      </c>
      <c r="AW197" s="14" t="s">
        <v>32</v>
      </c>
      <c r="AX197" s="14" t="s">
        <v>76</v>
      </c>
      <c r="AY197" s="267" t="s">
        <v>133</v>
      </c>
    </row>
    <row r="198" s="15" customFormat="1">
      <c r="A198" s="15"/>
      <c r="B198" s="268"/>
      <c r="C198" s="269"/>
      <c r="D198" s="239" t="s">
        <v>146</v>
      </c>
      <c r="E198" s="270" t="s">
        <v>1</v>
      </c>
      <c r="F198" s="271" t="s">
        <v>152</v>
      </c>
      <c r="G198" s="269"/>
      <c r="H198" s="272">
        <v>5625</v>
      </c>
      <c r="I198" s="273"/>
      <c r="J198" s="269"/>
      <c r="K198" s="269"/>
      <c r="L198" s="274"/>
      <c r="M198" s="275"/>
      <c r="N198" s="276"/>
      <c r="O198" s="276"/>
      <c r="P198" s="276"/>
      <c r="Q198" s="276"/>
      <c r="R198" s="276"/>
      <c r="S198" s="276"/>
      <c r="T198" s="27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8" t="s">
        <v>146</v>
      </c>
      <c r="AU198" s="278" t="s">
        <v>85</v>
      </c>
      <c r="AV198" s="15" t="s">
        <v>140</v>
      </c>
      <c r="AW198" s="15" t="s">
        <v>32</v>
      </c>
      <c r="AX198" s="15" t="s">
        <v>83</v>
      </c>
      <c r="AY198" s="278" t="s">
        <v>133</v>
      </c>
    </row>
    <row r="199" s="2" customFormat="1" ht="37.8" customHeight="1">
      <c r="A199" s="38"/>
      <c r="B199" s="39"/>
      <c r="C199" s="226" t="s">
        <v>169</v>
      </c>
      <c r="D199" s="226" t="s">
        <v>135</v>
      </c>
      <c r="E199" s="227" t="s">
        <v>227</v>
      </c>
      <c r="F199" s="228" t="s">
        <v>228</v>
      </c>
      <c r="G199" s="229" t="s">
        <v>197</v>
      </c>
      <c r="H199" s="230">
        <v>9950</v>
      </c>
      <c r="I199" s="231"/>
      <c r="J199" s="232">
        <f>ROUND(I199*H199,2)</f>
        <v>0</v>
      </c>
      <c r="K199" s="228" t="s">
        <v>139</v>
      </c>
      <c r="L199" s="44"/>
      <c r="M199" s="233" t="s">
        <v>1</v>
      </c>
      <c r="N199" s="234" t="s">
        <v>41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140</v>
      </c>
      <c r="AT199" s="237" t="s">
        <v>135</v>
      </c>
      <c r="AU199" s="237" t="s">
        <v>85</v>
      </c>
      <c r="AY199" s="17" t="s">
        <v>133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83</v>
      </c>
      <c r="BK199" s="238">
        <f>ROUND(I199*H199,2)</f>
        <v>0</v>
      </c>
      <c r="BL199" s="17" t="s">
        <v>140</v>
      </c>
      <c r="BM199" s="237" t="s">
        <v>229</v>
      </c>
    </row>
    <row r="200" s="2" customFormat="1">
      <c r="A200" s="38"/>
      <c r="B200" s="39"/>
      <c r="C200" s="40"/>
      <c r="D200" s="239" t="s">
        <v>142</v>
      </c>
      <c r="E200" s="40"/>
      <c r="F200" s="240" t="s">
        <v>230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142</v>
      </c>
      <c r="AU200" s="17" t="s">
        <v>85</v>
      </c>
    </row>
    <row r="201" s="2" customFormat="1">
      <c r="A201" s="38"/>
      <c r="B201" s="39"/>
      <c r="C201" s="40"/>
      <c r="D201" s="244" t="s">
        <v>144</v>
      </c>
      <c r="E201" s="40"/>
      <c r="F201" s="245" t="s">
        <v>231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144</v>
      </c>
      <c r="AU201" s="17" t="s">
        <v>85</v>
      </c>
    </row>
    <row r="202" s="13" customFormat="1">
      <c r="A202" s="13"/>
      <c r="B202" s="246"/>
      <c r="C202" s="247"/>
      <c r="D202" s="239" t="s">
        <v>146</v>
      </c>
      <c r="E202" s="248" t="s">
        <v>1</v>
      </c>
      <c r="F202" s="249" t="s">
        <v>232</v>
      </c>
      <c r="G202" s="247"/>
      <c r="H202" s="250">
        <v>3900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6" t="s">
        <v>146</v>
      </c>
      <c r="AU202" s="256" t="s">
        <v>85</v>
      </c>
      <c r="AV202" s="13" t="s">
        <v>85</v>
      </c>
      <c r="AW202" s="13" t="s">
        <v>32</v>
      </c>
      <c r="AX202" s="13" t="s">
        <v>76</v>
      </c>
      <c r="AY202" s="256" t="s">
        <v>133</v>
      </c>
    </row>
    <row r="203" s="14" customFormat="1">
      <c r="A203" s="14"/>
      <c r="B203" s="257"/>
      <c r="C203" s="258"/>
      <c r="D203" s="239" t="s">
        <v>146</v>
      </c>
      <c r="E203" s="259" t="s">
        <v>1</v>
      </c>
      <c r="F203" s="260" t="s">
        <v>233</v>
      </c>
      <c r="G203" s="258"/>
      <c r="H203" s="261">
        <v>3900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7" t="s">
        <v>146</v>
      </c>
      <c r="AU203" s="267" t="s">
        <v>85</v>
      </c>
      <c r="AV203" s="14" t="s">
        <v>149</v>
      </c>
      <c r="AW203" s="14" t="s">
        <v>32</v>
      </c>
      <c r="AX203" s="14" t="s">
        <v>76</v>
      </c>
      <c r="AY203" s="267" t="s">
        <v>133</v>
      </c>
    </row>
    <row r="204" s="13" customFormat="1">
      <c r="A204" s="13"/>
      <c r="B204" s="246"/>
      <c r="C204" s="247"/>
      <c r="D204" s="239" t="s">
        <v>146</v>
      </c>
      <c r="E204" s="248" t="s">
        <v>1</v>
      </c>
      <c r="F204" s="249" t="s">
        <v>234</v>
      </c>
      <c r="G204" s="247"/>
      <c r="H204" s="250">
        <v>2400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146</v>
      </c>
      <c r="AU204" s="256" t="s">
        <v>85</v>
      </c>
      <c r="AV204" s="13" t="s">
        <v>85</v>
      </c>
      <c r="AW204" s="13" t="s">
        <v>32</v>
      </c>
      <c r="AX204" s="13" t="s">
        <v>76</v>
      </c>
      <c r="AY204" s="256" t="s">
        <v>133</v>
      </c>
    </row>
    <row r="205" s="14" customFormat="1">
      <c r="A205" s="14"/>
      <c r="B205" s="257"/>
      <c r="C205" s="258"/>
      <c r="D205" s="239" t="s">
        <v>146</v>
      </c>
      <c r="E205" s="259" t="s">
        <v>1</v>
      </c>
      <c r="F205" s="260" t="s">
        <v>235</v>
      </c>
      <c r="G205" s="258"/>
      <c r="H205" s="261">
        <v>2400</v>
      </c>
      <c r="I205" s="262"/>
      <c r="J205" s="258"/>
      <c r="K205" s="258"/>
      <c r="L205" s="263"/>
      <c r="M205" s="264"/>
      <c r="N205" s="265"/>
      <c r="O205" s="265"/>
      <c r="P205" s="265"/>
      <c r="Q205" s="265"/>
      <c r="R205" s="265"/>
      <c r="S205" s="265"/>
      <c r="T205" s="26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7" t="s">
        <v>146</v>
      </c>
      <c r="AU205" s="267" t="s">
        <v>85</v>
      </c>
      <c r="AV205" s="14" t="s">
        <v>149</v>
      </c>
      <c r="AW205" s="14" t="s">
        <v>32</v>
      </c>
      <c r="AX205" s="14" t="s">
        <v>76</v>
      </c>
      <c r="AY205" s="267" t="s">
        <v>133</v>
      </c>
    </row>
    <row r="206" s="13" customFormat="1">
      <c r="A206" s="13"/>
      <c r="B206" s="246"/>
      <c r="C206" s="247"/>
      <c r="D206" s="239" t="s">
        <v>146</v>
      </c>
      <c r="E206" s="248" t="s">
        <v>1</v>
      </c>
      <c r="F206" s="249" t="s">
        <v>236</v>
      </c>
      <c r="G206" s="247"/>
      <c r="H206" s="250">
        <v>3650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146</v>
      </c>
      <c r="AU206" s="256" t="s">
        <v>85</v>
      </c>
      <c r="AV206" s="13" t="s">
        <v>85</v>
      </c>
      <c r="AW206" s="13" t="s">
        <v>32</v>
      </c>
      <c r="AX206" s="13" t="s">
        <v>76</v>
      </c>
      <c r="AY206" s="256" t="s">
        <v>133</v>
      </c>
    </row>
    <row r="207" s="14" customFormat="1">
      <c r="A207" s="14"/>
      <c r="B207" s="257"/>
      <c r="C207" s="258"/>
      <c r="D207" s="239" t="s">
        <v>146</v>
      </c>
      <c r="E207" s="259" t="s">
        <v>1</v>
      </c>
      <c r="F207" s="260" t="s">
        <v>237</v>
      </c>
      <c r="G207" s="258"/>
      <c r="H207" s="261">
        <v>3650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7" t="s">
        <v>146</v>
      </c>
      <c r="AU207" s="267" t="s">
        <v>85</v>
      </c>
      <c r="AV207" s="14" t="s">
        <v>149</v>
      </c>
      <c r="AW207" s="14" t="s">
        <v>32</v>
      </c>
      <c r="AX207" s="14" t="s">
        <v>76</v>
      </c>
      <c r="AY207" s="267" t="s">
        <v>133</v>
      </c>
    </row>
    <row r="208" s="15" customFormat="1">
      <c r="A208" s="15"/>
      <c r="B208" s="268"/>
      <c r="C208" s="269"/>
      <c r="D208" s="239" t="s">
        <v>146</v>
      </c>
      <c r="E208" s="270" t="s">
        <v>1</v>
      </c>
      <c r="F208" s="271" t="s">
        <v>152</v>
      </c>
      <c r="G208" s="269"/>
      <c r="H208" s="272">
        <v>9950</v>
      </c>
      <c r="I208" s="273"/>
      <c r="J208" s="269"/>
      <c r="K208" s="269"/>
      <c r="L208" s="274"/>
      <c r="M208" s="275"/>
      <c r="N208" s="276"/>
      <c r="O208" s="276"/>
      <c r="P208" s="276"/>
      <c r="Q208" s="276"/>
      <c r="R208" s="276"/>
      <c r="S208" s="276"/>
      <c r="T208" s="27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8" t="s">
        <v>146</v>
      </c>
      <c r="AU208" s="278" t="s">
        <v>85</v>
      </c>
      <c r="AV208" s="15" t="s">
        <v>140</v>
      </c>
      <c r="AW208" s="15" t="s">
        <v>32</v>
      </c>
      <c r="AX208" s="15" t="s">
        <v>83</v>
      </c>
      <c r="AY208" s="278" t="s">
        <v>133</v>
      </c>
    </row>
    <row r="209" s="2" customFormat="1" ht="37.8" customHeight="1">
      <c r="A209" s="38"/>
      <c r="B209" s="39"/>
      <c r="C209" s="226" t="s">
        <v>238</v>
      </c>
      <c r="D209" s="226" t="s">
        <v>135</v>
      </c>
      <c r="E209" s="227" t="s">
        <v>239</v>
      </c>
      <c r="F209" s="228" t="s">
        <v>240</v>
      </c>
      <c r="G209" s="229" t="s">
        <v>197</v>
      </c>
      <c r="H209" s="230">
        <v>9950</v>
      </c>
      <c r="I209" s="231"/>
      <c r="J209" s="232">
        <f>ROUND(I209*H209,2)</f>
        <v>0</v>
      </c>
      <c r="K209" s="228" t="s">
        <v>139</v>
      </c>
      <c r="L209" s="44"/>
      <c r="M209" s="233" t="s">
        <v>1</v>
      </c>
      <c r="N209" s="234" t="s">
        <v>41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140</v>
      </c>
      <c r="AT209" s="237" t="s">
        <v>135</v>
      </c>
      <c r="AU209" s="237" t="s">
        <v>85</v>
      </c>
      <c r="AY209" s="17" t="s">
        <v>133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83</v>
      </c>
      <c r="BK209" s="238">
        <f>ROUND(I209*H209,2)</f>
        <v>0</v>
      </c>
      <c r="BL209" s="17" t="s">
        <v>140</v>
      </c>
      <c r="BM209" s="237" t="s">
        <v>241</v>
      </c>
    </row>
    <row r="210" s="2" customFormat="1">
      <c r="A210" s="38"/>
      <c r="B210" s="39"/>
      <c r="C210" s="40"/>
      <c r="D210" s="239" t="s">
        <v>142</v>
      </c>
      <c r="E210" s="40"/>
      <c r="F210" s="240" t="s">
        <v>242</v>
      </c>
      <c r="G210" s="40"/>
      <c r="H210" s="40"/>
      <c r="I210" s="241"/>
      <c r="J210" s="40"/>
      <c r="K210" s="40"/>
      <c r="L210" s="44"/>
      <c r="M210" s="242"/>
      <c r="N210" s="24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142</v>
      </c>
      <c r="AU210" s="17" t="s">
        <v>85</v>
      </c>
    </row>
    <row r="211" s="2" customFormat="1">
      <c r="A211" s="38"/>
      <c r="B211" s="39"/>
      <c r="C211" s="40"/>
      <c r="D211" s="244" t="s">
        <v>144</v>
      </c>
      <c r="E211" s="40"/>
      <c r="F211" s="245" t="s">
        <v>243</v>
      </c>
      <c r="G211" s="40"/>
      <c r="H211" s="40"/>
      <c r="I211" s="241"/>
      <c r="J211" s="40"/>
      <c r="K211" s="40"/>
      <c r="L211" s="44"/>
      <c r="M211" s="242"/>
      <c r="N211" s="24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144</v>
      </c>
      <c r="AU211" s="17" t="s">
        <v>85</v>
      </c>
    </row>
    <row r="212" s="13" customFormat="1">
      <c r="A212" s="13"/>
      <c r="B212" s="246"/>
      <c r="C212" s="247"/>
      <c r="D212" s="239" t="s">
        <v>146</v>
      </c>
      <c r="E212" s="248" t="s">
        <v>1</v>
      </c>
      <c r="F212" s="249" t="s">
        <v>232</v>
      </c>
      <c r="G212" s="247"/>
      <c r="H212" s="250">
        <v>3900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146</v>
      </c>
      <c r="AU212" s="256" t="s">
        <v>85</v>
      </c>
      <c r="AV212" s="13" t="s">
        <v>85</v>
      </c>
      <c r="AW212" s="13" t="s">
        <v>32</v>
      </c>
      <c r="AX212" s="13" t="s">
        <v>76</v>
      </c>
      <c r="AY212" s="256" t="s">
        <v>133</v>
      </c>
    </row>
    <row r="213" s="14" customFormat="1">
      <c r="A213" s="14"/>
      <c r="B213" s="257"/>
      <c r="C213" s="258"/>
      <c r="D213" s="239" t="s">
        <v>146</v>
      </c>
      <c r="E213" s="259" t="s">
        <v>1</v>
      </c>
      <c r="F213" s="260" t="s">
        <v>233</v>
      </c>
      <c r="G213" s="258"/>
      <c r="H213" s="261">
        <v>3900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7" t="s">
        <v>146</v>
      </c>
      <c r="AU213" s="267" t="s">
        <v>85</v>
      </c>
      <c r="AV213" s="14" t="s">
        <v>149</v>
      </c>
      <c r="AW213" s="14" t="s">
        <v>32</v>
      </c>
      <c r="AX213" s="14" t="s">
        <v>76</v>
      </c>
      <c r="AY213" s="267" t="s">
        <v>133</v>
      </c>
    </row>
    <row r="214" s="13" customFormat="1">
      <c r="A214" s="13"/>
      <c r="B214" s="246"/>
      <c r="C214" s="247"/>
      <c r="D214" s="239" t="s">
        <v>146</v>
      </c>
      <c r="E214" s="248" t="s">
        <v>1</v>
      </c>
      <c r="F214" s="249" t="s">
        <v>234</v>
      </c>
      <c r="G214" s="247"/>
      <c r="H214" s="250">
        <v>2400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146</v>
      </c>
      <c r="AU214" s="256" t="s">
        <v>85</v>
      </c>
      <c r="AV214" s="13" t="s">
        <v>85</v>
      </c>
      <c r="AW214" s="13" t="s">
        <v>32</v>
      </c>
      <c r="AX214" s="13" t="s">
        <v>76</v>
      </c>
      <c r="AY214" s="256" t="s">
        <v>133</v>
      </c>
    </row>
    <row r="215" s="14" customFormat="1">
      <c r="A215" s="14"/>
      <c r="B215" s="257"/>
      <c r="C215" s="258"/>
      <c r="D215" s="239" t="s">
        <v>146</v>
      </c>
      <c r="E215" s="259" t="s">
        <v>1</v>
      </c>
      <c r="F215" s="260" t="s">
        <v>235</v>
      </c>
      <c r="G215" s="258"/>
      <c r="H215" s="261">
        <v>2400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7" t="s">
        <v>146</v>
      </c>
      <c r="AU215" s="267" t="s">
        <v>85</v>
      </c>
      <c r="AV215" s="14" t="s">
        <v>149</v>
      </c>
      <c r="AW215" s="14" t="s">
        <v>32</v>
      </c>
      <c r="AX215" s="14" t="s">
        <v>76</v>
      </c>
      <c r="AY215" s="267" t="s">
        <v>133</v>
      </c>
    </row>
    <row r="216" s="13" customFormat="1">
      <c r="A216" s="13"/>
      <c r="B216" s="246"/>
      <c r="C216" s="247"/>
      <c r="D216" s="239" t="s">
        <v>146</v>
      </c>
      <c r="E216" s="248" t="s">
        <v>1</v>
      </c>
      <c r="F216" s="249" t="s">
        <v>236</v>
      </c>
      <c r="G216" s="247"/>
      <c r="H216" s="250">
        <v>3650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146</v>
      </c>
      <c r="AU216" s="256" t="s">
        <v>85</v>
      </c>
      <c r="AV216" s="13" t="s">
        <v>85</v>
      </c>
      <c r="AW216" s="13" t="s">
        <v>32</v>
      </c>
      <c r="AX216" s="13" t="s">
        <v>76</v>
      </c>
      <c r="AY216" s="256" t="s">
        <v>133</v>
      </c>
    </row>
    <row r="217" s="14" customFormat="1">
      <c r="A217" s="14"/>
      <c r="B217" s="257"/>
      <c r="C217" s="258"/>
      <c r="D217" s="239" t="s">
        <v>146</v>
      </c>
      <c r="E217" s="259" t="s">
        <v>1</v>
      </c>
      <c r="F217" s="260" t="s">
        <v>237</v>
      </c>
      <c r="G217" s="258"/>
      <c r="H217" s="261">
        <v>3650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7" t="s">
        <v>146</v>
      </c>
      <c r="AU217" s="267" t="s">
        <v>85</v>
      </c>
      <c r="AV217" s="14" t="s">
        <v>149</v>
      </c>
      <c r="AW217" s="14" t="s">
        <v>32</v>
      </c>
      <c r="AX217" s="14" t="s">
        <v>76</v>
      </c>
      <c r="AY217" s="267" t="s">
        <v>133</v>
      </c>
    </row>
    <row r="218" s="15" customFormat="1">
      <c r="A218" s="15"/>
      <c r="B218" s="268"/>
      <c r="C218" s="269"/>
      <c r="D218" s="239" t="s">
        <v>146</v>
      </c>
      <c r="E218" s="270" t="s">
        <v>1</v>
      </c>
      <c r="F218" s="271" t="s">
        <v>152</v>
      </c>
      <c r="G218" s="269"/>
      <c r="H218" s="272">
        <v>9950</v>
      </c>
      <c r="I218" s="273"/>
      <c r="J218" s="269"/>
      <c r="K218" s="269"/>
      <c r="L218" s="274"/>
      <c r="M218" s="275"/>
      <c r="N218" s="276"/>
      <c r="O218" s="276"/>
      <c r="P218" s="276"/>
      <c r="Q218" s="276"/>
      <c r="R218" s="276"/>
      <c r="S218" s="276"/>
      <c r="T218" s="27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8" t="s">
        <v>146</v>
      </c>
      <c r="AU218" s="278" t="s">
        <v>85</v>
      </c>
      <c r="AV218" s="15" t="s">
        <v>140</v>
      </c>
      <c r="AW218" s="15" t="s">
        <v>32</v>
      </c>
      <c r="AX218" s="15" t="s">
        <v>83</v>
      </c>
      <c r="AY218" s="278" t="s">
        <v>133</v>
      </c>
    </row>
    <row r="219" s="2" customFormat="1" ht="24.15" customHeight="1">
      <c r="A219" s="38"/>
      <c r="B219" s="39"/>
      <c r="C219" s="226" t="s">
        <v>244</v>
      </c>
      <c r="D219" s="226" t="s">
        <v>135</v>
      </c>
      <c r="E219" s="227" t="s">
        <v>245</v>
      </c>
      <c r="F219" s="228" t="s">
        <v>246</v>
      </c>
      <c r="G219" s="229" t="s">
        <v>197</v>
      </c>
      <c r="H219" s="230">
        <v>6633.3329999999996</v>
      </c>
      <c r="I219" s="231"/>
      <c r="J219" s="232">
        <f>ROUND(I219*H219,2)</f>
        <v>0</v>
      </c>
      <c r="K219" s="228" t="s">
        <v>139</v>
      </c>
      <c r="L219" s="44"/>
      <c r="M219" s="233" t="s">
        <v>1</v>
      </c>
      <c r="N219" s="234" t="s">
        <v>41</v>
      </c>
      <c r="O219" s="91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140</v>
      </c>
      <c r="AT219" s="237" t="s">
        <v>135</v>
      </c>
      <c r="AU219" s="237" t="s">
        <v>85</v>
      </c>
      <c r="AY219" s="17" t="s">
        <v>133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83</v>
      </c>
      <c r="BK219" s="238">
        <f>ROUND(I219*H219,2)</f>
        <v>0</v>
      </c>
      <c r="BL219" s="17" t="s">
        <v>140</v>
      </c>
      <c r="BM219" s="237" t="s">
        <v>247</v>
      </c>
    </row>
    <row r="220" s="2" customFormat="1">
      <c r="A220" s="38"/>
      <c r="B220" s="39"/>
      <c r="C220" s="40"/>
      <c r="D220" s="239" t="s">
        <v>142</v>
      </c>
      <c r="E220" s="40"/>
      <c r="F220" s="240" t="s">
        <v>248</v>
      </c>
      <c r="G220" s="40"/>
      <c r="H220" s="40"/>
      <c r="I220" s="241"/>
      <c r="J220" s="40"/>
      <c r="K220" s="40"/>
      <c r="L220" s="44"/>
      <c r="M220" s="242"/>
      <c r="N220" s="24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142</v>
      </c>
      <c r="AU220" s="17" t="s">
        <v>85</v>
      </c>
    </row>
    <row r="221" s="2" customFormat="1">
      <c r="A221" s="38"/>
      <c r="B221" s="39"/>
      <c r="C221" s="40"/>
      <c r="D221" s="244" t="s">
        <v>144</v>
      </c>
      <c r="E221" s="40"/>
      <c r="F221" s="245" t="s">
        <v>249</v>
      </c>
      <c r="G221" s="40"/>
      <c r="H221" s="40"/>
      <c r="I221" s="241"/>
      <c r="J221" s="40"/>
      <c r="K221" s="40"/>
      <c r="L221" s="44"/>
      <c r="M221" s="242"/>
      <c r="N221" s="24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144</v>
      </c>
      <c r="AU221" s="17" t="s">
        <v>85</v>
      </c>
    </row>
    <row r="222" s="13" customFormat="1">
      <c r="A222" s="13"/>
      <c r="B222" s="246"/>
      <c r="C222" s="247"/>
      <c r="D222" s="239" t="s">
        <v>146</v>
      </c>
      <c r="E222" s="248" t="s">
        <v>1</v>
      </c>
      <c r="F222" s="249" t="s">
        <v>250</v>
      </c>
      <c r="G222" s="247"/>
      <c r="H222" s="250">
        <v>6633.3329999999996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6" t="s">
        <v>146</v>
      </c>
      <c r="AU222" s="256" t="s">
        <v>85</v>
      </c>
      <c r="AV222" s="13" t="s">
        <v>85</v>
      </c>
      <c r="AW222" s="13" t="s">
        <v>32</v>
      </c>
      <c r="AX222" s="13" t="s">
        <v>76</v>
      </c>
      <c r="AY222" s="256" t="s">
        <v>133</v>
      </c>
    </row>
    <row r="223" s="14" customFormat="1">
      <c r="A223" s="14"/>
      <c r="B223" s="257"/>
      <c r="C223" s="258"/>
      <c r="D223" s="239" t="s">
        <v>146</v>
      </c>
      <c r="E223" s="259" t="s">
        <v>1</v>
      </c>
      <c r="F223" s="260" t="s">
        <v>251</v>
      </c>
      <c r="G223" s="258"/>
      <c r="H223" s="261">
        <v>6633.3329999999996</v>
      </c>
      <c r="I223" s="262"/>
      <c r="J223" s="258"/>
      <c r="K223" s="258"/>
      <c r="L223" s="263"/>
      <c r="M223" s="264"/>
      <c r="N223" s="265"/>
      <c r="O223" s="265"/>
      <c r="P223" s="265"/>
      <c r="Q223" s="265"/>
      <c r="R223" s="265"/>
      <c r="S223" s="265"/>
      <c r="T223" s="26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7" t="s">
        <v>146</v>
      </c>
      <c r="AU223" s="267" t="s">
        <v>85</v>
      </c>
      <c r="AV223" s="14" t="s">
        <v>149</v>
      </c>
      <c r="AW223" s="14" t="s">
        <v>32</v>
      </c>
      <c r="AX223" s="14" t="s">
        <v>76</v>
      </c>
      <c r="AY223" s="267" t="s">
        <v>133</v>
      </c>
    </row>
    <row r="224" s="15" customFormat="1">
      <c r="A224" s="15"/>
      <c r="B224" s="268"/>
      <c r="C224" s="269"/>
      <c r="D224" s="239" t="s">
        <v>146</v>
      </c>
      <c r="E224" s="270" t="s">
        <v>1</v>
      </c>
      <c r="F224" s="271" t="s">
        <v>152</v>
      </c>
      <c r="G224" s="269"/>
      <c r="H224" s="272">
        <v>6633.3329999999996</v>
      </c>
      <c r="I224" s="273"/>
      <c r="J224" s="269"/>
      <c r="K224" s="269"/>
      <c r="L224" s="274"/>
      <c r="M224" s="275"/>
      <c r="N224" s="276"/>
      <c r="O224" s="276"/>
      <c r="P224" s="276"/>
      <c r="Q224" s="276"/>
      <c r="R224" s="276"/>
      <c r="S224" s="276"/>
      <c r="T224" s="277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8" t="s">
        <v>146</v>
      </c>
      <c r="AU224" s="278" t="s">
        <v>85</v>
      </c>
      <c r="AV224" s="15" t="s">
        <v>140</v>
      </c>
      <c r="AW224" s="15" t="s">
        <v>32</v>
      </c>
      <c r="AX224" s="15" t="s">
        <v>83</v>
      </c>
      <c r="AY224" s="278" t="s">
        <v>133</v>
      </c>
    </row>
    <row r="225" s="2" customFormat="1" ht="24.15" customHeight="1">
      <c r="A225" s="38"/>
      <c r="B225" s="39"/>
      <c r="C225" s="226" t="s">
        <v>252</v>
      </c>
      <c r="D225" s="226" t="s">
        <v>135</v>
      </c>
      <c r="E225" s="227" t="s">
        <v>253</v>
      </c>
      <c r="F225" s="228" t="s">
        <v>254</v>
      </c>
      <c r="G225" s="229" t="s">
        <v>197</v>
      </c>
      <c r="H225" s="230">
        <v>13266.667</v>
      </c>
      <c r="I225" s="231"/>
      <c r="J225" s="232">
        <f>ROUND(I225*H225,2)</f>
        <v>0</v>
      </c>
      <c r="K225" s="228" t="s">
        <v>139</v>
      </c>
      <c r="L225" s="44"/>
      <c r="M225" s="233" t="s">
        <v>1</v>
      </c>
      <c r="N225" s="234" t="s">
        <v>41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140</v>
      </c>
      <c r="AT225" s="237" t="s">
        <v>135</v>
      </c>
      <c r="AU225" s="237" t="s">
        <v>85</v>
      </c>
      <c r="AY225" s="17" t="s">
        <v>133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83</v>
      </c>
      <c r="BK225" s="238">
        <f>ROUND(I225*H225,2)</f>
        <v>0</v>
      </c>
      <c r="BL225" s="17" t="s">
        <v>140</v>
      </c>
      <c r="BM225" s="237" t="s">
        <v>255</v>
      </c>
    </row>
    <row r="226" s="2" customFormat="1">
      <c r="A226" s="38"/>
      <c r="B226" s="39"/>
      <c r="C226" s="40"/>
      <c r="D226" s="239" t="s">
        <v>142</v>
      </c>
      <c r="E226" s="40"/>
      <c r="F226" s="240" t="s">
        <v>256</v>
      </c>
      <c r="G226" s="40"/>
      <c r="H226" s="40"/>
      <c r="I226" s="241"/>
      <c r="J226" s="40"/>
      <c r="K226" s="40"/>
      <c r="L226" s="44"/>
      <c r="M226" s="242"/>
      <c r="N226" s="24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142</v>
      </c>
      <c r="AU226" s="17" t="s">
        <v>85</v>
      </c>
    </row>
    <row r="227" s="2" customFormat="1">
      <c r="A227" s="38"/>
      <c r="B227" s="39"/>
      <c r="C227" s="40"/>
      <c r="D227" s="244" t="s">
        <v>144</v>
      </c>
      <c r="E227" s="40"/>
      <c r="F227" s="245" t="s">
        <v>257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144</v>
      </c>
      <c r="AU227" s="17" t="s">
        <v>85</v>
      </c>
    </row>
    <row r="228" s="13" customFormat="1">
      <c r="A228" s="13"/>
      <c r="B228" s="246"/>
      <c r="C228" s="247"/>
      <c r="D228" s="239" t="s">
        <v>146</v>
      </c>
      <c r="E228" s="248" t="s">
        <v>1</v>
      </c>
      <c r="F228" s="249" t="s">
        <v>258</v>
      </c>
      <c r="G228" s="247"/>
      <c r="H228" s="250">
        <v>13266.667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6" t="s">
        <v>146</v>
      </c>
      <c r="AU228" s="256" t="s">
        <v>85</v>
      </c>
      <c r="AV228" s="13" t="s">
        <v>85</v>
      </c>
      <c r="AW228" s="13" t="s">
        <v>32</v>
      </c>
      <c r="AX228" s="13" t="s">
        <v>76</v>
      </c>
      <c r="AY228" s="256" t="s">
        <v>133</v>
      </c>
    </row>
    <row r="229" s="14" customFormat="1">
      <c r="A229" s="14"/>
      <c r="B229" s="257"/>
      <c r="C229" s="258"/>
      <c r="D229" s="239" t="s">
        <v>146</v>
      </c>
      <c r="E229" s="259" t="s">
        <v>1</v>
      </c>
      <c r="F229" s="260" t="s">
        <v>259</v>
      </c>
      <c r="G229" s="258"/>
      <c r="H229" s="261">
        <v>13266.667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7" t="s">
        <v>146</v>
      </c>
      <c r="AU229" s="267" t="s">
        <v>85</v>
      </c>
      <c r="AV229" s="14" t="s">
        <v>149</v>
      </c>
      <c r="AW229" s="14" t="s">
        <v>32</v>
      </c>
      <c r="AX229" s="14" t="s">
        <v>76</v>
      </c>
      <c r="AY229" s="267" t="s">
        <v>133</v>
      </c>
    </row>
    <row r="230" s="15" customFormat="1">
      <c r="A230" s="15"/>
      <c r="B230" s="268"/>
      <c r="C230" s="269"/>
      <c r="D230" s="239" t="s">
        <v>146</v>
      </c>
      <c r="E230" s="270" t="s">
        <v>1</v>
      </c>
      <c r="F230" s="271" t="s">
        <v>152</v>
      </c>
      <c r="G230" s="269"/>
      <c r="H230" s="272">
        <v>13266.667</v>
      </c>
      <c r="I230" s="273"/>
      <c r="J230" s="269"/>
      <c r="K230" s="269"/>
      <c r="L230" s="274"/>
      <c r="M230" s="275"/>
      <c r="N230" s="276"/>
      <c r="O230" s="276"/>
      <c r="P230" s="276"/>
      <c r="Q230" s="276"/>
      <c r="R230" s="276"/>
      <c r="S230" s="276"/>
      <c r="T230" s="27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8" t="s">
        <v>146</v>
      </c>
      <c r="AU230" s="278" t="s">
        <v>85</v>
      </c>
      <c r="AV230" s="15" t="s">
        <v>140</v>
      </c>
      <c r="AW230" s="15" t="s">
        <v>32</v>
      </c>
      <c r="AX230" s="15" t="s">
        <v>83</v>
      </c>
      <c r="AY230" s="278" t="s">
        <v>133</v>
      </c>
    </row>
    <row r="231" s="2" customFormat="1" ht="24.15" customHeight="1">
      <c r="A231" s="38"/>
      <c r="B231" s="39"/>
      <c r="C231" s="226" t="s">
        <v>260</v>
      </c>
      <c r="D231" s="226" t="s">
        <v>135</v>
      </c>
      <c r="E231" s="227" t="s">
        <v>261</v>
      </c>
      <c r="F231" s="228" t="s">
        <v>262</v>
      </c>
      <c r="G231" s="229" t="s">
        <v>138</v>
      </c>
      <c r="H231" s="230">
        <v>4450</v>
      </c>
      <c r="I231" s="231"/>
      <c r="J231" s="232">
        <f>ROUND(I231*H231,2)</f>
        <v>0</v>
      </c>
      <c r="K231" s="228" t="s">
        <v>139</v>
      </c>
      <c r="L231" s="44"/>
      <c r="M231" s="233" t="s">
        <v>1</v>
      </c>
      <c r="N231" s="234" t="s">
        <v>41</v>
      </c>
      <c r="O231" s="91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140</v>
      </c>
      <c r="AT231" s="237" t="s">
        <v>135</v>
      </c>
      <c r="AU231" s="237" t="s">
        <v>85</v>
      </c>
      <c r="AY231" s="17" t="s">
        <v>133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83</v>
      </c>
      <c r="BK231" s="238">
        <f>ROUND(I231*H231,2)</f>
        <v>0</v>
      </c>
      <c r="BL231" s="17" t="s">
        <v>140</v>
      </c>
      <c r="BM231" s="237" t="s">
        <v>263</v>
      </c>
    </row>
    <row r="232" s="2" customFormat="1">
      <c r="A232" s="38"/>
      <c r="B232" s="39"/>
      <c r="C232" s="40"/>
      <c r="D232" s="239" t="s">
        <v>142</v>
      </c>
      <c r="E232" s="40"/>
      <c r="F232" s="240" t="s">
        <v>264</v>
      </c>
      <c r="G232" s="40"/>
      <c r="H232" s="40"/>
      <c r="I232" s="241"/>
      <c r="J232" s="40"/>
      <c r="K232" s="40"/>
      <c r="L232" s="44"/>
      <c r="M232" s="242"/>
      <c r="N232" s="243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142</v>
      </c>
      <c r="AU232" s="17" t="s">
        <v>85</v>
      </c>
    </row>
    <row r="233" s="2" customFormat="1">
      <c r="A233" s="38"/>
      <c r="B233" s="39"/>
      <c r="C233" s="40"/>
      <c r="D233" s="244" t="s">
        <v>144</v>
      </c>
      <c r="E233" s="40"/>
      <c r="F233" s="245" t="s">
        <v>265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144</v>
      </c>
      <c r="AU233" s="17" t="s">
        <v>85</v>
      </c>
    </row>
    <row r="234" s="13" customFormat="1">
      <c r="A234" s="13"/>
      <c r="B234" s="246"/>
      <c r="C234" s="247"/>
      <c r="D234" s="239" t="s">
        <v>146</v>
      </c>
      <c r="E234" s="248" t="s">
        <v>1</v>
      </c>
      <c r="F234" s="249" t="s">
        <v>266</v>
      </c>
      <c r="G234" s="247"/>
      <c r="H234" s="250">
        <v>1550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146</v>
      </c>
      <c r="AU234" s="256" t="s">
        <v>85</v>
      </c>
      <c r="AV234" s="13" t="s">
        <v>85</v>
      </c>
      <c r="AW234" s="13" t="s">
        <v>32</v>
      </c>
      <c r="AX234" s="13" t="s">
        <v>76</v>
      </c>
      <c r="AY234" s="256" t="s">
        <v>133</v>
      </c>
    </row>
    <row r="235" s="14" customFormat="1">
      <c r="A235" s="14"/>
      <c r="B235" s="257"/>
      <c r="C235" s="258"/>
      <c r="D235" s="239" t="s">
        <v>146</v>
      </c>
      <c r="E235" s="259" t="s">
        <v>1</v>
      </c>
      <c r="F235" s="260" t="s">
        <v>267</v>
      </c>
      <c r="G235" s="258"/>
      <c r="H235" s="261">
        <v>1550</v>
      </c>
      <c r="I235" s="262"/>
      <c r="J235" s="258"/>
      <c r="K235" s="258"/>
      <c r="L235" s="263"/>
      <c r="M235" s="264"/>
      <c r="N235" s="265"/>
      <c r="O235" s="265"/>
      <c r="P235" s="265"/>
      <c r="Q235" s="265"/>
      <c r="R235" s="265"/>
      <c r="S235" s="265"/>
      <c r="T235" s="26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7" t="s">
        <v>146</v>
      </c>
      <c r="AU235" s="267" t="s">
        <v>85</v>
      </c>
      <c r="AV235" s="14" t="s">
        <v>149</v>
      </c>
      <c r="AW235" s="14" t="s">
        <v>32</v>
      </c>
      <c r="AX235" s="14" t="s">
        <v>76</v>
      </c>
      <c r="AY235" s="267" t="s">
        <v>133</v>
      </c>
    </row>
    <row r="236" s="13" customFormat="1">
      <c r="A236" s="13"/>
      <c r="B236" s="246"/>
      <c r="C236" s="247"/>
      <c r="D236" s="239" t="s">
        <v>146</v>
      </c>
      <c r="E236" s="248" t="s">
        <v>1</v>
      </c>
      <c r="F236" s="249" t="s">
        <v>268</v>
      </c>
      <c r="G236" s="247"/>
      <c r="H236" s="250">
        <v>1150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6" t="s">
        <v>146</v>
      </c>
      <c r="AU236" s="256" t="s">
        <v>85</v>
      </c>
      <c r="AV236" s="13" t="s">
        <v>85</v>
      </c>
      <c r="AW236" s="13" t="s">
        <v>32</v>
      </c>
      <c r="AX236" s="13" t="s">
        <v>76</v>
      </c>
      <c r="AY236" s="256" t="s">
        <v>133</v>
      </c>
    </row>
    <row r="237" s="14" customFormat="1">
      <c r="A237" s="14"/>
      <c r="B237" s="257"/>
      <c r="C237" s="258"/>
      <c r="D237" s="239" t="s">
        <v>146</v>
      </c>
      <c r="E237" s="259" t="s">
        <v>1</v>
      </c>
      <c r="F237" s="260" t="s">
        <v>269</v>
      </c>
      <c r="G237" s="258"/>
      <c r="H237" s="261">
        <v>1150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7" t="s">
        <v>146</v>
      </c>
      <c r="AU237" s="267" t="s">
        <v>85</v>
      </c>
      <c r="AV237" s="14" t="s">
        <v>149</v>
      </c>
      <c r="AW237" s="14" t="s">
        <v>32</v>
      </c>
      <c r="AX237" s="14" t="s">
        <v>76</v>
      </c>
      <c r="AY237" s="267" t="s">
        <v>133</v>
      </c>
    </row>
    <row r="238" s="13" customFormat="1">
      <c r="A238" s="13"/>
      <c r="B238" s="246"/>
      <c r="C238" s="247"/>
      <c r="D238" s="239" t="s">
        <v>146</v>
      </c>
      <c r="E238" s="248" t="s">
        <v>1</v>
      </c>
      <c r="F238" s="249" t="s">
        <v>270</v>
      </c>
      <c r="G238" s="247"/>
      <c r="H238" s="250">
        <v>1750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6" t="s">
        <v>146</v>
      </c>
      <c r="AU238" s="256" t="s">
        <v>85</v>
      </c>
      <c r="AV238" s="13" t="s">
        <v>85</v>
      </c>
      <c r="AW238" s="13" t="s">
        <v>32</v>
      </c>
      <c r="AX238" s="13" t="s">
        <v>76</v>
      </c>
      <c r="AY238" s="256" t="s">
        <v>133</v>
      </c>
    </row>
    <row r="239" s="14" customFormat="1">
      <c r="A239" s="14"/>
      <c r="B239" s="257"/>
      <c r="C239" s="258"/>
      <c r="D239" s="239" t="s">
        <v>146</v>
      </c>
      <c r="E239" s="259" t="s">
        <v>1</v>
      </c>
      <c r="F239" s="260" t="s">
        <v>271</v>
      </c>
      <c r="G239" s="258"/>
      <c r="H239" s="261">
        <v>1750</v>
      </c>
      <c r="I239" s="262"/>
      <c r="J239" s="258"/>
      <c r="K239" s="258"/>
      <c r="L239" s="263"/>
      <c r="M239" s="264"/>
      <c r="N239" s="265"/>
      <c r="O239" s="265"/>
      <c r="P239" s="265"/>
      <c r="Q239" s="265"/>
      <c r="R239" s="265"/>
      <c r="S239" s="265"/>
      <c r="T239" s="26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7" t="s">
        <v>146</v>
      </c>
      <c r="AU239" s="267" t="s">
        <v>85</v>
      </c>
      <c r="AV239" s="14" t="s">
        <v>149</v>
      </c>
      <c r="AW239" s="14" t="s">
        <v>32</v>
      </c>
      <c r="AX239" s="14" t="s">
        <v>76</v>
      </c>
      <c r="AY239" s="267" t="s">
        <v>133</v>
      </c>
    </row>
    <row r="240" s="15" customFormat="1">
      <c r="A240" s="15"/>
      <c r="B240" s="268"/>
      <c r="C240" s="269"/>
      <c r="D240" s="239" t="s">
        <v>146</v>
      </c>
      <c r="E240" s="270" t="s">
        <v>1</v>
      </c>
      <c r="F240" s="271" t="s">
        <v>152</v>
      </c>
      <c r="G240" s="269"/>
      <c r="H240" s="272">
        <v>4450</v>
      </c>
      <c r="I240" s="273"/>
      <c r="J240" s="269"/>
      <c r="K240" s="269"/>
      <c r="L240" s="274"/>
      <c r="M240" s="275"/>
      <c r="N240" s="276"/>
      <c r="O240" s="276"/>
      <c r="P240" s="276"/>
      <c r="Q240" s="276"/>
      <c r="R240" s="276"/>
      <c r="S240" s="276"/>
      <c r="T240" s="27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8" t="s">
        <v>146</v>
      </c>
      <c r="AU240" s="278" t="s">
        <v>85</v>
      </c>
      <c r="AV240" s="15" t="s">
        <v>140</v>
      </c>
      <c r="AW240" s="15" t="s">
        <v>32</v>
      </c>
      <c r="AX240" s="15" t="s">
        <v>83</v>
      </c>
      <c r="AY240" s="278" t="s">
        <v>133</v>
      </c>
    </row>
    <row r="241" s="2" customFormat="1" ht="24.15" customHeight="1">
      <c r="A241" s="38"/>
      <c r="B241" s="39"/>
      <c r="C241" s="226" t="s">
        <v>8</v>
      </c>
      <c r="D241" s="226" t="s">
        <v>135</v>
      </c>
      <c r="E241" s="227" t="s">
        <v>272</v>
      </c>
      <c r="F241" s="228" t="s">
        <v>273</v>
      </c>
      <c r="G241" s="229" t="s">
        <v>138</v>
      </c>
      <c r="H241" s="230">
        <v>6630</v>
      </c>
      <c r="I241" s="231"/>
      <c r="J241" s="232">
        <f>ROUND(I241*H241,2)</f>
        <v>0</v>
      </c>
      <c r="K241" s="228" t="s">
        <v>139</v>
      </c>
      <c r="L241" s="44"/>
      <c r="M241" s="233" t="s">
        <v>1</v>
      </c>
      <c r="N241" s="234" t="s">
        <v>41</v>
      </c>
      <c r="O241" s="91"/>
      <c r="P241" s="235">
        <f>O241*H241</f>
        <v>0</v>
      </c>
      <c r="Q241" s="235">
        <v>0</v>
      </c>
      <c r="R241" s="235">
        <f>Q241*H241</f>
        <v>0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140</v>
      </c>
      <c r="AT241" s="237" t="s">
        <v>135</v>
      </c>
      <c r="AU241" s="237" t="s">
        <v>85</v>
      </c>
      <c r="AY241" s="17" t="s">
        <v>133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83</v>
      </c>
      <c r="BK241" s="238">
        <f>ROUND(I241*H241,2)</f>
        <v>0</v>
      </c>
      <c r="BL241" s="17" t="s">
        <v>140</v>
      </c>
      <c r="BM241" s="237" t="s">
        <v>274</v>
      </c>
    </row>
    <row r="242" s="2" customFormat="1">
      <c r="A242" s="38"/>
      <c r="B242" s="39"/>
      <c r="C242" s="40"/>
      <c r="D242" s="239" t="s">
        <v>142</v>
      </c>
      <c r="E242" s="40"/>
      <c r="F242" s="240" t="s">
        <v>275</v>
      </c>
      <c r="G242" s="40"/>
      <c r="H242" s="40"/>
      <c r="I242" s="241"/>
      <c r="J242" s="40"/>
      <c r="K242" s="40"/>
      <c r="L242" s="44"/>
      <c r="M242" s="242"/>
      <c r="N242" s="24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142</v>
      </c>
      <c r="AU242" s="17" t="s">
        <v>85</v>
      </c>
    </row>
    <row r="243" s="2" customFormat="1">
      <c r="A243" s="38"/>
      <c r="B243" s="39"/>
      <c r="C243" s="40"/>
      <c r="D243" s="244" t="s">
        <v>144</v>
      </c>
      <c r="E243" s="40"/>
      <c r="F243" s="245" t="s">
        <v>276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144</v>
      </c>
      <c r="AU243" s="17" t="s">
        <v>85</v>
      </c>
    </row>
    <row r="244" s="13" customFormat="1">
      <c r="A244" s="13"/>
      <c r="B244" s="246"/>
      <c r="C244" s="247"/>
      <c r="D244" s="239" t="s">
        <v>146</v>
      </c>
      <c r="E244" s="248" t="s">
        <v>1</v>
      </c>
      <c r="F244" s="249" t="s">
        <v>277</v>
      </c>
      <c r="G244" s="247"/>
      <c r="H244" s="250">
        <v>2050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146</v>
      </c>
      <c r="AU244" s="256" t="s">
        <v>85</v>
      </c>
      <c r="AV244" s="13" t="s">
        <v>85</v>
      </c>
      <c r="AW244" s="13" t="s">
        <v>32</v>
      </c>
      <c r="AX244" s="13" t="s">
        <v>76</v>
      </c>
      <c r="AY244" s="256" t="s">
        <v>133</v>
      </c>
    </row>
    <row r="245" s="14" customFormat="1">
      <c r="A245" s="14"/>
      <c r="B245" s="257"/>
      <c r="C245" s="258"/>
      <c r="D245" s="239" t="s">
        <v>146</v>
      </c>
      <c r="E245" s="259" t="s">
        <v>1</v>
      </c>
      <c r="F245" s="260" t="s">
        <v>278</v>
      </c>
      <c r="G245" s="258"/>
      <c r="H245" s="261">
        <v>2050</v>
      </c>
      <c r="I245" s="262"/>
      <c r="J245" s="258"/>
      <c r="K245" s="258"/>
      <c r="L245" s="263"/>
      <c r="M245" s="264"/>
      <c r="N245" s="265"/>
      <c r="O245" s="265"/>
      <c r="P245" s="265"/>
      <c r="Q245" s="265"/>
      <c r="R245" s="265"/>
      <c r="S245" s="265"/>
      <c r="T245" s="26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7" t="s">
        <v>146</v>
      </c>
      <c r="AU245" s="267" t="s">
        <v>85</v>
      </c>
      <c r="AV245" s="14" t="s">
        <v>149</v>
      </c>
      <c r="AW245" s="14" t="s">
        <v>32</v>
      </c>
      <c r="AX245" s="14" t="s">
        <v>76</v>
      </c>
      <c r="AY245" s="267" t="s">
        <v>133</v>
      </c>
    </row>
    <row r="246" s="13" customFormat="1">
      <c r="A246" s="13"/>
      <c r="B246" s="246"/>
      <c r="C246" s="247"/>
      <c r="D246" s="239" t="s">
        <v>146</v>
      </c>
      <c r="E246" s="248" t="s">
        <v>1</v>
      </c>
      <c r="F246" s="249" t="s">
        <v>270</v>
      </c>
      <c r="G246" s="247"/>
      <c r="H246" s="250">
        <v>1750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6" t="s">
        <v>146</v>
      </c>
      <c r="AU246" s="256" t="s">
        <v>85</v>
      </c>
      <c r="AV246" s="13" t="s">
        <v>85</v>
      </c>
      <c r="AW246" s="13" t="s">
        <v>32</v>
      </c>
      <c r="AX246" s="13" t="s">
        <v>76</v>
      </c>
      <c r="AY246" s="256" t="s">
        <v>133</v>
      </c>
    </row>
    <row r="247" s="14" customFormat="1">
      <c r="A247" s="14"/>
      <c r="B247" s="257"/>
      <c r="C247" s="258"/>
      <c r="D247" s="239" t="s">
        <v>146</v>
      </c>
      <c r="E247" s="259" t="s">
        <v>1</v>
      </c>
      <c r="F247" s="260" t="s">
        <v>279</v>
      </c>
      <c r="G247" s="258"/>
      <c r="H247" s="261">
        <v>1750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7" t="s">
        <v>146</v>
      </c>
      <c r="AU247" s="267" t="s">
        <v>85</v>
      </c>
      <c r="AV247" s="14" t="s">
        <v>149</v>
      </c>
      <c r="AW247" s="14" t="s">
        <v>32</v>
      </c>
      <c r="AX247" s="14" t="s">
        <v>76</v>
      </c>
      <c r="AY247" s="267" t="s">
        <v>133</v>
      </c>
    </row>
    <row r="248" s="13" customFormat="1">
      <c r="A248" s="13"/>
      <c r="B248" s="246"/>
      <c r="C248" s="247"/>
      <c r="D248" s="239" t="s">
        <v>146</v>
      </c>
      <c r="E248" s="248" t="s">
        <v>1</v>
      </c>
      <c r="F248" s="249" t="s">
        <v>280</v>
      </c>
      <c r="G248" s="247"/>
      <c r="H248" s="250">
        <v>2830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6" t="s">
        <v>146</v>
      </c>
      <c r="AU248" s="256" t="s">
        <v>85</v>
      </c>
      <c r="AV248" s="13" t="s">
        <v>85</v>
      </c>
      <c r="AW248" s="13" t="s">
        <v>32</v>
      </c>
      <c r="AX248" s="13" t="s">
        <v>76</v>
      </c>
      <c r="AY248" s="256" t="s">
        <v>133</v>
      </c>
    </row>
    <row r="249" s="14" customFormat="1">
      <c r="A249" s="14"/>
      <c r="B249" s="257"/>
      <c r="C249" s="258"/>
      <c r="D249" s="239" t="s">
        <v>146</v>
      </c>
      <c r="E249" s="259" t="s">
        <v>1</v>
      </c>
      <c r="F249" s="260" t="s">
        <v>281</v>
      </c>
      <c r="G249" s="258"/>
      <c r="H249" s="261">
        <v>2830</v>
      </c>
      <c r="I249" s="262"/>
      <c r="J249" s="258"/>
      <c r="K249" s="258"/>
      <c r="L249" s="263"/>
      <c r="M249" s="264"/>
      <c r="N249" s="265"/>
      <c r="O249" s="265"/>
      <c r="P249" s="265"/>
      <c r="Q249" s="265"/>
      <c r="R249" s="265"/>
      <c r="S249" s="265"/>
      <c r="T249" s="26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7" t="s">
        <v>146</v>
      </c>
      <c r="AU249" s="267" t="s">
        <v>85</v>
      </c>
      <c r="AV249" s="14" t="s">
        <v>149</v>
      </c>
      <c r="AW249" s="14" t="s">
        <v>32</v>
      </c>
      <c r="AX249" s="14" t="s">
        <v>76</v>
      </c>
      <c r="AY249" s="267" t="s">
        <v>133</v>
      </c>
    </row>
    <row r="250" s="15" customFormat="1">
      <c r="A250" s="15"/>
      <c r="B250" s="268"/>
      <c r="C250" s="269"/>
      <c r="D250" s="239" t="s">
        <v>146</v>
      </c>
      <c r="E250" s="270" t="s">
        <v>1</v>
      </c>
      <c r="F250" s="271" t="s">
        <v>152</v>
      </c>
      <c r="G250" s="269"/>
      <c r="H250" s="272">
        <v>6630</v>
      </c>
      <c r="I250" s="273"/>
      <c r="J250" s="269"/>
      <c r="K250" s="269"/>
      <c r="L250" s="274"/>
      <c r="M250" s="275"/>
      <c r="N250" s="276"/>
      <c r="O250" s="276"/>
      <c r="P250" s="276"/>
      <c r="Q250" s="276"/>
      <c r="R250" s="276"/>
      <c r="S250" s="276"/>
      <c r="T250" s="277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8" t="s">
        <v>146</v>
      </c>
      <c r="AU250" s="278" t="s">
        <v>85</v>
      </c>
      <c r="AV250" s="15" t="s">
        <v>140</v>
      </c>
      <c r="AW250" s="15" t="s">
        <v>32</v>
      </c>
      <c r="AX250" s="15" t="s">
        <v>83</v>
      </c>
      <c r="AY250" s="278" t="s">
        <v>133</v>
      </c>
    </row>
    <row r="251" s="2" customFormat="1" ht="16.5" customHeight="1">
      <c r="A251" s="38"/>
      <c r="B251" s="39"/>
      <c r="C251" s="226" t="s">
        <v>282</v>
      </c>
      <c r="D251" s="226" t="s">
        <v>135</v>
      </c>
      <c r="E251" s="227" t="s">
        <v>283</v>
      </c>
      <c r="F251" s="228" t="s">
        <v>284</v>
      </c>
      <c r="G251" s="229" t="s">
        <v>285</v>
      </c>
      <c r="H251" s="230">
        <v>1</v>
      </c>
      <c r="I251" s="231"/>
      <c r="J251" s="232">
        <f>ROUND(I251*H251,2)</f>
        <v>0</v>
      </c>
      <c r="K251" s="228" t="s">
        <v>1</v>
      </c>
      <c r="L251" s="44"/>
      <c r="M251" s="233" t="s">
        <v>1</v>
      </c>
      <c r="N251" s="234" t="s">
        <v>41</v>
      </c>
      <c r="O251" s="91"/>
      <c r="P251" s="235">
        <f>O251*H251</f>
        <v>0</v>
      </c>
      <c r="Q251" s="235">
        <v>0</v>
      </c>
      <c r="R251" s="235">
        <f>Q251*H251</f>
        <v>0</v>
      </c>
      <c r="S251" s="235">
        <v>0</v>
      </c>
      <c r="T251" s="23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140</v>
      </c>
      <c r="AT251" s="237" t="s">
        <v>135</v>
      </c>
      <c r="AU251" s="237" t="s">
        <v>85</v>
      </c>
      <c r="AY251" s="17" t="s">
        <v>133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83</v>
      </c>
      <c r="BK251" s="238">
        <f>ROUND(I251*H251,2)</f>
        <v>0</v>
      </c>
      <c r="BL251" s="17" t="s">
        <v>140</v>
      </c>
      <c r="BM251" s="237" t="s">
        <v>286</v>
      </c>
    </row>
    <row r="252" s="2" customFormat="1">
      <c r="A252" s="38"/>
      <c r="B252" s="39"/>
      <c r="C252" s="40"/>
      <c r="D252" s="239" t="s">
        <v>142</v>
      </c>
      <c r="E252" s="40"/>
      <c r="F252" s="240" t="s">
        <v>284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142</v>
      </c>
      <c r="AU252" s="17" t="s">
        <v>85</v>
      </c>
    </row>
    <row r="253" s="2" customFormat="1">
      <c r="A253" s="38"/>
      <c r="B253" s="39"/>
      <c r="C253" s="40"/>
      <c r="D253" s="239" t="s">
        <v>287</v>
      </c>
      <c r="E253" s="40"/>
      <c r="F253" s="279" t="s">
        <v>288</v>
      </c>
      <c r="G253" s="40"/>
      <c r="H253" s="40"/>
      <c r="I253" s="241"/>
      <c r="J253" s="40"/>
      <c r="K253" s="40"/>
      <c r="L253" s="44"/>
      <c r="M253" s="280"/>
      <c r="N253" s="281"/>
      <c r="O253" s="282"/>
      <c r="P253" s="282"/>
      <c r="Q253" s="282"/>
      <c r="R253" s="282"/>
      <c r="S253" s="282"/>
      <c r="T253" s="283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287</v>
      </c>
      <c r="AU253" s="17" t="s">
        <v>85</v>
      </c>
    </row>
    <row r="254" s="2" customFormat="1" ht="6.96" customHeight="1">
      <c r="A254" s="38"/>
      <c r="B254" s="66"/>
      <c r="C254" s="67"/>
      <c r="D254" s="67"/>
      <c r="E254" s="67"/>
      <c r="F254" s="67"/>
      <c r="G254" s="67"/>
      <c r="H254" s="67"/>
      <c r="I254" s="67"/>
      <c r="J254" s="67"/>
      <c r="K254" s="67"/>
      <c r="L254" s="44"/>
      <c r="M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</row>
  </sheetData>
  <sheetProtection sheet="1" autoFilter="0" formatColumns="0" formatRows="0" objects="1" scenarios="1" spinCount="100000" saltValue="6iPC4MHPEB0KdlSxMDjC6l8LIUW4W7vktZ+yDeZyB0o8sDa2hnX0ID+YvdwHSGcLmyK5k9gKem37kafFzQ3/UQ==" hashValue="F4ClwSwuMXiCf63/H5xmbnt2VXpXG3oNA8g2IEsowDn87Yy408yhQZeBmG790+ykWflJtp2mkkJEAe43oUbgKw==" algorithmName="SHA-512" password="CC35"/>
  <autoFilter ref="C121:K2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hyperlinks>
    <hyperlink ref="F127" r:id="rId1" display="https://podminky.urs.cz/item/CS_URS_2022_01/111151103"/>
    <hyperlink ref="F135" r:id="rId2" display="https://podminky.urs.cz/item/CS_URS_2022_01/111251103"/>
    <hyperlink ref="F143" r:id="rId3" display="https://podminky.urs.cz/item/CS_URS_2022_01/112101101"/>
    <hyperlink ref="F151" r:id="rId4" display="https://podminky.urs.cz/item/CS_URS_2022_01/112251101"/>
    <hyperlink ref="F159" r:id="rId5" display="https://podminky.urs.cz/item/CS_URS_2022_01/115101203"/>
    <hyperlink ref="F167" r:id="rId6" display="https://podminky.urs.cz/item/CS_URS_2022_01/115101302"/>
    <hyperlink ref="F175" r:id="rId7" display="https://podminky.urs.cz/item/CS_URS_2022_01/122151107"/>
    <hyperlink ref="F185" r:id="rId8" display="https://podminky.urs.cz/item/CS_URS_2022_01/122703601"/>
    <hyperlink ref="F191" r:id="rId9" display="https://podminky.urs.cz/item/CS_URS_2022_01/127751113"/>
    <hyperlink ref="F201" r:id="rId10" display="https://podminky.urs.cz/item/CS_URS_2022_01/162251102"/>
    <hyperlink ref="F211" r:id="rId11" display="https://podminky.urs.cz/item/CS_URS_2022_01/162351103"/>
    <hyperlink ref="F221" r:id="rId12" display="https://podminky.urs.cz/item/CS_URS_2022_01/166151101"/>
    <hyperlink ref="F227" r:id="rId13" display="https://podminky.urs.cz/item/CS_URS_2022_01/167151111"/>
    <hyperlink ref="F233" r:id="rId14" display="https://podminky.urs.cz/item/CS_URS_2022_01/181951111"/>
    <hyperlink ref="F243" r:id="rId15" display="https://podminky.urs.cz/item/CS_URS_2022_01/18215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106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Dyje, rovnovážná dynamika odtokových poměrů, revitalizace ramen D13+D14 a D16+D17 - DPS</v>
      </c>
      <c r="F7" s="150"/>
      <c r="G7" s="150"/>
      <c r="H7" s="150"/>
      <c r="L7" s="20"/>
    </row>
    <row r="8" s="1" customFormat="1" ht="12" customHeight="1">
      <c r="B8" s="20"/>
      <c r="D8" s="150" t="s">
        <v>107</v>
      </c>
      <c r="L8" s="20"/>
    </row>
    <row r="9" s="2" customFormat="1" ht="16.5" customHeight="1">
      <c r="A9" s="38"/>
      <c r="B9" s="44"/>
      <c r="C9" s="38"/>
      <c r="D9" s="38"/>
      <c r="E9" s="151" t="s">
        <v>108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109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289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3. 5. 2022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ROUND((SUM(BE123:BE235)),  2)</f>
        <v>0</v>
      </c>
      <c r="G35" s="38"/>
      <c r="H35" s="38"/>
      <c r="I35" s="164">
        <v>0.20999999999999999</v>
      </c>
      <c r="J35" s="163">
        <f>ROUND(((SUM(BE123:BE235))*I35),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ROUND((SUM(BF123:BF235)),  2)</f>
        <v>0</v>
      </c>
      <c r="G36" s="38"/>
      <c r="H36" s="38"/>
      <c r="I36" s="164">
        <v>0.14999999999999999</v>
      </c>
      <c r="J36" s="163">
        <f>ROUND(((SUM(BF123:BF235))*I36),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ROUND((SUM(BG123:BG235)),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ROUND((SUM(BH123:BH235)),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ROUND((SUM(BI123:BI235)),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Dyje, rovnovážná dynamika odtokových poměrů, revitalizace ramen D13+D14 a D16+D17 - DPS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109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01.2 - Terénní úpravy D13+D14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Břeclav</v>
      </c>
      <c r="G91" s="40"/>
      <c r="H91" s="40"/>
      <c r="I91" s="32" t="s">
        <v>22</v>
      </c>
      <c r="J91" s="79" t="str">
        <f>IF(J14="","",J14)</f>
        <v>3. 5. 2022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Povodí Moravy, s.p.</v>
      </c>
      <c r="G93" s="40"/>
      <c r="H93" s="40"/>
      <c r="I93" s="32" t="s">
        <v>30</v>
      </c>
      <c r="J93" s="36" t="str">
        <f>E23</f>
        <v>Ing. Adam Balažovič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VZD INVEST, s.r.o.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112</v>
      </c>
      <c r="D96" s="185"/>
      <c r="E96" s="185"/>
      <c r="F96" s="185"/>
      <c r="G96" s="185"/>
      <c r="H96" s="185"/>
      <c r="I96" s="185"/>
      <c r="J96" s="186" t="s">
        <v>113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114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115</v>
      </c>
    </row>
    <row r="99" s="9" customFormat="1" ht="24.96" customHeight="1">
      <c r="A99" s="9"/>
      <c r="B99" s="188"/>
      <c r="C99" s="189"/>
      <c r="D99" s="190" t="s">
        <v>116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117</v>
      </c>
      <c r="E100" s="196"/>
      <c r="F100" s="196"/>
      <c r="G100" s="196"/>
      <c r="H100" s="196"/>
      <c r="I100" s="196"/>
      <c r="J100" s="197">
        <f>J125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290</v>
      </c>
      <c r="E101" s="196"/>
      <c r="F101" s="196"/>
      <c r="G101" s="196"/>
      <c r="H101" s="196"/>
      <c r="I101" s="196"/>
      <c r="J101" s="197">
        <f>J232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83" t="str">
        <f>E7</f>
        <v>Dyje, rovnovážná dynamika odtokových poměrů, revitalizace ramen D13+D14 a D16+D17 - DPS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107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108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SO 01.2 - Terénní úpravy D13+D14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Břeclav</v>
      </c>
      <c r="G117" s="40"/>
      <c r="H117" s="40"/>
      <c r="I117" s="32" t="s">
        <v>22</v>
      </c>
      <c r="J117" s="79" t="str">
        <f>IF(J14="","",J14)</f>
        <v>3. 5. 2022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Povodí Moravy, s.p.</v>
      </c>
      <c r="G119" s="40"/>
      <c r="H119" s="40"/>
      <c r="I119" s="32" t="s">
        <v>30</v>
      </c>
      <c r="J119" s="36" t="str">
        <f>E23</f>
        <v>Ing. Adam Balažovič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32" t="s">
        <v>33</v>
      </c>
      <c r="J120" s="36" t="str">
        <f>E26</f>
        <v>VZD INVEST,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119</v>
      </c>
      <c r="D122" s="202" t="s">
        <v>61</v>
      </c>
      <c r="E122" s="202" t="s">
        <v>57</v>
      </c>
      <c r="F122" s="202" t="s">
        <v>58</v>
      </c>
      <c r="G122" s="202" t="s">
        <v>120</v>
      </c>
      <c r="H122" s="202" t="s">
        <v>121</v>
      </c>
      <c r="I122" s="202" t="s">
        <v>122</v>
      </c>
      <c r="J122" s="202" t="s">
        <v>113</v>
      </c>
      <c r="K122" s="203" t="s">
        <v>123</v>
      </c>
      <c r="L122" s="204"/>
      <c r="M122" s="100" t="s">
        <v>1</v>
      </c>
      <c r="N122" s="101" t="s">
        <v>40</v>
      </c>
      <c r="O122" s="101" t="s">
        <v>124</v>
      </c>
      <c r="P122" s="101" t="s">
        <v>125</v>
      </c>
      <c r="Q122" s="101" t="s">
        <v>126</v>
      </c>
      <c r="R122" s="101" t="s">
        <v>127</v>
      </c>
      <c r="S122" s="101" t="s">
        <v>128</v>
      </c>
      <c r="T122" s="102" t="s">
        <v>129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130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</f>
        <v>0</v>
      </c>
      <c r="Q123" s="104"/>
      <c r="R123" s="207">
        <f>R124</f>
        <v>0.0465</v>
      </c>
      <c r="S123" s="104"/>
      <c r="T123" s="208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115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75</v>
      </c>
      <c r="E124" s="213" t="s">
        <v>131</v>
      </c>
      <c r="F124" s="213" t="s">
        <v>132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P125+P232</f>
        <v>0</v>
      </c>
      <c r="Q124" s="218"/>
      <c r="R124" s="219">
        <f>R125+R232</f>
        <v>0.0465</v>
      </c>
      <c r="S124" s="218"/>
      <c r="T124" s="220">
        <f>T125+T232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75</v>
      </c>
      <c r="AU124" s="222" t="s">
        <v>76</v>
      </c>
      <c r="AY124" s="221" t="s">
        <v>133</v>
      </c>
      <c r="BK124" s="223">
        <f>BK125+BK232</f>
        <v>0</v>
      </c>
    </row>
    <row r="125" s="12" customFormat="1" ht="22.8" customHeight="1">
      <c r="A125" s="12"/>
      <c r="B125" s="210"/>
      <c r="C125" s="211"/>
      <c r="D125" s="212" t="s">
        <v>75</v>
      </c>
      <c r="E125" s="224" t="s">
        <v>83</v>
      </c>
      <c r="F125" s="224" t="s">
        <v>134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SUM(P126:P231)</f>
        <v>0</v>
      </c>
      <c r="Q125" s="218"/>
      <c r="R125" s="219">
        <f>SUM(R126:R231)</f>
        <v>0.0465</v>
      </c>
      <c r="S125" s="218"/>
      <c r="T125" s="220">
        <f>SUM(T126:T231)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83</v>
      </c>
      <c r="AT125" s="222" t="s">
        <v>75</v>
      </c>
      <c r="AU125" s="222" t="s">
        <v>83</v>
      </c>
      <c r="AY125" s="221" t="s">
        <v>133</v>
      </c>
      <c r="BK125" s="223">
        <f>SUM(BK126:BK231)</f>
        <v>0</v>
      </c>
    </row>
    <row r="126" s="2" customFormat="1" ht="24.15" customHeight="1">
      <c r="A126" s="38"/>
      <c r="B126" s="39"/>
      <c r="C126" s="226" t="s">
        <v>83</v>
      </c>
      <c r="D126" s="226" t="s">
        <v>135</v>
      </c>
      <c r="E126" s="227" t="s">
        <v>291</v>
      </c>
      <c r="F126" s="228" t="s">
        <v>292</v>
      </c>
      <c r="G126" s="229" t="s">
        <v>138</v>
      </c>
      <c r="H126" s="230">
        <v>10450</v>
      </c>
      <c r="I126" s="231"/>
      <c r="J126" s="232">
        <f>ROUND(I126*H126,2)</f>
        <v>0</v>
      </c>
      <c r="K126" s="228" t="s">
        <v>139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140</v>
      </c>
      <c r="AT126" s="237" t="s">
        <v>135</v>
      </c>
      <c r="AU126" s="237" t="s">
        <v>85</v>
      </c>
      <c r="AY126" s="17" t="s">
        <v>133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140</v>
      </c>
      <c r="BM126" s="237" t="s">
        <v>293</v>
      </c>
    </row>
    <row r="127" s="2" customFormat="1">
      <c r="A127" s="38"/>
      <c r="B127" s="39"/>
      <c r="C127" s="40"/>
      <c r="D127" s="239" t="s">
        <v>142</v>
      </c>
      <c r="E127" s="40"/>
      <c r="F127" s="240" t="s">
        <v>294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142</v>
      </c>
      <c r="AU127" s="17" t="s">
        <v>85</v>
      </c>
    </row>
    <row r="128" s="2" customFormat="1">
      <c r="A128" s="38"/>
      <c r="B128" s="39"/>
      <c r="C128" s="40"/>
      <c r="D128" s="244" t="s">
        <v>144</v>
      </c>
      <c r="E128" s="40"/>
      <c r="F128" s="245" t="s">
        <v>295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144</v>
      </c>
      <c r="AU128" s="17" t="s">
        <v>85</v>
      </c>
    </row>
    <row r="129" s="13" customFormat="1">
      <c r="A129" s="13"/>
      <c r="B129" s="246"/>
      <c r="C129" s="247"/>
      <c r="D129" s="239" t="s">
        <v>146</v>
      </c>
      <c r="E129" s="248" t="s">
        <v>1</v>
      </c>
      <c r="F129" s="249" t="s">
        <v>296</v>
      </c>
      <c r="G129" s="247"/>
      <c r="H129" s="250">
        <v>3300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6" t="s">
        <v>146</v>
      </c>
      <c r="AU129" s="256" t="s">
        <v>85</v>
      </c>
      <c r="AV129" s="13" t="s">
        <v>85</v>
      </c>
      <c r="AW129" s="13" t="s">
        <v>32</v>
      </c>
      <c r="AX129" s="13" t="s">
        <v>76</v>
      </c>
      <c r="AY129" s="256" t="s">
        <v>133</v>
      </c>
    </row>
    <row r="130" s="14" customFormat="1">
      <c r="A130" s="14"/>
      <c r="B130" s="257"/>
      <c r="C130" s="258"/>
      <c r="D130" s="239" t="s">
        <v>146</v>
      </c>
      <c r="E130" s="259" t="s">
        <v>1</v>
      </c>
      <c r="F130" s="260" t="s">
        <v>297</v>
      </c>
      <c r="G130" s="258"/>
      <c r="H130" s="261">
        <v>3300</v>
      </c>
      <c r="I130" s="262"/>
      <c r="J130" s="258"/>
      <c r="K130" s="258"/>
      <c r="L130" s="263"/>
      <c r="M130" s="264"/>
      <c r="N130" s="265"/>
      <c r="O130" s="265"/>
      <c r="P130" s="265"/>
      <c r="Q130" s="265"/>
      <c r="R130" s="265"/>
      <c r="S130" s="265"/>
      <c r="T130" s="26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7" t="s">
        <v>146</v>
      </c>
      <c r="AU130" s="267" t="s">
        <v>85</v>
      </c>
      <c r="AV130" s="14" t="s">
        <v>149</v>
      </c>
      <c r="AW130" s="14" t="s">
        <v>32</v>
      </c>
      <c r="AX130" s="14" t="s">
        <v>76</v>
      </c>
      <c r="AY130" s="267" t="s">
        <v>133</v>
      </c>
    </row>
    <row r="131" s="13" customFormat="1">
      <c r="A131" s="13"/>
      <c r="B131" s="246"/>
      <c r="C131" s="247"/>
      <c r="D131" s="239" t="s">
        <v>146</v>
      </c>
      <c r="E131" s="248" t="s">
        <v>1</v>
      </c>
      <c r="F131" s="249" t="s">
        <v>298</v>
      </c>
      <c r="G131" s="247"/>
      <c r="H131" s="250">
        <v>1250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6" t="s">
        <v>146</v>
      </c>
      <c r="AU131" s="256" t="s">
        <v>85</v>
      </c>
      <c r="AV131" s="13" t="s">
        <v>85</v>
      </c>
      <c r="AW131" s="13" t="s">
        <v>32</v>
      </c>
      <c r="AX131" s="13" t="s">
        <v>76</v>
      </c>
      <c r="AY131" s="256" t="s">
        <v>133</v>
      </c>
    </row>
    <row r="132" s="14" customFormat="1">
      <c r="A132" s="14"/>
      <c r="B132" s="257"/>
      <c r="C132" s="258"/>
      <c r="D132" s="239" t="s">
        <v>146</v>
      </c>
      <c r="E132" s="259" t="s">
        <v>1</v>
      </c>
      <c r="F132" s="260" t="s">
        <v>299</v>
      </c>
      <c r="G132" s="258"/>
      <c r="H132" s="261">
        <v>1250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7" t="s">
        <v>146</v>
      </c>
      <c r="AU132" s="267" t="s">
        <v>85</v>
      </c>
      <c r="AV132" s="14" t="s">
        <v>149</v>
      </c>
      <c r="AW132" s="14" t="s">
        <v>32</v>
      </c>
      <c r="AX132" s="14" t="s">
        <v>76</v>
      </c>
      <c r="AY132" s="267" t="s">
        <v>133</v>
      </c>
    </row>
    <row r="133" s="13" customFormat="1">
      <c r="A133" s="13"/>
      <c r="B133" s="246"/>
      <c r="C133" s="247"/>
      <c r="D133" s="239" t="s">
        <v>146</v>
      </c>
      <c r="E133" s="248" t="s">
        <v>1</v>
      </c>
      <c r="F133" s="249" t="s">
        <v>300</v>
      </c>
      <c r="G133" s="247"/>
      <c r="H133" s="250">
        <v>5900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6" t="s">
        <v>146</v>
      </c>
      <c r="AU133" s="256" t="s">
        <v>85</v>
      </c>
      <c r="AV133" s="13" t="s">
        <v>85</v>
      </c>
      <c r="AW133" s="13" t="s">
        <v>32</v>
      </c>
      <c r="AX133" s="13" t="s">
        <v>76</v>
      </c>
      <c r="AY133" s="256" t="s">
        <v>133</v>
      </c>
    </row>
    <row r="134" s="14" customFormat="1">
      <c r="A134" s="14"/>
      <c r="B134" s="257"/>
      <c r="C134" s="258"/>
      <c r="D134" s="239" t="s">
        <v>146</v>
      </c>
      <c r="E134" s="259" t="s">
        <v>1</v>
      </c>
      <c r="F134" s="260" t="s">
        <v>301</v>
      </c>
      <c r="G134" s="258"/>
      <c r="H134" s="261">
        <v>5900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7" t="s">
        <v>146</v>
      </c>
      <c r="AU134" s="267" t="s">
        <v>85</v>
      </c>
      <c r="AV134" s="14" t="s">
        <v>149</v>
      </c>
      <c r="AW134" s="14" t="s">
        <v>32</v>
      </c>
      <c r="AX134" s="14" t="s">
        <v>76</v>
      </c>
      <c r="AY134" s="267" t="s">
        <v>133</v>
      </c>
    </row>
    <row r="135" s="15" customFormat="1">
      <c r="A135" s="15"/>
      <c r="B135" s="268"/>
      <c r="C135" s="269"/>
      <c r="D135" s="239" t="s">
        <v>146</v>
      </c>
      <c r="E135" s="270" t="s">
        <v>1</v>
      </c>
      <c r="F135" s="271" t="s">
        <v>152</v>
      </c>
      <c r="G135" s="269"/>
      <c r="H135" s="272">
        <v>10450</v>
      </c>
      <c r="I135" s="273"/>
      <c r="J135" s="269"/>
      <c r="K135" s="269"/>
      <c r="L135" s="274"/>
      <c r="M135" s="275"/>
      <c r="N135" s="276"/>
      <c r="O135" s="276"/>
      <c r="P135" s="276"/>
      <c r="Q135" s="276"/>
      <c r="R135" s="276"/>
      <c r="S135" s="276"/>
      <c r="T135" s="27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8" t="s">
        <v>146</v>
      </c>
      <c r="AU135" s="278" t="s">
        <v>85</v>
      </c>
      <c r="AV135" s="15" t="s">
        <v>140</v>
      </c>
      <c r="AW135" s="15" t="s">
        <v>32</v>
      </c>
      <c r="AX135" s="15" t="s">
        <v>83</v>
      </c>
      <c r="AY135" s="278" t="s">
        <v>133</v>
      </c>
    </row>
    <row r="136" s="2" customFormat="1" ht="24.15" customHeight="1">
      <c r="A136" s="38"/>
      <c r="B136" s="39"/>
      <c r="C136" s="226" t="s">
        <v>85</v>
      </c>
      <c r="D136" s="226" t="s">
        <v>135</v>
      </c>
      <c r="E136" s="227" t="s">
        <v>302</v>
      </c>
      <c r="F136" s="228" t="s">
        <v>303</v>
      </c>
      <c r="G136" s="229" t="s">
        <v>197</v>
      </c>
      <c r="H136" s="230">
        <v>6270</v>
      </c>
      <c r="I136" s="231"/>
      <c r="J136" s="232">
        <f>ROUND(I136*H136,2)</f>
        <v>0</v>
      </c>
      <c r="K136" s="228" t="s">
        <v>139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140</v>
      </c>
      <c r="AT136" s="237" t="s">
        <v>135</v>
      </c>
      <c r="AU136" s="237" t="s">
        <v>85</v>
      </c>
      <c r="AY136" s="17" t="s">
        <v>133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140</v>
      </c>
      <c r="BM136" s="237" t="s">
        <v>304</v>
      </c>
    </row>
    <row r="137" s="2" customFormat="1">
      <c r="A137" s="38"/>
      <c r="B137" s="39"/>
      <c r="C137" s="40"/>
      <c r="D137" s="239" t="s">
        <v>142</v>
      </c>
      <c r="E137" s="40"/>
      <c r="F137" s="240" t="s">
        <v>305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142</v>
      </c>
      <c r="AU137" s="17" t="s">
        <v>85</v>
      </c>
    </row>
    <row r="138" s="2" customFormat="1">
      <c r="A138" s="38"/>
      <c r="B138" s="39"/>
      <c r="C138" s="40"/>
      <c r="D138" s="244" t="s">
        <v>144</v>
      </c>
      <c r="E138" s="40"/>
      <c r="F138" s="245" t="s">
        <v>306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144</v>
      </c>
      <c r="AU138" s="17" t="s">
        <v>85</v>
      </c>
    </row>
    <row r="139" s="13" customFormat="1">
      <c r="A139" s="13"/>
      <c r="B139" s="246"/>
      <c r="C139" s="247"/>
      <c r="D139" s="239" t="s">
        <v>146</v>
      </c>
      <c r="E139" s="248" t="s">
        <v>1</v>
      </c>
      <c r="F139" s="249" t="s">
        <v>307</v>
      </c>
      <c r="G139" s="247"/>
      <c r="H139" s="250">
        <v>1980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146</v>
      </c>
      <c r="AU139" s="256" t="s">
        <v>85</v>
      </c>
      <c r="AV139" s="13" t="s">
        <v>85</v>
      </c>
      <c r="AW139" s="13" t="s">
        <v>32</v>
      </c>
      <c r="AX139" s="13" t="s">
        <v>76</v>
      </c>
      <c r="AY139" s="256" t="s">
        <v>133</v>
      </c>
    </row>
    <row r="140" s="14" customFormat="1">
      <c r="A140" s="14"/>
      <c r="B140" s="257"/>
      <c r="C140" s="258"/>
      <c r="D140" s="239" t="s">
        <v>146</v>
      </c>
      <c r="E140" s="259" t="s">
        <v>1</v>
      </c>
      <c r="F140" s="260" t="s">
        <v>308</v>
      </c>
      <c r="G140" s="258"/>
      <c r="H140" s="261">
        <v>1980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7" t="s">
        <v>146</v>
      </c>
      <c r="AU140" s="267" t="s">
        <v>85</v>
      </c>
      <c r="AV140" s="14" t="s">
        <v>149</v>
      </c>
      <c r="AW140" s="14" t="s">
        <v>32</v>
      </c>
      <c r="AX140" s="14" t="s">
        <v>76</v>
      </c>
      <c r="AY140" s="267" t="s">
        <v>133</v>
      </c>
    </row>
    <row r="141" s="13" customFormat="1">
      <c r="A141" s="13"/>
      <c r="B141" s="246"/>
      <c r="C141" s="247"/>
      <c r="D141" s="239" t="s">
        <v>146</v>
      </c>
      <c r="E141" s="248" t="s">
        <v>1</v>
      </c>
      <c r="F141" s="249" t="s">
        <v>309</v>
      </c>
      <c r="G141" s="247"/>
      <c r="H141" s="250">
        <v>750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146</v>
      </c>
      <c r="AU141" s="256" t="s">
        <v>85</v>
      </c>
      <c r="AV141" s="13" t="s">
        <v>85</v>
      </c>
      <c r="AW141" s="13" t="s">
        <v>32</v>
      </c>
      <c r="AX141" s="13" t="s">
        <v>76</v>
      </c>
      <c r="AY141" s="256" t="s">
        <v>133</v>
      </c>
    </row>
    <row r="142" s="14" customFormat="1">
      <c r="A142" s="14"/>
      <c r="B142" s="257"/>
      <c r="C142" s="258"/>
      <c r="D142" s="239" t="s">
        <v>146</v>
      </c>
      <c r="E142" s="259" t="s">
        <v>1</v>
      </c>
      <c r="F142" s="260" t="s">
        <v>310</v>
      </c>
      <c r="G142" s="258"/>
      <c r="H142" s="261">
        <v>750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7" t="s">
        <v>146</v>
      </c>
      <c r="AU142" s="267" t="s">
        <v>85</v>
      </c>
      <c r="AV142" s="14" t="s">
        <v>149</v>
      </c>
      <c r="AW142" s="14" t="s">
        <v>32</v>
      </c>
      <c r="AX142" s="14" t="s">
        <v>76</v>
      </c>
      <c r="AY142" s="267" t="s">
        <v>133</v>
      </c>
    </row>
    <row r="143" s="13" customFormat="1">
      <c r="A143" s="13"/>
      <c r="B143" s="246"/>
      <c r="C143" s="247"/>
      <c r="D143" s="239" t="s">
        <v>146</v>
      </c>
      <c r="E143" s="248" t="s">
        <v>1</v>
      </c>
      <c r="F143" s="249" t="s">
        <v>311</v>
      </c>
      <c r="G143" s="247"/>
      <c r="H143" s="250">
        <v>3540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146</v>
      </c>
      <c r="AU143" s="256" t="s">
        <v>85</v>
      </c>
      <c r="AV143" s="13" t="s">
        <v>85</v>
      </c>
      <c r="AW143" s="13" t="s">
        <v>32</v>
      </c>
      <c r="AX143" s="13" t="s">
        <v>76</v>
      </c>
      <c r="AY143" s="256" t="s">
        <v>133</v>
      </c>
    </row>
    <row r="144" s="14" customFormat="1">
      <c r="A144" s="14"/>
      <c r="B144" s="257"/>
      <c r="C144" s="258"/>
      <c r="D144" s="239" t="s">
        <v>146</v>
      </c>
      <c r="E144" s="259" t="s">
        <v>1</v>
      </c>
      <c r="F144" s="260" t="s">
        <v>312</v>
      </c>
      <c r="G144" s="258"/>
      <c r="H144" s="261">
        <v>3540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146</v>
      </c>
      <c r="AU144" s="267" t="s">
        <v>85</v>
      </c>
      <c r="AV144" s="14" t="s">
        <v>149</v>
      </c>
      <c r="AW144" s="14" t="s">
        <v>32</v>
      </c>
      <c r="AX144" s="14" t="s">
        <v>76</v>
      </c>
      <c r="AY144" s="267" t="s">
        <v>133</v>
      </c>
    </row>
    <row r="145" s="15" customFormat="1">
      <c r="A145" s="15"/>
      <c r="B145" s="268"/>
      <c r="C145" s="269"/>
      <c r="D145" s="239" t="s">
        <v>146</v>
      </c>
      <c r="E145" s="270" t="s">
        <v>1</v>
      </c>
      <c r="F145" s="271" t="s">
        <v>152</v>
      </c>
      <c r="G145" s="269"/>
      <c r="H145" s="272">
        <v>6270</v>
      </c>
      <c r="I145" s="273"/>
      <c r="J145" s="269"/>
      <c r="K145" s="269"/>
      <c r="L145" s="274"/>
      <c r="M145" s="275"/>
      <c r="N145" s="276"/>
      <c r="O145" s="276"/>
      <c r="P145" s="276"/>
      <c r="Q145" s="276"/>
      <c r="R145" s="276"/>
      <c r="S145" s="276"/>
      <c r="T145" s="27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8" t="s">
        <v>146</v>
      </c>
      <c r="AU145" s="278" t="s">
        <v>85</v>
      </c>
      <c r="AV145" s="15" t="s">
        <v>140</v>
      </c>
      <c r="AW145" s="15" t="s">
        <v>32</v>
      </c>
      <c r="AX145" s="15" t="s">
        <v>83</v>
      </c>
      <c r="AY145" s="278" t="s">
        <v>133</v>
      </c>
    </row>
    <row r="146" s="2" customFormat="1" ht="21.75" customHeight="1">
      <c r="A146" s="38"/>
      <c r="B146" s="39"/>
      <c r="C146" s="226" t="s">
        <v>149</v>
      </c>
      <c r="D146" s="226" t="s">
        <v>135</v>
      </c>
      <c r="E146" s="227" t="s">
        <v>313</v>
      </c>
      <c r="F146" s="228" t="s">
        <v>314</v>
      </c>
      <c r="G146" s="229" t="s">
        <v>197</v>
      </c>
      <c r="H146" s="230">
        <v>3135</v>
      </c>
      <c r="I146" s="231"/>
      <c r="J146" s="232">
        <f>ROUND(I146*H146,2)</f>
        <v>0</v>
      </c>
      <c r="K146" s="228" t="s">
        <v>139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140</v>
      </c>
      <c r="AT146" s="237" t="s">
        <v>135</v>
      </c>
      <c r="AU146" s="237" t="s">
        <v>85</v>
      </c>
      <c r="AY146" s="17" t="s">
        <v>133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140</v>
      </c>
      <c r="BM146" s="237" t="s">
        <v>315</v>
      </c>
    </row>
    <row r="147" s="2" customFormat="1">
      <c r="A147" s="38"/>
      <c r="B147" s="39"/>
      <c r="C147" s="40"/>
      <c r="D147" s="239" t="s">
        <v>142</v>
      </c>
      <c r="E147" s="40"/>
      <c r="F147" s="240" t="s">
        <v>316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142</v>
      </c>
      <c r="AU147" s="17" t="s">
        <v>85</v>
      </c>
    </row>
    <row r="148" s="2" customFormat="1">
      <c r="A148" s="38"/>
      <c r="B148" s="39"/>
      <c r="C148" s="40"/>
      <c r="D148" s="244" t="s">
        <v>144</v>
      </c>
      <c r="E148" s="40"/>
      <c r="F148" s="245" t="s">
        <v>317</v>
      </c>
      <c r="G148" s="40"/>
      <c r="H148" s="40"/>
      <c r="I148" s="241"/>
      <c r="J148" s="40"/>
      <c r="K148" s="40"/>
      <c r="L148" s="44"/>
      <c r="M148" s="242"/>
      <c r="N148" s="24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144</v>
      </c>
      <c r="AU148" s="17" t="s">
        <v>85</v>
      </c>
    </row>
    <row r="149" s="13" customFormat="1">
      <c r="A149" s="13"/>
      <c r="B149" s="246"/>
      <c r="C149" s="247"/>
      <c r="D149" s="239" t="s">
        <v>146</v>
      </c>
      <c r="E149" s="248" t="s">
        <v>1</v>
      </c>
      <c r="F149" s="249" t="s">
        <v>318</v>
      </c>
      <c r="G149" s="247"/>
      <c r="H149" s="250">
        <v>990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146</v>
      </c>
      <c r="AU149" s="256" t="s">
        <v>85</v>
      </c>
      <c r="AV149" s="13" t="s">
        <v>85</v>
      </c>
      <c r="AW149" s="13" t="s">
        <v>32</v>
      </c>
      <c r="AX149" s="13" t="s">
        <v>76</v>
      </c>
      <c r="AY149" s="256" t="s">
        <v>133</v>
      </c>
    </row>
    <row r="150" s="14" customFormat="1">
      <c r="A150" s="14"/>
      <c r="B150" s="257"/>
      <c r="C150" s="258"/>
      <c r="D150" s="239" t="s">
        <v>146</v>
      </c>
      <c r="E150" s="259" t="s">
        <v>1</v>
      </c>
      <c r="F150" s="260" t="s">
        <v>319</v>
      </c>
      <c r="G150" s="258"/>
      <c r="H150" s="261">
        <v>990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146</v>
      </c>
      <c r="AU150" s="267" t="s">
        <v>85</v>
      </c>
      <c r="AV150" s="14" t="s">
        <v>149</v>
      </c>
      <c r="AW150" s="14" t="s">
        <v>32</v>
      </c>
      <c r="AX150" s="14" t="s">
        <v>76</v>
      </c>
      <c r="AY150" s="267" t="s">
        <v>133</v>
      </c>
    </row>
    <row r="151" s="13" customFormat="1">
      <c r="A151" s="13"/>
      <c r="B151" s="246"/>
      <c r="C151" s="247"/>
      <c r="D151" s="239" t="s">
        <v>146</v>
      </c>
      <c r="E151" s="248" t="s">
        <v>1</v>
      </c>
      <c r="F151" s="249" t="s">
        <v>320</v>
      </c>
      <c r="G151" s="247"/>
      <c r="H151" s="250">
        <v>375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146</v>
      </c>
      <c r="AU151" s="256" t="s">
        <v>85</v>
      </c>
      <c r="AV151" s="13" t="s">
        <v>85</v>
      </c>
      <c r="AW151" s="13" t="s">
        <v>32</v>
      </c>
      <c r="AX151" s="13" t="s">
        <v>76</v>
      </c>
      <c r="AY151" s="256" t="s">
        <v>133</v>
      </c>
    </row>
    <row r="152" s="14" customFormat="1">
      <c r="A152" s="14"/>
      <c r="B152" s="257"/>
      <c r="C152" s="258"/>
      <c r="D152" s="239" t="s">
        <v>146</v>
      </c>
      <c r="E152" s="259" t="s">
        <v>1</v>
      </c>
      <c r="F152" s="260" t="s">
        <v>321</v>
      </c>
      <c r="G152" s="258"/>
      <c r="H152" s="261">
        <v>375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7" t="s">
        <v>146</v>
      </c>
      <c r="AU152" s="267" t="s">
        <v>85</v>
      </c>
      <c r="AV152" s="14" t="s">
        <v>149</v>
      </c>
      <c r="AW152" s="14" t="s">
        <v>32</v>
      </c>
      <c r="AX152" s="14" t="s">
        <v>76</v>
      </c>
      <c r="AY152" s="267" t="s">
        <v>133</v>
      </c>
    </row>
    <row r="153" s="13" customFormat="1">
      <c r="A153" s="13"/>
      <c r="B153" s="246"/>
      <c r="C153" s="247"/>
      <c r="D153" s="239" t="s">
        <v>146</v>
      </c>
      <c r="E153" s="248" t="s">
        <v>1</v>
      </c>
      <c r="F153" s="249" t="s">
        <v>322</v>
      </c>
      <c r="G153" s="247"/>
      <c r="H153" s="250">
        <v>1770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146</v>
      </c>
      <c r="AU153" s="256" t="s">
        <v>85</v>
      </c>
      <c r="AV153" s="13" t="s">
        <v>85</v>
      </c>
      <c r="AW153" s="13" t="s">
        <v>32</v>
      </c>
      <c r="AX153" s="13" t="s">
        <v>76</v>
      </c>
      <c r="AY153" s="256" t="s">
        <v>133</v>
      </c>
    </row>
    <row r="154" s="14" customFormat="1">
      <c r="A154" s="14"/>
      <c r="B154" s="257"/>
      <c r="C154" s="258"/>
      <c r="D154" s="239" t="s">
        <v>146</v>
      </c>
      <c r="E154" s="259" t="s">
        <v>1</v>
      </c>
      <c r="F154" s="260" t="s">
        <v>323</v>
      </c>
      <c r="G154" s="258"/>
      <c r="H154" s="261">
        <v>1770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7" t="s">
        <v>146</v>
      </c>
      <c r="AU154" s="267" t="s">
        <v>85</v>
      </c>
      <c r="AV154" s="14" t="s">
        <v>149</v>
      </c>
      <c r="AW154" s="14" t="s">
        <v>32</v>
      </c>
      <c r="AX154" s="14" t="s">
        <v>76</v>
      </c>
      <c r="AY154" s="267" t="s">
        <v>133</v>
      </c>
    </row>
    <row r="155" s="15" customFormat="1">
      <c r="A155" s="15"/>
      <c r="B155" s="268"/>
      <c r="C155" s="269"/>
      <c r="D155" s="239" t="s">
        <v>146</v>
      </c>
      <c r="E155" s="270" t="s">
        <v>1</v>
      </c>
      <c r="F155" s="271" t="s">
        <v>152</v>
      </c>
      <c r="G155" s="269"/>
      <c r="H155" s="272">
        <v>3135</v>
      </c>
      <c r="I155" s="273"/>
      <c r="J155" s="269"/>
      <c r="K155" s="269"/>
      <c r="L155" s="274"/>
      <c r="M155" s="275"/>
      <c r="N155" s="276"/>
      <c r="O155" s="276"/>
      <c r="P155" s="276"/>
      <c r="Q155" s="276"/>
      <c r="R155" s="276"/>
      <c r="S155" s="276"/>
      <c r="T155" s="27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8" t="s">
        <v>146</v>
      </c>
      <c r="AU155" s="278" t="s">
        <v>85</v>
      </c>
      <c r="AV155" s="15" t="s">
        <v>140</v>
      </c>
      <c r="AW155" s="15" t="s">
        <v>32</v>
      </c>
      <c r="AX155" s="15" t="s">
        <v>83</v>
      </c>
      <c r="AY155" s="278" t="s">
        <v>133</v>
      </c>
    </row>
    <row r="156" s="2" customFormat="1" ht="24.15" customHeight="1">
      <c r="A156" s="38"/>
      <c r="B156" s="39"/>
      <c r="C156" s="226" t="s">
        <v>140</v>
      </c>
      <c r="D156" s="226" t="s">
        <v>135</v>
      </c>
      <c r="E156" s="227" t="s">
        <v>324</v>
      </c>
      <c r="F156" s="228" t="s">
        <v>325</v>
      </c>
      <c r="G156" s="229" t="s">
        <v>197</v>
      </c>
      <c r="H156" s="230">
        <v>20425</v>
      </c>
      <c r="I156" s="231"/>
      <c r="J156" s="232">
        <f>ROUND(I156*H156,2)</f>
        <v>0</v>
      </c>
      <c r="K156" s="228" t="s">
        <v>139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140</v>
      </c>
      <c r="AT156" s="237" t="s">
        <v>135</v>
      </c>
      <c r="AU156" s="237" t="s">
        <v>85</v>
      </c>
      <c r="AY156" s="17" t="s">
        <v>133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140</v>
      </c>
      <c r="BM156" s="237" t="s">
        <v>326</v>
      </c>
    </row>
    <row r="157" s="2" customFormat="1">
      <c r="A157" s="38"/>
      <c r="B157" s="39"/>
      <c r="C157" s="40"/>
      <c r="D157" s="239" t="s">
        <v>142</v>
      </c>
      <c r="E157" s="40"/>
      <c r="F157" s="240" t="s">
        <v>327</v>
      </c>
      <c r="G157" s="40"/>
      <c r="H157" s="40"/>
      <c r="I157" s="241"/>
      <c r="J157" s="40"/>
      <c r="K157" s="40"/>
      <c r="L157" s="44"/>
      <c r="M157" s="242"/>
      <c r="N157" s="24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142</v>
      </c>
      <c r="AU157" s="17" t="s">
        <v>85</v>
      </c>
    </row>
    <row r="158" s="2" customFormat="1">
      <c r="A158" s="38"/>
      <c r="B158" s="39"/>
      <c r="C158" s="40"/>
      <c r="D158" s="244" t="s">
        <v>144</v>
      </c>
      <c r="E158" s="40"/>
      <c r="F158" s="245" t="s">
        <v>328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144</v>
      </c>
      <c r="AU158" s="17" t="s">
        <v>85</v>
      </c>
    </row>
    <row r="159" s="13" customFormat="1">
      <c r="A159" s="13"/>
      <c r="B159" s="246"/>
      <c r="C159" s="247"/>
      <c r="D159" s="239" t="s">
        <v>146</v>
      </c>
      <c r="E159" s="248" t="s">
        <v>1</v>
      </c>
      <c r="F159" s="249" t="s">
        <v>150</v>
      </c>
      <c r="G159" s="247"/>
      <c r="H159" s="250">
        <v>7800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146</v>
      </c>
      <c r="AU159" s="256" t="s">
        <v>85</v>
      </c>
      <c r="AV159" s="13" t="s">
        <v>85</v>
      </c>
      <c r="AW159" s="13" t="s">
        <v>32</v>
      </c>
      <c r="AX159" s="13" t="s">
        <v>76</v>
      </c>
      <c r="AY159" s="256" t="s">
        <v>133</v>
      </c>
    </row>
    <row r="160" s="14" customFormat="1">
      <c r="A160" s="14"/>
      <c r="B160" s="257"/>
      <c r="C160" s="258"/>
      <c r="D160" s="239" t="s">
        <v>146</v>
      </c>
      <c r="E160" s="259" t="s">
        <v>1</v>
      </c>
      <c r="F160" s="260" t="s">
        <v>329</v>
      </c>
      <c r="G160" s="258"/>
      <c r="H160" s="261">
        <v>7800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7" t="s">
        <v>146</v>
      </c>
      <c r="AU160" s="267" t="s">
        <v>85</v>
      </c>
      <c r="AV160" s="14" t="s">
        <v>149</v>
      </c>
      <c r="AW160" s="14" t="s">
        <v>32</v>
      </c>
      <c r="AX160" s="14" t="s">
        <v>76</v>
      </c>
      <c r="AY160" s="267" t="s">
        <v>133</v>
      </c>
    </row>
    <row r="161" s="13" customFormat="1">
      <c r="A161" s="13"/>
      <c r="B161" s="246"/>
      <c r="C161" s="247"/>
      <c r="D161" s="239" t="s">
        <v>146</v>
      </c>
      <c r="E161" s="248" t="s">
        <v>1</v>
      </c>
      <c r="F161" s="249" t="s">
        <v>330</v>
      </c>
      <c r="G161" s="247"/>
      <c r="H161" s="250">
        <v>4800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146</v>
      </c>
      <c r="AU161" s="256" t="s">
        <v>85</v>
      </c>
      <c r="AV161" s="13" t="s">
        <v>85</v>
      </c>
      <c r="AW161" s="13" t="s">
        <v>32</v>
      </c>
      <c r="AX161" s="13" t="s">
        <v>76</v>
      </c>
      <c r="AY161" s="256" t="s">
        <v>133</v>
      </c>
    </row>
    <row r="162" s="14" customFormat="1">
      <c r="A162" s="14"/>
      <c r="B162" s="257"/>
      <c r="C162" s="258"/>
      <c r="D162" s="239" t="s">
        <v>146</v>
      </c>
      <c r="E162" s="259" t="s">
        <v>1</v>
      </c>
      <c r="F162" s="260" t="s">
        <v>331</v>
      </c>
      <c r="G162" s="258"/>
      <c r="H162" s="261">
        <v>4800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7" t="s">
        <v>146</v>
      </c>
      <c r="AU162" s="267" t="s">
        <v>85</v>
      </c>
      <c r="AV162" s="14" t="s">
        <v>149</v>
      </c>
      <c r="AW162" s="14" t="s">
        <v>32</v>
      </c>
      <c r="AX162" s="14" t="s">
        <v>76</v>
      </c>
      <c r="AY162" s="267" t="s">
        <v>133</v>
      </c>
    </row>
    <row r="163" s="13" customFormat="1">
      <c r="A163" s="13"/>
      <c r="B163" s="246"/>
      <c r="C163" s="247"/>
      <c r="D163" s="239" t="s">
        <v>146</v>
      </c>
      <c r="E163" s="248" t="s">
        <v>1</v>
      </c>
      <c r="F163" s="249" t="s">
        <v>332</v>
      </c>
      <c r="G163" s="247"/>
      <c r="H163" s="250">
        <v>7300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146</v>
      </c>
      <c r="AU163" s="256" t="s">
        <v>85</v>
      </c>
      <c r="AV163" s="13" t="s">
        <v>85</v>
      </c>
      <c r="AW163" s="13" t="s">
        <v>32</v>
      </c>
      <c r="AX163" s="13" t="s">
        <v>76</v>
      </c>
      <c r="AY163" s="256" t="s">
        <v>133</v>
      </c>
    </row>
    <row r="164" s="14" customFormat="1">
      <c r="A164" s="14"/>
      <c r="B164" s="257"/>
      <c r="C164" s="258"/>
      <c r="D164" s="239" t="s">
        <v>146</v>
      </c>
      <c r="E164" s="259" t="s">
        <v>1</v>
      </c>
      <c r="F164" s="260" t="s">
        <v>333</v>
      </c>
      <c r="G164" s="258"/>
      <c r="H164" s="261">
        <v>7300</v>
      </c>
      <c r="I164" s="262"/>
      <c r="J164" s="258"/>
      <c r="K164" s="258"/>
      <c r="L164" s="263"/>
      <c r="M164" s="264"/>
      <c r="N164" s="265"/>
      <c r="O164" s="265"/>
      <c r="P164" s="265"/>
      <c r="Q164" s="265"/>
      <c r="R164" s="265"/>
      <c r="S164" s="265"/>
      <c r="T164" s="26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7" t="s">
        <v>146</v>
      </c>
      <c r="AU164" s="267" t="s">
        <v>85</v>
      </c>
      <c r="AV164" s="14" t="s">
        <v>149</v>
      </c>
      <c r="AW164" s="14" t="s">
        <v>32</v>
      </c>
      <c r="AX164" s="14" t="s">
        <v>76</v>
      </c>
      <c r="AY164" s="267" t="s">
        <v>133</v>
      </c>
    </row>
    <row r="165" s="13" customFormat="1">
      <c r="A165" s="13"/>
      <c r="B165" s="246"/>
      <c r="C165" s="247"/>
      <c r="D165" s="239" t="s">
        <v>146</v>
      </c>
      <c r="E165" s="248" t="s">
        <v>1</v>
      </c>
      <c r="F165" s="249" t="s">
        <v>334</v>
      </c>
      <c r="G165" s="247"/>
      <c r="H165" s="250">
        <v>525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146</v>
      </c>
      <c r="AU165" s="256" t="s">
        <v>85</v>
      </c>
      <c r="AV165" s="13" t="s">
        <v>85</v>
      </c>
      <c r="AW165" s="13" t="s">
        <v>32</v>
      </c>
      <c r="AX165" s="13" t="s">
        <v>76</v>
      </c>
      <c r="AY165" s="256" t="s">
        <v>133</v>
      </c>
    </row>
    <row r="166" s="14" customFormat="1">
      <c r="A166" s="14"/>
      <c r="B166" s="257"/>
      <c r="C166" s="258"/>
      <c r="D166" s="239" t="s">
        <v>146</v>
      </c>
      <c r="E166" s="259" t="s">
        <v>1</v>
      </c>
      <c r="F166" s="260" t="s">
        <v>335</v>
      </c>
      <c r="G166" s="258"/>
      <c r="H166" s="261">
        <v>525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146</v>
      </c>
      <c r="AU166" s="267" t="s">
        <v>85</v>
      </c>
      <c r="AV166" s="14" t="s">
        <v>149</v>
      </c>
      <c r="AW166" s="14" t="s">
        <v>32</v>
      </c>
      <c r="AX166" s="14" t="s">
        <v>76</v>
      </c>
      <c r="AY166" s="267" t="s">
        <v>133</v>
      </c>
    </row>
    <row r="167" s="15" customFormat="1">
      <c r="A167" s="15"/>
      <c r="B167" s="268"/>
      <c r="C167" s="269"/>
      <c r="D167" s="239" t="s">
        <v>146</v>
      </c>
      <c r="E167" s="270" t="s">
        <v>1</v>
      </c>
      <c r="F167" s="271" t="s">
        <v>152</v>
      </c>
      <c r="G167" s="269"/>
      <c r="H167" s="272">
        <v>20425</v>
      </c>
      <c r="I167" s="273"/>
      <c r="J167" s="269"/>
      <c r="K167" s="269"/>
      <c r="L167" s="274"/>
      <c r="M167" s="275"/>
      <c r="N167" s="276"/>
      <c r="O167" s="276"/>
      <c r="P167" s="276"/>
      <c r="Q167" s="276"/>
      <c r="R167" s="276"/>
      <c r="S167" s="276"/>
      <c r="T167" s="27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8" t="s">
        <v>146</v>
      </c>
      <c r="AU167" s="278" t="s">
        <v>85</v>
      </c>
      <c r="AV167" s="15" t="s">
        <v>140</v>
      </c>
      <c r="AW167" s="15" t="s">
        <v>32</v>
      </c>
      <c r="AX167" s="15" t="s">
        <v>83</v>
      </c>
      <c r="AY167" s="278" t="s">
        <v>133</v>
      </c>
    </row>
    <row r="168" s="2" customFormat="1" ht="33" customHeight="1">
      <c r="A168" s="38"/>
      <c r="B168" s="39"/>
      <c r="C168" s="226" t="s">
        <v>176</v>
      </c>
      <c r="D168" s="226" t="s">
        <v>135</v>
      </c>
      <c r="E168" s="227" t="s">
        <v>336</v>
      </c>
      <c r="F168" s="228" t="s">
        <v>337</v>
      </c>
      <c r="G168" s="229" t="s">
        <v>138</v>
      </c>
      <c r="H168" s="230">
        <v>8100</v>
      </c>
      <c r="I168" s="231"/>
      <c r="J168" s="232">
        <f>ROUND(I168*H168,2)</f>
        <v>0</v>
      </c>
      <c r="K168" s="228" t="s">
        <v>139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140</v>
      </c>
      <c r="AT168" s="237" t="s">
        <v>135</v>
      </c>
      <c r="AU168" s="237" t="s">
        <v>85</v>
      </c>
      <c r="AY168" s="17" t="s">
        <v>133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140</v>
      </c>
      <c r="BM168" s="237" t="s">
        <v>338</v>
      </c>
    </row>
    <row r="169" s="2" customFormat="1">
      <c r="A169" s="38"/>
      <c r="B169" s="39"/>
      <c r="C169" s="40"/>
      <c r="D169" s="239" t="s">
        <v>142</v>
      </c>
      <c r="E169" s="40"/>
      <c r="F169" s="240" t="s">
        <v>339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142</v>
      </c>
      <c r="AU169" s="17" t="s">
        <v>85</v>
      </c>
    </row>
    <row r="170" s="2" customFormat="1">
      <c r="A170" s="38"/>
      <c r="B170" s="39"/>
      <c r="C170" s="40"/>
      <c r="D170" s="244" t="s">
        <v>144</v>
      </c>
      <c r="E170" s="40"/>
      <c r="F170" s="245" t="s">
        <v>340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144</v>
      </c>
      <c r="AU170" s="17" t="s">
        <v>85</v>
      </c>
    </row>
    <row r="171" s="13" customFormat="1">
      <c r="A171" s="13"/>
      <c r="B171" s="246"/>
      <c r="C171" s="247"/>
      <c r="D171" s="239" t="s">
        <v>146</v>
      </c>
      <c r="E171" s="248" t="s">
        <v>1</v>
      </c>
      <c r="F171" s="249" t="s">
        <v>341</v>
      </c>
      <c r="G171" s="247"/>
      <c r="H171" s="250">
        <v>4150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146</v>
      </c>
      <c r="AU171" s="256" t="s">
        <v>85</v>
      </c>
      <c r="AV171" s="13" t="s">
        <v>85</v>
      </c>
      <c r="AW171" s="13" t="s">
        <v>32</v>
      </c>
      <c r="AX171" s="13" t="s">
        <v>76</v>
      </c>
      <c r="AY171" s="256" t="s">
        <v>133</v>
      </c>
    </row>
    <row r="172" s="14" customFormat="1">
      <c r="A172" s="14"/>
      <c r="B172" s="257"/>
      <c r="C172" s="258"/>
      <c r="D172" s="239" t="s">
        <v>146</v>
      </c>
      <c r="E172" s="259" t="s">
        <v>1</v>
      </c>
      <c r="F172" s="260" t="s">
        <v>342</v>
      </c>
      <c r="G172" s="258"/>
      <c r="H172" s="261">
        <v>4150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7" t="s">
        <v>146</v>
      </c>
      <c r="AU172" s="267" t="s">
        <v>85</v>
      </c>
      <c r="AV172" s="14" t="s">
        <v>149</v>
      </c>
      <c r="AW172" s="14" t="s">
        <v>32</v>
      </c>
      <c r="AX172" s="14" t="s">
        <v>76</v>
      </c>
      <c r="AY172" s="267" t="s">
        <v>133</v>
      </c>
    </row>
    <row r="173" s="13" customFormat="1">
      <c r="A173" s="13"/>
      <c r="B173" s="246"/>
      <c r="C173" s="247"/>
      <c r="D173" s="239" t="s">
        <v>146</v>
      </c>
      <c r="E173" s="248" t="s">
        <v>1</v>
      </c>
      <c r="F173" s="249" t="s">
        <v>343</v>
      </c>
      <c r="G173" s="247"/>
      <c r="H173" s="250">
        <v>2400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146</v>
      </c>
      <c r="AU173" s="256" t="s">
        <v>85</v>
      </c>
      <c r="AV173" s="13" t="s">
        <v>85</v>
      </c>
      <c r="AW173" s="13" t="s">
        <v>32</v>
      </c>
      <c r="AX173" s="13" t="s">
        <v>76</v>
      </c>
      <c r="AY173" s="256" t="s">
        <v>133</v>
      </c>
    </row>
    <row r="174" s="14" customFormat="1">
      <c r="A174" s="14"/>
      <c r="B174" s="257"/>
      <c r="C174" s="258"/>
      <c r="D174" s="239" t="s">
        <v>146</v>
      </c>
      <c r="E174" s="259" t="s">
        <v>1</v>
      </c>
      <c r="F174" s="260" t="s">
        <v>344</v>
      </c>
      <c r="G174" s="258"/>
      <c r="H174" s="261">
        <v>2400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7" t="s">
        <v>146</v>
      </c>
      <c r="AU174" s="267" t="s">
        <v>85</v>
      </c>
      <c r="AV174" s="14" t="s">
        <v>149</v>
      </c>
      <c r="AW174" s="14" t="s">
        <v>32</v>
      </c>
      <c r="AX174" s="14" t="s">
        <v>76</v>
      </c>
      <c r="AY174" s="267" t="s">
        <v>133</v>
      </c>
    </row>
    <row r="175" s="13" customFormat="1">
      <c r="A175" s="13"/>
      <c r="B175" s="246"/>
      <c r="C175" s="247"/>
      <c r="D175" s="239" t="s">
        <v>146</v>
      </c>
      <c r="E175" s="248" t="s">
        <v>1</v>
      </c>
      <c r="F175" s="249" t="s">
        <v>345</v>
      </c>
      <c r="G175" s="247"/>
      <c r="H175" s="250">
        <v>1550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146</v>
      </c>
      <c r="AU175" s="256" t="s">
        <v>85</v>
      </c>
      <c r="AV175" s="13" t="s">
        <v>85</v>
      </c>
      <c r="AW175" s="13" t="s">
        <v>32</v>
      </c>
      <c r="AX175" s="13" t="s">
        <v>76</v>
      </c>
      <c r="AY175" s="256" t="s">
        <v>133</v>
      </c>
    </row>
    <row r="176" s="14" customFormat="1">
      <c r="A176" s="14"/>
      <c r="B176" s="257"/>
      <c r="C176" s="258"/>
      <c r="D176" s="239" t="s">
        <v>146</v>
      </c>
      <c r="E176" s="259" t="s">
        <v>1</v>
      </c>
      <c r="F176" s="260" t="s">
        <v>346</v>
      </c>
      <c r="G176" s="258"/>
      <c r="H176" s="261">
        <v>1550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146</v>
      </c>
      <c r="AU176" s="267" t="s">
        <v>85</v>
      </c>
      <c r="AV176" s="14" t="s">
        <v>149</v>
      </c>
      <c r="AW176" s="14" t="s">
        <v>32</v>
      </c>
      <c r="AX176" s="14" t="s">
        <v>76</v>
      </c>
      <c r="AY176" s="267" t="s">
        <v>133</v>
      </c>
    </row>
    <row r="177" s="15" customFormat="1">
      <c r="A177" s="15"/>
      <c r="B177" s="268"/>
      <c r="C177" s="269"/>
      <c r="D177" s="239" t="s">
        <v>146</v>
      </c>
      <c r="E177" s="270" t="s">
        <v>1</v>
      </c>
      <c r="F177" s="271" t="s">
        <v>152</v>
      </c>
      <c r="G177" s="269"/>
      <c r="H177" s="272">
        <v>8100</v>
      </c>
      <c r="I177" s="273"/>
      <c r="J177" s="269"/>
      <c r="K177" s="269"/>
      <c r="L177" s="274"/>
      <c r="M177" s="275"/>
      <c r="N177" s="276"/>
      <c r="O177" s="276"/>
      <c r="P177" s="276"/>
      <c r="Q177" s="276"/>
      <c r="R177" s="276"/>
      <c r="S177" s="276"/>
      <c r="T177" s="27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8" t="s">
        <v>146</v>
      </c>
      <c r="AU177" s="278" t="s">
        <v>85</v>
      </c>
      <c r="AV177" s="15" t="s">
        <v>140</v>
      </c>
      <c r="AW177" s="15" t="s">
        <v>32</v>
      </c>
      <c r="AX177" s="15" t="s">
        <v>83</v>
      </c>
      <c r="AY177" s="278" t="s">
        <v>133</v>
      </c>
    </row>
    <row r="178" s="2" customFormat="1" ht="24.15" customHeight="1">
      <c r="A178" s="38"/>
      <c r="B178" s="39"/>
      <c r="C178" s="226" t="s">
        <v>186</v>
      </c>
      <c r="D178" s="226" t="s">
        <v>135</v>
      </c>
      <c r="E178" s="227" t="s">
        <v>347</v>
      </c>
      <c r="F178" s="228" t="s">
        <v>348</v>
      </c>
      <c r="G178" s="229" t="s">
        <v>138</v>
      </c>
      <c r="H178" s="230">
        <v>1550</v>
      </c>
      <c r="I178" s="231"/>
      <c r="J178" s="232">
        <f>ROUND(I178*H178,2)</f>
        <v>0</v>
      </c>
      <c r="K178" s="228" t="s">
        <v>139</v>
      </c>
      <c r="L178" s="44"/>
      <c r="M178" s="233" t="s">
        <v>1</v>
      </c>
      <c r="N178" s="234" t="s">
        <v>41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140</v>
      </c>
      <c r="AT178" s="237" t="s">
        <v>135</v>
      </c>
      <c r="AU178" s="237" t="s">
        <v>85</v>
      </c>
      <c r="AY178" s="17" t="s">
        <v>133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140</v>
      </c>
      <c r="BM178" s="237" t="s">
        <v>349</v>
      </c>
    </row>
    <row r="179" s="2" customFormat="1">
      <c r="A179" s="38"/>
      <c r="B179" s="39"/>
      <c r="C179" s="40"/>
      <c r="D179" s="239" t="s">
        <v>142</v>
      </c>
      <c r="E179" s="40"/>
      <c r="F179" s="240" t="s">
        <v>350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142</v>
      </c>
      <c r="AU179" s="17" t="s">
        <v>85</v>
      </c>
    </row>
    <row r="180" s="2" customFormat="1">
      <c r="A180" s="38"/>
      <c r="B180" s="39"/>
      <c r="C180" s="40"/>
      <c r="D180" s="244" t="s">
        <v>144</v>
      </c>
      <c r="E180" s="40"/>
      <c r="F180" s="245" t="s">
        <v>351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144</v>
      </c>
      <c r="AU180" s="17" t="s">
        <v>85</v>
      </c>
    </row>
    <row r="181" s="13" customFormat="1">
      <c r="A181" s="13"/>
      <c r="B181" s="246"/>
      <c r="C181" s="247"/>
      <c r="D181" s="239" t="s">
        <v>146</v>
      </c>
      <c r="E181" s="248" t="s">
        <v>1</v>
      </c>
      <c r="F181" s="249" t="s">
        <v>345</v>
      </c>
      <c r="G181" s="247"/>
      <c r="H181" s="250">
        <v>1550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146</v>
      </c>
      <c r="AU181" s="256" t="s">
        <v>85</v>
      </c>
      <c r="AV181" s="13" t="s">
        <v>85</v>
      </c>
      <c r="AW181" s="13" t="s">
        <v>32</v>
      </c>
      <c r="AX181" s="13" t="s">
        <v>76</v>
      </c>
      <c r="AY181" s="256" t="s">
        <v>133</v>
      </c>
    </row>
    <row r="182" s="14" customFormat="1">
      <c r="A182" s="14"/>
      <c r="B182" s="257"/>
      <c r="C182" s="258"/>
      <c r="D182" s="239" t="s">
        <v>146</v>
      </c>
      <c r="E182" s="259" t="s">
        <v>1</v>
      </c>
      <c r="F182" s="260" t="s">
        <v>352</v>
      </c>
      <c r="G182" s="258"/>
      <c r="H182" s="261">
        <v>1550</v>
      </c>
      <c r="I182" s="262"/>
      <c r="J182" s="258"/>
      <c r="K182" s="258"/>
      <c r="L182" s="263"/>
      <c r="M182" s="264"/>
      <c r="N182" s="265"/>
      <c r="O182" s="265"/>
      <c r="P182" s="265"/>
      <c r="Q182" s="265"/>
      <c r="R182" s="265"/>
      <c r="S182" s="265"/>
      <c r="T182" s="26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7" t="s">
        <v>146</v>
      </c>
      <c r="AU182" s="267" t="s">
        <v>85</v>
      </c>
      <c r="AV182" s="14" t="s">
        <v>149</v>
      </c>
      <c r="AW182" s="14" t="s">
        <v>32</v>
      </c>
      <c r="AX182" s="14" t="s">
        <v>76</v>
      </c>
      <c r="AY182" s="267" t="s">
        <v>133</v>
      </c>
    </row>
    <row r="183" s="15" customFormat="1">
      <c r="A183" s="15"/>
      <c r="B183" s="268"/>
      <c r="C183" s="269"/>
      <c r="D183" s="239" t="s">
        <v>146</v>
      </c>
      <c r="E183" s="270" t="s">
        <v>1</v>
      </c>
      <c r="F183" s="271" t="s">
        <v>152</v>
      </c>
      <c r="G183" s="269"/>
      <c r="H183" s="272">
        <v>1550</v>
      </c>
      <c r="I183" s="273"/>
      <c r="J183" s="269"/>
      <c r="K183" s="269"/>
      <c r="L183" s="274"/>
      <c r="M183" s="275"/>
      <c r="N183" s="276"/>
      <c r="O183" s="276"/>
      <c r="P183" s="276"/>
      <c r="Q183" s="276"/>
      <c r="R183" s="276"/>
      <c r="S183" s="276"/>
      <c r="T183" s="27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8" t="s">
        <v>146</v>
      </c>
      <c r="AU183" s="278" t="s">
        <v>85</v>
      </c>
      <c r="AV183" s="15" t="s">
        <v>140</v>
      </c>
      <c r="AW183" s="15" t="s">
        <v>32</v>
      </c>
      <c r="AX183" s="15" t="s">
        <v>83</v>
      </c>
      <c r="AY183" s="278" t="s">
        <v>133</v>
      </c>
    </row>
    <row r="184" s="2" customFormat="1" ht="16.5" customHeight="1">
      <c r="A184" s="38"/>
      <c r="B184" s="39"/>
      <c r="C184" s="284" t="s">
        <v>194</v>
      </c>
      <c r="D184" s="284" t="s">
        <v>353</v>
      </c>
      <c r="E184" s="285" t="s">
        <v>354</v>
      </c>
      <c r="F184" s="286" t="s">
        <v>355</v>
      </c>
      <c r="G184" s="287" t="s">
        <v>356</v>
      </c>
      <c r="H184" s="288">
        <v>46.5</v>
      </c>
      <c r="I184" s="289"/>
      <c r="J184" s="290">
        <f>ROUND(I184*H184,2)</f>
        <v>0</v>
      </c>
      <c r="K184" s="286" t="s">
        <v>139</v>
      </c>
      <c r="L184" s="291"/>
      <c r="M184" s="292" t="s">
        <v>1</v>
      </c>
      <c r="N184" s="293" t="s">
        <v>41</v>
      </c>
      <c r="O184" s="91"/>
      <c r="P184" s="235">
        <f>O184*H184</f>
        <v>0</v>
      </c>
      <c r="Q184" s="235">
        <v>0.001</v>
      </c>
      <c r="R184" s="235">
        <f>Q184*H184</f>
        <v>0.0465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207</v>
      </c>
      <c r="AT184" s="237" t="s">
        <v>353</v>
      </c>
      <c r="AU184" s="237" t="s">
        <v>85</v>
      </c>
      <c r="AY184" s="17" t="s">
        <v>133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140</v>
      </c>
      <c r="BM184" s="237" t="s">
        <v>357</v>
      </c>
    </row>
    <row r="185" s="2" customFormat="1">
      <c r="A185" s="38"/>
      <c r="B185" s="39"/>
      <c r="C185" s="40"/>
      <c r="D185" s="239" t="s">
        <v>142</v>
      </c>
      <c r="E185" s="40"/>
      <c r="F185" s="240" t="s">
        <v>355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142</v>
      </c>
      <c r="AU185" s="17" t="s">
        <v>85</v>
      </c>
    </row>
    <row r="186" s="13" customFormat="1">
      <c r="A186" s="13"/>
      <c r="B186" s="246"/>
      <c r="C186" s="247"/>
      <c r="D186" s="239" t="s">
        <v>146</v>
      </c>
      <c r="E186" s="247"/>
      <c r="F186" s="249" t="s">
        <v>358</v>
      </c>
      <c r="G186" s="247"/>
      <c r="H186" s="250">
        <v>46.5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146</v>
      </c>
      <c r="AU186" s="256" t="s">
        <v>85</v>
      </c>
      <c r="AV186" s="13" t="s">
        <v>85</v>
      </c>
      <c r="AW186" s="13" t="s">
        <v>4</v>
      </c>
      <c r="AX186" s="13" t="s">
        <v>83</v>
      </c>
      <c r="AY186" s="256" t="s">
        <v>133</v>
      </c>
    </row>
    <row r="187" s="2" customFormat="1" ht="33" customHeight="1">
      <c r="A187" s="38"/>
      <c r="B187" s="39"/>
      <c r="C187" s="226" t="s">
        <v>207</v>
      </c>
      <c r="D187" s="226" t="s">
        <v>135</v>
      </c>
      <c r="E187" s="227" t="s">
        <v>359</v>
      </c>
      <c r="F187" s="228" t="s">
        <v>360</v>
      </c>
      <c r="G187" s="229" t="s">
        <v>138</v>
      </c>
      <c r="H187" s="230">
        <v>6550</v>
      </c>
      <c r="I187" s="231"/>
      <c r="J187" s="232">
        <f>ROUND(I187*H187,2)</f>
        <v>0</v>
      </c>
      <c r="K187" s="228" t="s">
        <v>1</v>
      </c>
      <c r="L187" s="44"/>
      <c r="M187" s="233" t="s">
        <v>1</v>
      </c>
      <c r="N187" s="234" t="s">
        <v>41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140</v>
      </c>
      <c r="AT187" s="237" t="s">
        <v>135</v>
      </c>
      <c r="AU187" s="237" t="s">
        <v>85</v>
      </c>
      <c r="AY187" s="17" t="s">
        <v>133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140</v>
      </c>
      <c r="BM187" s="237" t="s">
        <v>361</v>
      </c>
    </row>
    <row r="188" s="2" customFormat="1">
      <c r="A188" s="38"/>
      <c r="B188" s="39"/>
      <c r="C188" s="40"/>
      <c r="D188" s="239" t="s">
        <v>142</v>
      </c>
      <c r="E188" s="40"/>
      <c r="F188" s="240" t="s">
        <v>362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142</v>
      </c>
      <c r="AU188" s="17" t="s">
        <v>85</v>
      </c>
    </row>
    <row r="189" s="2" customFormat="1">
      <c r="A189" s="38"/>
      <c r="B189" s="39"/>
      <c r="C189" s="40"/>
      <c r="D189" s="239" t="s">
        <v>287</v>
      </c>
      <c r="E189" s="40"/>
      <c r="F189" s="279" t="s">
        <v>363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287</v>
      </c>
      <c r="AU189" s="17" t="s">
        <v>85</v>
      </c>
    </row>
    <row r="190" s="13" customFormat="1">
      <c r="A190" s="13"/>
      <c r="B190" s="246"/>
      <c r="C190" s="247"/>
      <c r="D190" s="239" t="s">
        <v>146</v>
      </c>
      <c r="E190" s="248" t="s">
        <v>1</v>
      </c>
      <c r="F190" s="249" t="s">
        <v>341</v>
      </c>
      <c r="G190" s="247"/>
      <c r="H190" s="250">
        <v>4150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6" t="s">
        <v>146</v>
      </c>
      <c r="AU190" s="256" t="s">
        <v>85</v>
      </c>
      <c r="AV190" s="13" t="s">
        <v>85</v>
      </c>
      <c r="AW190" s="13" t="s">
        <v>32</v>
      </c>
      <c r="AX190" s="13" t="s">
        <v>76</v>
      </c>
      <c r="AY190" s="256" t="s">
        <v>133</v>
      </c>
    </row>
    <row r="191" s="14" customFormat="1">
      <c r="A191" s="14"/>
      <c r="B191" s="257"/>
      <c r="C191" s="258"/>
      <c r="D191" s="239" t="s">
        <v>146</v>
      </c>
      <c r="E191" s="259" t="s">
        <v>1</v>
      </c>
      <c r="F191" s="260" t="s">
        <v>364</v>
      </c>
      <c r="G191" s="258"/>
      <c r="H191" s="261">
        <v>4150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7" t="s">
        <v>146</v>
      </c>
      <c r="AU191" s="267" t="s">
        <v>85</v>
      </c>
      <c r="AV191" s="14" t="s">
        <v>149</v>
      </c>
      <c r="AW191" s="14" t="s">
        <v>32</v>
      </c>
      <c r="AX191" s="14" t="s">
        <v>76</v>
      </c>
      <c r="AY191" s="267" t="s">
        <v>133</v>
      </c>
    </row>
    <row r="192" s="13" customFormat="1">
      <c r="A192" s="13"/>
      <c r="B192" s="246"/>
      <c r="C192" s="247"/>
      <c r="D192" s="239" t="s">
        <v>146</v>
      </c>
      <c r="E192" s="248" t="s">
        <v>1</v>
      </c>
      <c r="F192" s="249" t="s">
        <v>343</v>
      </c>
      <c r="G192" s="247"/>
      <c r="H192" s="250">
        <v>2400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146</v>
      </c>
      <c r="AU192" s="256" t="s">
        <v>85</v>
      </c>
      <c r="AV192" s="13" t="s">
        <v>85</v>
      </c>
      <c r="AW192" s="13" t="s">
        <v>32</v>
      </c>
      <c r="AX192" s="13" t="s">
        <v>76</v>
      </c>
      <c r="AY192" s="256" t="s">
        <v>133</v>
      </c>
    </row>
    <row r="193" s="14" customFormat="1">
      <c r="A193" s="14"/>
      <c r="B193" s="257"/>
      <c r="C193" s="258"/>
      <c r="D193" s="239" t="s">
        <v>146</v>
      </c>
      <c r="E193" s="259" t="s">
        <v>1</v>
      </c>
      <c r="F193" s="260" t="s">
        <v>365</v>
      </c>
      <c r="G193" s="258"/>
      <c r="H193" s="261">
        <v>2400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7" t="s">
        <v>146</v>
      </c>
      <c r="AU193" s="267" t="s">
        <v>85</v>
      </c>
      <c r="AV193" s="14" t="s">
        <v>149</v>
      </c>
      <c r="AW193" s="14" t="s">
        <v>32</v>
      </c>
      <c r="AX193" s="14" t="s">
        <v>76</v>
      </c>
      <c r="AY193" s="267" t="s">
        <v>133</v>
      </c>
    </row>
    <row r="194" s="15" customFormat="1">
      <c r="A194" s="15"/>
      <c r="B194" s="268"/>
      <c r="C194" s="269"/>
      <c r="D194" s="239" t="s">
        <v>146</v>
      </c>
      <c r="E194" s="270" t="s">
        <v>1</v>
      </c>
      <c r="F194" s="271" t="s">
        <v>152</v>
      </c>
      <c r="G194" s="269"/>
      <c r="H194" s="272">
        <v>6550</v>
      </c>
      <c r="I194" s="273"/>
      <c r="J194" s="269"/>
      <c r="K194" s="269"/>
      <c r="L194" s="274"/>
      <c r="M194" s="275"/>
      <c r="N194" s="276"/>
      <c r="O194" s="276"/>
      <c r="P194" s="276"/>
      <c r="Q194" s="276"/>
      <c r="R194" s="276"/>
      <c r="S194" s="276"/>
      <c r="T194" s="27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8" t="s">
        <v>146</v>
      </c>
      <c r="AU194" s="278" t="s">
        <v>85</v>
      </c>
      <c r="AV194" s="15" t="s">
        <v>140</v>
      </c>
      <c r="AW194" s="15" t="s">
        <v>32</v>
      </c>
      <c r="AX194" s="15" t="s">
        <v>83</v>
      </c>
      <c r="AY194" s="278" t="s">
        <v>133</v>
      </c>
    </row>
    <row r="195" s="2" customFormat="1" ht="33" customHeight="1">
      <c r="A195" s="38"/>
      <c r="B195" s="39"/>
      <c r="C195" s="226" t="s">
        <v>215</v>
      </c>
      <c r="D195" s="226" t="s">
        <v>135</v>
      </c>
      <c r="E195" s="227" t="s">
        <v>366</v>
      </c>
      <c r="F195" s="228" t="s">
        <v>367</v>
      </c>
      <c r="G195" s="229" t="s">
        <v>138</v>
      </c>
      <c r="H195" s="230">
        <v>4950</v>
      </c>
      <c r="I195" s="231"/>
      <c r="J195" s="232">
        <f>ROUND(I195*H195,2)</f>
        <v>0</v>
      </c>
      <c r="K195" s="228" t="s">
        <v>1</v>
      </c>
      <c r="L195" s="44"/>
      <c r="M195" s="233" t="s">
        <v>1</v>
      </c>
      <c r="N195" s="234" t="s">
        <v>41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140</v>
      </c>
      <c r="AT195" s="237" t="s">
        <v>135</v>
      </c>
      <c r="AU195" s="237" t="s">
        <v>85</v>
      </c>
      <c r="AY195" s="17" t="s">
        <v>133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140</v>
      </c>
      <c r="BM195" s="237" t="s">
        <v>368</v>
      </c>
    </row>
    <row r="196" s="2" customFormat="1">
      <c r="A196" s="38"/>
      <c r="B196" s="39"/>
      <c r="C196" s="40"/>
      <c r="D196" s="239" t="s">
        <v>142</v>
      </c>
      <c r="E196" s="40"/>
      <c r="F196" s="240" t="s">
        <v>367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142</v>
      </c>
      <c r="AU196" s="17" t="s">
        <v>85</v>
      </c>
    </row>
    <row r="197" s="2" customFormat="1">
      <c r="A197" s="38"/>
      <c r="B197" s="39"/>
      <c r="C197" s="40"/>
      <c r="D197" s="239" t="s">
        <v>287</v>
      </c>
      <c r="E197" s="40"/>
      <c r="F197" s="279" t="s">
        <v>363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287</v>
      </c>
      <c r="AU197" s="17" t="s">
        <v>85</v>
      </c>
    </row>
    <row r="198" s="13" customFormat="1">
      <c r="A198" s="13"/>
      <c r="B198" s="246"/>
      <c r="C198" s="247"/>
      <c r="D198" s="239" t="s">
        <v>146</v>
      </c>
      <c r="E198" s="248" t="s">
        <v>1</v>
      </c>
      <c r="F198" s="249" t="s">
        <v>369</v>
      </c>
      <c r="G198" s="247"/>
      <c r="H198" s="250">
        <v>2450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146</v>
      </c>
      <c r="AU198" s="256" t="s">
        <v>85</v>
      </c>
      <c r="AV198" s="13" t="s">
        <v>85</v>
      </c>
      <c r="AW198" s="13" t="s">
        <v>32</v>
      </c>
      <c r="AX198" s="13" t="s">
        <v>76</v>
      </c>
      <c r="AY198" s="256" t="s">
        <v>133</v>
      </c>
    </row>
    <row r="199" s="14" customFormat="1">
      <c r="A199" s="14"/>
      <c r="B199" s="257"/>
      <c r="C199" s="258"/>
      <c r="D199" s="239" t="s">
        <v>146</v>
      </c>
      <c r="E199" s="259" t="s">
        <v>1</v>
      </c>
      <c r="F199" s="260" t="s">
        <v>370</v>
      </c>
      <c r="G199" s="258"/>
      <c r="H199" s="261">
        <v>2450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7" t="s">
        <v>146</v>
      </c>
      <c r="AU199" s="267" t="s">
        <v>85</v>
      </c>
      <c r="AV199" s="14" t="s">
        <v>149</v>
      </c>
      <c r="AW199" s="14" t="s">
        <v>32</v>
      </c>
      <c r="AX199" s="14" t="s">
        <v>76</v>
      </c>
      <c r="AY199" s="267" t="s">
        <v>133</v>
      </c>
    </row>
    <row r="200" s="13" customFormat="1">
      <c r="A200" s="13"/>
      <c r="B200" s="246"/>
      <c r="C200" s="247"/>
      <c r="D200" s="239" t="s">
        <v>146</v>
      </c>
      <c r="E200" s="248" t="s">
        <v>1</v>
      </c>
      <c r="F200" s="249" t="s">
        <v>371</v>
      </c>
      <c r="G200" s="247"/>
      <c r="H200" s="250">
        <v>2500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146</v>
      </c>
      <c r="AU200" s="256" t="s">
        <v>85</v>
      </c>
      <c r="AV200" s="13" t="s">
        <v>85</v>
      </c>
      <c r="AW200" s="13" t="s">
        <v>32</v>
      </c>
      <c r="AX200" s="13" t="s">
        <v>76</v>
      </c>
      <c r="AY200" s="256" t="s">
        <v>133</v>
      </c>
    </row>
    <row r="201" s="14" customFormat="1">
      <c r="A201" s="14"/>
      <c r="B201" s="257"/>
      <c r="C201" s="258"/>
      <c r="D201" s="239" t="s">
        <v>146</v>
      </c>
      <c r="E201" s="259" t="s">
        <v>1</v>
      </c>
      <c r="F201" s="260" t="s">
        <v>372</v>
      </c>
      <c r="G201" s="258"/>
      <c r="H201" s="261">
        <v>2500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7" t="s">
        <v>146</v>
      </c>
      <c r="AU201" s="267" t="s">
        <v>85</v>
      </c>
      <c r="AV201" s="14" t="s">
        <v>149</v>
      </c>
      <c r="AW201" s="14" t="s">
        <v>32</v>
      </c>
      <c r="AX201" s="14" t="s">
        <v>76</v>
      </c>
      <c r="AY201" s="267" t="s">
        <v>133</v>
      </c>
    </row>
    <row r="202" s="15" customFormat="1">
      <c r="A202" s="15"/>
      <c r="B202" s="268"/>
      <c r="C202" s="269"/>
      <c r="D202" s="239" t="s">
        <v>146</v>
      </c>
      <c r="E202" s="270" t="s">
        <v>1</v>
      </c>
      <c r="F202" s="271" t="s">
        <v>152</v>
      </c>
      <c r="G202" s="269"/>
      <c r="H202" s="272">
        <v>4950</v>
      </c>
      <c r="I202" s="273"/>
      <c r="J202" s="269"/>
      <c r="K202" s="269"/>
      <c r="L202" s="274"/>
      <c r="M202" s="275"/>
      <c r="N202" s="276"/>
      <c r="O202" s="276"/>
      <c r="P202" s="276"/>
      <c r="Q202" s="276"/>
      <c r="R202" s="276"/>
      <c r="S202" s="276"/>
      <c r="T202" s="27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8" t="s">
        <v>146</v>
      </c>
      <c r="AU202" s="278" t="s">
        <v>85</v>
      </c>
      <c r="AV202" s="15" t="s">
        <v>140</v>
      </c>
      <c r="AW202" s="15" t="s">
        <v>32</v>
      </c>
      <c r="AX202" s="15" t="s">
        <v>83</v>
      </c>
      <c r="AY202" s="278" t="s">
        <v>133</v>
      </c>
    </row>
    <row r="203" s="2" customFormat="1" ht="24.15" customHeight="1">
      <c r="A203" s="38"/>
      <c r="B203" s="39"/>
      <c r="C203" s="226" t="s">
        <v>169</v>
      </c>
      <c r="D203" s="226" t="s">
        <v>135</v>
      </c>
      <c r="E203" s="227" t="s">
        <v>261</v>
      </c>
      <c r="F203" s="228" t="s">
        <v>262</v>
      </c>
      <c r="G203" s="229" t="s">
        <v>138</v>
      </c>
      <c r="H203" s="230">
        <v>8100</v>
      </c>
      <c r="I203" s="231"/>
      <c r="J203" s="232">
        <f>ROUND(I203*H203,2)</f>
        <v>0</v>
      </c>
      <c r="K203" s="228" t="s">
        <v>139</v>
      </c>
      <c r="L203" s="44"/>
      <c r="M203" s="233" t="s">
        <v>1</v>
      </c>
      <c r="N203" s="234" t="s">
        <v>41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140</v>
      </c>
      <c r="AT203" s="237" t="s">
        <v>135</v>
      </c>
      <c r="AU203" s="237" t="s">
        <v>85</v>
      </c>
      <c r="AY203" s="17" t="s">
        <v>133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140</v>
      </c>
      <c r="BM203" s="237" t="s">
        <v>373</v>
      </c>
    </row>
    <row r="204" s="2" customFormat="1">
      <c r="A204" s="38"/>
      <c r="B204" s="39"/>
      <c r="C204" s="40"/>
      <c r="D204" s="239" t="s">
        <v>142</v>
      </c>
      <c r="E204" s="40"/>
      <c r="F204" s="240" t="s">
        <v>264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142</v>
      </c>
      <c r="AU204" s="17" t="s">
        <v>85</v>
      </c>
    </row>
    <row r="205" s="2" customFormat="1">
      <c r="A205" s="38"/>
      <c r="B205" s="39"/>
      <c r="C205" s="40"/>
      <c r="D205" s="244" t="s">
        <v>144</v>
      </c>
      <c r="E205" s="40"/>
      <c r="F205" s="245" t="s">
        <v>265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144</v>
      </c>
      <c r="AU205" s="17" t="s">
        <v>85</v>
      </c>
    </row>
    <row r="206" s="13" customFormat="1">
      <c r="A206" s="13"/>
      <c r="B206" s="246"/>
      <c r="C206" s="247"/>
      <c r="D206" s="239" t="s">
        <v>146</v>
      </c>
      <c r="E206" s="248" t="s">
        <v>1</v>
      </c>
      <c r="F206" s="249" t="s">
        <v>341</v>
      </c>
      <c r="G206" s="247"/>
      <c r="H206" s="250">
        <v>4150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146</v>
      </c>
      <c r="AU206" s="256" t="s">
        <v>85</v>
      </c>
      <c r="AV206" s="13" t="s">
        <v>85</v>
      </c>
      <c r="AW206" s="13" t="s">
        <v>32</v>
      </c>
      <c r="AX206" s="13" t="s">
        <v>76</v>
      </c>
      <c r="AY206" s="256" t="s">
        <v>133</v>
      </c>
    </row>
    <row r="207" s="14" customFormat="1">
      <c r="A207" s="14"/>
      <c r="B207" s="257"/>
      <c r="C207" s="258"/>
      <c r="D207" s="239" t="s">
        <v>146</v>
      </c>
      <c r="E207" s="259" t="s">
        <v>1</v>
      </c>
      <c r="F207" s="260" t="s">
        <v>374</v>
      </c>
      <c r="G207" s="258"/>
      <c r="H207" s="261">
        <v>4150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7" t="s">
        <v>146</v>
      </c>
      <c r="AU207" s="267" t="s">
        <v>85</v>
      </c>
      <c r="AV207" s="14" t="s">
        <v>149</v>
      </c>
      <c r="AW207" s="14" t="s">
        <v>32</v>
      </c>
      <c r="AX207" s="14" t="s">
        <v>76</v>
      </c>
      <c r="AY207" s="267" t="s">
        <v>133</v>
      </c>
    </row>
    <row r="208" s="13" customFormat="1">
      <c r="A208" s="13"/>
      <c r="B208" s="246"/>
      <c r="C208" s="247"/>
      <c r="D208" s="239" t="s">
        <v>146</v>
      </c>
      <c r="E208" s="248" t="s">
        <v>1</v>
      </c>
      <c r="F208" s="249" t="s">
        <v>343</v>
      </c>
      <c r="G208" s="247"/>
      <c r="H208" s="250">
        <v>2400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6" t="s">
        <v>146</v>
      </c>
      <c r="AU208" s="256" t="s">
        <v>85</v>
      </c>
      <c r="AV208" s="13" t="s">
        <v>85</v>
      </c>
      <c r="AW208" s="13" t="s">
        <v>32</v>
      </c>
      <c r="AX208" s="13" t="s">
        <v>76</v>
      </c>
      <c r="AY208" s="256" t="s">
        <v>133</v>
      </c>
    </row>
    <row r="209" s="14" customFormat="1">
      <c r="A209" s="14"/>
      <c r="B209" s="257"/>
      <c r="C209" s="258"/>
      <c r="D209" s="239" t="s">
        <v>146</v>
      </c>
      <c r="E209" s="259" t="s">
        <v>1</v>
      </c>
      <c r="F209" s="260" t="s">
        <v>375</v>
      </c>
      <c r="G209" s="258"/>
      <c r="H209" s="261">
        <v>2400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7" t="s">
        <v>146</v>
      </c>
      <c r="AU209" s="267" t="s">
        <v>85</v>
      </c>
      <c r="AV209" s="14" t="s">
        <v>149</v>
      </c>
      <c r="AW209" s="14" t="s">
        <v>32</v>
      </c>
      <c r="AX209" s="14" t="s">
        <v>76</v>
      </c>
      <c r="AY209" s="267" t="s">
        <v>133</v>
      </c>
    </row>
    <row r="210" s="13" customFormat="1">
      <c r="A210" s="13"/>
      <c r="B210" s="246"/>
      <c r="C210" s="247"/>
      <c r="D210" s="239" t="s">
        <v>146</v>
      </c>
      <c r="E210" s="248" t="s">
        <v>1</v>
      </c>
      <c r="F210" s="249" t="s">
        <v>345</v>
      </c>
      <c r="G210" s="247"/>
      <c r="H210" s="250">
        <v>1550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6" t="s">
        <v>146</v>
      </c>
      <c r="AU210" s="256" t="s">
        <v>85</v>
      </c>
      <c r="AV210" s="13" t="s">
        <v>85</v>
      </c>
      <c r="AW210" s="13" t="s">
        <v>32</v>
      </c>
      <c r="AX210" s="13" t="s">
        <v>76</v>
      </c>
      <c r="AY210" s="256" t="s">
        <v>133</v>
      </c>
    </row>
    <row r="211" s="14" customFormat="1">
      <c r="A211" s="14"/>
      <c r="B211" s="257"/>
      <c r="C211" s="258"/>
      <c r="D211" s="239" t="s">
        <v>146</v>
      </c>
      <c r="E211" s="259" t="s">
        <v>1</v>
      </c>
      <c r="F211" s="260" t="s">
        <v>376</v>
      </c>
      <c r="G211" s="258"/>
      <c r="H211" s="261">
        <v>1550</v>
      </c>
      <c r="I211" s="262"/>
      <c r="J211" s="258"/>
      <c r="K211" s="258"/>
      <c r="L211" s="263"/>
      <c r="M211" s="264"/>
      <c r="N211" s="265"/>
      <c r="O211" s="265"/>
      <c r="P211" s="265"/>
      <c r="Q211" s="265"/>
      <c r="R211" s="265"/>
      <c r="S211" s="265"/>
      <c r="T211" s="26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7" t="s">
        <v>146</v>
      </c>
      <c r="AU211" s="267" t="s">
        <v>85</v>
      </c>
      <c r="AV211" s="14" t="s">
        <v>149</v>
      </c>
      <c r="AW211" s="14" t="s">
        <v>32</v>
      </c>
      <c r="AX211" s="14" t="s">
        <v>76</v>
      </c>
      <c r="AY211" s="267" t="s">
        <v>133</v>
      </c>
    </row>
    <row r="212" s="15" customFormat="1">
      <c r="A212" s="15"/>
      <c r="B212" s="268"/>
      <c r="C212" s="269"/>
      <c r="D212" s="239" t="s">
        <v>146</v>
      </c>
      <c r="E212" s="270" t="s">
        <v>1</v>
      </c>
      <c r="F212" s="271" t="s">
        <v>152</v>
      </c>
      <c r="G212" s="269"/>
      <c r="H212" s="272">
        <v>8100</v>
      </c>
      <c r="I212" s="273"/>
      <c r="J212" s="269"/>
      <c r="K212" s="269"/>
      <c r="L212" s="274"/>
      <c r="M212" s="275"/>
      <c r="N212" s="276"/>
      <c r="O212" s="276"/>
      <c r="P212" s="276"/>
      <c r="Q212" s="276"/>
      <c r="R212" s="276"/>
      <c r="S212" s="276"/>
      <c r="T212" s="27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8" t="s">
        <v>146</v>
      </c>
      <c r="AU212" s="278" t="s">
        <v>85</v>
      </c>
      <c r="AV212" s="15" t="s">
        <v>140</v>
      </c>
      <c r="AW212" s="15" t="s">
        <v>32</v>
      </c>
      <c r="AX212" s="15" t="s">
        <v>83</v>
      </c>
      <c r="AY212" s="278" t="s">
        <v>133</v>
      </c>
    </row>
    <row r="213" s="2" customFormat="1" ht="16.5" customHeight="1">
      <c r="A213" s="38"/>
      <c r="B213" s="39"/>
      <c r="C213" s="226" t="s">
        <v>238</v>
      </c>
      <c r="D213" s="226" t="s">
        <v>135</v>
      </c>
      <c r="E213" s="227" t="s">
        <v>377</v>
      </c>
      <c r="F213" s="228" t="s">
        <v>378</v>
      </c>
      <c r="G213" s="229" t="s">
        <v>138</v>
      </c>
      <c r="H213" s="230">
        <v>4950</v>
      </c>
      <c r="I213" s="231"/>
      <c r="J213" s="232">
        <f>ROUND(I213*H213,2)</f>
        <v>0</v>
      </c>
      <c r="K213" s="228" t="s">
        <v>139</v>
      </c>
      <c r="L213" s="44"/>
      <c r="M213" s="233" t="s">
        <v>1</v>
      </c>
      <c r="N213" s="234" t="s">
        <v>41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140</v>
      </c>
      <c r="AT213" s="237" t="s">
        <v>135</v>
      </c>
      <c r="AU213" s="237" t="s">
        <v>85</v>
      </c>
      <c r="AY213" s="17" t="s">
        <v>133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83</v>
      </c>
      <c r="BK213" s="238">
        <f>ROUND(I213*H213,2)</f>
        <v>0</v>
      </c>
      <c r="BL213" s="17" t="s">
        <v>140</v>
      </c>
      <c r="BM213" s="237" t="s">
        <v>379</v>
      </c>
    </row>
    <row r="214" s="2" customFormat="1">
      <c r="A214" s="38"/>
      <c r="B214" s="39"/>
      <c r="C214" s="40"/>
      <c r="D214" s="239" t="s">
        <v>142</v>
      </c>
      <c r="E214" s="40"/>
      <c r="F214" s="240" t="s">
        <v>380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142</v>
      </c>
      <c r="AU214" s="17" t="s">
        <v>85</v>
      </c>
    </row>
    <row r="215" s="2" customFormat="1">
      <c r="A215" s="38"/>
      <c r="B215" s="39"/>
      <c r="C215" s="40"/>
      <c r="D215" s="244" t="s">
        <v>144</v>
      </c>
      <c r="E215" s="40"/>
      <c r="F215" s="245" t="s">
        <v>381</v>
      </c>
      <c r="G215" s="40"/>
      <c r="H215" s="40"/>
      <c r="I215" s="241"/>
      <c r="J215" s="40"/>
      <c r="K215" s="40"/>
      <c r="L215" s="44"/>
      <c r="M215" s="242"/>
      <c r="N215" s="24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144</v>
      </c>
      <c r="AU215" s="17" t="s">
        <v>85</v>
      </c>
    </row>
    <row r="216" s="13" customFormat="1">
      <c r="A216" s="13"/>
      <c r="B216" s="246"/>
      <c r="C216" s="247"/>
      <c r="D216" s="239" t="s">
        <v>146</v>
      </c>
      <c r="E216" s="248" t="s">
        <v>1</v>
      </c>
      <c r="F216" s="249" t="s">
        <v>369</v>
      </c>
      <c r="G216" s="247"/>
      <c r="H216" s="250">
        <v>2450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146</v>
      </c>
      <c r="AU216" s="256" t="s">
        <v>85</v>
      </c>
      <c r="AV216" s="13" t="s">
        <v>85</v>
      </c>
      <c r="AW216" s="13" t="s">
        <v>32</v>
      </c>
      <c r="AX216" s="13" t="s">
        <v>76</v>
      </c>
      <c r="AY216" s="256" t="s">
        <v>133</v>
      </c>
    </row>
    <row r="217" s="14" customFormat="1">
      <c r="A217" s="14"/>
      <c r="B217" s="257"/>
      <c r="C217" s="258"/>
      <c r="D217" s="239" t="s">
        <v>146</v>
      </c>
      <c r="E217" s="259" t="s">
        <v>1</v>
      </c>
      <c r="F217" s="260" t="s">
        <v>382</v>
      </c>
      <c r="G217" s="258"/>
      <c r="H217" s="261">
        <v>2450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7" t="s">
        <v>146</v>
      </c>
      <c r="AU217" s="267" t="s">
        <v>85</v>
      </c>
      <c r="AV217" s="14" t="s">
        <v>149</v>
      </c>
      <c r="AW217" s="14" t="s">
        <v>32</v>
      </c>
      <c r="AX217" s="14" t="s">
        <v>76</v>
      </c>
      <c r="AY217" s="267" t="s">
        <v>133</v>
      </c>
    </row>
    <row r="218" s="13" customFormat="1">
      <c r="A218" s="13"/>
      <c r="B218" s="246"/>
      <c r="C218" s="247"/>
      <c r="D218" s="239" t="s">
        <v>146</v>
      </c>
      <c r="E218" s="248" t="s">
        <v>1</v>
      </c>
      <c r="F218" s="249" t="s">
        <v>371</v>
      </c>
      <c r="G218" s="247"/>
      <c r="H218" s="250">
        <v>2500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6" t="s">
        <v>146</v>
      </c>
      <c r="AU218" s="256" t="s">
        <v>85</v>
      </c>
      <c r="AV218" s="13" t="s">
        <v>85</v>
      </c>
      <c r="AW218" s="13" t="s">
        <v>32</v>
      </c>
      <c r="AX218" s="13" t="s">
        <v>76</v>
      </c>
      <c r="AY218" s="256" t="s">
        <v>133</v>
      </c>
    </row>
    <row r="219" s="14" customFormat="1">
      <c r="A219" s="14"/>
      <c r="B219" s="257"/>
      <c r="C219" s="258"/>
      <c r="D219" s="239" t="s">
        <v>146</v>
      </c>
      <c r="E219" s="259" t="s">
        <v>1</v>
      </c>
      <c r="F219" s="260" t="s">
        <v>383</v>
      </c>
      <c r="G219" s="258"/>
      <c r="H219" s="261">
        <v>2500</v>
      </c>
      <c r="I219" s="262"/>
      <c r="J219" s="258"/>
      <c r="K219" s="258"/>
      <c r="L219" s="263"/>
      <c r="M219" s="264"/>
      <c r="N219" s="265"/>
      <c r="O219" s="265"/>
      <c r="P219" s="265"/>
      <c r="Q219" s="265"/>
      <c r="R219" s="265"/>
      <c r="S219" s="265"/>
      <c r="T219" s="26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7" t="s">
        <v>146</v>
      </c>
      <c r="AU219" s="267" t="s">
        <v>85</v>
      </c>
      <c r="AV219" s="14" t="s">
        <v>149</v>
      </c>
      <c r="AW219" s="14" t="s">
        <v>32</v>
      </c>
      <c r="AX219" s="14" t="s">
        <v>76</v>
      </c>
      <c r="AY219" s="267" t="s">
        <v>133</v>
      </c>
    </row>
    <row r="220" s="15" customFormat="1">
      <c r="A220" s="15"/>
      <c r="B220" s="268"/>
      <c r="C220" s="269"/>
      <c r="D220" s="239" t="s">
        <v>146</v>
      </c>
      <c r="E220" s="270" t="s">
        <v>1</v>
      </c>
      <c r="F220" s="271" t="s">
        <v>152</v>
      </c>
      <c r="G220" s="269"/>
      <c r="H220" s="272">
        <v>4950</v>
      </c>
      <c r="I220" s="273"/>
      <c r="J220" s="269"/>
      <c r="K220" s="269"/>
      <c r="L220" s="274"/>
      <c r="M220" s="275"/>
      <c r="N220" s="276"/>
      <c r="O220" s="276"/>
      <c r="P220" s="276"/>
      <c r="Q220" s="276"/>
      <c r="R220" s="276"/>
      <c r="S220" s="276"/>
      <c r="T220" s="27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8" t="s">
        <v>146</v>
      </c>
      <c r="AU220" s="278" t="s">
        <v>85</v>
      </c>
      <c r="AV220" s="15" t="s">
        <v>140</v>
      </c>
      <c r="AW220" s="15" t="s">
        <v>32</v>
      </c>
      <c r="AX220" s="15" t="s">
        <v>83</v>
      </c>
      <c r="AY220" s="278" t="s">
        <v>133</v>
      </c>
    </row>
    <row r="221" s="2" customFormat="1" ht="24.15" customHeight="1">
      <c r="A221" s="38"/>
      <c r="B221" s="39"/>
      <c r="C221" s="226" t="s">
        <v>244</v>
      </c>
      <c r="D221" s="226" t="s">
        <v>135</v>
      </c>
      <c r="E221" s="227" t="s">
        <v>384</v>
      </c>
      <c r="F221" s="228" t="s">
        <v>385</v>
      </c>
      <c r="G221" s="229" t="s">
        <v>138</v>
      </c>
      <c r="H221" s="230">
        <v>4950</v>
      </c>
      <c r="I221" s="231"/>
      <c r="J221" s="232">
        <f>ROUND(I221*H221,2)</f>
        <v>0</v>
      </c>
      <c r="K221" s="228" t="s">
        <v>139</v>
      </c>
      <c r="L221" s="44"/>
      <c r="M221" s="233" t="s">
        <v>1</v>
      </c>
      <c r="N221" s="234" t="s">
        <v>41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140</v>
      </c>
      <c r="AT221" s="237" t="s">
        <v>135</v>
      </c>
      <c r="AU221" s="237" t="s">
        <v>85</v>
      </c>
      <c r="AY221" s="17" t="s">
        <v>133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83</v>
      </c>
      <c r="BK221" s="238">
        <f>ROUND(I221*H221,2)</f>
        <v>0</v>
      </c>
      <c r="BL221" s="17" t="s">
        <v>140</v>
      </c>
      <c r="BM221" s="237" t="s">
        <v>386</v>
      </c>
    </row>
    <row r="222" s="2" customFormat="1">
      <c r="A222" s="38"/>
      <c r="B222" s="39"/>
      <c r="C222" s="40"/>
      <c r="D222" s="239" t="s">
        <v>142</v>
      </c>
      <c r="E222" s="40"/>
      <c r="F222" s="240" t="s">
        <v>387</v>
      </c>
      <c r="G222" s="40"/>
      <c r="H222" s="40"/>
      <c r="I222" s="241"/>
      <c r="J222" s="40"/>
      <c r="K222" s="40"/>
      <c r="L222" s="44"/>
      <c r="M222" s="242"/>
      <c r="N222" s="243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142</v>
      </c>
      <c r="AU222" s="17" t="s">
        <v>85</v>
      </c>
    </row>
    <row r="223" s="2" customFormat="1">
      <c r="A223" s="38"/>
      <c r="B223" s="39"/>
      <c r="C223" s="40"/>
      <c r="D223" s="244" t="s">
        <v>144</v>
      </c>
      <c r="E223" s="40"/>
      <c r="F223" s="245" t="s">
        <v>388</v>
      </c>
      <c r="G223" s="40"/>
      <c r="H223" s="40"/>
      <c r="I223" s="241"/>
      <c r="J223" s="40"/>
      <c r="K223" s="40"/>
      <c r="L223" s="44"/>
      <c r="M223" s="242"/>
      <c r="N223" s="24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144</v>
      </c>
      <c r="AU223" s="17" t="s">
        <v>85</v>
      </c>
    </row>
    <row r="224" s="13" customFormat="1">
      <c r="A224" s="13"/>
      <c r="B224" s="246"/>
      <c r="C224" s="247"/>
      <c r="D224" s="239" t="s">
        <v>146</v>
      </c>
      <c r="E224" s="248" t="s">
        <v>1</v>
      </c>
      <c r="F224" s="249" t="s">
        <v>369</v>
      </c>
      <c r="G224" s="247"/>
      <c r="H224" s="250">
        <v>2450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6" t="s">
        <v>146</v>
      </c>
      <c r="AU224" s="256" t="s">
        <v>85</v>
      </c>
      <c r="AV224" s="13" t="s">
        <v>85</v>
      </c>
      <c r="AW224" s="13" t="s">
        <v>32</v>
      </c>
      <c r="AX224" s="13" t="s">
        <v>76</v>
      </c>
      <c r="AY224" s="256" t="s">
        <v>133</v>
      </c>
    </row>
    <row r="225" s="14" customFormat="1">
      <c r="A225" s="14"/>
      <c r="B225" s="257"/>
      <c r="C225" s="258"/>
      <c r="D225" s="239" t="s">
        <v>146</v>
      </c>
      <c r="E225" s="259" t="s">
        <v>1</v>
      </c>
      <c r="F225" s="260" t="s">
        <v>389</v>
      </c>
      <c r="G225" s="258"/>
      <c r="H225" s="261">
        <v>2450</v>
      </c>
      <c r="I225" s="262"/>
      <c r="J225" s="258"/>
      <c r="K225" s="258"/>
      <c r="L225" s="263"/>
      <c r="M225" s="264"/>
      <c r="N225" s="265"/>
      <c r="O225" s="265"/>
      <c r="P225" s="265"/>
      <c r="Q225" s="265"/>
      <c r="R225" s="265"/>
      <c r="S225" s="265"/>
      <c r="T225" s="26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7" t="s">
        <v>146</v>
      </c>
      <c r="AU225" s="267" t="s">
        <v>85</v>
      </c>
      <c r="AV225" s="14" t="s">
        <v>149</v>
      </c>
      <c r="AW225" s="14" t="s">
        <v>32</v>
      </c>
      <c r="AX225" s="14" t="s">
        <v>76</v>
      </c>
      <c r="AY225" s="267" t="s">
        <v>133</v>
      </c>
    </row>
    <row r="226" s="13" customFormat="1">
      <c r="A226" s="13"/>
      <c r="B226" s="246"/>
      <c r="C226" s="247"/>
      <c r="D226" s="239" t="s">
        <v>146</v>
      </c>
      <c r="E226" s="248" t="s">
        <v>1</v>
      </c>
      <c r="F226" s="249" t="s">
        <v>371</v>
      </c>
      <c r="G226" s="247"/>
      <c r="H226" s="250">
        <v>2500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146</v>
      </c>
      <c r="AU226" s="256" t="s">
        <v>85</v>
      </c>
      <c r="AV226" s="13" t="s">
        <v>85</v>
      </c>
      <c r="AW226" s="13" t="s">
        <v>32</v>
      </c>
      <c r="AX226" s="13" t="s">
        <v>76</v>
      </c>
      <c r="AY226" s="256" t="s">
        <v>133</v>
      </c>
    </row>
    <row r="227" s="14" customFormat="1">
      <c r="A227" s="14"/>
      <c r="B227" s="257"/>
      <c r="C227" s="258"/>
      <c r="D227" s="239" t="s">
        <v>146</v>
      </c>
      <c r="E227" s="259" t="s">
        <v>1</v>
      </c>
      <c r="F227" s="260" t="s">
        <v>390</v>
      </c>
      <c r="G227" s="258"/>
      <c r="H227" s="261">
        <v>2500</v>
      </c>
      <c r="I227" s="262"/>
      <c r="J227" s="258"/>
      <c r="K227" s="258"/>
      <c r="L227" s="263"/>
      <c r="M227" s="264"/>
      <c r="N227" s="265"/>
      <c r="O227" s="265"/>
      <c r="P227" s="265"/>
      <c r="Q227" s="265"/>
      <c r="R227" s="265"/>
      <c r="S227" s="265"/>
      <c r="T227" s="26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7" t="s">
        <v>146</v>
      </c>
      <c r="AU227" s="267" t="s">
        <v>85</v>
      </c>
      <c r="AV227" s="14" t="s">
        <v>149</v>
      </c>
      <c r="AW227" s="14" t="s">
        <v>32</v>
      </c>
      <c r="AX227" s="14" t="s">
        <v>76</v>
      </c>
      <c r="AY227" s="267" t="s">
        <v>133</v>
      </c>
    </row>
    <row r="228" s="15" customFormat="1">
      <c r="A228" s="15"/>
      <c r="B228" s="268"/>
      <c r="C228" s="269"/>
      <c r="D228" s="239" t="s">
        <v>146</v>
      </c>
      <c r="E228" s="270" t="s">
        <v>1</v>
      </c>
      <c r="F228" s="271" t="s">
        <v>152</v>
      </c>
      <c r="G228" s="269"/>
      <c r="H228" s="272">
        <v>4950</v>
      </c>
      <c r="I228" s="273"/>
      <c r="J228" s="269"/>
      <c r="K228" s="269"/>
      <c r="L228" s="274"/>
      <c r="M228" s="275"/>
      <c r="N228" s="276"/>
      <c r="O228" s="276"/>
      <c r="P228" s="276"/>
      <c r="Q228" s="276"/>
      <c r="R228" s="276"/>
      <c r="S228" s="276"/>
      <c r="T228" s="277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8" t="s">
        <v>146</v>
      </c>
      <c r="AU228" s="278" t="s">
        <v>85</v>
      </c>
      <c r="AV228" s="15" t="s">
        <v>140</v>
      </c>
      <c r="AW228" s="15" t="s">
        <v>32</v>
      </c>
      <c r="AX228" s="15" t="s">
        <v>83</v>
      </c>
      <c r="AY228" s="278" t="s">
        <v>133</v>
      </c>
    </row>
    <row r="229" s="2" customFormat="1" ht="16.5" customHeight="1">
      <c r="A229" s="38"/>
      <c r="B229" s="39"/>
      <c r="C229" s="226" t="s">
        <v>252</v>
      </c>
      <c r="D229" s="226" t="s">
        <v>135</v>
      </c>
      <c r="E229" s="227" t="s">
        <v>283</v>
      </c>
      <c r="F229" s="228" t="s">
        <v>391</v>
      </c>
      <c r="G229" s="229" t="s">
        <v>285</v>
      </c>
      <c r="H229" s="230">
        <v>1</v>
      </c>
      <c r="I229" s="231"/>
      <c r="J229" s="232">
        <f>ROUND(I229*H229,2)</f>
        <v>0</v>
      </c>
      <c r="K229" s="228" t="s">
        <v>1</v>
      </c>
      <c r="L229" s="44"/>
      <c r="M229" s="233" t="s">
        <v>1</v>
      </c>
      <c r="N229" s="234" t="s">
        <v>41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140</v>
      </c>
      <c r="AT229" s="237" t="s">
        <v>135</v>
      </c>
      <c r="AU229" s="237" t="s">
        <v>85</v>
      </c>
      <c r="AY229" s="17" t="s">
        <v>133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83</v>
      </c>
      <c r="BK229" s="238">
        <f>ROUND(I229*H229,2)</f>
        <v>0</v>
      </c>
      <c r="BL229" s="17" t="s">
        <v>140</v>
      </c>
      <c r="BM229" s="237" t="s">
        <v>392</v>
      </c>
    </row>
    <row r="230" s="2" customFormat="1">
      <c r="A230" s="38"/>
      <c r="B230" s="39"/>
      <c r="C230" s="40"/>
      <c r="D230" s="239" t="s">
        <v>142</v>
      </c>
      <c r="E230" s="40"/>
      <c r="F230" s="240" t="s">
        <v>391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142</v>
      </c>
      <c r="AU230" s="17" t="s">
        <v>85</v>
      </c>
    </row>
    <row r="231" s="2" customFormat="1">
      <c r="A231" s="38"/>
      <c r="B231" s="39"/>
      <c r="C231" s="40"/>
      <c r="D231" s="239" t="s">
        <v>287</v>
      </c>
      <c r="E231" s="40"/>
      <c r="F231" s="279" t="s">
        <v>393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287</v>
      </c>
      <c r="AU231" s="17" t="s">
        <v>85</v>
      </c>
    </row>
    <row r="232" s="12" customFormat="1" ht="22.8" customHeight="1">
      <c r="A232" s="12"/>
      <c r="B232" s="210"/>
      <c r="C232" s="211"/>
      <c r="D232" s="212" t="s">
        <v>75</v>
      </c>
      <c r="E232" s="224" t="s">
        <v>394</v>
      </c>
      <c r="F232" s="224" t="s">
        <v>395</v>
      </c>
      <c r="G232" s="211"/>
      <c r="H232" s="211"/>
      <c r="I232" s="214"/>
      <c r="J232" s="225">
        <f>BK232</f>
        <v>0</v>
      </c>
      <c r="K232" s="211"/>
      <c r="L232" s="216"/>
      <c r="M232" s="217"/>
      <c r="N232" s="218"/>
      <c r="O232" s="218"/>
      <c r="P232" s="219">
        <f>SUM(P233:P235)</f>
        <v>0</v>
      </c>
      <c r="Q232" s="218"/>
      <c r="R232" s="219">
        <f>SUM(R233:R235)</f>
        <v>0</v>
      </c>
      <c r="S232" s="218"/>
      <c r="T232" s="220">
        <f>SUM(T233:T235)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21" t="s">
        <v>83</v>
      </c>
      <c r="AT232" s="222" t="s">
        <v>75</v>
      </c>
      <c r="AU232" s="222" t="s">
        <v>83</v>
      </c>
      <c r="AY232" s="221" t="s">
        <v>133</v>
      </c>
      <c r="BK232" s="223">
        <f>SUM(BK233:BK235)</f>
        <v>0</v>
      </c>
    </row>
    <row r="233" s="2" customFormat="1" ht="24.15" customHeight="1">
      <c r="A233" s="38"/>
      <c r="B233" s="39"/>
      <c r="C233" s="226" t="s">
        <v>260</v>
      </c>
      <c r="D233" s="226" t="s">
        <v>135</v>
      </c>
      <c r="E233" s="227" t="s">
        <v>396</v>
      </c>
      <c r="F233" s="228" t="s">
        <v>397</v>
      </c>
      <c r="G233" s="229" t="s">
        <v>398</v>
      </c>
      <c r="H233" s="230">
        <v>0.047</v>
      </c>
      <c r="I233" s="231"/>
      <c r="J233" s="232">
        <f>ROUND(I233*H233,2)</f>
        <v>0</v>
      </c>
      <c r="K233" s="228" t="s">
        <v>139</v>
      </c>
      <c r="L233" s="44"/>
      <c r="M233" s="233" t="s">
        <v>1</v>
      </c>
      <c r="N233" s="234" t="s">
        <v>41</v>
      </c>
      <c r="O233" s="91"/>
      <c r="P233" s="235">
        <f>O233*H233</f>
        <v>0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140</v>
      </c>
      <c r="AT233" s="237" t="s">
        <v>135</v>
      </c>
      <c r="AU233" s="237" t="s">
        <v>85</v>
      </c>
      <c r="AY233" s="17" t="s">
        <v>133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83</v>
      </c>
      <c r="BK233" s="238">
        <f>ROUND(I233*H233,2)</f>
        <v>0</v>
      </c>
      <c r="BL233" s="17" t="s">
        <v>140</v>
      </c>
      <c r="BM233" s="237" t="s">
        <v>399</v>
      </c>
    </row>
    <row r="234" s="2" customFormat="1">
      <c r="A234" s="38"/>
      <c r="B234" s="39"/>
      <c r="C234" s="40"/>
      <c r="D234" s="239" t="s">
        <v>142</v>
      </c>
      <c r="E234" s="40"/>
      <c r="F234" s="240" t="s">
        <v>400</v>
      </c>
      <c r="G234" s="40"/>
      <c r="H234" s="40"/>
      <c r="I234" s="241"/>
      <c r="J234" s="40"/>
      <c r="K234" s="40"/>
      <c r="L234" s="44"/>
      <c r="M234" s="242"/>
      <c r="N234" s="24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142</v>
      </c>
      <c r="AU234" s="17" t="s">
        <v>85</v>
      </c>
    </row>
    <row r="235" s="2" customFormat="1">
      <c r="A235" s="38"/>
      <c r="B235" s="39"/>
      <c r="C235" s="40"/>
      <c r="D235" s="244" t="s">
        <v>144</v>
      </c>
      <c r="E235" s="40"/>
      <c r="F235" s="245" t="s">
        <v>401</v>
      </c>
      <c r="G235" s="40"/>
      <c r="H235" s="40"/>
      <c r="I235" s="241"/>
      <c r="J235" s="40"/>
      <c r="K235" s="40"/>
      <c r="L235" s="44"/>
      <c r="M235" s="280"/>
      <c r="N235" s="281"/>
      <c r="O235" s="282"/>
      <c r="P235" s="282"/>
      <c r="Q235" s="282"/>
      <c r="R235" s="282"/>
      <c r="S235" s="282"/>
      <c r="T235" s="283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144</v>
      </c>
      <c r="AU235" s="17" t="s">
        <v>85</v>
      </c>
    </row>
    <row r="236" s="2" customFormat="1" ht="6.96" customHeight="1">
      <c r="A236" s="38"/>
      <c r="B236" s="66"/>
      <c r="C236" s="67"/>
      <c r="D236" s="67"/>
      <c r="E236" s="67"/>
      <c r="F236" s="67"/>
      <c r="G236" s="67"/>
      <c r="H236" s="67"/>
      <c r="I236" s="67"/>
      <c r="J236" s="67"/>
      <c r="K236" s="67"/>
      <c r="L236" s="44"/>
      <c r="M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</row>
  </sheetData>
  <sheetProtection sheet="1" autoFilter="0" formatColumns="0" formatRows="0" objects="1" scenarios="1" spinCount="100000" saltValue="YYuBa3fqUfuTMA8PkyEeo2tRt3ZVnPUcnTQNVKpF+3a9sSsSiW1LvlEKVU42okngo2kz0G8G7VNTlVi4K/W71Q==" hashValue="RYLKTQYQ40cf6E2d+0FmeoqkCjMvmkE86GoaYhnQl2qatvnyNPrOVye8I19QamKvL5RyyT09q4nyrzt5dYykwA==" algorithmName="SHA-512" password="CC35"/>
  <autoFilter ref="C122:K2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hyperlinks>
    <hyperlink ref="F128" r:id="rId1" display="https://podminky.urs.cz/item/CS_URS_2022_01/121151125"/>
    <hyperlink ref="F138" r:id="rId2" display="https://podminky.urs.cz/item/CS_URS_2022_01/162206113"/>
    <hyperlink ref="F148" r:id="rId3" display="https://podminky.urs.cz/item/CS_URS_2022_01/167103101"/>
    <hyperlink ref="F158" r:id="rId4" display="https://podminky.urs.cz/item/CS_URS_2022_01/171151103"/>
    <hyperlink ref="F170" r:id="rId5" display="https://podminky.urs.cz/item/CS_URS_2022_01/181351113"/>
    <hyperlink ref="F180" r:id="rId6" display="https://podminky.urs.cz/item/CS_URS_2022_01/181451121"/>
    <hyperlink ref="F205" r:id="rId7" display="https://podminky.urs.cz/item/CS_URS_2022_01/181951111"/>
    <hyperlink ref="F215" r:id="rId8" display="https://podminky.urs.cz/item/CS_URS_2022_01/182251101"/>
    <hyperlink ref="F223" r:id="rId9" display="https://podminky.urs.cz/item/CS_URS_2022_01/182351133"/>
    <hyperlink ref="F235" r:id="rId10" display="https://podminky.urs.cz/item/CS_URS_2022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106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Dyje, rovnovážná dynamika odtokových poměrů, revitalizace ramen D13+D14 a D16+D17 - DPS</v>
      </c>
      <c r="F7" s="150"/>
      <c r="G7" s="150"/>
      <c r="H7" s="150"/>
      <c r="L7" s="20"/>
    </row>
    <row r="8" s="1" customFormat="1" ht="12" customHeight="1">
      <c r="B8" s="20"/>
      <c r="D8" s="150" t="s">
        <v>107</v>
      </c>
      <c r="L8" s="20"/>
    </row>
    <row r="9" s="2" customFormat="1" ht="16.5" customHeight="1">
      <c r="A9" s="38"/>
      <c r="B9" s="44"/>
      <c r="C9" s="38"/>
      <c r="D9" s="38"/>
      <c r="E9" s="151" t="s">
        <v>402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109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403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3. 5. 2022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ROUND((SUM(BE122:BE245)),  2)</f>
        <v>0</v>
      </c>
      <c r="G35" s="38"/>
      <c r="H35" s="38"/>
      <c r="I35" s="164">
        <v>0.20999999999999999</v>
      </c>
      <c r="J35" s="163">
        <f>ROUND(((SUM(BE122:BE245))*I35),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ROUND((SUM(BF122:BF245)),  2)</f>
        <v>0</v>
      </c>
      <c r="G36" s="38"/>
      <c r="H36" s="38"/>
      <c r="I36" s="164">
        <v>0.14999999999999999</v>
      </c>
      <c r="J36" s="163">
        <f>ROUND(((SUM(BF122:BF245))*I36),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ROUND((SUM(BG122:BG245)),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ROUND((SUM(BH122:BH245)),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ROUND((SUM(BI122:BI245)),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Dyje, rovnovážná dynamika odtokových poměrů, revitalizace ramen D13+D14 a D16+D17 - DPS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402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109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02.1 - Pročištění ramen D16+D17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Břeclav</v>
      </c>
      <c r="G91" s="40"/>
      <c r="H91" s="40"/>
      <c r="I91" s="32" t="s">
        <v>22</v>
      </c>
      <c r="J91" s="79" t="str">
        <f>IF(J14="","",J14)</f>
        <v>3. 5. 2022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Povodí Moravy, s.p.</v>
      </c>
      <c r="G93" s="40"/>
      <c r="H93" s="40"/>
      <c r="I93" s="32" t="s">
        <v>30</v>
      </c>
      <c r="J93" s="36" t="str">
        <f>E23</f>
        <v>Ing. Adam Balažovič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VZD INVEST, s.r.o.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112</v>
      </c>
      <c r="D96" s="185"/>
      <c r="E96" s="185"/>
      <c r="F96" s="185"/>
      <c r="G96" s="185"/>
      <c r="H96" s="185"/>
      <c r="I96" s="185"/>
      <c r="J96" s="186" t="s">
        <v>113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114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115</v>
      </c>
    </row>
    <row r="99" s="9" customFormat="1" ht="24.96" customHeight="1">
      <c r="A99" s="9"/>
      <c r="B99" s="188"/>
      <c r="C99" s="189"/>
      <c r="D99" s="190" t="s">
        <v>116</v>
      </c>
      <c r="E99" s="191"/>
      <c r="F99" s="191"/>
      <c r="G99" s="191"/>
      <c r="H99" s="191"/>
      <c r="I99" s="191"/>
      <c r="J99" s="192">
        <f>J123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117</v>
      </c>
      <c r="E100" s="196"/>
      <c r="F100" s="196"/>
      <c r="G100" s="196"/>
      <c r="H100" s="196"/>
      <c r="I100" s="196"/>
      <c r="J100" s="197">
        <f>J124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83" t="str">
        <f>E7</f>
        <v>Dyje, rovnovážná dynamika odtokových poměrů, revitalizace ramen D13+D14 a D16+D17 - DPS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107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3" t="s">
        <v>402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SO 02.1 - Pročištění ramen D16+D17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>Břeclav</v>
      </c>
      <c r="G116" s="40"/>
      <c r="H116" s="40"/>
      <c r="I116" s="32" t="s">
        <v>22</v>
      </c>
      <c r="J116" s="79" t="str">
        <f>IF(J14="","",J14)</f>
        <v>3. 5. 2022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>Povodí Moravy, s.p.</v>
      </c>
      <c r="G118" s="40"/>
      <c r="H118" s="40"/>
      <c r="I118" s="32" t="s">
        <v>30</v>
      </c>
      <c r="J118" s="36" t="str">
        <f>E23</f>
        <v>Ing. Adam Balažovič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IF(E20="","",E20)</f>
        <v>Vyplň údaj</v>
      </c>
      <c r="G119" s="40"/>
      <c r="H119" s="40"/>
      <c r="I119" s="32" t="s">
        <v>33</v>
      </c>
      <c r="J119" s="36" t="str">
        <f>E26</f>
        <v>VZD INVEST,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119</v>
      </c>
      <c r="D121" s="202" t="s">
        <v>61</v>
      </c>
      <c r="E121" s="202" t="s">
        <v>57</v>
      </c>
      <c r="F121" s="202" t="s">
        <v>58</v>
      </c>
      <c r="G121" s="202" t="s">
        <v>120</v>
      </c>
      <c r="H121" s="202" t="s">
        <v>121</v>
      </c>
      <c r="I121" s="202" t="s">
        <v>122</v>
      </c>
      <c r="J121" s="202" t="s">
        <v>113</v>
      </c>
      <c r="K121" s="203" t="s">
        <v>123</v>
      </c>
      <c r="L121" s="204"/>
      <c r="M121" s="100" t="s">
        <v>1</v>
      </c>
      <c r="N121" s="101" t="s">
        <v>40</v>
      </c>
      <c r="O121" s="101" t="s">
        <v>124</v>
      </c>
      <c r="P121" s="101" t="s">
        <v>125</v>
      </c>
      <c r="Q121" s="101" t="s">
        <v>126</v>
      </c>
      <c r="R121" s="101" t="s">
        <v>127</v>
      </c>
      <c r="S121" s="101" t="s">
        <v>128</v>
      </c>
      <c r="T121" s="102" t="s">
        <v>129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130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0.024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115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75</v>
      </c>
      <c r="E123" s="213" t="s">
        <v>131</v>
      </c>
      <c r="F123" s="213" t="s">
        <v>132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0.024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83</v>
      </c>
      <c r="AT123" s="222" t="s">
        <v>75</v>
      </c>
      <c r="AU123" s="222" t="s">
        <v>76</v>
      </c>
      <c r="AY123" s="221" t="s">
        <v>133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75</v>
      </c>
      <c r="E124" s="224" t="s">
        <v>83</v>
      </c>
      <c r="F124" s="224" t="s">
        <v>134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SUM(P125:P245)</f>
        <v>0</v>
      </c>
      <c r="Q124" s="218"/>
      <c r="R124" s="219">
        <f>SUM(R125:R245)</f>
        <v>0.024</v>
      </c>
      <c r="S124" s="218"/>
      <c r="T124" s="220">
        <f>SUM(T125:T245)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75</v>
      </c>
      <c r="AU124" s="222" t="s">
        <v>83</v>
      </c>
      <c r="AY124" s="221" t="s">
        <v>133</v>
      </c>
      <c r="BK124" s="223">
        <f>SUM(BK125:BK245)</f>
        <v>0</v>
      </c>
    </row>
    <row r="125" s="2" customFormat="1" ht="21.75" customHeight="1">
      <c r="A125" s="38"/>
      <c r="B125" s="39"/>
      <c r="C125" s="226" t="s">
        <v>83</v>
      </c>
      <c r="D125" s="226" t="s">
        <v>135</v>
      </c>
      <c r="E125" s="227" t="s">
        <v>136</v>
      </c>
      <c r="F125" s="228" t="s">
        <v>137</v>
      </c>
      <c r="G125" s="229" t="s">
        <v>138</v>
      </c>
      <c r="H125" s="230">
        <v>2300</v>
      </c>
      <c r="I125" s="231"/>
      <c r="J125" s="232">
        <f>ROUND(I125*H125,2)</f>
        <v>0</v>
      </c>
      <c r="K125" s="228" t="s">
        <v>139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140</v>
      </c>
      <c r="AT125" s="237" t="s">
        <v>135</v>
      </c>
      <c r="AU125" s="237" t="s">
        <v>85</v>
      </c>
      <c r="AY125" s="17" t="s">
        <v>133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140</v>
      </c>
      <c r="BM125" s="237" t="s">
        <v>404</v>
      </c>
    </row>
    <row r="126" s="2" customFormat="1">
      <c r="A126" s="38"/>
      <c r="B126" s="39"/>
      <c r="C126" s="40"/>
      <c r="D126" s="239" t="s">
        <v>142</v>
      </c>
      <c r="E126" s="40"/>
      <c r="F126" s="240" t="s">
        <v>143</v>
      </c>
      <c r="G126" s="40"/>
      <c r="H126" s="40"/>
      <c r="I126" s="241"/>
      <c r="J126" s="40"/>
      <c r="K126" s="40"/>
      <c r="L126" s="44"/>
      <c r="M126" s="242"/>
      <c r="N126" s="243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142</v>
      </c>
      <c r="AU126" s="17" t="s">
        <v>85</v>
      </c>
    </row>
    <row r="127" s="2" customFormat="1">
      <c r="A127" s="38"/>
      <c r="B127" s="39"/>
      <c r="C127" s="40"/>
      <c r="D127" s="244" t="s">
        <v>144</v>
      </c>
      <c r="E127" s="40"/>
      <c r="F127" s="245" t="s">
        <v>145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144</v>
      </c>
      <c r="AU127" s="17" t="s">
        <v>85</v>
      </c>
    </row>
    <row r="128" s="13" customFormat="1">
      <c r="A128" s="13"/>
      <c r="B128" s="246"/>
      <c r="C128" s="247"/>
      <c r="D128" s="239" t="s">
        <v>146</v>
      </c>
      <c r="E128" s="248" t="s">
        <v>1</v>
      </c>
      <c r="F128" s="249" t="s">
        <v>405</v>
      </c>
      <c r="G128" s="247"/>
      <c r="H128" s="250">
        <v>1850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6" t="s">
        <v>146</v>
      </c>
      <c r="AU128" s="256" t="s">
        <v>85</v>
      </c>
      <c r="AV128" s="13" t="s">
        <v>85</v>
      </c>
      <c r="AW128" s="13" t="s">
        <v>32</v>
      </c>
      <c r="AX128" s="13" t="s">
        <v>76</v>
      </c>
      <c r="AY128" s="256" t="s">
        <v>133</v>
      </c>
    </row>
    <row r="129" s="14" customFormat="1">
      <c r="A129" s="14"/>
      <c r="B129" s="257"/>
      <c r="C129" s="258"/>
      <c r="D129" s="239" t="s">
        <v>146</v>
      </c>
      <c r="E129" s="259" t="s">
        <v>1</v>
      </c>
      <c r="F129" s="260" t="s">
        <v>406</v>
      </c>
      <c r="G129" s="258"/>
      <c r="H129" s="261">
        <v>1850</v>
      </c>
      <c r="I129" s="262"/>
      <c r="J129" s="258"/>
      <c r="K129" s="258"/>
      <c r="L129" s="263"/>
      <c r="M129" s="264"/>
      <c r="N129" s="265"/>
      <c r="O129" s="265"/>
      <c r="P129" s="265"/>
      <c r="Q129" s="265"/>
      <c r="R129" s="265"/>
      <c r="S129" s="265"/>
      <c r="T129" s="26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7" t="s">
        <v>146</v>
      </c>
      <c r="AU129" s="267" t="s">
        <v>85</v>
      </c>
      <c r="AV129" s="14" t="s">
        <v>149</v>
      </c>
      <c r="AW129" s="14" t="s">
        <v>32</v>
      </c>
      <c r="AX129" s="14" t="s">
        <v>76</v>
      </c>
      <c r="AY129" s="267" t="s">
        <v>133</v>
      </c>
    </row>
    <row r="130" s="13" customFormat="1">
      <c r="A130" s="13"/>
      <c r="B130" s="246"/>
      <c r="C130" s="247"/>
      <c r="D130" s="239" t="s">
        <v>146</v>
      </c>
      <c r="E130" s="248" t="s">
        <v>1</v>
      </c>
      <c r="F130" s="249" t="s">
        <v>407</v>
      </c>
      <c r="G130" s="247"/>
      <c r="H130" s="250">
        <v>450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6" t="s">
        <v>146</v>
      </c>
      <c r="AU130" s="256" t="s">
        <v>85</v>
      </c>
      <c r="AV130" s="13" t="s">
        <v>85</v>
      </c>
      <c r="AW130" s="13" t="s">
        <v>32</v>
      </c>
      <c r="AX130" s="13" t="s">
        <v>76</v>
      </c>
      <c r="AY130" s="256" t="s">
        <v>133</v>
      </c>
    </row>
    <row r="131" s="14" customFormat="1">
      <c r="A131" s="14"/>
      <c r="B131" s="257"/>
      <c r="C131" s="258"/>
      <c r="D131" s="239" t="s">
        <v>146</v>
      </c>
      <c r="E131" s="259" t="s">
        <v>1</v>
      </c>
      <c r="F131" s="260" t="s">
        <v>408</v>
      </c>
      <c r="G131" s="258"/>
      <c r="H131" s="261">
        <v>450</v>
      </c>
      <c r="I131" s="262"/>
      <c r="J131" s="258"/>
      <c r="K131" s="258"/>
      <c r="L131" s="263"/>
      <c r="M131" s="264"/>
      <c r="N131" s="265"/>
      <c r="O131" s="265"/>
      <c r="P131" s="265"/>
      <c r="Q131" s="265"/>
      <c r="R131" s="265"/>
      <c r="S131" s="265"/>
      <c r="T131" s="26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7" t="s">
        <v>146</v>
      </c>
      <c r="AU131" s="267" t="s">
        <v>85</v>
      </c>
      <c r="AV131" s="14" t="s">
        <v>149</v>
      </c>
      <c r="AW131" s="14" t="s">
        <v>32</v>
      </c>
      <c r="AX131" s="14" t="s">
        <v>76</v>
      </c>
      <c r="AY131" s="267" t="s">
        <v>133</v>
      </c>
    </row>
    <row r="132" s="15" customFormat="1">
      <c r="A132" s="15"/>
      <c r="B132" s="268"/>
      <c r="C132" s="269"/>
      <c r="D132" s="239" t="s">
        <v>146</v>
      </c>
      <c r="E132" s="270" t="s">
        <v>1</v>
      </c>
      <c r="F132" s="271" t="s">
        <v>152</v>
      </c>
      <c r="G132" s="269"/>
      <c r="H132" s="272">
        <v>2300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8" t="s">
        <v>146</v>
      </c>
      <c r="AU132" s="278" t="s">
        <v>85</v>
      </c>
      <c r="AV132" s="15" t="s">
        <v>140</v>
      </c>
      <c r="AW132" s="15" t="s">
        <v>32</v>
      </c>
      <c r="AX132" s="15" t="s">
        <v>83</v>
      </c>
      <c r="AY132" s="278" t="s">
        <v>133</v>
      </c>
    </row>
    <row r="133" s="2" customFormat="1" ht="37.8" customHeight="1">
      <c r="A133" s="38"/>
      <c r="B133" s="39"/>
      <c r="C133" s="226" t="s">
        <v>85</v>
      </c>
      <c r="D133" s="226" t="s">
        <v>135</v>
      </c>
      <c r="E133" s="227" t="s">
        <v>153</v>
      </c>
      <c r="F133" s="228" t="s">
        <v>154</v>
      </c>
      <c r="G133" s="229" t="s">
        <v>138</v>
      </c>
      <c r="H133" s="230">
        <v>1600</v>
      </c>
      <c r="I133" s="231"/>
      <c r="J133" s="232">
        <f>ROUND(I133*H133,2)</f>
        <v>0</v>
      </c>
      <c r="K133" s="228" t="s">
        <v>139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140</v>
      </c>
      <c r="AT133" s="237" t="s">
        <v>135</v>
      </c>
      <c r="AU133" s="237" t="s">
        <v>85</v>
      </c>
      <c r="AY133" s="17" t="s">
        <v>133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140</v>
      </c>
      <c r="BM133" s="237" t="s">
        <v>409</v>
      </c>
    </row>
    <row r="134" s="2" customFormat="1">
      <c r="A134" s="38"/>
      <c r="B134" s="39"/>
      <c r="C134" s="40"/>
      <c r="D134" s="239" t="s">
        <v>142</v>
      </c>
      <c r="E134" s="40"/>
      <c r="F134" s="240" t="s">
        <v>156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142</v>
      </c>
      <c r="AU134" s="17" t="s">
        <v>85</v>
      </c>
    </row>
    <row r="135" s="2" customFormat="1">
      <c r="A135" s="38"/>
      <c r="B135" s="39"/>
      <c r="C135" s="40"/>
      <c r="D135" s="244" t="s">
        <v>144</v>
      </c>
      <c r="E135" s="40"/>
      <c r="F135" s="245" t="s">
        <v>157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144</v>
      </c>
      <c r="AU135" s="17" t="s">
        <v>85</v>
      </c>
    </row>
    <row r="136" s="13" customFormat="1">
      <c r="A136" s="13"/>
      <c r="B136" s="246"/>
      <c r="C136" s="247"/>
      <c r="D136" s="239" t="s">
        <v>146</v>
      </c>
      <c r="E136" s="248" t="s">
        <v>1</v>
      </c>
      <c r="F136" s="249" t="s">
        <v>298</v>
      </c>
      <c r="G136" s="247"/>
      <c r="H136" s="250">
        <v>1250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6" t="s">
        <v>146</v>
      </c>
      <c r="AU136" s="256" t="s">
        <v>85</v>
      </c>
      <c r="AV136" s="13" t="s">
        <v>85</v>
      </c>
      <c r="AW136" s="13" t="s">
        <v>32</v>
      </c>
      <c r="AX136" s="13" t="s">
        <v>76</v>
      </c>
      <c r="AY136" s="256" t="s">
        <v>133</v>
      </c>
    </row>
    <row r="137" s="14" customFormat="1">
      <c r="A137" s="14"/>
      <c r="B137" s="257"/>
      <c r="C137" s="258"/>
      <c r="D137" s="239" t="s">
        <v>146</v>
      </c>
      <c r="E137" s="259" t="s">
        <v>1</v>
      </c>
      <c r="F137" s="260" t="s">
        <v>410</v>
      </c>
      <c r="G137" s="258"/>
      <c r="H137" s="261">
        <v>1250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7" t="s">
        <v>146</v>
      </c>
      <c r="AU137" s="267" t="s">
        <v>85</v>
      </c>
      <c r="AV137" s="14" t="s">
        <v>149</v>
      </c>
      <c r="AW137" s="14" t="s">
        <v>32</v>
      </c>
      <c r="AX137" s="14" t="s">
        <v>76</v>
      </c>
      <c r="AY137" s="267" t="s">
        <v>133</v>
      </c>
    </row>
    <row r="138" s="13" customFormat="1">
      <c r="A138" s="13"/>
      <c r="B138" s="246"/>
      <c r="C138" s="247"/>
      <c r="D138" s="239" t="s">
        <v>146</v>
      </c>
      <c r="E138" s="248" t="s">
        <v>1</v>
      </c>
      <c r="F138" s="249" t="s">
        <v>411</v>
      </c>
      <c r="G138" s="247"/>
      <c r="H138" s="250">
        <v>350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146</v>
      </c>
      <c r="AU138" s="256" t="s">
        <v>85</v>
      </c>
      <c r="AV138" s="13" t="s">
        <v>85</v>
      </c>
      <c r="AW138" s="13" t="s">
        <v>32</v>
      </c>
      <c r="AX138" s="13" t="s">
        <v>76</v>
      </c>
      <c r="AY138" s="256" t="s">
        <v>133</v>
      </c>
    </row>
    <row r="139" s="14" customFormat="1">
      <c r="A139" s="14"/>
      <c r="B139" s="257"/>
      <c r="C139" s="258"/>
      <c r="D139" s="239" t="s">
        <v>146</v>
      </c>
      <c r="E139" s="259" t="s">
        <v>1</v>
      </c>
      <c r="F139" s="260" t="s">
        <v>410</v>
      </c>
      <c r="G139" s="258"/>
      <c r="H139" s="261">
        <v>350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7" t="s">
        <v>146</v>
      </c>
      <c r="AU139" s="267" t="s">
        <v>85</v>
      </c>
      <c r="AV139" s="14" t="s">
        <v>149</v>
      </c>
      <c r="AW139" s="14" t="s">
        <v>32</v>
      </c>
      <c r="AX139" s="14" t="s">
        <v>76</v>
      </c>
      <c r="AY139" s="267" t="s">
        <v>133</v>
      </c>
    </row>
    <row r="140" s="15" customFormat="1">
      <c r="A140" s="15"/>
      <c r="B140" s="268"/>
      <c r="C140" s="269"/>
      <c r="D140" s="239" t="s">
        <v>146</v>
      </c>
      <c r="E140" s="270" t="s">
        <v>1</v>
      </c>
      <c r="F140" s="271" t="s">
        <v>152</v>
      </c>
      <c r="G140" s="269"/>
      <c r="H140" s="272">
        <v>1600</v>
      </c>
      <c r="I140" s="273"/>
      <c r="J140" s="269"/>
      <c r="K140" s="269"/>
      <c r="L140" s="274"/>
      <c r="M140" s="275"/>
      <c r="N140" s="276"/>
      <c r="O140" s="276"/>
      <c r="P140" s="276"/>
      <c r="Q140" s="276"/>
      <c r="R140" s="276"/>
      <c r="S140" s="276"/>
      <c r="T140" s="27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8" t="s">
        <v>146</v>
      </c>
      <c r="AU140" s="278" t="s">
        <v>85</v>
      </c>
      <c r="AV140" s="15" t="s">
        <v>140</v>
      </c>
      <c r="AW140" s="15" t="s">
        <v>32</v>
      </c>
      <c r="AX140" s="15" t="s">
        <v>83</v>
      </c>
      <c r="AY140" s="278" t="s">
        <v>133</v>
      </c>
    </row>
    <row r="141" s="2" customFormat="1" ht="24.15" customHeight="1">
      <c r="A141" s="38"/>
      <c r="B141" s="39"/>
      <c r="C141" s="226" t="s">
        <v>149</v>
      </c>
      <c r="D141" s="226" t="s">
        <v>135</v>
      </c>
      <c r="E141" s="227" t="s">
        <v>162</v>
      </c>
      <c r="F141" s="228" t="s">
        <v>163</v>
      </c>
      <c r="G141" s="229" t="s">
        <v>164</v>
      </c>
      <c r="H141" s="230">
        <v>24</v>
      </c>
      <c r="I141" s="231"/>
      <c r="J141" s="232">
        <f>ROUND(I141*H141,2)</f>
        <v>0</v>
      </c>
      <c r="K141" s="228" t="s">
        <v>139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140</v>
      </c>
      <c r="AT141" s="237" t="s">
        <v>135</v>
      </c>
      <c r="AU141" s="237" t="s">
        <v>85</v>
      </c>
      <c r="AY141" s="17" t="s">
        <v>133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140</v>
      </c>
      <c r="BM141" s="237" t="s">
        <v>412</v>
      </c>
    </row>
    <row r="142" s="2" customFormat="1">
      <c r="A142" s="38"/>
      <c r="B142" s="39"/>
      <c r="C142" s="40"/>
      <c r="D142" s="239" t="s">
        <v>142</v>
      </c>
      <c r="E142" s="40"/>
      <c r="F142" s="240" t="s">
        <v>166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142</v>
      </c>
      <c r="AU142" s="17" t="s">
        <v>85</v>
      </c>
    </row>
    <row r="143" s="2" customFormat="1">
      <c r="A143" s="38"/>
      <c r="B143" s="39"/>
      <c r="C143" s="40"/>
      <c r="D143" s="244" t="s">
        <v>144</v>
      </c>
      <c r="E143" s="40"/>
      <c r="F143" s="245" t="s">
        <v>167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144</v>
      </c>
      <c r="AU143" s="17" t="s">
        <v>85</v>
      </c>
    </row>
    <row r="144" s="13" customFormat="1">
      <c r="A144" s="13"/>
      <c r="B144" s="246"/>
      <c r="C144" s="247"/>
      <c r="D144" s="239" t="s">
        <v>146</v>
      </c>
      <c r="E144" s="248" t="s">
        <v>1</v>
      </c>
      <c r="F144" s="249" t="s">
        <v>413</v>
      </c>
      <c r="G144" s="247"/>
      <c r="H144" s="250">
        <v>18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6" t="s">
        <v>146</v>
      </c>
      <c r="AU144" s="256" t="s">
        <v>85</v>
      </c>
      <c r="AV144" s="13" t="s">
        <v>85</v>
      </c>
      <c r="AW144" s="13" t="s">
        <v>32</v>
      </c>
      <c r="AX144" s="13" t="s">
        <v>76</v>
      </c>
      <c r="AY144" s="256" t="s">
        <v>133</v>
      </c>
    </row>
    <row r="145" s="14" customFormat="1">
      <c r="A145" s="14"/>
      <c r="B145" s="257"/>
      <c r="C145" s="258"/>
      <c r="D145" s="239" t="s">
        <v>146</v>
      </c>
      <c r="E145" s="259" t="s">
        <v>1</v>
      </c>
      <c r="F145" s="260" t="s">
        <v>414</v>
      </c>
      <c r="G145" s="258"/>
      <c r="H145" s="261">
        <v>18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7" t="s">
        <v>146</v>
      </c>
      <c r="AU145" s="267" t="s">
        <v>85</v>
      </c>
      <c r="AV145" s="14" t="s">
        <v>149</v>
      </c>
      <c r="AW145" s="14" t="s">
        <v>32</v>
      </c>
      <c r="AX145" s="14" t="s">
        <v>76</v>
      </c>
      <c r="AY145" s="267" t="s">
        <v>133</v>
      </c>
    </row>
    <row r="146" s="13" customFormat="1">
      <c r="A146" s="13"/>
      <c r="B146" s="246"/>
      <c r="C146" s="247"/>
      <c r="D146" s="239" t="s">
        <v>146</v>
      </c>
      <c r="E146" s="248" t="s">
        <v>1</v>
      </c>
      <c r="F146" s="249" t="s">
        <v>186</v>
      </c>
      <c r="G146" s="247"/>
      <c r="H146" s="250">
        <v>6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146</v>
      </c>
      <c r="AU146" s="256" t="s">
        <v>85</v>
      </c>
      <c r="AV146" s="13" t="s">
        <v>85</v>
      </c>
      <c r="AW146" s="13" t="s">
        <v>32</v>
      </c>
      <c r="AX146" s="13" t="s">
        <v>76</v>
      </c>
      <c r="AY146" s="256" t="s">
        <v>133</v>
      </c>
    </row>
    <row r="147" s="14" customFormat="1">
      <c r="A147" s="14"/>
      <c r="B147" s="257"/>
      <c r="C147" s="258"/>
      <c r="D147" s="239" t="s">
        <v>146</v>
      </c>
      <c r="E147" s="259" t="s">
        <v>1</v>
      </c>
      <c r="F147" s="260" t="s">
        <v>415</v>
      </c>
      <c r="G147" s="258"/>
      <c r="H147" s="261">
        <v>6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7" t="s">
        <v>146</v>
      </c>
      <c r="AU147" s="267" t="s">
        <v>85</v>
      </c>
      <c r="AV147" s="14" t="s">
        <v>149</v>
      </c>
      <c r="AW147" s="14" t="s">
        <v>32</v>
      </c>
      <c r="AX147" s="14" t="s">
        <v>76</v>
      </c>
      <c r="AY147" s="267" t="s">
        <v>133</v>
      </c>
    </row>
    <row r="148" s="15" customFormat="1">
      <c r="A148" s="15"/>
      <c r="B148" s="268"/>
      <c r="C148" s="269"/>
      <c r="D148" s="239" t="s">
        <v>146</v>
      </c>
      <c r="E148" s="270" t="s">
        <v>1</v>
      </c>
      <c r="F148" s="271" t="s">
        <v>152</v>
      </c>
      <c r="G148" s="269"/>
      <c r="H148" s="272">
        <v>24</v>
      </c>
      <c r="I148" s="273"/>
      <c r="J148" s="269"/>
      <c r="K148" s="269"/>
      <c r="L148" s="274"/>
      <c r="M148" s="275"/>
      <c r="N148" s="276"/>
      <c r="O148" s="276"/>
      <c r="P148" s="276"/>
      <c r="Q148" s="276"/>
      <c r="R148" s="276"/>
      <c r="S148" s="276"/>
      <c r="T148" s="27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8" t="s">
        <v>146</v>
      </c>
      <c r="AU148" s="278" t="s">
        <v>85</v>
      </c>
      <c r="AV148" s="15" t="s">
        <v>140</v>
      </c>
      <c r="AW148" s="15" t="s">
        <v>32</v>
      </c>
      <c r="AX148" s="15" t="s">
        <v>83</v>
      </c>
      <c r="AY148" s="278" t="s">
        <v>133</v>
      </c>
    </row>
    <row r="149" s="2" customFormat="1" ht="16.5" customHeight="1">
      <c r="A149" s="38"/>
      <c r="B149" s="39"/>
      <c r="C149" s="226" t="s">
        <v>140</v>
      </c>
      <c r="D149" s="226" t="s">
        <v>135</v>
      </c>
      <c r="E149" s="227" t="s">
        <v>170</v>
      </c>
      <c r="F149" s="228" t="s">
        <v>171</v>
      </c>
      <c r="G149" s="229" t="s">
        <v>164</v>
      </c>
      <c r="H149" s="230">
        <v>24</v>
      </c>
      <c r="I149" s="231"/>
      <c r="J149" s="232">
        <f>ROUND(I149*H149,2)</f>
        <v>0</v>
      </c>
      <c r="K149" s="228" t="s">
        <v>139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140</v>
      </c>
      <c r="AT149" s="237" t="s">
        <v>135</v>
      </c>
      <c r="AU149" s="237" t="s">
        <v>85</v>
      </c>
      <c r="AY149" s="17" t="s">
        <v>133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140</v>
      </c>
      <c r="BM149" s="237" t="s">
        <v>416</v>
      </c>
    </row>
    <row r="150" s="2" customFormat="1">
      <c r="A150" s="38"/>
      <c r="B150" s="39"/>
      <c r="C150" s="40"/>
      <c r="D150" s="239" t="s">
        <v>142</v>
      </c>
      <c r="E150" s="40"/>
      <c r="F150" s="240" t="s">
        <v>173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142</v>
      </c>
      <c r="AU150" s="17" t="s">
        <v>85</v>
      </c>
    </row>
    <row r="151" s="2" customFormat="1">
      <c r="A151" s="38"/>
      <c r="B151" s="39"/>
      <c r="C151" s="40"/>
      <c r="D151" s="244" t="s">
        <v>144</v>
      </c>
      <c r="E151" s="40"/>
      <c r="F151" s="245" t="s">
        <v>174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144</v>
      </c>
      <c r="AU151" s="17" t="s">
        <v>85</v>
      </c>
    </row>
    <row r="152" s="13" customFormat="1">
      <c r="A152" s="13"/>
      <c r="B152" s="246"/>
      <c r="C152" s="247"/>
      <c r="D152" s="239" t="s">
        <v>146</v>
      </c>
      <c r="E152" s="248" t="s">
        <v>1</v>
      </c>
      <c r="F152" s="249" t="s">
        <v>413</v>
      </c>
      <c r="G152" s="247"/>
      <c r="H152" s="250">
        <v>18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146</v>
      </c>
      <c r="AU152" s="256" t="s">
        <v>85</v>
      </c>
      <c r="AV152" s="13" t="s">
        <v>85</v>
      </c>
      <c r="AW152" s="13" t="s">
        <v>32</v>
      </c>
      <c r="AX152" s="13" t="s">
        <v>76</v>
      </c>
      <c r="AY152" s="256" t="s">
        <v>133</v>
      </c>
    </row>
    <row r="153" s="14" customFormat="1">
      <c r="A153" s="14"/>
      <c r="B153" s="257"/>
      <c r="C153" s="258"/>
      <c r="D153" s="239" t="s">
        <v>146</v>
      </c>
      <c r="E153" s="259" t="s">
        <v>1</v>
      </c>
      <c r="F153" s="260" t="s">
        <v>417</v>
      </c>
      <c r="G153" s="258"/>
      <c r="H153" s="261">
        <v>18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7" t="s">
        <v>146</v>
      </c>
      <c r="AU153" s="267" t="s">
        <v>85</v>
      </c>
      <c r="AV153" s="14" t="s">
        <v>149</v>
      </c>
      <c r="AW153" s="14" t="s">
        <v>32</v>
      </c>
      <c r="AX153" s="14" t="s">
        <v>76</v>
      </c>
      <c r="AY153" s="267" t="s">
        <v>133</v>
      </c>
    </row>
    <row r="154" s="13" customFormat="1">
      <c r="A154" s="13"/>
      <c r="B154" s="246"/>
      <c r="C154" s="247"/>
      <c r="D154" s="239" t="s">
        <v>146</v>
      </c>
      <c r="E154" s="248" t="s">
        <v>1</v>
      </c>
      <c r="F154" s="249" t="s">
        <v>186</v>
      </c>
      <c r="G154" s="247"/>
      <c r="H154" s="250">
        <v>6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146</v>
      </c>
      <c r="AU154" s="256" t="s">
        <v>85</v>
      </c>
      <c r="AV154" s="13" t="s">
        <v>85</v>
      </c>
      <c r="AW154" s="13" t="s">
        <v>32</v>
      </c>
      <c r="AX154" s="13" t="s">
        <v>76</v>
      </c>
      <c r="AY154" s="256" t="s">
        <v>133</v>
      </c>
    </row>
    <row r="155" s="14" customFormat="1">
      <c r="A155" s="14"/>
      <c r="B155" s="257"/>
      <c r="C155" s="258"/>
      <c r="D155" s="239" t="s">
        <v>146</v>
      </c>
      <c r="E155" s="259" t="s">
        <v>1</v>
      </c>
      <c r="F155" s="260" t="s">
        <v>418</v>
      </c>
      <c r="G155" s="258"/>
      <c r="H155" s="261">
        <v>6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7" t="s">
        <v>146</v>
      </c>
      <c r="AU155" s="267" t="s">
        <v>85</v>
      </c>
      <c r="AV155" s="14" t="s">
        <v>149</v>
      </c>
      <c r="AW155" s="14" t="s">
        <v>32</v>
      </c>
      <c r="AX155" s="14" t="s">
        <v>76</v>
      </c>
      <c r="AY155" s="267" t="s">
        <v>133</v>
      </c>
    </row>
    <row r="156" s="15" customFormat="1">
      <c r="A156" s="15"/>
      <c r="B156" s="268"/>
      <c r="C156" s="269"/>
      <c r="D156" s="239" t="s">
        <v>146</v>
      </c>
      <c r="E156" s="270" t="s">
        <v>1</v>
      </c>
      <c r="F156" s="271" t="s">
        <v>152</v>
      </c>
      <c r="G156" s="269"/>
      <c r="H156" s="272">
        <v>24</v>
      </c>
      <c r="I156" s="273"/>
      <c r="J156" s="269"/>
      <c r="K156" s="269"/>
      <c r="L156" s="274"/>
      <c r="M156" s="275"/>
      <c r="N156" s="276"/>
      <c r="O156" s="276"/>
      <c r="P156" s="276"/>
      <c r="Q156" s="276"/>
      <c r="R156" s="276"/>
      <c r="S156" s="276"/>
      <c r="T156" s="27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8" t="s">
        <v>146</v>
      </c>
      <c r="AU156" s="278" t="s">
        <v>85</v>
      </c>
      <c r="AV156" s="15" t="s">
        <v>140</v>
      </c>
      <c r="AW156" s="15" t="s">
        <v>32</v>
      </c>
      <c r="AX156" s="15" t="s">
        <v>83</v>
      </c>
      <c r="AY156" s="278" t="s">
        <v>133</v>
      </c>
    </row>
    <row r="157" s="2" customFormat="1" ht="24.15" customHeight="1">
      <c r="A157" s="38"/>
      <c r="B157" s="39"/>
      <c r="C157" s="226" t="s">
        <v>176</v>
      </c>
      <c r="D157" s="226" t="s">
        <v>135</v>
      </c>
      <c r="E157" s="227" t="s">
        <v>177</v>
      </c>
      <c r="F157" s="228" t="s">
        <v>178</v>
      </c>
      <c r="G157" s="229" t="s">
        <v>179</v>
      </c>
      <c r="H157" s="230">
        <v>480</v>
      </c>
      <c r="I157" s="231"/>
      <c r="J157" s="232">
        <f>ROUND(I157*H157,2)</f>
        <v>0</v>
      </c>
      <c r="K157" s="228" t="s">
        <v>139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5.0000000000000002E-05</v>
      </c>
      <c r="R157" s="235">
        <f>Q157*H157</f>
        <v>0.024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140</v>
      </c>
      <c r="AT157" s="237" t="s">
        <v>135</v>
      </c>
      <c r="AU157" s="237" t="s">
        <v>85</v>
      </c>
      <c r="AY157" s="17" t="s">
        <v>133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140</v>
      </c>
      <c r="BM157" s="237" t="s">
        <v>419</v>
      </c>
    </row>
    <row r="158" s="2" customFormat="1">
      <c r="A158" s="38"/>
      <c r="B158" s="39"/>
      <c r="C158" s="40"/>
      <c r="D158" s="239" t="s">
        <v>142</v>
      </c>
      <c r="E158" s="40"/>
      <c r="F158" s="240" t="s">
        <v>181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142</v>
      </c>
      <c r="AU158" s="17" t="s">
        <v>85</v>
      </c>
    </row>
    <row r="159" s="2" customFormat="1">
      <c r="A159" s="38"/>
      <c r="B159" s="39"/>
      <c r="C159" s="40"/>
      <c r="D159" s="244" t="s">
        <v>144</v>
      </c>
      <c r="E159" s="40"/>
      <c r="F159" s="245" t="s">
        <v>182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144</v>
      </c>
      <c r="AU159" s="17" t="s">
        <v>85</v>
      </c>
    </row>
    <row r="160" s="13" customFormat="1">
      <c r="A160" s="13"/>
      <c r="B160" s="246"/>
      <c r="C160" s="247"/>
      <c r="D160" s="239" t="s">
        <v>146</v>
      </c>
      <c r="E160" s="248" t="s">
        <v>1</v>
      </c>
      <c r="F160" s="249" t="s">
        <v>183</v>
      </c>
      <c r="G160" s="247"/>
      <c r="H160" s="250">
        <v>320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146</v>
      </c>
      <c r="AU160" s="256" t="s">
        <v>85</v>
      </c>
      <c r="AV160" s="13" t="s">
        <v>85</v>
      </c>
      <c r="AW160" s="13" t="s">
        <v>32</v>
      </c>
      <c r="AX160" s="13" t="s">
        <v>76</v>
      </c>
      <c r="AY160" s="256" t="s">
        <v>133</v>
      </c>
    </row>
    <row r="161" s="14" customFormat="1">
      <c r="A161" s="14"/>
      <c r="B161" s="257"/>
      <c r="C161" s="258"/>
      <c r="D161" s="239" t="s">
        <v>146</v>
      </c>
      <c r="E161" s="259" t="s">
        <v>1</v>
      </c>
      <c r="F161" s="260" t="s">
        <v>420</v>
      </c>
      <c r="G161" s="258"/>
      <c r="H161" s="261">
        <v>320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7" t="s">
        <v>146</v>
      </c>
      <c r="AU161" s="267" t="s">
        <v>85</v>
      </c>
      <c r="AV161" s="14" t="s">
        <v>149</v>
      </c>
      <c r="AW161" s="14" t="s">
        <v>32</v>
      </c>
      <c r="AX161" s="14" t="s">
        <v>76</v>
      </c>
      <c r="AY161" s="267" t="s">
        <v>133</v>
      </c>
    </row>
    <row r="162" s="13" customFormat="1">
      <c r="A162" s="13"/>
      <c r="B162" s="246"/>
      <c r="C162" s="247"/>
      <c r="D162" s="239" t="s">
        <v>146</v>
      </c>
      <c r="E162" s="248" t="s">
        <v>1</v>
      </c>
      <c r="F162" s="249" t="s">
        <v>421</v>
      </c>
      <c r="G162" s="247"/>
      <c r="H162" s="250">
        <v>160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146</v>
      </c>
      <c r="AU162" s="256" t="s">
        <v>85</v>
      </c>
      <c r="AV162" s="13" t="s">
        <v>85</v>
      </c>
      <c r="AW162" s="13" t="s">
        <v>32</v>
      </c>
      <c r="AX162" s="13" t="s">
        <v>76</v>
      </c>
      <c r="AY162" s="256" t="s">
        <v>133</v>
      </c>
    </row>
    <row r="163" s="14" customFormat="1">
      <c r="A163" s="14"/>
      <c r="B163" s="257"/>
      <c r="C163" s="258"/>
      <c r="D163" s="239" t="s">
        <v>146</v>
      </c>
      <c r="E163" s="259" t="s">
        <v>1</v>
      </c>
      <c r="F163" s="260" t="s">
        <v>422</v>
      </c>
      <c r="G163" s="258"/>
      <c r="H163" s="261">
        <v>160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7" t="s">
        <v>146</v>
      </c>
      <c r="AU163" s="267" t="s">
        <v>85</v>
      </c>
      <c r="AV163" s="14" t="s">
        <v>149</v>
      </c>
      <c r="AW163" s="14" t="s">
        <v>32</v>
      </c>
      <c r="AX163" s="14" t="s">
        <v>76</v>
      </c>
      <c r="AY163" s="267" t="s">
        <v>133</v>
      </c>
    </row>
    <row r="164" s="15" customFormat="1">
      <c r="A164" s="15"/>
      <c r="B164" s="268"/>
      <c r="C164" s="269"/>
      <c r="D164" s="239" t="s">
        <v>146</v>
      </c>
      <c r="E164" s="270" t="s">
        <v>1</v>
      </c>
      <c r="F164" s="271" t="s">
        <v>152</v>
      </c>
      <c r="G164" s="269"/>
      <c r="H164" s="272">
        <v>480</v>
      </c>
      <c r="I164" s="273"/>
      <c r="J164" s="269"/>
      <c r="K164" s="269"/>
      <c r="L164" s="274"/>
      <c r="M164" s="275"/>
      <c r="N164" s="276"/>
      <c r="O164" s="276"/>
      <c r="P164" s="276"/>
      <c r="Q164" s="276"/>
      <c r="R164" s="276"/>
      <c r="S164" s="276"/>
      <c r="T164" s="27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8" t="s">
        <v>146</v>
      </c>
      <c r="AU164" s="278" t="s">
        <v>85</v>
      </c>
      <c r="AV164" s="15" t="s">
        <v>140</v>
      </c>
      <c r="AW164" s="15" t="s">
        <v>32</v>
      </c>
      <c r="AX164" s="15" t="s">
        <v>83</v>
      </c>
      <c r="AY164" s="278" t="s">
        <v>133</v>
      </c>
    </row>
    <row r="165" s="2" customFormat="1" ht="24.15" customHeight="1">
      <c r="A165" s="38"/>
      <c r="B165" s="39"/>
      <c r="C165" s="226" t="s">
        <v>186</v>
      </c>
      <c r="D165" s="226" t="s">
        <v>135</v>
      </c>
      <c r="E165" s="227" t="s">
        <v>423</v>
      </c>
      <c r="F165" s="228" t="s">
        <v>424</v>
      </c>
      <c r="G165" s="229" t="s">
        <v>189</v>
      </c>
      <c r="H165" s="230">
        <v>60</v>
      </c>
      <c r="I165" s="231"/>
      <c r="J165" s="232">
        <f>ROUND(I165*H165,2)</f>
        <v>0</v>
      </c>
      <c r="K165" s="228" t="s">
        <v>139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140</v>
      </c>
      <c r="AT165" s="237" t="s">
        <v>135</v>
      </c>
      <c r="AU165" s="237" t="s">
        <v>85</v>
      </c>
      <c r="AY165" s="17" t="s">
        <v>133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140</v>
      </c>
      <c r="BM165" s="237" t="s">
        <v>425</v>
      </c>
    </row>
    <row r="166" s="2" customFormat="1">
      <c r="A166" s="38"/>
      <c r="B166" s="39"/>
      <c r="C166" s="40"/>
      <c r="D166" s="239" t="s">
        <v>142</v>
      </c>
      <c r="E166" s="40"/>
      <c r="F166" s="240" t="s">
        <v>426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142</v>
      </c>
      <c r="AU166" s="17" t="s">
        <v>85</v>
      </c>
    </row>
    <row r="167" s="2" customFormat="1">
      <c r="A167" s="38"/>
      <c r="B167" s="39"/>
      <c r="C167" s="40"/>
      <c r="D167" s="244" t="s">
        <v>144</v>
      </c>
      <c r="E167" s="40"/>
      <c r="F167" s="245" t="s">
        <v>427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144</v>
      </c>
      <c r="AU167" s="17" t="s">
        <v>85</v>
      </c>
    </row>
    <row r="168" s="13" customFormat="1">
      <c r="A168" s="13"/>
      <c r="B168" s="246"/>
      <c r="C168" s="247"/>
      <c r="D168" s="239" t="s">
        <v>146</v>
      </c>
      <c r="E168" s="248" t="s">
        <v>1</v>
      </c>
      <c r="F168" s="249" t="s">
        <v>193</v>
      </c>
      <c r="G168" s="247"/>
      <c r="H168" s="250">
        <v>40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6" t="s">
        <v>146</v>
      </c>
      <c r="AU168" s="256" t="s">
        <v>85</v>
      </c>
      <c r="AV168" s="13" t="s">
        <v>85</v>
      </c>
      <c r="AW168" s="13" t="s">
        <v>32</v>
      </c>
      <c r="AX168" s="13" t="s">
        <v>76</v>
      </c>
      <c r="AY168" s="256" t="s">
        <v>133</v>
      </c>
    </row>
    <row r="169" s="14" customFormat="1">
      <c r="A169" s="14"/>
      <c r="B169" s="257"/>
      <c r="C169" s="258"/>
      <c r="D169" s="239" t="s">
        <v>146</v>
      </c>
      <c r="E169" s="259" t="s">
        <v>1</v>
      </c>
      <c r="F169" s="260" t="s">
        <v>420</v>
      </c>
      <c r="G169" s="258"/>
      <c r="H169" s="261">
        <v>40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7" t="s">
        <v>146</v>
      </c>
      <c r="AU169" s="267" t="s">
        <v>85</v>
      </c>
      <c r="AV169" s="14" t="s">
        <v>149</v>
      </c>
      <c r="AW169" s="14" t="s">
        <v>32</v>
      </c>
      <c r="AX169" s="14" t="s">
        <v>76</v>
      </c>
      <c r="AY169" s="267" t="s">
        <v>133</v>
      </c>
    </row>
    <row r="170" s="13" customFormat="1">
      <c r="A170" s="13"/>
      <c r="B170" s="246"/>
      <c r="C170" s="247"/>
      <c r="D170" s="239" t="s">
        <v>146</v>
      </c>
      <c r="E170" s="248" t="s">
        <v>1</v>
      </c>
      <c r="F170" s="249" t="s">
        <v>428</v>
      </c>
      <c r="G170" s="247"/>
      <c r="H170" s="250">
        <v>20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146</v>
      </c>
      <c r="AU170" s="256" t="s">
        <v>85</v>
      </c>
      <c r="AV170" s="13" t="s">
        <v>85</v>
      </c>
      <c r="AW170" s="13" t="s">
        <v>32</v>
      </c>
      <c r="AX170" s="13" t="s">
        <v>76</v>
      </c>
      <c r="AY170" s="256" t="s">
        <v>133</v>
      </c>
    </row>
    <row r="171" s="14" customFormat="1">
      <c r="A171" s="14"/>
      <c r="B171" s="257"/>
      <c r="C171" s="258"/>
      <c r="D171" s="239" t="s">
        <v>146</v>
      </c>
      <c r="E171" s="259" t="s">
        <v>1</v>
      </c>
      <c r="F171" s="260" t="s">
        <v>422</v>
      </c>
      <c r="G171" s="258"/>
      <c r="H171" s="261">
        <v>20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7" t="s">
        <v>146</v>
      </c>
      <c r="AU171" s="267" t="s">
        <v>85</v>
      </c>
      <c r="AV171" s="14" t="s">
        <v>149</v>
      </c>
      <c r="AW171" s="14" t="s">
        <v>32</v>
      </c>
      <c r="AX171" s="14" t="s">
        <v>76</v>
      </c>
      <c r="AY171" s="267" t="s">
        <v>133</v>
      </c>
    </row>
    <row r="172" s="15" customFormat="1">
      <c r="A172" s="15"/>
      <c r="B172" s="268"/>
      <c r="C172" s="269"/>
      <c r="D172" s="239" t="s">
        <v>146</v>
      </c>
      <c r="E172" s="270" t="s">
        <v>1</v>
      </c>
      <c r="F172" s="271" t="s">
        <v>152</v>
      </c>
      <c r="G172" s="269"/>
      <c r="H172" s="272">
        <v>60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8" t="s">
        <v>146</v>
      </c>
      <c r="AU172" s="278" t="s">
        <v>85</v>
      </c>
      <c r="AV172" s="15" t="s">
        <v>140</v>
      </c>
      <c r="AW172" s="15" t="s">
        <v>32</v>
      </c>
      <c r="AX172" s="15" t="s">
        <v>83</v>
      </c>
      <c r="AY172" s="278" t="s">
        <v>133</v>
      </c>
    </row>
    <row r="173" s="2" customFormat="1" ht="33" customHeight="1">
      <c r="A173" s="38"/>
      <c r="B173" s="39"/>
      <c r="C173" s="226" t="s">
        <v>194</v>
      </c>
      <c r="D173" s="226" t="s">
        <v>135</v>
      </c>
      <c r="E173" s="227" t="s">
        <v>429</v>
      </c>
      <c r="F173" s="228" t="s">
        <v>430</v>
      </c>
      <c r="G173" s="229" t="s">
        <v>197</v>
      </c>
      <c r="H173" s="230">
        <v>4683.3339999999998</v>
      </c>
      <c r="I173" s="231"/>
      <c r="J173" s="232">
        <f>ROUND(I173*H173,2)</f>
        <v>0</v>
      </c>
      <c r="K173" s="228" t="s">
        <v>139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140</v>
      </c>
      <c r="AT173" s="237" t="s">
        <v>135</v>
      </c>
      <c r="AU173" s="237" t="s">
        <v>85</v>
      </c>
      <c r="AY173" s="17" t="s">
        <v>133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140</v>
      </c>
      <c r="BM173" s="237" t="s">
        <v>431</v>
      </c>
    </row>
    <row r="174" s="2" customFormat="1">
      <c r="A174" s="38"/>
      <c r="B174" s="39"/>
      <c r="C174" s="40"/>
      <c r="D174" s="239" t="s">
        <v>142</v>
      </c>
      <c r="E174" s="40"/>
      <c r="F174" s="240" t="s">
        <v>432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142</v>
      </c>
      <c r="AU174" s="17" t="s">
        <v>85</v>
      </c>
    </row>
    <row r="175" s="2" customFormat="1">
      <c r="A175" s="38"/>
      <c r="B175" s="39"/>
      <c r="C175" s="40"/>
      <c r="D175" s="244" t="s">
        <v>144</v>
      </c>
      <c r="E175" s="40"/>
      <c r="F175" s="245" t="s">
        <v>433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144</v>
      </c>
      <c r="AU175" s="17" t="s">
        <v>85</v>
      </c>
    </row>
    <row r="176" s="13" customFormat="1">
      <c r="A176" s="13"/>
      <c r="B176" s="246"/>
      <c r="C176" s="247"/>
      <c r="D176" s="239" t="s">
        <v>146</v>
      </c>
      <c r="E176" s="248" t="s">
        <v>1</v>
      </c>
      <c r="F176" s="249" t="s">
        <v>434</v>
      </c>
      <c r="G176" s="247"/>
      <c r="H176" s="250">
        <v>4266.6670000000004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6" t="s">
        <v>146</v>
      </c>
      <c r="AU176" s="256" t="s">
        <v>85</v>
      </c>
      <c r="AV176" s="13" t="s">
        <v>85</v>
      </c>
      <c r="AW176" s="13" t="s">
        <v>32</v>
      </c>
      <c r="AX176" s="13" t="s">
        <v>76</v>
      </c>
      <c r="AY176" s="256" t="s">
        <v>133</v>
      </c>
    </row>
    <row r="177" s="14" customFormat="1">
      <c r="A177" s="14"/>
      <c r="B177" s="257"/>
      <c r="C177" s="258"/>
      <c r="D177" s="239" t="s">
        <v>146</v>
      </c>
      <c r="E177" s="259" t="s">
        <v>1</v>
      </c>
      <c r="F177" s="260" t="s">
        <v>435</v>
      </c>
      <c r="G177" s="258"/>
      <c r="H177" s="261">
        <v>4266.6670000000004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7" t="s">
        <v>146</v>
      </c>
      <c r="AU177" s="267" t="s">
        <v>85</v>
      </c>
      <c r="AV177" s="14" t="s">
        <v>149</v>
      </c>
      <c r="AW177" s="14" t="s">
        <v>32</v>
      </c>
      <c r="AX177" s="14" t="s">
        <v>76</v>
      </c>
      <c r="AY177" s="267" t="s">
        <v>133</v>
      </c>
    </row>
    <row r="178" s="13" customFormat="1">
      <c r="A178" s="13"/>
      <c r="B178" s="246"/>
      <c r="C178" s="247"/>
      <c r="D178" s="239" t="s">
        <v>146</v>
      </c>
      <c r="E178" s="248" t="s">
        <v>1</v>
      </c>
      <c r="F178" s="249" t="s">
        <v>436</v>
      </c>
      <c r="G178" s="247"/>
      <c r="H178" s="250">
        <v>416.66699999999997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6" t="s">
        <v>146</v>
      </c>
      <c r="AU178" s="256" t="s">
        <v>85</v>
      </c>
      <c r="AV178" s="13" t="s">
        <v>85</v>
      </c>
      <c r="AW178" s="13" t="s">
        <v>32</v>
      </c>
      <c r="AX178" s="13" t="s">
        <v>76</v>
      </c>
      <c r="AY178" s="256" t="s">
        <v>133</v>
      </c>
    </row>
    <row r="179" s="14" customFormat="1">
      <c r="A179" s="14"/>
      <c r="B179" s="257"/>
      <c r="C179" s="258"/>
      <c r="D179" s="239" t="s">
        <v>146</v>
      </c>
      <c r="E179" s="259" t="s">
        <v>1</v>
      </c>
      <c r="F179" s="260" t="s">
        <v>437</v>
      </c>
      <c r="G179" s="258"/>
      <c r="H179" s="261">
        <v>416.66699999999997</v>
      </c>
      <c r="I179" s="262"/>
      <c r="J179" s="258"/>
      <c r="K179" s="258"/>
      <c r="L179" s="263"/>
      <c r="M179" s="264"/>
      <c r="N179" s="265"/>
      <c r="O179" s="265"/>
      <c r="P179" s="265"/>
      <c r="Q179" s="265"/>
      <c r="R179" s="265"/>
      <c r="S179" s="265"/>
      <c r="T179" s="26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7" t="s">
        <v>146</v>
      </c>
      <c r="AU179" s="267" t="s">
        <v>85</v>
      </c>
      <c r="AV179" s="14" t="s">
        <v>149</v>
      </c>
      <c r="AW179" s="14" t="s">
        <v>32</v>
      </c>
      <c r="AX179" s="14" t="s">
        <v>76</v>
      </c>
      <c r="AY179" s="267" t="s">
        <v>133</v>
      </c>
    </row>
    <row r="180" s="15" customFormat="1">
      <c r="A180" s="15"/>
      <c r="B180" s="268"/>
      <c r="C180" s="269"/>
      <c r="D180" s="239" t="s">
        <v>146</v>
      </c>
      <c r="E180" s="270" t="s">
        <v>1</v>
      </c>
      <c r="F180" s="271" t="s">
        <v>152</v>
      </c>
      <c r="G180" s="269"/>
      <c r="H180" s="272">
        <v>4683.3339999999998</v>
      </c>
      <c r="I180" s="273"/>
      <c r="J180" s="269"/>
      <c r="K180" s="269"/>
      <c r="L180" s="274"/>
      <c r="M180" s="275"/>
      <c r="N180" s="276"/>
      <c r="O180" s="276"/>
      <c r="P180" s="276"/>
      <c r="Q180" s="276"/>
      <c r="R180" s="276"/>
      <c r="S180" s="276"/>
      <c r="T180" s="27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8" t="s">
        <v>146</v>
      </c>
      <c r="AU180" s="278" t="s">
        <v>85</v>
      </c>
      <c r="AV180" s="15" t="s">
        <v>140</v>
      </c>
      <c r="AW180" s="15" t="s">
        <v>32</v>
      </c>
      <c r="AX180" s="15" t="s">
        <v>83</v>
      </c>
      <c r="AY180" s="278" t="s">
        <v>133</v>
      </c>
    </row>
    <row r="181" s="2" customFormat="1" ht="24.15" customHeight="1">
      <c r="A181" s="38"/>
      <c r="B181" s="39"/>
      <c r="C181" s="226" t="s">
        <v>207</v>
      </c>
      <c r="D181" s="226" t="s">
        <v>135</v>
      </c>
      <c r="E181" s="227" t="s">
        <v>208</v>
      </c>
      <c r="F181" s="228" t="s">
        <v>209</v>
      </c>
      <c r="G181" s="229" t="s">
        <v>197</v>
      </c>
      <c r="H181" s="230">
        <v>1533.3330000000001</v>
      </c>
      <c r="I181" s="231"/>
      <c r="J181" s="232">
        <f>ROUND(I181*H181,2)</f>
        <v>0</v>
      </c>
      <c r="K181" s="228" t="s">
        <v>139</v>
      </c>
      <c r="L181" s="44"/>
      <c r="M181" s="233" t="s">
        <v>1</v>
      </c>
      <c r="N181" s="234" t="s">
        <v>41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140</v>
      </c>
      <c r="AT181" s="237" t="s">
        <v>135</v>
      </c>
      <c r="AU181" s="237" t="s">
        <v>85</v>
      </c>
      <c r="AY181" s="17" t="s">
        <v>133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140</v>
      </c>
      <c r="BM181" s="237" t="s">
        <v>438</v>
      </c>
    </row>
    <row r="182" s="2" customFormat="1">
      <c r="A182" s="38"/>
      <c r="B182" s="39"/>
      <c r="C182" s="40"/>
      <c r="D182" s="239" t="s">
        <v>142</v>
      </c>
      <c r="E182" s="40"/>
      <c r="F182" s="240" t="s">
        <v>211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142</v>
      </c>
      <c r="AU182" s="17" t="s">
        <v>85</v>
      </c>
    </row>
    <row r="183" s="2" customFormat="1">
      <c r="A183" s="38"/>
      <c r="B183" s="39"/>
      <c r="C183" s="40"/>
      <c r="D183" s="244" t="s">
        <v>144</v>
      </c>
      <c r="E183" s="40"/>
      <c r="F183" s="245" t="s">
        <v>212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144</v>
      </c>
      <c r="AU183" s="17" t="s">
        <v>85</v>
      </c>
    </row>
    <row r="184" s="13" customFormat="1">
      <c r="A184" s="13"/>
      <c r="B184" s="246"/>
      <c r="C184" s="247"/>
      <c r="D184" s="239" t="s">
        <v>146</v>
      </c>
      <c r="E184" s="248" t="s">
        <v>1</v>
      </c>
      <c r="F184" s="249" t="s">
        <v>439</v>
      </c>
      <c r="G184" s="247"/>
      <c r="H184" s="250">
        <v>833.33299999999997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6" t="s">
        <v>146</v>
      </c>
      <c r="AU184" s="256" t="s">
        <v>85</v>
      </c>
      <c r="AV184" s="13" t="s">
        <v>85</v>
      </c>
      <c r="AW184" s="13" t="s">
        <v>32</v>
      </c>
      <c r="AX184" s="13" t="s">
        <v>76</v>
      </c>
      <c r="AY184" s="256" t="s">
        <v>133</v>
      </c>
    </row>
    <row r="185" s="14" customFormat="1">
      <c r="A185" s="14"/>
      <c r="B185" s="257"/>
      <c r="C185" s="258"/>
      <c r="D185" s="239" t="s">
        <v>146</v>
      </c>
      <c r="E185" s="259" t="s">
        <v>1</v>
      </c>
      <c r="F185" s="260" t="s">
        <v>440</v>
      </c>
      <c r="G185" s="258"/>
      <c r="H185" s="261">
        <v>833.33299999999997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7" t="s">
        <v>146</v>
      </c>
      <c r="AU185" s="267" t="s">
        <v>85</v>
      </c>
      <c r="AV185" s="14" t="s">
        <v>149</v>
      </c>
      <c r="AW185" s="14" t="s">
        <v>32</v>
      </c>
      <c r="AX185" s="14" t="s">
        <v>76</v>
      </c>
      <c r="AY185" s="267" t="s">
        <v>133</v>
      </c>
    </row>
    <row r="186" s="13" customFormat="1">
      <c r="A186" s="13"/>
      <c r="B186" s="246"/>
      <c r="C186" s="247"/>
      <c r="D186" s="239" t="s">
        <v>146</v>
      </c>
      <c r="E186" s="248" t="s">
        <v>1</v>
      </c>
      <c r="F186" s="249" t="s">
        <v>441</v>
      </c>
      <c r="G186" s="247"/>
      <c r="H186" s="250">
        <v>700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146</v>
      </c>
      <c r="AU186" s="256" t="s">
        <v>85</v>
      </c>
      <c r="AV186" s="13" t="s">
        <v>85</v>
      </c>
      <c r="AW186" s="13" t="s">
        <v>32</v>
      </c>
      <c r="AX186" s="13" t="s">
        <v>76</v>
      </c>
      <c r="AY186" s="256" t="s">
        <v>133</v>
      </c>
    </row>
    <row r="187" s="14" customFormat="1">
      <c r="A187" s="14"/>
      <c r="B187" s="257"/>
      <c r="C187" s="258"/>
      <c r="D187" s="239" t="s">
        <v>146</v>
      </c>
      <c r="E187" s="259" t="s">
        <v>1</v>
      </c>
      <c r="F187" s="260" t="s">
        <v>442</v>
      </c>
      <c r="G187" s="258"/>
      <c r="H187" s="261">
        <v>700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7" t="s">
        <v>146</v>
      </c>
      <c r="AU187" s="267" t="s">
        <v>85</v>
      </c>
      <c r="AV187" s="14" t="s">
        <v>149</v>
      </c>
      <c r="AW187" s="14" t="s">
        <v>32</v>
      </c>
      <c r="AX187" s="14" t="s">
        <v>76</v>
      </c>
      <c r="AY187" s="267" t="s">
        <v>133</v>
      </c>
    </row>
    <row r="188" s="15" customFormat="1">
      <c r="A188" s="15"/>
      <c r="B188" s="268"/>
      <c r="C188" s="269"/>
      <c r="D188" s="239" t="s">
        <v>146</v>
      </c>
      <c r="E188" s="270" t="s">
        <v>1</v>
      </c>
      <c r="F188" s="271" t="s">
        <v>152</v>
      </c>
      <c r="G188" s="269"/>
      <c r="H188" s="272">
        <v>1533.3330000000001</v>
      </c>
      <c r="I188" s="273"/>
      <c r="J188" s="269"/>
      <c r="K188" s="269"/>
      <c r="L188" s="274"/>
      <c r="M188" s="275"/>
      <c r="N188" s="276"/>
      <c r="O188" s="276"/>
      <c r="P188" s="276"/>
      <c r="Q188" s="276"/>
      <c r="R188" s="276"/>
      <c r="S188" s="276"/>
      <c r="T188" s="27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8" t="s">
        <v>146</v>
      </c>
      <c r="AU188" s="278" t="s">
        <v>85</v>
      </c>
      <c r="AV188" s="15" t="s">
        <v>140</v>
      </c>
      <c r="AW188" s="15" t="s">
        <v>32</v>
      </c>
      <c r="AX188" s="15" t="s">
        <v>83</v>
      </c>
      <c r="AY188" s="278" t="s">
        <v>133</v>
      </c>
    </row>
    <row r="189" s="2" customFormat="1" ht="37.8" customHeight="1">
      <c r="A189" s="38"/>
      <c r="B189" s="39"/>
      <c r="C189" s="226" t="s">
        <v>215</v>
      </c>
      <c r="D189" s="226" t="s">
        <v>135</v>
      </c>
      <c r="E189" s="227" t="s">
        <v>443</v>
      </c>
      <c r="F189" s="228" t="s">
        <v>444</v>
      </c>
      <c r="G189" s="229" t="s">
        <v>197</v>
      </c>
      <c r="H189" s="230">
        <v>2133.3330000000001</v>
      </c>
      <c r="I189" s="231"/>
      <c r="J189" s="232">
        <f>ROUND(I189*H189,2)</f>
        <v>0</v>
      </c>
      <c r="K189" s="228" t="s">
        <v>139</v>
      </c>
      <c r="L189" s="44"/>
      <c r="M189" s="233" t="s">
        <v>1</v>
      </c>
      <c r="N189" s="234" t="s">
        <v>41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140</v>
      </c>
      <c r="AT189" s="237" t="s">
        <v>135</v>
      </c>
      <c r="AU189" s="237" t="s">
        <v>85</v>
      </c>
      <c r="AY189" s="17" t="s">
        <v>133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140</v>
      </c>
      <c r="BM189" s="237" t="s">
        <v>445</v>
      </c>
    </row>
    <row r="190" s="2" customFormat="1">
      <c r="A190" s="38"/>
      <c r="B190" s="39"/>
      <c r="C190" s="40"/>
      <c r="D190" s="239" t="s">
        <v>142</v>
      </c>
      <c r="E190" s="40"/>
      <c r="F190" s="240" t="s">
        <v>446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142</v>
      </c>
      <c r="AU190" s="17" t="s">
        <v>85</v>
      </c>
    </row>
    <row r="191" s="2" customFormat="1">
      <c r="A191" s="38"/>
      <c r="B191" s="39"/>
      <c r="C191" s="40"/>
      <c r="D191" s="244" t="s">
        <v>144</v>
      </c>
      <c r="E191" s="40"/>
      <c r="F191" s="245" t="s">
        <v>447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144</v>
      </c>
      <c r="AU191" s="17" t="s">
        <v>85</v>
      </c>
    </row>
    <row r="192" s="13" customFormat="1">
      <c r="A192" s="13"/>
      <c r="B192" s="246"/>
      <c r="C192" s="247"/>
      <c r="D192" s="239" t="s">
        <v>146</v>
      </c>
      <c r="E192" s="248" t="s">
        <v>1</v>
      </c>
      <c r="F192" s="249" t="s">
        <v>448</v>
      </c>
      <c r="G192" s="247"/>
      <c r="H192" s="250">
        <v>2133.3330000000001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146</v>
      </c>
      <c r="AU192" s="256" t="s">
        <v>85</v>
      </c>
      <c r="AV192" s="13" t="s">
        <v>85</v>
      </c>
      <c r="AW192" s="13" t="s">
        <v>32</v>
      </c>
      <c r="AX192" s="13" t="s">
        <v>76</v>
      </c>
      <c r="AY192" s="256" t="s">
        <v>133</v>
      </c>
    </row>
    <row r="193" s="14" customFormat="1">
      <c r="A193" s="14"/>
      <c r="B193" s="257"/>
      <c r="C193" s="258"/>
      <c r="D193" s="239" t="s">
        <v>146</v>
      </c>
      <c r="E193" s="259" t="s">
        <v>1</v>
      </c>
      <c r="F193" s="260" t="s">
        <v>449</v>
      </c>
      <c r="G193" s="258"/>
      <c r="H193" s="261">
        <v>2133.3330000000001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7" t="s">
        <v>146</v>
      </c>
      <c r="AU193" s="267" t="s">
        <v>85</v>
      </c>
      <c r="AV193" s="14" t="s">
        <v>149</v>
      </c>
      <c r="AW193" s="14" t="s">
        <v>32</v>
      </c>
      <c r="AX193" s="14" t="s">
        <v>76</v>
      </c>
      <c r="AY193" s="267" t="s">
        <v>133</v>
      </c>
    </row>
    <row r="194" s="15" customFormat="1">
      <c r="A194" s="15"/>
      <c r="B194" s="268"/>
      <c r="C194" s="269"/>
      <c r="D194" s="239" t="s">
        <v>146</v>
      </c>
      <c r="E194" s="270" t="s">
        <v>1</v>
      </c>
      <c r="F194" s="271" t="s">
        <v>152</v>
      </c>
      <c r="G194" s="269"/>
      <c r="H194" s="272">
        <v>2133.3330000000001</v>
      </c>
      <c r="I194" s="273"/>
      <c r="J194" s="269"/>
      <c r="K194" s="269"/>
      <c r="L194" s="274"/>
      <c r="M194" s="275"/>
      <c r="N194" s="276"/>
      <c r="O194" s="276"/>
      <c r="P194" s="276"/>
      <c r="Q194" s="276"/>
      <c r="R194" s="276"/>
      <c r="S194" s="276"/>
      <c r="T194" s="27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8" t="s">
        <v>146</v>
      </c>
      <c r="AU194" s="278" t="s">
        <v>85</v>
      </c>
      <c r="AV194" s="15" t="s">
        <v>140</v>
      </c>
      <c r="AW194" s="15" t="s">
        <v>32</v>
      </c>
      <c r="AX194" s="15" t="s">
        <v>83</v>
      </c>
      <c r="AY194" s="278" t="s">
        <v>133</v>
      </c>
    </row>
    <row r="195" s="2" customFormat="1" ht="37.8" customHeight="1">
      <c r="A195" s="38"/>
      <c r="B195" s="39"/>
      <c r="C195" s="226" t="s">
        <v>169</v>
      </c>
      <c r="D195" s="226" t="s">
        <v>135</v>
      </c>
      <c r="E195" s="227" t="s">
        <v>227</v>
      </c>
      <c r="F195" s="228" t="s">
        <v>228</v>
      </c>
      <c r="G195" s="229" t="s">
        <v>197</v>
      </c>
      <c r="H195" s="230">
        <v>3900</v>
      </c>
      <c r="I195" s="231"/>
      <c r="J195" s="232">
        <f>ROUND(I195*H195,2)</f>
        <v>0</v>
      </c>
      <c r="K195" s="228" t="s">
        <v>139</v>
      </c>
      <c r="L195" s="44"/>
      <c r="M195" s="233" t="s">
        <v>1</v>
      </c>
      <c r="N195" s="234" t="s">
        <v>41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140</v>
      </c>
      <c r="AT195" s="237" t="s">
        <v>135</v>
      </c>
      <c r="AU195" s="237" t="s">
        <v>85</v>
      </c>
      <c r="AY195" s="17" t="s">
        <v>133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140</v>
      </c>
      <c r="BM195" s="237" t="s">
        <v>450</v>
      </c>
    </row>
    <row r="196" s="2" customFormat="1">
      <c r="A196" s="38"/>
      <c r="B196" s="39"/>
      <c r="C196" s="40"/>
      <c r="D196" s="239" t="s">
        <v>142</v>
      </c>
      <c r="E196" s="40"/>
      <c r="F196" s="240" t="s">
        <v>230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142</v>
      </c>
      <c r="AU196" s="17" t="s">
        <v>85</v>
      </c>
    </row>
    <row r="197" s="2" customFormat="1">
      <c r="A197" s="38"/>
      <c r="B197" s="39"/>
      <c r="C197" s="40"/>
      <c r="D197" s="244" t="s">
        <v>144</v>
      </c>
      <c r="E197" s="40"/>
      <c r="F197" s="245" t="s">
        <v>231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144</v>
      </c>
      <c r="AU197" s="17" t="s">
        <v>85</v>
      </c>
    </row>
    <row r="198" s="13" customFormat="1">
      <c r="A198" s="13"/>
      <c r="B198" s="246"/>
      <c r="C198" s="247"/>
      <c r="D198" s="239" t="s">
        <v>146</v>
      </c>
      <c r="E198" s="248" t="s">
        <v>1</v>
      </c>
      <c r="F198" s="249" t="s">
        <v>451</v>
      </c>
      <c r="G198" s="247"/>
      <c r="H198" s="250">
        <v>3200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146</v>
      </c>
      <c r="AU198" s="256" t="s">
        <v>85</v>
      </c>
      <c r="AV198" s="13" t="s">
        <v>85</v>
      </c>
      <c r="AW198" s="13" t="s">
        <v>32</v>
      </c>
      <c r="AX198" s="13" t="s">
        <v>76</v>
      </c>
      <c r="AY198" s="256" t="s">
        <v>133</v>
      </c>
    </row>
    <row r="199" s="14" customFormat="1">
      <c r="A199" s="14"/>
      <c r="B199" s="257"/>
      <c r="C199" s="258"/>
      <c r="D199" s="239" t="s">
        <v>146</v>
      </c>
      <c r="E199" s="259" t="s">
        <v>1</v>
      </c>
      <c r="F199" s="260" t="s">
        <v>452</v>
      </c>
      <c r="G199" s="258"/>
      <c r="H199" s="261">
        <v>3200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7" t="s">
        <v>146</v>
      </c>
      <c r="AU199" s="267" t="s">
        <v>85</v>
      </c>
      <c r="AV199" s="14" t="s">
        <v>149</v>
      </c>
      <c r="AW199" s="14" t="s">
        <v>32</v>
      </c>
      <c r="AX199" s="14" t="s">
        <v>76</v>
      </c>
      <c r="AY199" s="267" t="s">
        <v>133</v>
      </c>
    </row>
    <row r="200" s="13" customFormat="1">
      <c r="A200" s="13"/>
      <c r="B200" s="246"/>
      <c r="C200" s="247"/>
      <c r="D200" s="239" t="s">
        <v>146</v>
      </c>
      <c r="E200" s="248" t="s">
        <v>1</v>
      </c>
      <c r="F200" s="249" t="s">
        <v>441</v>
      </c>
      <c r="G200" s="247"/>
      <c r="H200" s="250">
        <v>700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146</v>
      </c>
      <c r="AU200" s="256" t="s">
        <v>85</v>
      </c>
      <c r="AV200" s="13" t="s">
        <v>85</v>
      </c>
      <c r="AW200" s="13" t="s">
        <v>32</v>
      </c>
      <c r="AX200" s="13" t="s">
        <v>76</v>
      </c>
      <c r="AY200" s="256" t="s">
        <v>133</v>
      </c>
    </row>
    <row r="201" s="14" customFormat="1">
      <c r="A201" s="14"/>
      <c r="B201" s="257"/>
      <c r="C201" s="258"/>
      <c r="D201" s="239" t="s">
        <v>146</v>
      </c>
      <c r="E201" s="259" t="s">
        <v>1</v>
      </c>
      <c r="F201" s="260" t="s">
        <v>453</v>
      </c>
      <c r="G201" s="258"/>
      <c r="H201" s="261">
        <v>700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7" t="s">
        <v>146</v>
      </c>
      <c r="AU201" s="267" t="s">
        <v>85</v>
      </c>
      <c r="AV201" s="14" t="s">
        <v>149</v>
      </c>
      <c r="AW201" s="14" t="s">
        <v>32</v>
      </c>
      <c r="AX201" s="14" t="s">
        <v>76</v>
      </c>
      <c r="AY201" s="267" t="s">
        <v>133</v>
      </c>
    </row>
    <row r="202" s="15" customFormat="1">
      <c r="A202" s="15"/>
      <c r="B202" s="268"/>
      <c r="C202" s="269"/>
      <c r="D202" s="239" t="s">
        <v>146</v>
      </c>
      <c r="E202" s="270" t="s">
        <v>1</v>
      </c>
      <c r="F202" s="271" t="s">
        <v>152</v>
      </c>
      <c r="G202" s="269"/>
      <c r="H202" s="272">
        <v>3900</v>
      </c>
      <c r="I202" s="273"/>
      <c r="J202" s="269"/>
      <c r="K202" s="269"/>
      <c r="L202" s="274"/>
      <c r="M202" s="275"/>
      <c r="N202" s="276"/>
      <c r="O202" s="276"/>
      <c r="P202" s="276"/>
      <c r="Q202" s="276"/>
      <c r="R202" s="276"/>
      <c r="S202" s="276"/>
      <c r="T202" s="27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8" t="s">
        <v>146</v>
      </c>
      <c r="AU202" s="278" t="s">
        <v>85</v>
      </c>
      <c r="AV202" s="15" t="s">
        <v>140</v>
      </c>
      <c r="AW202" s="15" t="s">
        <v>32</v>
      </c>
      <c r="AX202" s="15" t="s">
        <v>83</v>
      </c>
      <c r="AY202" s="278" t="s">
        <v>133</v>
      </c>
    </row>
    <row r="203" s="2" customFormat="1" ht="24.15" customHeight="1">
      <c r="A203" s="38"/>
      <c r="B203" s="39"/>
      <c r="C203" s="226" t="s">
        <v>238</v>
      </c>
      <c r="D203" s="226" t="s">
        <v>135</v>
      </c>
      <c r="E203" s="227" t="s">
        <v>245</v>
      </c>
      <c r="F203" s="228" t="s">
        <v>246</v>
      </c>
      <c r="G203" s="229" t="s">
        <v>197</v>
      </c>
      <c r="H203" s="230">
        <v>2783.3330000000001</v>
      </c>
      <c r="I203" s="231"/>
      <c r="J203" s="232">
        <f>ROUND(I203*H203,2)</f>
        <v>0</v>
      </c>
      <c r="K203" s="228" t="s">
        <v>139</v>
      </c>
      <c r="L203" s="44"/>
      <c r="M203" s="233" t="s">
        <v>1</v>
      </c>
      <c r="N203" s="234" t="s">
        <v>41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140</v>
      </c>
      <c r="AT203" s="237" t="s">
        <v>135</v>
      </c>
      <c r="AU203" s="237" t="s">
        <v>85</v>
      </c>
      <c r="AY203" s="17" t="s">
        <v>133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140</v>
      </c>
      <c r="BM203" s="237" t="s">
        <v>454</v>
      </c>
    </row>
    <row r="204" s="2" customFormat="1">
      <c r="A204" s="38"/>
      <c r="B204" s="39"/>
      <c r="C204" s="40"/>
      <c r="D204" s="239" t="s">
        <v>142</v>
      </c>
      <c r="E204" s="40"/>
      <c r="F204" s="240" t="s">
        <v>248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142</v>
      </c>
      <c r="AU204" s="17" t="s">
        <v>85</v>
      </c>
    </row>
    <row r="205" s="2" customFormat="1">
      <c r="A205" s="38"/>
      <c r="B205" s="39"/>
      <c r="C205" s="40"/>
      <c r="D205" s="244" t="s">
        <v>144</v>
      </c>
      <c r="E205" s="40"/>
      <c r="F205" s="245" t="s">
        <v>249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144</v>
      </c>
      <c r="AU205" s="17" t="s">
        <v>85</v>
      </c>
    </row>
    <row r="206" s="13" customFormat="1">
      <c r="A206" s="13"/>
      <c r="B206" s="246"/>
      <c r="C206" s="247"/>
      <c r="D206" s="239" t="s">
        <v>146</v>
      </c>
      <c r="E206" s="248" t="s">
        <v>1</v>
      </c>
      <c r="F206" s="249" t="s">
        <v>455</v>
      </c>
      <c r="G206" s="247"/>
      <c r="H206" s="250">
        <v>2783.3330000000001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146</v>
      </c>
      <c r="AU206" s="256" t="s">
        <v>85</v>
      </c>
      <c r="AV206" s="13" t="s">
        <v>85</v>
      </c>
      <c r="AW206" s="13" t="s">
        <v>32</v>
      </c>
      <c r="AX206" s="13" t="s">
        <v>76</v>
      </c>
      <c r="AY206" s="256" t="s">
        <v>133</v>
      </c>
    </row>
    <row r="207" s="14" customFormat="1">
      <c r="A207" s="14"/>
      <c r="B207" s="257"/>
      <c r="C207" s="258"/>
      <c r="D207" s="239" t="s">
        <v>146</v>
      </c>
      <c r="E207" s="259" t="s">
        <v>1</v>
      </c>
      <c r="F207" s="260" t="s">
        <v>251</v>
      </c>
      <c r="G207" s="258"/>
      <c r="H207" s="261">
        <v>2783.3330000000001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7" t="s">
        <v>146</v>
      </c>
      <c r="AU207" s="267" t="s">
        <v>85</v>
      </c>
      <c r="AV207" s="14" t="s">
        <v>149</v>
      </c>
      <c r="AW207" s="14" t="s">
        <v>32</v>
      </c>
      <c r="AX207" s="14" t="s">
        <v>76</v>
      </c>
      <c r="AY207" s="267" t="s">
        <v>133</v>
      </c>
    </row>
    <row r="208" s="15" customFormat="1">
      <c r="A208" s="15"/>
      <c r="B208" s="268"/>
      <c r="C208" s="269"/>
      <c r="D208" s="239" t="s">
        <v>146</v>
      </c>
      <c r="E208" s="270" t="s">
        <v>1</v>
      </c>
      <c r="F208" s="271" t="s">
        <v>152</v>
      </c>
      <c r="G208" s="269"/>
      <c r="H208" s="272">
        <v>2783.3330000000001</v>
      </c>
      <c r="I208" s="273"/>
      <c r="J208" s="269"/>
      <c r="K208" s="269"/>
      <c r="L208" s="274"/>
      <c r="M208" s="275"/>
      <c r="N208" s="276"/>
      <c r="O208" s="276"/>
      <c r="P208" s="276"/>
      <c r="Q208" s="276"/>
      <c r="R208" s="276"/>
      <c r="S208" s="276"/>
      <c r="T208" s="27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8" t="s">
        <v>146</v>
      </c>
      <c r="AU208" s="278" t="s">
        <v>85</v>
      </c>
      <c r="AV208" s="15" t="s">
        <v>140</v>
      </c>
      <c r="AW208" s="15" t="s">
        <v>32</v>
      </c>
      <c r="AX208" s="15" t="s">
        <v>83</v>
      </c>
      <c r="AY208" s="278" t="s">
        <v>133</v>
      </c>
    </row>
    <row r="209" s="2" customFormat="1" ht="37.8" customHeight="1">
      <c r="A209" s="38"/>
      <c r="B209" s="39"/>
      <c r="C209" s="226" t="s">
        <v>244</v>
      </c>
      <c r="D209" s="226" t="s">
        <v>135</v>
      </c>
      <c r="E209" s="227" t="s">
        <v>239</v>
      </c>
      <c r="F209" s="228" t="s">
        <v>240</v>
      </c>
      <c r="G209" s="229" t="s">
        <v>197</v>
      </c>
      <c r="H209" s="230">
        <v>4450</v>
      </c>
      <c r="I209" s="231"/>
      <c r="J209" s="232">
        <f>ROUND(I209*H209,2)</f>
        <v>0</v>
      </c>
      <c r="K209" s="228" t="s">
        <v>139</v>
      </c>
      <c r="L209" s="44"/>
      <c r="M209" s="233" t="s">
        <v>1</v>
      </c>
      <c r="N209" s="234" t="s">
        <v>41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140</v>
      </c>
      <c r="AT209" s="237" t="s">
        <v>135</v>
      </c>
      <c r="AU209" s="237" t="s">
        <v>85</v>
      </c>
      <c r="AY209" s="17" t="s">
        <v>133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83</v>
      </c>
      <c r="BK209" s="238">
        <f>ROUND(I209*H209,2)</f>
        <v>0</v>
      </c>
      <c r="BL209" s="17" t="s">
        <v>140</v>
      </c>
      <c r="BM209" s="237" t="s">
        <v>456</v>
      </c>
    </row>
    <row r="210" s="2" customFormat="1">
      <c r="A210" s="38"/>
      <c r="B210" s="39"/>
      <c r="C210" s="40"/>
      <c r="D210" s="239" t="s">
        <v>142</v>
      </c>
      <c r="E210" s="40"/>
      <c r="F210" s="240" t="s">
        <v>242</v>
      </c>
      <c r="G210" s="40"/>
      <c r="H210" s="40"/>
      <c r="I210" s="241"/>
      <c r="J210" s="40"/>
      <c r="K210" s="40"/>
      <c r="L210" s="44"/>
      <c r="M210" s="242"/>
      <c r="N210" s="24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142</v>
      </c>
      <c r="AU210" s="17" t="s">
        <v>85</v>
      </c>
    </row>
    <row r="211" s="2" customFormat="1">
      <c r="A211" s="38"/>
      <c r="B211" s="39"/>
      <c r="C211" s="40"/>
      <c r="D211" s="244" t="s">
        <v>144</v>
      </c>
      <c r="E211" s="40"/>
      <c r="F211" s="245" t="s">
        <v>243</v>
      </c>
      <c r="G211" s="40"/>
      <c r="H211" s="40"/>
      <c r="I211" s="241"/>
      <c r="J211" s="40"/>
      <c r="K211" s="40"/>
      <c r="L211" s="44"/>
      <c r="M211" s="242"/>
      <c r="N211" s="24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144</v>
      </c>
      <c r="AU211" s="17" t="s">
        <v>85</v>
      </c>
    </row>
    <row r="212" s="13" customFormat="1">
      <c r="A212" s="13"/>
      <c r="B212" s="246"/>
      <c r="C212" s="247"/>
      <c r="D212" s="239" t="s">
        <v>146</v>
      </c>
      <c r="E212" s="248" t="s">
        <v>1</v>
      </c>
      <c r="F212" s="249" t="s">
        <v>451</v>
      </c>
      <c r="G212" s="247"/>
      <c r="H212" s="250">
        <v>3200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146</v>
      </c>
      <c r="AU212" s="256" t="s">
        <v>85</v>
      </c>
      <c r="AV212" s="13" t="s">
        <v>85</v>
      </c>
      <c r="AW212" s="13" t="s">
        <v>32</v>
      </c>
      <c r="AX212" s="13" t="s">
        <v>76</v>
      </c>
      <c r="AY212" s="256" t="s">
        <v>133</v>
      </c>
    </row>
    <row r="213" s="14" customFormat="1">
      <c r="A213" s="14"/>
      <c r="B213" s="257"/>
      <c r="C213" s="258"/>
      <c r="D213" s="239" t="s">
        <v>146</v>
      </c>
      <c r="E213" s="259" t="s">
        <v>1</v>
      </c>
      <c r="F213" s="260" t="s">
        <v>457</v>
      </c>
      <c r="G213" s="258"/>
      <c r="H213" s="261">
        <v>3200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7" t="s">
        <v>146</v>
      </c>
      <c r="AU213" s="267" t="s">
        <v>85</v>
      </c>
      <c r="AV213" s="14" t="s">
        <v>149</v>
      </c>
      <c r="AW213" s="14" t="s">
        <v>32</v>
      </c>
      <c r="AX213" s="14" t="s">
        <v>76</v>
      </c>
      <c r="AY213" s="267" t="s">
        <v>133</v>
      </c>
    </row>
    <row r="214" s="13" customFormat="1">
      <c r="A214" s="13"/>
      <c r="B214" s="246"/>
      <c r="C214" s="247"/>
      <c r="D214" s="239" t="s">
        <v>146</v>
      </c>
      <c r="E214" s="248" t="s">
        <v>1</v>
      </c>
      <c r="F214" s="249" t="s">
        <v>298</v>
      </c>
      <c r="G214" s="247"/>
      <c r="H214" s="250">
        <v>1250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146</v>
      </c>
      <c r="AU214" s="256" t="s">
        <v>85</v>
      </c>
      <c r="AV214" s="13" t="s">
        <v>85</v>
      </c>
      <c r="AW214" s="13" t="s">
        <v>32</v>
      </c>
      <c r="AX214" s="13" t="s">
        <v>76</v>
      </c>
      <c r="AY214" s="256" t="s">
        <v>133</v>
      </c>
    </row>
    <row r="215" s="14" customFormat="1">
      <c r="A215" s="14"/>
      <c r="B215" s="257"/>
      <c r="C215" s="258"/>
      <c r="D215" s="239" t="s">
        <v>146</v>
      </c>
      <c r="E215" s="259" t="s">
        <v>1</v>
      </c>
      <c r="F215" s="260" t="s">
        <v>458</v>
      </c>
      <c r="G215" s="258"/>
      <c r="H215" s="261">
        <v>1250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7" t="s">
        <v>146</v>
      </c>
      <c r="AU215" s="267" t="s">
        <v>85</v>
      </c>
      <c r="AV215" s="14" t="s">
        <v>149</v>
      </c>
      <c r="AW215" s="14" t="s">
        <v>32</v>
      </c>
      <c r="AX215" s="14" t="s">
        <v>76</v>
      </c>
      <c r="AY215" s="267" t="s">
        <v>133</v>
      </c>
    </row>
    <row r="216" s="15" customFormat="1">
      <c r="A216" s="15"/>
      <c r="B216" s="268"/>
      <c r="C216" s="269"/>
      <c r="D216" s="239" t="s">
        <v>146</v>
      </c>
      <c r="E216" s="270" t="s">
        <v>1</v>
      </c>
      <c r="F216" s="271" t="s">
        <v>152</v>
      </c>
      <c r="G216" s="269"/>
      <c r="H216" s="272">
        <v>4450</v>
      </c>
      <c r="I216" s="273"/>
      <c r="J216" s="269"/>
      <c r="K216" s="269"/>
      <c r="L216" s="274"/>
      <c r="M216" s="275"/>
      <c r="N216" s="276"/>
      <c r="O216" s="276"/>
      <c r="P216" s="276"/>
      <c r="Q216" s="276"/>
      <c r="R216" s="276"/>
      <c r="S216" s="276"/>
      <c r="T216" s="277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8" t="s">
        <v>146</v>
      </c>
      <c r="AU216" s="278" t="s">
        <v>85</v>
      </c>
      <c r="AV216" s="15" t="s">
        <v>140</v>
      </c>
      <c r="AW216" s="15" t="s">
        <v>32</v>
      </c>
      <c r="AX216" s="15" t="s">
        <v>83</v>
      </c>
      <c r="AY216" s="278" t="s">
        <v>133</v>
      </c>
    </row>
    <row r="217" s="2" customFormat="1" ht="24.15" customHeight="1">
      <c r="A217" s="38"/>
      <c r="B217" s="39"/>
      <c r="C217" s="226" t="s">
        <v>252</v>
      </c>
      <c r="D217" s="226" t="s">
        <v>135</v>
      </c>
      <c r="E217" s="227" t="s">
        <v>253</v>
      </c>
      <c r="F217" s="228" t="s">
        <v>254</v>
      </c>
      <c r="G217" s="229" t="s">
        <v>197</v>
      </c>
      <c r="H217" s="230">
        <v>5566.6670000000004</v>
      </c>
      <c r="I217" s="231"/>
      <c r="J217" s="232">
        <f>ROUND(I217*H217,2)</f>
        <v>0</v>
      </c>
      <c r="K217" s="228" t="s">
        <v>139</v>
      </c>
      <c r="L217" s="44"/>
      <c r="M217" s="233" t="s">
        <v>1</v>
      </c>
      <c r="N217" s="234" t="s">
        <v>41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140</v>
      </c>
      <c r="AT217" s="237" t="s">
        <v>135</v>
      </c>
      <c r="AU217" s="237" t="s">
        <v>85</v>
      </c>
      <c r="AY217" s="17" t="s">
        <v>133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83</v>
      </c>
      <c r="BK217" s="238">
        <f>ROUND(I217*H217,2)</f>
        <v>0</v>
      </c>
      <c r="BL217" s="17" t="s">
        <v>140</v>
      </c>
      <c r="BM217" s="237" t="s">
        <v>459</v>
      </c>
    </row>
    <row r="218" s="2" customFormat="1">
      <c r="A218" s="38"/>
      <c r="B218" s="39"/>
      <c r="C218" s="40"/>
      <c r="D218" s="239" t="s">
        <v>142</v>
      </c>
      <c r="E218" s="40"/>
      <c r="F218" s="240" t="s">
        <v>256</v>
      </c>
      <c r="G218" s="40"/>
      <c r="H218" s="40"/>
      <c r="I218" s="241"/>
      <c r="J218" s="40"/>
      <c r="K218" s="40"/>
      <c r="L218" s="44"/>
      <c r="M218" s="242"/>
      <c r="N218" s="24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142</v>
      </c>
      <c r="AU218" s="17" t="s">
        <v>85</v>
      </c>
    </row>
    <row r="219" s="2" customFormat="1">
      <c r="A219" s="38"/>
      <c r="B219" s="39"/>
      <c r="C219" s="40"/>
      <c r="D219" s="244" t="s">
        <v>144</v>
      </c>
      <c r="E219" s="40"/>
      <c r="F219" s="245" t="s">
        <v>257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144</v>
      </c>
      <c r="AU219" s="17" t="s">
        <v>85</v>
      </c>
    </row>
    <row r="220" s="13" customFormat="1">
      <c r="A220" s="13"/>
      <c r="B220" s="246"/>
      <c r="C220" s="247"/>
      <c r="D220" s="239" t="s">
        <v>146</v>
      </c>
      <c r="E220" s="248" t="s">
        <v>1</v>
      </c>
      <c r="F220" s="249" t="s">
        <v>460</v>
      </c>
      <c r="G220" s="247"/>
      <c r="H220" s="250">
        <v>5566.6670000000004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146</v>
      </c>
      <c r="AU220" s="256" t="s">
        <v>85</v>
      </c>
      <c r="AV220" s="13" t="s">
        <v>85</v>
      </c>
      <c r="AW220" s="13" t="s">
        <v>32</v>
      </c>
      <c r="AX220" s="13" t="s">
        <v>76</v>
      </c>
      <c r="AY220" s="256" t="s">
        <v>133</v>
      </c>
    </row>
    <row r="221" s="14" customFormat="1">
      <c r="A221" s="14"/>
      <c r="B221" s="257"/>
      <c r="C221" s="258"/>
      <c r="D221" s="239" t="s">
        <v>146</v>
      </c>
      <c r="E221" s="259" t="s">
        <v>1</v>
      </c>
      <c r="F221" s="260" t="s">
        <v>259</v>
      </c>
      <c r="G221" s="258"/>
      <c r="H221" s="261">
        <v>5566.6670000000004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7" t="s">
        <v>146</v>
      </c>
      <c r="AU221" s="267" t="s">
        <v>85</v>
      </c>
      <c r="AV221" s="14" t="s">
        <v>149</v>
      </c>
      <c r="AW221" s="14" t="s">
        <v>32</v>
      </c>
      <c r="AX221" s="14" t="s">
        <v>76</v>
      </c>
      <c r="AY221" s="267" t="s">
        <v>133</v>
      </c>
    </row>
    <row r="222" s="15" customFormat="1">
      <c r="A222" s="15"/>
      <c r="B222" s="268"/>
      <c r="C222" s="269"/>
      <c r="D222" s="239" t="s">
        <v>146</v>
      </c>
      <c r="E222" s="270" t="s">
        <v>1</v>
      </c>
      <c r="F222" s="271" t="s">
        <v>152</v>
      </c>
      <c r="G222" s="269"/>
      <c r="H222" s="272">
        <v>5566.6670000000004</v>
      </c>
      <c r="I222" s="273"/>
      <c r="J222" s="269"/>
      <c r="K222" s="269"/>
      <c r="L222" s="274"/>
      <c r="M222" s="275"/>
      <c r="N222" s="276"/>
      <c r="O222" s="276"/>
      <c r="P222" s="276"/>
      <c r="Q222" s="276"/>
      <c r="R222" s="276"/>
      <c r="S222" s="276"/>
      <c r="T222" s="27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8" t="s">
        <v>146</v>
      </c>
      <c r="AU222" s="278" t="s">
        <v>85</v>
      </c>
      <c r="AV222" s="15" t="s">
        <v>140</v>
      </c>
      <c r="AW222" s="15" t="s">
        <v>32</v>
      </c>
      <c r="AX222" s="15" t="s">
        <v>83</v>
      </c>
      <c r="AY222" s="278" t="s">
        <v>133</v>
      </c>
    </row>
    <row r="223" s="2" customFormat="1" ht="24.15" customHeight="1">
      <c r="A223" s="38"/>
      <c r="B223" s="39"/>
      <c r="C223" s="226" t="s">
        <v>260</v>
      </c>
      <c r="D223" s="226" t="s">
        <v>135</v>
      </c>
      <c r="E223" s="227" t="s">
        <v>261</v>
      </c>
      <c r="F223" s="228" t="s">
        <v>262</v>
      </c>
      <c r="G223" s="229" t="s">
        <v>138</v>
      </c>
      <c r="H223" s="230">
        <v>3120</v>
      </c>
      <c r="I223" s="231"/>
      <c r="J223" s="232">
        <f>ROUND(I223*H223,2)</f>
        <v>0</v>
      </c>
      <c r="K223" s="228" t="s">
        <v>139</v>
      </c>
      <c r="L223" s="44"/>
      <c r="M223" s="233" t="s">
        <v>1</v>
      </c>
      <c r="N223" s="234" t="s">
        <v>41</v>
      </c>
      <c r="O223" s="91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140</v>
      </c>
      <c r="AT223" s="237" t="s">
        <v>135</v>
      </c>
      <c r="AU223" s="237" t="s">
        <v>85</v>
      </c>
      <c r="AY223" s="17" t="s">
        <v>133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83</v>
      </c>
      <c r="BK223" s="238">
        <f>ROUND(I223*H223,2)</f>
        <v>0</v>
      </c>
      <c r="BL223" s="17" t="s">
        <v>140</v>
      </c>
      <c r="BM223" s="237" t="s">
        <v>461</v>
      </c>
    </row>
    <row r="224" s="2" customFormat="1">
      <c r="A224" s="38"/>
      <c r="B224" s="39"/>
      <c r="C224" s="40"/>
      <c r="D224" s="239" t="s">
        <v>142</v>
      </c>
      <c r="E224" s="40"/>
      <c r="F224" s="240" t="s">
        <v>264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142</v>
      </c>
      <c r="AU224" s="17" t="s">
        <v>85</v>
      </c>
    </row>
    <row r="225" s="2" customFormat="1">
      <c r="A225" s="38"/>
      <c r="B225" s="39"/>
      <c r="C225" s="40"/>
      <c r="D225" s="244" t="s">
        <v>144</v>
      </c>
      <c r="E225" s="40"/>
      <c r="F225" s="245" t="s">
        <v>265</v>
      </c>
      <c r="G225" s="40"/>
      <c r="H225" s="40"/>
      <c r="I225" s="241"/>
      <c r="J225" s="40"/>
      <c r="K225" s="40"/>
      <c r="L225" s="44"/>
      <c r="M225" s="242"/>
      <c r="N225" s="24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144</v>
      </c>
      <c r="AU225" s="17" t="s">
        <v>85</v>
      </c>
    </row>
    <row r="226" s="13" customFormat="1">
      <c r="A226" s="13"/>
      <c r="B226" s="246"/>
      <c r="C226" s="247"/>
      <c r="D226" s="239" t="s">
        <v>146</v>
      </c>
      <c r="E226" s="248" t="s">
        <v>1</v>
      </c>
      <c r="F226" s="249" t="s">
        <v>462</v>
      </c>
      <c r="G226" s="247"/>
      <c r="H226" s="250">
        <v>1320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146</v>
      </c>
      <c r="AU226" s="256" t="s">
        <v>85</v>
      </c>
      <c r="AV226" s="13" t="s">
        <v>85</v>
      </c>
      <c r="AW226" s="13" t="s">
        <v>32</v>
      </c>
      <c r="AX226" s="13" t="s">
        <v>76</v>
      </c>
      <c r="AY226" s="256" t="s">
        <v>133</v>
      </c>
    </row>
    <row r="227" s="14" customFormat="1">
      <c r="A227" s="14"/>
      <c r="B227" s="257"/>
      <c r="C227" s="258"/>
      <c r="D227" s="239" t="s">
        <v>146</v>
      </c>
      <c r="E227" s="259" t="s">
        <v>1</v>
      </c>
      <c r="F227" s="260" t="s">
        <v>463</v>
      </c>
      <c r="G227" s="258"/>
      <c r="H227" s="261">
        <v>1320</v>
      </c>
      <c r="I227" s="262"/>
      <c r="J227" s="258"/>
      <c r="K227" s="258"/>
      <c r="L227" s="263"/>
      <c r="M227" s="264"/>
      <c r="N227" s="265"/>
      <c r="O227" s="265"/>
      <c r="P227" s="265"/>
      <c r="Q227" s="265"/>
      <c r="R227" s="265"/>
      <c r="S227" s="265"/>
      <c r="T227" s="26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7" t="s">
        <v>146</v>
      </c>
      <c r="AU227" s="267" t="s">
        <v>85</v>
      </c>
      <c r="AV227" s="14" t="s">
        <v>149</v>
      </c>
      <c r="AW227" s="14" t="s">
        <v>32</v>
      </c>
      <c r="AX227" s="14" t="s">
        <v>76</v>
      </c>
      <c r="AY227" s="267" t="s">
        <v>133</v>
      </c>
    </row>
    <row r="228" s="13" customFormat="1">
      <c r="A228" s="13"/>
      <c r="B228" s="246"/>
      <c r="C228" s="247"/>
      <c r="D228" s="239" t="s">
        <v>146</v>
      </c>
      <c r="E228" s="248" t="s">
        <v>1</v>
      </c>
      <c r="F228" s="249" t="s">
        <v>464</v>
      </c>
      <c r="G228" s="247"/>
      <c r="H228" s="250">
        <v>920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6" t="s">
        <v>146</v>
      </c>
      <c r="AU228" s="256" t="s">
        <v>85</v>
      </c>
      <c r="AV228" s="13" t="s">
        <v>85</v>
      </c>
      <c r="AW228" s="13" t="s">
        <v>32</v>
      </c>
      <c r="AX228" s="13" t="s">
        <v>76</v>
      </c>
      <c r="AY228" s="256" t="s">
        <v>133</v>
      </c>
    </row>
    <row r="229" s="14" customFormat="1">
      <c r="A229" s="14"/>
      <c r="B229" s="257"/>
      <c r="C229" s="258"/>
      <c r="D229" s="239" t="s">
        <v>146</v>
      </c>
      <c r="E229" s="259" t="s">
        <v>1</v>
      </c>
      <c r="F229" s="260" t="s">
        <v>465</v>
      </c>
      <c r="G229" s="258"/>
      <c r="H229" s="261">
        <v>920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7" t="s">
        <v>146</v>
      </c>
      <c r="AU229" s="267" t="s">
        <v>85</v>
      </c>
      <c r="AV229" s="14" t="s">
        <v>149</v>
      </c>
      <c r="AW229" s="14" t="s">
        <v>32</v>
      </c>
      <c r="AX229" s="14" t="s">
        <v>76</v>
      </c>
      <c r="AY229" s="267" t="s">
        <v>133</v>
      </c>
    </row>
    <row r="230" s="13" customFormat="1">
      <c r="A230" s="13"/>
      <c r="B230" s="246"/>
      <c r="C230" s="247"/>
      <c r="D230" s="239" t="s">
        <v>146</v>
      </c>
      <c r="E230" s="248" t="s">
        <v>1</v>
      </c>
      <c r="F230" s="249" t="s">
        <v>466</v>
      </c>
      <c r="G230" s="247"/>
      <c r="H230" s="250">
        <v>880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6" t="s">
        <v>146</v>
      </c>
      <c r="AU230" s="256" t="s">
        <v>85</v>
      </c>
      <c r="AV230" s="13" t="s">
        <v>85</v>
      </c>
      <c r="AW230" s="13" t="s">
        <v>32</v>
      </c>
      <c r="AX230" s="13" t="s">
        <v>76</v>
      </c>
      <c r="AY230" s="256" t="s">
        <v>133</v>
      </c>
    </row>
    <row r="231" s="14" customFormat="1">
      <c r="A231" s="14"/>
      <c r="B231" s="257"/>
      <c r="C231" s="258"/>
      <c r="D231" s="239" t="s">
        <v>146</v>
      </c>
      <c r="E231" s="259" t="s">
        <v>1</v>
      </c>
      <c r="F231" s="260" t="s">
        <v>467</v>
      </c>
      <c r="G231" s="258"/>
      <c r="H231" s="261">
        <v>880</v>
      </c>
      <c r="I231" s="262"/>
      <c r="J231" s="258"/>
      <c r="K231" s="258"/>
      <c r="L231" s="263"/>
      <c r="M231" s="264"/>
      <c r="N231" s="265"/>
      <c r="O231" s="265"/>
      <c r="P231" s="265"/>
      <c r="Q231" s="265"/>
      <c r="R231" s="265"/>
      <c r="S231" s="265"/>
      <c r="T231" s="26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7" t="s">
        <v>146</v>
      </c>
      <c r="AU231" s="267" t="s">
        <v>85</v>
      </c>
      <c r="AV231" s="14" t="s">
        <v>149</v>
      </c>
      <c r="AW231" s="14" t="s">
        <v>32</v>
      </c>
      <c r="AX231" s="14" t="s">
        <v>76</v>
      </c>
      <c r="AY231" s="267" t="s">
        <v>133</v>
      </c>
    </row>
    <row r="232" s="15" customFormat="1">
      <c r="A232" s="15"/>
      <c r="B232" s="268"/>
      <c r="C232" s="269"/>
      <c r="D232" s="239" t="s">
        <v>146</v>
      </c>
      <c r="E232" s="270" t="s">
        <v>1</v>
      </c>
      <c r="F232" s="271" t="s">
        <v>152</v>
      </c>
      <c r="G232" s="269"/>
      <c r="H232" s="272">
        <v>3120</v>
      </c>
      <c r="I232" s="273"/>
      <c r="J232" s="269"/>
      <c r="K232" s="269"/>
      <c r="L232" s="274"/>
      <c r="M232" s="275"/>
      <c r="N232" s="276"/>
      <c r="O232" s="276"/>
      <c r="P232" s="276"/>
      <c r="Q232" s="276"/>
      <c r="R232" s="276"/>
      <c r="S232" s="276"/>
      <c r="T232" s="27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8" t="s">
        <v>146</v>
      </c>
      <c r="AU232" s="278" t="s">
        <v>85</v>
      </c>
      <c r="AV232" s="15" t="s">
        <v>140</v>
      </c>
      <c r="AW232" s="15" t="s">
        <v>32</v>
      </c>
      <c r="AX232" s="15" t="s">
        <v>83</v>
      </c>
      <c r="AY232" s="278" t="s">
        <v>133</v>
      </c>
    </row>
    <row r="233" s="2" customFormat="1" ht="24.15" customHeight="1">
      <c r="A233" s="38"/>
      <c r="B233" s="39"/>
      <c r="C233" s="226" t="s">
        <v>8</v>
      </c>
      <c r="D233" s="226" t="s">
        <v>135</v>
      </c>
      <c r="E233" s="227" t="s">
        <v>272</v>
      </c>
      <c r="F233" s="228" t="s">
        <v>273</v>
      </c>
      <c r="G233" s="229" t="s">
        <v>138</v>
      </c>
      <c r="H233" s="230">
        <v>2910</v>
      </c>
      <c r="I233" s="231"/>
      <c r="J233" s="232">
        <f>ROUND(I233*H233,2)</f>
        <v>0</v>
      </c>
      <c r="K233" s="228" t="s">
        <v>139</v>
      </c>
      <c r="L233" s="44"/>
      <c r="M233" s="233" t="s">
        <v>1</v>
      </c>
      <c r="N233" s="234" t="s">
        <v>41</v>
      </c>
      <c r="O233" s="91"/>
      <c r="P233" s="235">
        <f>O233*H233</f>
        <v>0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140</v>
      </c>
      <c r="AT233" s="237" t="s">
        <v>135</v>
      </c>
      <c r="AU233" s="237" t="s">
        <v>85</v>
      </c>
      <c r="AY233" s="17" t="s">
        <v>133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83</v>
      </c>
      <c r="BK233" s="238">
        <f>ROUND(I233*H233,2)</f>
        <v>0</v>
      </c>
      <c r="BL233" s="17" t="s">
        <v>140</v>
      </c>
      <c r="BM233" s="237" t="s">
        <v>468</v>
      </c>
    </row>
    <row r="234" s="2" customFormat="1">
      <c r="A234" s="38"/>
      <c r="B234" s="39"/>
      <c r="C234" s="40"/>
      <c r="D234" s="239" t="s">
        <v>142</v>
      </c>
      <c r="E234" s="40"/>
      <c r="F234" s="240" t="s">
        <v>275</v>
      </c>
      <c r="G234" s="40"/>
      <c r="H234" s="40"/>
      <c r="I234" s="241"/>
      <c r="J234" s="40"/>
      <c r="K234" s="40"/>
      <c r="L234" s="44"/>
      <c r="M234" s="242"/>
      <c r="N234" s="24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142</v>
      </c>
      <c r="AU234" s="17" t="s">
        <v>85</v>
      </c>
    </row>
    <row r="235" s="2" customFormat="1">
      <c r="A235" s="38"/>
      <c r="B235" s="39"/>
      <c r="C235" s="40"/>
      <c r="D235" s="244" t="s">
        <v>144</v>
      </c>
      <c r="E235" s="40"/>
      <c r="F235" s="245" t="s">
        <v>276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144</v>
      </c>
      <c r="AU235" s="17" t="s">
        <v>85</v>
      </c>
    </row>
    <row r="236" s="13" customFormat="1">
      <c r="A236" s="13"/>
      <c r="B236" s="246"/>
      <c r="C236" s="247"/>
      <c r="D236" s="239" t="s">
        <v>146</v>
      </c>
      <c r="E236" s="248" t="s">
        <v>1</v>
      </c>
      <c r="F236" s="249" t="s">
        <v>469</v>
      </c>
      <c r="G236" s="247"/>
      <c r="H236" s="250">
        <v>1580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6" t="s">
        <v>146</v>
      </c>
      <c r="AU236" s="256" t="s">
        <v>85</v>
      </c>
      <c r="AV236" s="13" t="s">
        <v>85</v>
      </c>
      <c r="AW236" s="13" t="s">
        <v>32</v>
      </c>
      <c r="AX236" s="13" t="s">
        <v>76</v>
      </c>
      <c r="AY236" s="256" t="s">
        <v>133</v>
      </c>
    </row>
    <row r="237" s="14" customFormat="1">
      <c r="A237" s="14"/>
      <c r="B237" s="257"/>
      <c r="C237" s="258"/>
      <c r="D237" s="239" t="s">
        <v>146</v>
      </c>
      <c r="E237" s="259" t="s">
        <v>1</v>
      </c>
      <c r="F237" s="260" t="s">
        <v>470</v>
      </c>
      <c r="G237" s="258"/>
      <c r="H237" s="261">
        <v>1580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7" t="s">
        <v>146</v>
      </c>
      <c r="AU237" s="267" t="s">
        <v>85</v>
      </c>
      <c r="AV237" s="14" t="s">
        <v>149</v>
      </c>
      <c r="AW237" s="14" t="s">
        <v>32</v>
      </c>
      <c r="AX237" s="14" t="s">
        <v>76</v>
      </c>
      <c r="AY237" s="267" t="s">
        <v>133</v>
      </c>
    </row>
    <row r="238" s="13" customFormat="1">
      <c r="A238" s="13"/>
      <c r="B238" s="246"/>
      <c r="C238" s="247"/>
      <c r="D238" s="239" t="s">
        <v>146</v>
      </c>
      <c r="E238" s="248" t="s">
        <v>1</v>
      </c>
      <c r="F238" s="249" t="s">
        <v>471</v>
      </c>
      <c r="G238" s="247"/>
      <c r="H238" s="250">
        <v>850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6" t="s">
        <v>146</v>
      </c>
      <c r="AU238" s="256" t="s">
        <v>85</v>
      </c>
      <c r="AV238" s="13" t="s">
        <v>85</v>
      </c>
      <c r="AW238" s="13" t="s">
        <v>32</v>
      </c>
      <c r="AX238" s="13" t="s">
        <v>76</v>
      </c>
      <c r="AY238" s="256" t="s">
        <v>133</v>
      </c>
    </row>
    <row r="239" s="14" customFormat="1">
      <c r="A239" s="14"/>
      <c r="B239" s="257"/>
      <c r="C239" s="258"/>
      <c r="D239" s="239" t="s">
        <v>146</v>
      </c>
      <c r="E239" s="259" t="s">
        <v>1</v>
      </c>
      <c r="F239" s="260" t="s">
        <v>472</v>
      </c>
      <c r="G239" s="258"/>
      <c r="H239" s="261">
        <v>850</v>
      </c>
      <c r="I239" s="262"/>
      <c r="J239" s="258"/>
      <c r="K239" s="258"/>
      <c r="L239" s="263"/>
      <c r="M239" s="264"/>
      <c r="N239" s="265"/>
      <c r="O239" s="265"/>
      <c r="P239" s="265"/>
      <c r="Q239" s="265"/>
      <c r="R239" s="265"/>
      <c r="S239" s="265"/>
      <c r="T239" s="26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7" t="s">
        <v>146</v>
      </c>
      <c r="AU239" s="267" t="s">
        <v>85</v>
      </c>
      <c r="AV239" s="14" t="s">
        <v>149</v>
      </c>
      <c r="AW239" s="14" t="s">
        <v>32</v>
      </c>
      <c r="AX239" s="14" t="s">
        <v>76</v>
      </c>
      <c r="AY239" s="267" t="s">
        <v>133</v>
      </c>
    </row>
    <row r="240" s="13" customFormat="1">
      <c r="A240" s="13"/>
      <c r="B240" s="246"/>
      <c r="C240" s="247"/>
      <c r="D240" s="239" t="s">
        <v>146</v>
      </c>
      <c r="E240" s="248" t="s">
        <v>1</v>
      </c>
      <c r="F240" s="249" t="s">
        <v>473</v>
      </c>
      <c r="G240" s="247"/>
      <c r="H240" s="250">
        <v>480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6" t="s">
        <v>146</v>
      </c>
      <c r="AU240" s="256" t="s">
        <v>85</v>
      </c>
      <c r="AV240" s="13" t="s">
        <v>85</v>
      </c>
      <c r="AW240" s="13" t="s">
        <v>32</v>
      </c>
      <c r="AX240" s="13" t="s">
        <v>76</v>
      </c>
      <c r="AY240" s="256" t="s">
        <v>133</v>
      </c>
    </row>
    <row r="241" s="14" customFormat="1">
      <c r="A241" s="14"/>
      <c r="B241" s="257"/>
      <c r="C241" s="258"/>
      <c r="D241" s="239" t="s">
        <v>146</v>
      </c>
      <c r="E241" s="259" t="s">
        <v>1</v>
      </c>
      <c r="F241" s="260" t="s">
        <v>474</v>
      </c>
      <c r="G241" s="258"/>
      <c r="H241" s="261">
        <v>480</v>
      </c>
      <c r="I241" s="262"/>
      <c r="J241" s="258"/>
      <c r="K241" s="258"/>
      <c r="L241" s="263"/>
      <c r="M241" s="264"/>
      <c r="N241" s="265"/>
      <c r="O241" s="265"/>
      <c r="P241" s="265"/>
      <c r="Q241" s="265"/>
      <c r="R241" s="265"/>
      <c r="S241" s="265"/>
      <c r="T241" s="26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7" t="s">
        <v>146</v>
      </c>
      <c r="AU241" s="267" t="s">
        <v>85</v>
      </c>
      <c r="AV241" s="14" t="s">
        <v>149</v>
      </c>
      <c r="AW241" s="14" t="s">
        <v>32</v>
      </c>
      <c r="AX241" s="14" t="s">
        <v>76</v>
      </c>
      <c r="AY241" s="267" t="s">
        <v>133</v>
      </c>
    </row>
    <row r="242" s="15" customFormat="1">
      <c r="A242" s="15"/>
      <c r="B242" s="268"/>
      <c r="C242" s="269"/>
      <c r="D242" s="239" t="s">
        <v>146</v>
      </c>
      <c r="E242" s="270" t="s">
        <v>1</v>
      </c>
      <c r="F242" s="271" t="s">
        <v>152</v>
      </c>
      <c r="G242" s="269"/>
      <c r="H242" s="272">
        <v>2910</v>
      </c>
      <c r="I242" s="273"/>
      <c r="J242" s="269"/>
      <c r="K242" s="269"/>
      <c r="L242" s="274"/>
      <c r="M242" s="275"/>
      <c r="N242" s="276"/>
      <c r="O242" s="276"/>
      <c r="P242" s="276"/>
      <c r="Q242" s="276"/>
      <c r="R242" s="276"/>
      <c r="S242" s="276"/>
      <c r="T242" s="27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8" t="s">
        <v>146</v>
      </c>
      <c r="AU242" s="278" t="s">
        <v>85</v>
      </c>
      <c r="AV242" s="15" t="s">
        <v>140</v>
      </c>
      <c r="AW242" s="15" t="s">
        <v>32</v>
      </c>
      <c r="AX242" s="15" t="s">
        <v>83</v>
      </c>
      <c r="AY242" s="278" t="s">
        <v>133</v>
      </c>
    </row>
    <row r="243" s="2" customFormat="1" ht="16.5" customHeight="1">
      <c r="A243" s="38"/>
      <c r="B243" s="39"/>
      <c r="C243" s="226" t="s">
        <v>282</v>
      </c>
      <c r="D243" s="226" t="s">
        <v>135</v>
      </c>
      <c r="E243" s="227" t="s">
        <v>283</v>
      </c>
      <c r="F243" s="228" t="s">
        <v>284</v>
      </c>
      <c r="G243" s="229" t="s">
        <v>285</v>
      </c>
      <c r="H243" s="230">
        <v>1</v>
      </c>
      <c r="I243" s="231"/>
      <c r="J243" s="232">
        <f>ROUND(I243*H243,2)</f>
        <v>0</v>
      </c>
      <c r="K243" s="228" t="s">
        <v>1</v>
      </c>
      <c r="L243" s="44"/>
      <c r="M243" s="233" t="s">
        <v>1</v>
      </c>
      <c r="N243" s="234" t="s">
        <v>41</v>
      </c>
      <c r="O243" s="91"/>
      <c r="P243" s="235">
        <f>O243*H243</f>
        <v>0</v>
      </c>
      <c r="Q243" s="235">
        <v>0</v>
      </c>
      <c r="R243" s="235">
        <f>Q243*H243</f>
        <v>0</v>
      </c>
      <c r="S243" s="235">
        <v>0</v>
      </c>
      <c r="T243" s="23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7" t="s">
        <v>140</v>
      </c>
      <c r="AT243" s="237" t="s">
        <v>135</v>
      </c>
      <c r="AU243" s="237" t="s">
        <v>85</v>
      </c>
      <c r="AY243" s="17" t="s">
        <v>133</v>
      </c>
      <c r="BE243" s="238">
        <f>IF(N243="základní",J243,0)</f>
        <v>0</v>
      </c>
      <c r="BF243" s="238">
        <f>IF(N243="snížená",J243,0)</f>
        <v>0</v>
      </c>
      <c r="BG243" s="238">
        <f>IF(N243="zákl. přenesená",J243,0)</f>
        <v>0</v>
      </c>
      <c r="BH243" s="238">
        <f>IF(N243="sníž. přenesená",J243,0)</f>
        <v>0</v>
      </c>
      <c r="BI243" s="238">
        <f>IF(N243="nulová",J243,0)</f>
        <v>0</v>
      </c>
      <c r="BJ243" s="17" t="s">
        <v>83</v>
      </c>
      <c r="BK243" s="238">
        <f>ROUND(I243*H243,2)</f>
        <v>0</v>
      </c>
      <c r="BL243" s="17" t="s">
        <v>140</v>
      </c>
      <c r="BM243" s="237" t="s">
        <v>475</v>
      </c>
    </row>
    <row r="244" s="2" customFormat="1">
      <c r="A244" s="38"/>
      <c r="B244" s="39"/>
      <c r="C244" s="40"/>
      <c r="D244" s="239" t="s">
        <v>142</v>
      </c>
      <c r="E244" s="40"/>
      <c r="F244" s="240" t="s">
        <v>284</v>
      </c>
      <c r="G244" s="40"/>
      <c r="H244" s="40"/>
      <c r="I244" s="241"/>
      <c r="J244" s="40"/>
      <c r="K244" s="40"/>
      <c r="L244" s="44"/>
      <c r="M244" s="242"/>
      <c r="N244" s="243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142</v>
      </c>
      <c r="AU244" s="17" t="s">
        <v>85</v>
      </c>
    </row>
    <row r="245" s="2" customFormat="1">
      <c r="A245" s="38"/>
      <c r="B245" s="39"/>
      <c r="C245" s="40"/>
      <c r="D245" s="239" t="s">
        <v>287</v>
      </c>
      <c r="E245" s="40"/>
      <c r="F245" s="279" t="s">
        <v>288</v>
      </c>
      <c r="G245" s="40"/>
      <c r="H245" s="40"/>
      <c r="I245" s="241"/>
      <c r="J245" s="40"/>
      <c r="K245" s="40"/>
      <c r="L245" s="44"/>
      <c r="M245" s="280"/>
      <c r="N245" s="281"/>
      <c r="O245" s="282"/>
      <c r="P245" s="282"/>
      <c r="Q245" s="282"/>
      <c r="R245" s="282"/>
      <c r="S245" s="282"/>
      <c r="T245" s="283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287</v>
      </c>
      <c r="AU245" s="17" t="s">
        <v>85</v>
      </c>
    </row>
    <row r="246" s="2" customFormat="1" ht="6.96" customHeight="1">
      <c r="A246" s="38"/>
      <c r="B246" s="66"/>
      <c r="C246" s="67"/>
      <c r="D246" s="67"/>
      <c r="E246" s="67"/>
      <c r="F246" s="67"/>
      <c r="G246" s="67"/>
      <c r="H246" s="67"/>
      <c r="I246" s="67"/>
      <c r="J246" s="67"/>
      <c r="K246" s="67"/>
      <c r="L246" s="44"/>
      <c r="M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</row>
  </sheetData>
  <sheetProtection sheet="1" autoFilter="0" formatColumns="0" formatRows="0" objects="1" scenarios="1" spinCount="100000" saltValue="f+yM2xSUhfRoOKE4neRBhvR5Lnd6IlK2sLlLvhABSiOPODnWJyzHmyD1OrvCbkrM3N3l11D7wn6RXeXZYLXUhA==" hashValue="fM9iQtsqJr7lQog8dxftJ/wOWVqq4vnwc0TJjoOLV/zFoXjyiY6LXYWGG4M8gST+kuQJmshffeWdkhGnCH6lGg==" algorithmName="SHA-512" password="CC35"/>
  <autoFilter ref="C121:K2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hyperlinks>
    <hyperlink ref="F127" r:id="rId1" display="https://podminky.urs.cz/item/CS_URS_2022_01/111151103"/>
    <hyperlink ref="F135" r:id="rId2" display="https://podminky.urs.cz/item/CS_URS_2022_01/111251103"/>
    <hyperlink ref="F143" r:id="rId3" display="https://podminky.urs.cz/item/CS_URS_2022_01/112101101"/>
    <hyperlink ref="F151" r:id="rId4" display="https://podminky.urs.cz/item/CS_URS_2022_01/112251101"/>
    <hyperlink ref="F159" r:id="rId5" display="https://podminky.urs.cz/item/CS_URS_2022_01/115101203"/>
    <hyperlink ref="F167" r:id="rId6" display="https://podminky.urs.cz/item/CS_URS_2022_01/115101303"/>
    <hyperlink ref="F175" r:id="rId7" display="https://podminky.urs.cz/item/CS_URS_2022_01/122151106"/>
    <hyperlink ref="F183" r:id="rId8" display="https://podminky.urs.cz/item/CS_URS_2022_01/122703601"/>
    <hyperlink ref="F191" r:id="rId9" display="https://podminky.urs.cz/item/CS_URS_2022_01/127751112"/>
    <hyperlink ref="F197" r:id="rId10" display="https://podminky.urs.cz/item/CS_URS_2022_01/162251102"/>
    <hyperlink ref="F205" r:id="rId11" display="https://podminky.urs.cz/item/CS_URS_2022_01/166151101"/>
    <hyperlink ref="F211" r:id="rId12" display="https://podminky.urs.cz/item/CS_URS_2022_01/162351103"/>
    <hyperlink ref="F219" r:id="rId13" display="https://podminky.urs.cz/item/CS_URS_2022_01/167151111"/>
    <hyperlink ref="F225" r:id="rId14" display="https://podminky.urs.cz/item/CS_URS_2022_01/181951111"/>
    <hyperlink ref="F235" r:id="rId15" display="https://podminky.urs.cz/item/CS_URS_2022_01/18215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106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Dyje, rovnovážná dynamika odtokových poměrů, revitalizace ramen D13+D14 a D16+D17 - DPS</v>
      </c>
      <c r="F7" s="150"/>
      <c r="G7" s="150"/>
      <c r="H7" s="150"/>
      <c r="L7" s="20"/>
    </row>
    <row r="8" s="1" customFormat="1" ht="12" customHeight="1">
      <c r="B8" s="20"/>
      <c r="D8" s="150" t="s">
        <v>107</v>
      </c>
      <c r="L8" s="20"/>
    </row>
    <row r="9" s="2" customFormat="1" ht="16.5" customHeight="1">
      <c r="A9" s="38"/>
      <c r="B9" s="44"/>
      <c r="C9" s="38"/>
      <c r="D9" s="38"/>
      <c r="E9" s="151" t="s">
        <v>402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109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476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3. 5. 2022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ROUND((SUM(BE123:BE229)),  2)</f>
        <v>0</v>
      </c>
      <c r="G35" s="38"/>
      <c r="H35" s="38"/>
      <c r="I35" s="164">
        <v>0.20999999999999999</v>
      </c>
      <c r="J35" s="163">
        <f>ROUND(((SUM(BE123:BE229))*I35),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ROUND((SUM(BF123:BF229)),  2)</f>
        <v>0</v>
      </c>
      <c r="G36" s="38"/>
      <c r="H36" s="38"/>
      <c r="I36" s="164">
        <v>0.14999999999999999</v>
      </c>
      <c r="J36" s="163">
        <f>ROUND(((SUM(BF123:BF229))*I36),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ROUND((SUM(BG123:BG229)),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ROUND((SUM(BH123:BH229)),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ROUND((SUM(BI123:BI229)),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Dyje, rovnovážná dynamika odtokových poměrů, revitalizace ramen D13+D14 a D16+D17 - DPS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402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109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02.2 - Terénní úpravy D16+D17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Břeclav</v>
      </c>
      <c r="G91" s="40"/>
      <c r="H91" s="40"/>
      <c r="I91" s="32" t="s">
        <v>22</v>
      </c>
      <c r="J91" s="79" t="str">
        <f>IF(J14="","",J14)</f>
        <v>3. 5. 2022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Povodí Moravy, s.p.</v>
      </c>
      <c r="G93" s="40"/>
      <c r="H93" s="40"/>
      <c r="I93" s="32" t="s">
        <v>30</v>
      </c>
      <c r="J93" s="36" t="str">
        <f>E23</f>
        <v>Ing. Adam Balažovič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VZD INVEST, s.r.o.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112</v>
      </c>
      <c r="D96" s="185"/>
      <c r="E96" s="185"/>
      <c r="F96" s="185"/>
      <c r="G96" s="185"/>
      <c r="H96" s="185"/>
      <c r="I96" s="185"/>
      <c r="J96" s="186" t="s">
        <v>113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114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115</v>
      </c>
    </row>
    <row r="99" s="9" customFormat="1" ht="24.96" customHeight="1">
      <c r="A99" s="9"/>
      <c r="B99" s="188"/>
      <c r="C99" s="189"/>
      <c r="D99" s="190" t="s">
        <v>116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117</v>
      </c>
      <c r="E100" s="196"/>
      <c r="F100" s="196"/>
      <c r="G100" s="196"/>
      <c r="H100" s="196"/>
      <c r="I100" s="196"/>
      <c r="J100" s="197">
        <f>J125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290</v>
      </c>
      <c r="E101" s="196"/>
      <c r="F101" s="196"/>
      <c r="G101" s="196"/>
      <c r="H101" s="196"/>
      <c r="I101" s="196"/>
      <c r="J101" s="197">
        <f>J226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83" t="str">
        <f>E7</f>
        <v>Dyje, rovnovážná dynamika odtokových poměrů, revitalizace ramen D13+D14 a D16+D17 - DPS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107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402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SO 02.2 - Terénní úpravy D16+D17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Břeclav</v>
      </c>
      <c r="G117" s="40"/>
      <c r="H117" s="40"/>
      <c r="I117" s="32" t="s">
        <v>22</v>
      </c>
      <c r="J117" s="79" t="str">
        <f>IF(J14="","",J14)</f>
        <v>3. 5. 2022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Povodí Moravy, s.p.</v>
      </c>
      <c r="G119" s="40"/>
      <c r="H119" s="40"/>
      <c r="I119" s="32" t="s">
        <v>30</v>
      </c>
      <c r="J119" s="36" t="str">
        <f>E23</f>
        <v>Ing. Adam Balažovič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32" t="s">
        <v>33</v>
      </c>
      <c r="J120" s="36" t="str">
        <f>E26</f>
        <v>VZD INVEST,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119</v>
      </c>
      <c r="D122" s="202" t="s">
        <v>61</v>
      </c>
      <c r="E122" s="202" t="s">
        <v>57</v>
      </c>
      <c r="F122" s="202" t="s">
        <v>58</v>
      </c>
      <c r="G122" s="202" t="s">
        <v>120</v>
      </c>
      <c r="H122" s="202" t="s">
        <v>121</v>
      </c>
      <c r="I122" s="202" t="s">
        <v>122</v>
      </c>
      <c r="J122" s="202" t="s">
        <v>113</v>
      </c>
      <c r="K122" s="203" t="s">
        <v>123</v>
      </c>
      <c r="L122" s="204"/>
      <c r="M122" s="100" t="s">
        <v>1</v>
      </c>
      <c r="N122" s="101" t="s">
        <v>40</v>
      </c>
      <c r="O122" s="101" t="s">
        <v>124</v>
      </c>
      <c r="P122" s="101" t="s">
        <v>125</v>
      </c>
      <c r="Q122" s="101" t="s">
        <v>126</v>
      </c>
      <c r="R122" s="101" t="s">
        <v>127</v>
      </c>
      <c r="S122" s="101" t="s">
        <v>128</v>
      </c>
      <c r="T122" s="102" t="s">
        <v>129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130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</f>
        <v>0</v>
      </c>
      <c r="Q123" s="104"/>
      <c r="R123" s="207">
        <f>R124</f>
        <v>0.027</v>
      </c>
      <c r="S123" s="104"/>
      <c r="T123" s="208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115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75</v>
      </c>
      <c r="E124" s="213" t="s">
        <v>131</v>
      </c>
      <c r="F124" s="213" t="s">
        <v>132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P125+P226</f>
        <v>0</v>
      </c>
      <c r="Q124" s="218"/>
      <c r="R124" s="219">
        <f>R125+R226</f>
        <v>0.027</v>
      </c>
      <c r="S124" s="218"/>
      <c r="T124" s="220">
        <f>T125+T226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75</v>
      </c>
      <c r="AU124" s="222" t="s">
        <v>76</v>
      </c>
      <c r="AY124" s="221" t="s">
        <v>133</v>
      </c>
      <c r="BK124" s="223">
        <f>BK125+BK226</f>
        <v>0</v>
      </c>
    </row>
    <row r="125" s="12" customFormat="1" ht="22.8" customHeight="1">
      <c r="A125" s="12"/>
      <c r="B125" s="210"/>
      <c r="C125" s="211"/>
      <c r="D125" s="212" t="s">
        <v>75</v>
      </c>
      <c r="E125" s="224" t="s">
        <v>83</v>
      </c>
      <c r="F125" s="224" t="s">
        <v>134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SUM(P126:P225)</f>
        <v>0</v>
      </c>
      <c r="Q125" s="218"/>
      <c r="R125" s="219">
        <f>SUM(R126:R225)</f>
        <v>0.027</v>
      </c>
      <c r="S125" s="218"/>
      <c r="T125" s="220">
        <f>SUM(T126:T225)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83</v>
      </c>
      <c r="AT125" s="222" t="s">
        <v>75</v>
      </c>
      <c r="AU125" s="222" t="s">
        <v>83</v>
      </c>
      <c r="AY125" s="221" t="s">
        <v>133</v>
      </c>
      <c r="BK125" s="223">
        <f>SUM(BK126:BK225)</f>
        <v>0</v>
      </c>
    </row>
    <row r="126" s="2" customFormat="1" ht="24.15" customHeight="1">
      <c r="A126" s="38"/>
      <c r="B126" s="39"/>
      <c r="C126" s="226" t="s">
        <v>83</v>
      </c>
      <c r="D126" s="226" t="s">
        <v>135</v>
      </c>
      <c r="E126" s="227" t="s">
        <v>291</v>
      </c>
      <c r="F126" s="228" t="s">
        <v>292</v>
      </c>
      <c r="G126" s="229" t="s">
        <v>138</v>
      </c>
      <c r="H126" s="230">
        <v>4100</v>
      </c>
      <c r="I126" s="231"/>
      <c r="J126" s="232">
        <f>ROUND(I126*H126,2)</f>
        <v>0</v>
      </c>
      <c r="K126" s="228" t="s">
        <v>139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140</v>
      </c>
      <c r="AT126" s="237" t="s">
        <v>135</v>
      </c>
      <c r="AU126" s="237" t="s">
        <v>85</v>
      </c>
      <c r="AY126" s="17" t="s">
        <v>133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140</v>
      </c>
      <c r="BM126" s="237" t="s">
        <v>477</v>
      </c>
    </row>
    <row r="127" s="2" customFormat="1">
      <c r="A127" s="38"/>
      <c r="B127" s="39"/>
      <c r="C127" s="40"/>
      <c r="D127" s="239" t="s">
        <v>142</v>
      </c>
      <c r="E127" s="40"/>
      <c r="F127" s="240" t="s">
        <v>294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142</v>
      </c>
      <c r="AU127" s="17" t="s">
        <v>85</v>
      </c>
    </row>
    <row r="128" s="2" customFormat="1">
      <c r="A128" s="38"/>
      <c r="B128" s="39"/>
      <c r="C128" s="40"/>
      <c r="D128" s="244" t="s">
        <v>144</v>
      </c>
      <c r="E128" s="40"/>
      <c r="F128" s="245" t="s">
        <v>295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144</v>
      </c>
      <c r="AU128" s="17" t="s">
        <v>85</v>
      </c>
    </row>
    <row r="129" s="13" customFormat="1">
      <c r="A129" s="13"/>
      <c r="B129" s="246"/>
      <c r="C129" s="247"/>
      <c r="D129" s="239" t="s">
        <v>146</v>
      </c>
      <c r="E129" s="248" t="s">
        <v>1</v>
      </c>
      <c r="F129" s="249" t="s">
        <v>478</v>
      </c>
      <c r="G129" s="247"/>
      <c r="H129" s="250">
        <v>500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6" t="s">
        <v>146</v>
      </c>
      <c r="AU129" s="256" t="s">
        <v>85</v>
      </c>
      <c r="AV129" s="13" t="s">
        <v>85</v>
      </c>
      <c r="AW129" s="13" t="s">
        <v>32</v>
      </c>
      <c r="AX129" s="13" t="s">
        <v>76</v>
      </c>
      <c r="AY129" s="256" t="s">
        <v>133</v>
      </c>
    </row>
    <row r="130" s="14" customFormat="1">
      <c r="A130" s="14"/>
      <c r="B130" s="257"/>
      <c r="C130" s="258"/>
      <c r="D130" s="239" t="s">
        <v>146</v>
      </c>
      <c r="E130" s="259" t="s">
        <v>1</v>
      </c>
      <c r="F130" s="260" t="s">
        <v>479</v>
      </c>
      <c r="G130" s="258"/>
      <c r="H130" s="261">
        <v>500</v>
      </c>
      <c r="I130" s="262"/>
      <c r="J130" s="258"/>
      <c r="K130" s="258"/>
      <c r="L130" s="263"/>
      <c r="M130" s="264"/>
      <c r="N130" s="265"/>
      <c r="O130" s="265"/>
      <c r="P130" s="265"/>
      <c r="Q130" s="265"/>
      <c r="R130" s="265"/>
      <c r="S130" s="265"/>
      <c r="T130" s="26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7" t="s">
        <v>146</v>
      </c>
      <c r="AU130" s="267" t="s">
        <v>85</v>
      </c>
      <c r="AV130" s="14" t="s">
        <v>149</v>
      </c>
      <c r="AW130" s="14" t="s">
        <v>32</v>
      </c>
      <c r="AX130" s="14" t="s">
        <v>76</v>
      </c>
      <c r="AY130" s="267" t="s">
        <v>133</v>
      </c>
    </row>
    <row r="131" s="13" customFormat="1">
      <c r="A131" s="13"/>
      <c r="B131" s="246"/>
      <c r="C131" s="247"/>
      <c r="D131" s="239" t="s">
        <v>146</v>
      </c>
      <c r="E131" s="248" t="s">
        <v>1</v>
      </c>
      <c r="F131" s="249" t="s">
        <v>480</v>
      </c>
      <c r="G131" s="247"/>
      <c r="H131" s="250">
        <v>3600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6" t="s">
        <v>146</v>
      </c>
      <c r="AU131" s="256" t="s">
        <v>85</v>
      </c>
      <c r="AV131" s="13" t="s">
        <v>85</v>
      </c>
      <c r="AW131" s="13" t="s">
        <v>32</v>
      </c>
      <c r="AX131" s="13" t="s">
        <v>76</v>
      </c>
      <c r="AY131" s="256" t="s">
        <v>133</v>
      </c>
    </row>
    <row r="132" s="14" customFormat="1">
      <c r="A132" s="14"/>
      <c r="B132" s="257"/>
      <c r="C132" s="258"/>
      <c r="D132" s="239" t="s">
        <v>146</v>
      </c>
      <c r="E132" s="259" t="s">
        <v>1</v>
      </c>
      <c r="F132" s="260" t="s">
        <v>481</v>
      </c>
      <c r="G132" s="258"/>
      <c r="H132" s="261">
        <v>3600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7" t="s">
        <v>146</v>
      </c>
      <c r="AU132" s="267" t="s">
        <v>85</v>
      </c>
      <c r="AV132" s="14" t="s">
        <v>149</v>
      </c>
      <c r="AW132" s="14" t="s">
        <v>32</v>
      </c>
      <c r="AX132" s="14" t="s">
        <v>76</v>
      </c>
      <c r="AY132" s="267" t="s">
        <v>133</v>
      </c>
    </row>
    <row r="133" s="15" customFormat="1">
      <c r="A133" s="15"/>
      <c r="B133" s="268"/>
      <c r="C133" s="269"/>
      <c r="D133" s="239" t="s">
        <v>146</v>
      </c>
      <c r="E133" s="270" t="s">
        <v>1</v>
      </c>
      <c r="F133" s="271" t="s">
        <v>152</v>
      </c>
      <c r="G133" s="269"/>
      <c r="H133" s="272">
        <v>4100</v>
      </c>
      <c r="I133" s="273"/>
      <c r="J133" s="269"/>
      <c r="K133" s="269"/>
      <c r="L133" s="274"/>
      <c r="M133" s="275"/>
      <c r="N133" s="276"/>
      <c r="O133" s="276"/>
      <c r="P133" s="276"/>
      <c r="Q133" s="276"/>
      <c r="R133" s="276"/>
      <c r="S133" s="276"/>
      <c r="T133" s="27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8" t="s">
        <v>146</v>
      </c>
      <c r="AU133" s="278" t="s">
        <v>85</v>
      </c>
      <c r="AV133" s="15" t="s">
        <v>140</v>
      </c>
      <c r="AW133" s="15" t="s">
        <v>32</v>
      </c>
      <c r="AX133" s="15" t="s">
        <v>83</v>
      </c>
      <c r="AY133" s="278" t="s">
        <v>133</v>
      </c>
    </row>
    <row r="134" s="2" customFormat="1" ht="24.15" customHeight="1">
      <c r="A134" s="38"/>
      <c r="B134" s="39"/>
      <c r="C134" s="226" t="s">
        <v>85</v>
      </c>
      <c r="D134" s="226" t="s">
        <v>135</v>
      </c>
      <c r="E134" s="227" t="s">
        <v>302</v>
      </c>
      <c r="F134" s="228" t="s">
        <v>303</v>
      </c>
      <c r="G134" s="229" t="s">
        <v>197</v>
      </c>
      <c r="H134" s="230">
        <v>2460</v>
      </c>
      <c r="I134" s="231"/>
      <c r="J134" s="232">
        <f>ROUND(I134*H134,2)</f>
        <v>0</v>
      </c>
      <c r="K134" s="228" t="s">
        <v>139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140</v>
      </c>
      <c r="AT134" s="237" t="s">
        <v>135</v>
      </c>
      <c r="AU134" s="237" t="s">
        <v>85</v>
      </c>
      <c r="AY134" s="17" t="s">
        <v>133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140</v>
      </c>
      <c r="BM134" s="237" t="s">
        <v>482</v>
      </c>
    </row>
    <row r="135" s="2" customFormat="1">
      <c r="A135" s="38"/>
      <c r="B135" s="39"/>
      <c r="C135" s="40"/>
      <c r="D135" s="239" t="s">
        <v>142</v>
      </c>
      <c r="E135" s="40"/>
      <c r="F135" s="240" t="s">
        <v>305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142</v>
      </c>
      <c r="AU135" s="17" t="s">
        <v>85</v>
      </c>
    </row>
    <row r="136" s="2" customFormat="1">
      <c r="A136" s="38"/>
      <c r="B136" s="39"/>
      <c r="C136" s="40"/>
      <c r="D136" s="244" t="s">
        <v>144</v>
      </c>
      <c r="E136" s="40"/>
      <c r="F136" s="245" t="s">
        <v>306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144</v>
      </c>
      <c r="AU136" s="17" t="s">
        <v>85</v>
      </c>
    </row>
    <row r="137" s="13" customFormat="1">
      <c r="A137" s="13"/>
      <c r="B137" s="246"/>
      <c r="C137" s="247"/>
      <c r="D137" s="239" t="s">
        <v>146</v>
      </c>
      <c r="E137" s="248" t="s">
        <v>1</v>
      </c>
      <c r="F137" s="249" t="s">
        <v>483</v>
      </c>
      <c r="G137" s="247"/>
      <c r="H137" s="250">
        <v>300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146</v>
      </c>
      <c r="AU137" s="256" t="s">
        <v>85</v>
      </c>
      <c r="AV137" s="13" t="s">
        <v>85</v>
      </c>
      <c r="AW137" s="13" t="s">
        <v>32</v>
      </c>
      <c r="AX137" s="13" t="s">
        <v>76</v>
      </c>
      <c r="AY137" s="256" t="s">
        <v>133</v>
      </c>
    </row>
    <row r="138" s="14" customFormat="1">
      <c r="A138" s="14"/>
      <c r="B138" s="257"/>
      <c r="C138" s="258"/>
      <c r="D138" s="239" t="s">
        <v>146</v>
      </c>
      <c r="E138" s="259" t="s">
        <v>1</v>
      </c>
      <c r="F138" s="260" t="s">
        <v>484</v>
      </c>
      <c r="G138" s="258"/>
      <c r="H138" s="261">
        <v>300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7" t="s">
        <v>146</v>
      </c>
      <c r="AU138" s="267" t="s">
        <v>85</v>
      </c>
      <c r="AV138" s="14" t="s">
        <v>149</v>
      </c>
      <c r="AW138" s="14" t="s">
        <v>32</v>
      </c>
      <c r="AX138" s="14" t="s">
        <v>76</v>
      </c>
      <c r="AY138" s="267" t="s">
        <v>133</v>
      </c>
    </row>
    <row r="139" s="13" customFormat="1">
      <c r="A139" s="13"/>
      <c r="B139" s="246"/>
      <c r="C139" s="247"/>
      <c r="D139" s="239" t="s">
        <v>146</v>
      </c>
      <c r="E139" s="248" t="s">
        <v>1</v>
      </c>
      <c r="F139" s="249" t="s">
        <v>485</v>
      </c>
      <c r="G139" s="247"/>
      <c r="H139" s="250">
        <v>2160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146</v>
      </c>
      <c r="AU139" s="256" t="s">
        <v>85</v>
      </c>
      <c r="AV139" s="13" t="s">
        <v>85</v>
      </c>
      <c r="AW139" s="13" t="s">
        <v>32</v>
      </c>
      <c r="AX139" s="13" t="s">
        <v>76</v>
      </c>
      <c r="AY139" s="256" t="s">
        <v>133</v>
      </c>
    </row>
    <row r="140" s="14" customFormat="1">
      <c r="A140" s="14"/>
      <c r="B140" s="257"/>
      <c r="C140" s="258"/>
      <c r="D140" s="239" t="s">
        <v>146</v>
      </c>
      <c r="E140" s="259" t="s">
        <v>1</v>
      </c>
      <c r="F140" s="260" t="s">
        <v>486</v>
      </c>
      <c r="G140" s="258"/>
      <c r="H140" s="261">
        <v>2160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7" t="s">
        <v>146</v>
      </c>
      <c r="AU140" s="267" t="s">
        <v>85</v>
      </c>
      <c r="AV140" s="14" t="s">
        <v>149</v>
      </c>
      <c r="AW140" s="14" t="s">
        <v>32</v>
      </c>
      <c r="AX140" s="14" t="s">
        <v>76</v>
      </c>
      <c r="AY140" s="267" t="s">
        <v>133</v>
      </c>
    </row>
    <row r="141" s="15" customFormat="1">
      <c r="A141" s="15"/>
      <c r="B141" s="268"/>
      <c r="C141" s="269"/>
      <c r="D141" s="239" t="s">
        <v>146</v>
      </c>
      <c r="E141" s="270" t="s">
        <v>1</v>
      </c>
      <c r="F141" s="271" t="s">
        <v>152</v>
      </c>
      <c r="G141" s="269"/>
      <c r="H141" s="272">
        <v>2460</v>
      </c>
      <c r="I141" s="273"/>
      <c r="J141" s="269"/>
      <c r="K141" s="269"/>
      <c r="L141" s="274"/>
      <c r="M141" s="275"/>
      <c r="N141" s="276"/>
      <c r="O141" s="276"/>
      <c r="P141" s="276"/>
      <c r="Q141" s="276"/>
      <c r="R141" s="276"/>
      <c r="S141" s="276"/>
      <c r="T141" s="27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8" t="s">
        <v>146</v>
      </c>
      <c r="AU141" s="278" t="s">
        <v>85</v>
      </c>
      <c r="AV141" s="15" t="s">
        <v>140</v>
      </c>
      <c r="AW141" s="15" t="s">
        <v>32</v>
      </c>
      <c r="AX141" s="15" t="s">
        <v>83</v>
      </c>
      <c r="AY141" s="278" t="s">
        <v>133</v>
      </c>
    </row>
    <row r="142" s="2" customFormat="1" ht="21.75" customHeight="1">
      <c r="A142" s="38"/>
      <c r="B142" s="39"/>
      <c r="C142" s="226" t="s">
        <v>149</v>
      </c>
      <c r="D142" s="226" t="s">
        <v>135</v>
      </c>
      <c r="E142" s="227" t="s">
        <v>313</v>
      </c>
      <c r="F142" s="228" t="s">
        <v>314</v>
      </c>
      <c r="G142" s="229" t="s">
        <v>197</v>
      </c>
      <c r="H142" s="230">
        <v>1230</v>
      </c>
      <c r="I142" s="231"/>
      <c r="J142" s="232">
        <f>ROUND(I142*H142,2)</f>
        <v>0</v>
      </c>
      <c r="K142" s="228" t="s">
        <v>139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140</v>
      </c>
      <c r="AT142" s="237" t="s">
        <v>135</v>
      </c>
      <c r="AU142" s="237" t="s">
        <v>85</v>
      </c>
      <c r="AY142" s="17" t="s">
        <v>133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140</v>
      </c>
      <c r="BM142" s="237" t="s">
        <v>487</v>
      </c>
    </row>
    <row r="143" s="2" customFormat="1">
      <c r="A143" s="38"/>
      <c r="B143" s="39"/>
      <c r="C143" s="40"/>
      <c r="D143" s="239" t="s">
        <v>142</v>
      </c>
      <c r="E143" s="40"/>
      <c r="F143" s="240" t="s">
        <v>316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142</v>
      </c>
      <c r="AU143" s="17" t="s">
        <v>85</v>
      </c>
    </row>
    <row r="144" s="2" customFormat="1">
      <c r="A144" s="38"/>
      <c r="B144" s="39"/>
      <c r="C144" s="40"/>
      <c r="D144" s="244" t="s">
        <v>144</v>
      </c>
      <c r="E144" s="40"/>
      <c r="F144" s="245" t="s">
        <v>317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144</v>
      </c>
      <c r="AU144" s="17" t="s">
        <v>85</v>
      </c>
    </row>
    <row r="145" s="13" customFormat="1">
      <c r="A145" s="13"/>
      <c r="B145" s="246"/>
      <c r="C145" s="247"/>
      <c r="D145" s="239" t="s">
        <v>146</v>
      </c>
      <c r="E145" s="248" t="s">
        <v>1</v>
      </c>
      <c r="F145" s="249" t="s">
        <v>488</v>
      </c>
      <c r="G145" s="247"/>
      <c r="H145" s="250">
        <v>150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146</v>
      </c>
      <c r="AU145" s="256" t="s">
        <v>85</v>
      </c>
      <c r="AV145" s="13" t="s">
        <v>85</v>
      </c>
      <c r="AW145" s="13" t="s">
        <v>32</v>
      </c>
      <c r="AX145" s="13" t="s">
        <v>76</v>
      </c>
      <c r="AY145" s="256" t="s">
        <v>133</v>
      </c>
    </row>
    <row r="146" s="14" customFormat="1">
      <c r="A146" s="14"/>
      <c r="B146" s="257"/>
      <c r="C146" s="258"/>
      <c r="D146" s="239" t="s">
        <v>146</v>
      </c>
      <c r="E146" s="259" t="s">
        <v>1</v>
      </c>
      <c r="F146" s="260" t="s">
        <v>489</v>
      </c>
      <c r="G146" s="258"/>
      <c r="H146" s="261">
        <v>150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7" t="s">
        <v>146</v>
      </c>
      <c r="AU146" s="267" t="s">
        <v>85</v>
      </c>
      <c r="AV146" s="14" t="s">
        <v>149</v>
      </c>
      <c r="AW146" s="14" t="s">
        <v>32</v>
      </c>
      <c r="AX146" s="14" t="s">
        <v>76</v>
      </c>
      <c r="AY146" s="267" t="s">
        <v>133</v>
      </c>
    </row>
    <row r="147" s="13" customFormat="1">
      <c r="A147" s="13"/>
      <c r="B147" s="246"/>
      <c r="C147" s="247"/>
      <c r="D147" s="239" t="s">
        <v>146</v>
      </c>
      <c r="E147" s="248" t="s">
        <v>1</v>
      </c>
      <c r="F147" s="249" t="s">
        <v>490</v>
      </c>
      <c r="G147" s="247"/>
      <c r="H147" s="250">
        <v>1080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146</v>
      </c>
      <c r="AU147" s="256" t="s">
        <v>85</v>
      </c>
      <c r="AV147" s="13" t="s">
        <v>85</v>
      </c>
      <c r="AW147" s="13" t="s">
        <v>32</v>
      </c>
      <c r="AX147" s="13" t="s">
        <v>76</v>
      </c>
      <c r="AY147" s="256" t="s">
        <v>133</v>
      </c>
    </row>
    <row r="148" s="14" customFormat="1">
      <c r="A148" s="14"/>
      <c r="B148" s="257"/>
      <c r="C148" s="258"/>
      <c r="D148" s="239" t="s">
        <v>146</v>
      </c>
      <c r="E148" s="259" t="s">
        <v>1</v>
      </c>
      <c r="F148" s="260" t="s">
        <v>491</v>
      </c>
      <c r="G148" s="258"/>
      <c r="H148" s="261">
        <v>1080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7" t="s">
        <v>146</v>
      </c>
      <c r="AU148" s="267" t="s">
        <v>85</v>
      </c>
      <c r="AV148" s="14" t="s">
        <v>149</v>
      </c>
      <c r="AW148" s="14" t="s">
        <v>32</v>
      </c>
      <c r="AX148" s="14" t="s">
        <v>76</v>
      </c>
      <c r="AY148" s="267" t="s">
        <v>133</v>
      </c>
    </row>
    <row r="149" s="15" customFormat="1">
      <c r="A149" s="15"/>
      <c r="B149" s="268"/>
      <c r="C149" s="269"/>
      <c r="D149" s="239" t="s">
        <v>146</v>
      </c>
      <c r="E149" s="270" t="s">
        <v>1</v>
      </c>
      <c r="F149" s="271" t="s">
        <v>152</v>
      </c>
      <c r="G149" s="269"/>
      <c r="H149" s="272">
        <v>1230</v>
      </c>
      <c r="I149" s="273"/>
      <c r="J149" s="269"/>
      <c r="K149" s="269"/>
      <c r="L149" s="274"/>
      <c r="M149" s="275"/>
      <c r="N149" s="276"/>
      <c r="O149" s="276"/>
      <c r="P149" s="276"/>
      <c r="Q149" s="276"/>
      <c r="R149" s="276"/>
      <c r="S149" s="276"/>
      <c r="T149" s="27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8" t="s">
        <v>146</v>
      </c>
      <c r="AU149" s="278" t="s">
        <v>85</v>
      </c>
      <c r="AV149" s="15" t="s">
        <v>140</v>
      </c>
      <c r="AW149" s="15" t="s">
        <v>32</v>
      </c>
      <c r="AX149" s="15" t="s">
        <v>83</v>
      </c>
      <c r="AY149" s="278" t="s">
        <v>133</v>
      </c>
    </row>
    <row r="150" s="2" customFormat="1" ht="24.15" customHeight="1">
      <c r="A150" s="38"/>
      <c r="B150" s="39"/>
      <c r="C150" s="226" t="s">
        <v>140</v>
      </c>
      <c r="D150" s="226" t="s">
        <v>135</v>
      </c>
      <c r="E150" s="227" t="s">
        <v>324</v>
      </c>
      <c r="F150" s="228" t="s">
        <v>325</v>
      </c>
      <c r="G150" s="229" t="s">
        <v>197</v>
      </c>
      <c r="H150" s="230">
        <v>8690</v>
      </c>
      <c r="I150" s="231"/>
      <c r="J150" s="232">
        <f>ROUND(I150*H150,2)</f>
        <v>0</v>
      </c>
      <c r="K150" s="228" t="s">
        <v>139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140</v>
      </c>
      <c r="AT150" s="237" t="s">
        <v>135</v>
      </c>
      <c r="AU150" s="237" t="s">
        <v>85</v>
      </c>
      <c r="AY150" s="17" t="s">
        <v>133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140</v>
      </c>
      <c r="BM150" s="237" t="s">
        <v>492</v>
      </c>
    </row>
    <row r="151" s="2" customFormat="1">
      <c r="A151" s="38"/>
      <c r="B151" s="39"/>
      <c r="C151" s="40"/>
      <c r="D151" s="239" t="s">
        <v>142</v>
      </c>
      <c r="E151" s="40"/>
      <c r="F151" s="240" t="s">
        <v>327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142</v>
      </c>
      <c r="AU151" s="17" t="s">
        <v>85</v>
      </c>
    </row>
    <row r="152" s="2" customFormat="1">
      <c r="A152" s="38"/>
      <c r="B152" s="39"/>
      <c r="C152" s="40"/>
      <c r="D152" s="244" t="s">
        <v>144</v>
      </c>
      <c r="E152" s="40"/>
      <c r="F152" s="245" t="s">
        <v>328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144</v>
      </c>
      <c r="AU152" s="17" t="s">
        <v>85</v>
      </c>
    </row>
    <row r="153" s="13" customFormat="1">
      <c r="A153" s="13"/>
      <c r="B153" s="246"/>
      <c r="C153" s="247"/>
      <c r="D153" s="239" t="s">
        <v>146</v>
      </c>
      <c r="E153" s="248" t="s">
        <v>1</v>
      </c>
      <c r="F153" s="249" t="s">
        <v>493</v>
      </c>
      <c r="G153" s="247"/>
      <c r="H153" s="250">
        <v>6400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146</v>
      </c>
      <c r="AU153" s="256" t="s">
        <v>85</v>
      </c>
      <c r="AV153" s="13" t="s">
        <v>85</v>
      </c>
      <c r="AW153" s="13" t="s">
        <v>32</v>
      </c>
      <c r="AX153" s="13" t="s">
        <v>76</v>
      </c>
      <c r="AY153" s="256" t="s">
        <v>133</v>
      </c>
    </row>
    <row r="154" s="14" customFormat="1">
      <c r="A154" s="14"/>
      <c r="B154" s="257"/>
      <c r="C154" s="258"/>
      <c r="D154" s="239" t="s">
        <v>146</v>
      </c>
      <c r="E154" s="259" t="s">
        <v>1</v>
      </c>
      <c r="F154" s="260" t="s">
        <v>494</v>
      </c>
      <c r="G154" s="258"/>
      <c r="H154" s="261">
        <v>6400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7" t="s">
        <v>146</v>
      </c>
      <c r="AU154" s="267" t="s">
        <v>85</v>
      </c>
      <c r="AV154" s="14" t="s">
        <v>149</v>
      </c>
      <c r="AW154" s="14" t="s">
        <v>32</v>
      </c>
      <c r="AX154" s="14" t="s">
        <v>76</v>
      </c>
      <c r="AY154" s="267" t="s">
        <v>133</v>
      </c>
    </row>
    <row r="155" s="13" customFormat="1">
      <c r="A155" s="13"/>
      <c r="B155" s="246"/>
      <c r="C155" s="247"/>
      <c r="D155" s="239" t="s">
        <v>146</v>
      </c>
      <c r="E155" s="248" t="s">
        <v>1</v>
      </c>
      <c r="F155" s="249" t="s">
        <v>298</v>
      </c>
      <c r="G155" s="247"/>
      <c r="H155" s="250">
        <v>1250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146</v>
      </c>
      <c r="AU155" s="256" t="s">
        <v>85</v>
      </c>
      <c r="AV155" s="13" t="s">
        <v>85</v>
      </c>
      <c r="AW155" s="13" t="s">
        <v>32</v>
      </c>
      <c r="AX155" s="13" t="s">
        <v>76</v>
      </c>
      <c r="AY155" s="256" t="s">
        <v>133</v>
      </c>
    </row>
    <row r="156" s="14" customFormat="1">
      <c r="A156" s="14"/>
      <c r="B156" s="257"/>
      <c r="C156" s="258"/>
      <c r="D156" s="239" t="s">
        <v>146</v>
      </c>
      <c r="E156" s="259" t="s">
        <v>1</v>
      </c>
      <c r="F156" s="260" t="s">
        <v>495</v>
      </c>
      <c r="G156" s="258"/>
      <c r="H156" s="261">
        <v>1250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146</v>
      </c>
      <c r="AU156" s="267" t="s">
        <v>85</v>
      </c>
      <c r="AV156" s="14" t="s">
        <v>149</v>
      </c>
      <c r="AW156" s="14" t="s">
        <v>32</v>
      </c>
      <c r="AX156" s="14" t="s">
        <v>76</v>
      </c>
      <c r="AY156" s="267" t="s">
        <v>133</v>
      </c>
    </row>
    <row r="157" s="13" customFormat="1">
      <c r="A157" s="13"/>
      <c r="B157" s="246"/>
      <c r="C157" s="247"/>
      <c r="D157" s="239" t="s">
        <v>146</v>
      </c>
      <c r="E157" s="248" t="s">
        <v>1</v>
      </c>
      <c r="F157" s="249" t="s">
        <v>441</v>
      </c>
      <c r="G157" s="247"/>
      <c r="H157" s="250">
        <v>700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6" t="s">
        <v>146</v>
      </c>
      <c r="AU157" s="256" t="s">
        <v>85</v>
      </c>
      <c r="AV157" s="13" t="s">
        <v>85</v>
      </c>
      <c r="AW157" s="13" t="s">
        <v>32</v>
      </c>
      <c r="AX157" s="13" t="s">
        <v>76</v>
      </c>
      <c r="AY157" s="256" t="s">
        <v>133</v>
      </c>
    </row>
    <row r="158" s="14" customFormat="1">
      <c r="A158" s="14"/>
      <c r="B158" s="257"/>
      <c r="C158" s="258"/>
      <c r="D158" s="239" t="s">
        <v>146</v>
      </c>
      <c r="E158" s="259" t="s">
        <v>1</v>
      </c>
      <c r="F158" s="260" t="s">
        <v>496</v>
      </c>
      <c r="G158" s="258"/>
      <c r="H158" s="261">
        <v>700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7" t="s">
        <v>146</v>
      </c>
      <c r="AU158" s="267" t="s">
        <v>85</v>
      </c>
      <c r="AV158" s="14" t="s">
        <v>149</v>
      </c>
      <c r="AW158" s="14" t="s">
        <v>32</v>
      </c>
      <c r="AX158" s="14" t="s">
        <v>76</v>
      </c>
      <c r="AY158" s="267" t="s">
        <v>133</v>
      </c>
    </row>
    <row r="159" s="13" customFormat="1">
      <c r="A159" s="13"/>
      <c r="B159" s="246"/>
      <c r="C159" s="247"/>
      <c r="D159" s="239" t="s">
        <v>146</v>
      </c>
      <c r="E159" s="248" t="s">
        <v>1</v>
      </c>
      <c r="F159" s="249" t="s">
        <v>497</v>
      </c>
      <c r="G159" s="247"/>
      <c r="H159" s="250">
        <v>340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146</v>
      </c>
      <c r="AU159" s="256" t="s">
        <v>85</v>
      </c>
      <c r="AV159" s="13" t="s">
        <v>85</v>
      </c>
      <c r="AW159" s="13" t="s">
        <v>32</v>
      </c>
      <c r="AX159" s="13" t="s">
        <v>76</v>
      </c>
      <c r="AY159" s="256" t="s">
        <v>133</v>
      </c>
    </row>
    <row r="160" s="14" customFormat="1">
      <c r="A160" s="14"/>
      <c r="B160" s="257"/>
      <c r="C160" s="258"/>
      <c r="D160" s="239" t="s">
        <v>146</v>
      </c>
      <c r="E160" s="259" t="s">
        <v>1</v>
      </c>
      <c r="F160" s="260" t="s">
        <v>335</v>
      </c>
      <c r="G160" s="258"/>
      <c r="H160" s="261">
        <v>340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7" t="s">
        <v>146</v>
      </c>
      <c r="AU160" s="267" t="s">
        <v>85</v>
      </c>
      <c r="AV160" s="14" t="s">
        <v>149</v>
      </c>
      <c r="AW160" s="14" t="s">
        <v>32</v>
      </c>
      <c r="AX160" s="14" t="s">
        <v>76</v>
      </c>
      <c r="AY160" s="267" t="s">
        <v>133</v>
      </c>
    </row>
    <row r="161" s="15" customFormat="1">
      <c r="A161" s="15"/>
      <c r="B161" s="268"/>
      <c r="C161" s="269"/>
      <c r="D161" s="239" t="s">
        <v>146</v>
      </c>
      <c r="E161" s="270" t="s">
        <v>1</v>
      </c>
      <c r="F161" s="271" t="s">
        <v>152</v>
      </c>
      <c r="G161" s="269"/>
      <c r="H161" s="272">
        <v>8690</v>
      </c>
      <c r="I161" s="273"/>
      <c r="J161" s="269"/>
      <c r="K161" s="269"/>
      <c r="L161" s="274"/>
      <c r="M161" s="275"/>
      <c r="N161" s="276"/>
      <c r="O161" s="276"/>
      <c r="P161" s="276"/>
      <c r="Q161" s="276"/>
      <c r="R161" s="276"/>
      <c r="S161" s="276"/>
      <c r="T161" s="27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8" t="s">
        <v>146</v>
      </c>
      <c r="AU161" s="278" t="s">
        <v>85</v>
      </c>
      <c r="AV161" s="15" t="s">
        <v>140</v>
      </c>
      <c r="AW161" s="15" t="s">
        <v>32</v>
      </c>
      <c r="AX161" s="15" t="s">
        <v>83</v>
      </c>
      <c r="AY161" s="278" t="s">
        <v>133</v>
      </c>
    </row>
    <row r="162" s="2" customFormat="1" ht="33" customHeight="1">
      <c r="A162" s="38"/>
      <c r="B162" s="39"/>
      <c r="C162" s="226" t="s">
        <v>176</v>
      </c>
      <c r="D162" s="226" t="s">
        <v>135</v>
      </c>
      <c r="E162" s="227" t="s">
        <v>336</v>
      </c>
      <c r="F162" s="228" t="s">
        <v>337</v>
      </c>
      <c r="G162" s="229" t="s">
        <v>138</v>
      </c>
      <c r="H162" s="230">
        <v>2850</v>
      </c>
      <c r="I162" s="231"/>
      <c r="J162" s="232">
        <f>ROUND(I162*H162,2)</f>
        <v>0</v>
      </c>
      <c r="K162" s="228" t="s">
        <v>139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140</v>
      </c>
      <c r="AT162" s="237" t="s">
        <v>135</v>
      </c>
      <c r="AU162" s="237" t="s">
        <v>85</v>
      </c>
      <c r="AY162" s="17" t="s">
        <v>133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140</v>
      </c>
      <c r="BM162" s="237" t="s">
        <v>498</v>
      </c>
    </row>
    <row r="163" s="2" customFormat="1">
      <c r="A163" s="38"/>
      <c r="B163" s="39"/>
      <c r="C163" s="40"/>
      <c r="D163" s="239" t="s">
        <v>142</v>
      </c>
      <c r="E163" s="40"/>
      <c r="F163" s="240" t="s">
        <v>339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142</v>
      </c>
      <c r="AU163" s="17" t="s">
        <v>85</v>
      </c>
    </row>
    <row r="164" s="2" customFormat="1">
      <c r="A164" s="38"/>
      <c r="B164" s="39"/>
      <c r="C164" s="40"/>
      <c r="D164" s="244" t="s">
        <v>144</v>
      </c>
      <c r="E164" s="40"/>
      <c r="F164" s="245" t="s">
        <v>340</v>
      </c>
      <c r="G164" s="40"/>
      <c r="H164" s="40"/>
      <c r="I164" s="241"/>
      <c r="J164" s="40"/>
      <c r="K164" s="40"/>
      <c r="L164" s="44"/>
      <c r="M164" s="242"/>
      <c r="N164" s="24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144</v>
      </c>
      <c r="AU164" s="17" t="s">
        <v>85</v>
      </c>
    </row>
    <row r="165" s="13" customFormat="1">
      <c r="A165" s="13"/>
      <c r="B165" s="246"/>
      <c r="C165" s="247"/>
      <c r="D165" s="239" t="s">
        <v>146</v>
      </c>
      <c r="E165" s="248" t="s">
        <v>1</v>
      </c>
      <c r="F165" s="249" t="s">
        <v>499</v>
      </c>
      <c r="G165" s="247"/>
      <c r="H165" s="250">
        <v>1800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146</v>
      </c>
      <c r="AU165" s="256" t="s">
        <v>85</v>
      </c>
      <c r="AV165" s="13" t="s">
        <v>85</v>
      </c>
      <c r="AW165" s="13" t="s">
        <v>32</v>
      </c>
      <c r="AX165" s="13" t="s">
        <v>76</v>
      </c>
      <c r="AY165" s="256" t="s">
        <v>133</v>
      </c>
    </row>
    <row r="166" s="14" customFormat="1">
      <c r="A166" s="14"/>
      <c r="B166" s="257"/>
      <c r="C166" s="258"/>
      <c r="D166" s="239" t="s">
        <v>146</v>
      </c>
      <c r="E166" s="259" t="s">
        <v>1</v>
      </c>
      <c r="F166" s="260" t="s">
        <v>500</v>
      </c>
      <c r="G166" s="258"/>
      <c r="H166" s="261">
        <v>1800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146</v>
      </c>
      <c r="AU166" s="267" t="s">
        <v>85</v>
      </c>
      <c r="AV166" s="14" t="s">
        <v>149</v>
      </c>
      <c r="AW166" s="14" t="s">
        <v>32</v>
      </c>
      <c r="AX166" s="14" t="s">
        <v>76</v>
      </c>
      <c r="AY166" s="267" t="s">
        <v>133</v>
      </c>
    </row>
    <row r="167" s="13" customFormat="1">
      <c r="A167" s="13"/>
      <c r="B167" s="246"/>
      <c r="C167" s="247"/>
      <c r="D167" s="239" t="s">
        <v>146</v>
      </c>
      <c r="E167" s="248" t="s">
        <v>1</v>
      </c>
      <c r="F167" s="249" t="s">
        <v>488</v>
      </c>
      <c r="G167" s="247"/>
      <c r="H167" s="250">
        <v>150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146</v>
      </c>
      <c r="AU167" s="256" t="s">
        <v>85</v>
      </c>
      <c r="AV167" s="13" t="s">
        <v>85</v>
      </c>
      <c r="AW167" s="13" t="s">
        <v>32</v>
      </c>
      <c r="AX167" s="13" t="s">
        <v>76</v>
      </c>
      <c r="AY167" s="256" t="s">
        <v>133</v>
      </c>
    </row>
    <row r="168" s="14" customFormat="1">
      <c r="A168" s="14"/>
      <c r="B168" s="257"/>
      <c r="C168" s="258"/>
      <c r="D168" s="239" t="s">
        <v>146</v>
      </c>
      <c r="E168" s="259" t="s">
        <v>1</v>
      </c>
      <c r="F168" s="260" t="s">
        <v>501</v>
      </c>
      <c r="G168" s="258"/>
      <c r="H168" s="261">
        <v>150</v>
      </c>
      <c r="I168" s="262"/>
      <c r="J168" s="258"/>
      <c r="K168" s="258"/>
      <c r="L168" s="263"/>
      <c r="M168" s="264"/>
      <c r="N168" s="265"/>
      <c r="O168" s="265"/>
      <c r="P168" s="265"/>
      <c r="Q168" s="265"/>
      <c r="R168" s="265"/>
      <c r="S168" s="265"/>
      <c r="T168" s="26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7" t="s">
        <v>146</v>
      </c>
      <c r="AU168" s="267" t="s">
        <v>85</v>
      </c>
      <c r="AV168" s="14" t="s">
        <v>149</v>
      </c>
      <c r="AW168" s="14" t="s">
        <v>32</v>
      </c>
      <c r="AX168" s="14" t="s">
        <v>76</v>
      </c>
      <c r="AY168" s="267" t="s">
        <v>133</v>
      </c>
    </row>
    <row r="169" s="13" customFormat="1">
      <c r="A169" s="13"/>
      <c r="B169" s="246"/>
      <c r="C169" s="247"/>
      <c r="D169" s="239" t="s">
        <v>146</v>
      </c>
      <c r="E169" s="248" t="s">
        <v>1</v>
      </c>
      <c r="F169" s="249" t="s">
        <v>502</v>
      </c>
      <c r="G169" s="247"/>
      <c r="H169" s="250">
        <v>900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146</v>
      </c>
      <c r="AU169" s="256" t="s">
        <v>85</v>
      </c>
      <c r="AV169" s="13" t="s">
        <v>85</v>
      </c>
      <c r="AW169" s="13" t="s">
        <v>32</v>
      </c>
      <c r="AX169" s="13" t="s">
        <v>76</v>
      </c>
      <c r="AY169" s="256" t="s">
        <v>133</v>
      </c>
    </row>
    <row r="170" s="14" customFormat="1">
      <c r="A170" s="14"/>
      <c r="B170" s="257"/>
      <c r="C170" s="258"/>
      <c r="D170" s="239" t="s">
        <v>146</v>
      </c>
      <c r="E170" s="259" t="s">
        <v>1</v>
      </c>
      <c r="F170" s="260" t="s">
        <v>346</v>
      </c>
      <c r="G170" s="258"/>
      <c r="H170" s="261">
        <v>900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7" t="s">
        <v>146</v>
      </c>
      <c r="AU170" s="267" t="s">
        <v>85</v>
      </c>
      <c r="AV170" s="14" t="s">
        <v>149</v>
      </c>
      <c r="AW170" s="14" t="s">
        <v>32</v>
      </c>
      <c r="AX170" s="14" t="s">
        <v>76</v>
      </c>
      <c r="AY170" s="267" t="s">
        <v>133</v>
      </c>
    </row>
    <row r="171" s="15" customFormat="1">
      <c r="A171" s="15"/>
      <c r="B171" s="268"/>
      <c r="C171" s="269"/>
      <c r="D171" s="239" t="s">
        <v>146</v>
      </c>
      <c r="E171" s="270" t="s">
        <v>1</v>
      </c>
      <c r="F171" s="271" t="s">
        <v>152</v>
      </c>
      <c r="G171" s="269"/>
      <c r="H171" s="272">
        <v>2850</v>
      </c>
      <c r="I171" s="273"/>
      <c r="J171" s="269"/>
      <c r="K171" s="269"/>
      <c r="L171" s="274"/>
      <c r="M171" s="275"/>
      <c r="N171" s="276"/>
      <c r="O171" s="276"/>
      <c r="P171" s="276"/>
      <c r="Q171" s="276"/>
      <c r="R171" s="276"/>
      <c r="S171" s="276"/>
      <c r="T171" s="27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8" t="s">
        <v>146</v>
      </c>
      <c r="AU171" s="278" t="s">
        <v>85</v>
      </c>
      <c r="AV171" s="15" t="s">
        <v>140</v>
      </c>
      <c r="AW171" s="15" t="s">
        <v>32</v>
      </c>
      <c r="AX171" s="15" t="s">
        <v>83</v>
      </c>
      <c r="AY171" s="278" t="s">
        <v>133</v>
      </c>
    </row>
    <row r="172" s="2" customFormat="1" ht="24.15" customHeight="1">
      <c r="A172" s="38"/>
      <c r="B172" s="39"/>
      <c r="C172" s="226" t="s">
        <v>186</v>
      </c>
      <c r="D172" s="226" t="s">
        <v>135</v>
      </c>
      <c r="E172" s="227" t="s">
        <v>347</v>
      </c>
      <c r="F172" s="228" t="s">
        <v>348</v>
      </c>
      <c r="G172" s="229" t="s">
        <v>138</v>
      </c>
      <c r="H172" s="230">
        <v>900</v>
      </c>
      <c r="I172" s="231"/>
      <c r="J172" s="232">
        <f>ROUND(I172*H172,2)</f>
        <v>0</v>
      </c>
      <c r="K172" s="228" t="s">
        <v>139</v>
      </c>
      <c r="L172" s="44"/>
      <c r="M172" s="233" t="s">
        <v>1</v>
      </c>
      <c r="N172" s="234" t="s">
        <v>41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140</v>
      </c>
      <c r="AT172" s="237" t="s">
        <v>135</v>
      </c>
      <c r="AU172" s="237" t="s">
        <v>85</v>
      </c>
      <c r="AY172" s="17" t="s">
        <v>133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140</v>
      </c>
      <c r="BM172" s="237" t="s">
        <v>503</v>
      </c>
    </row>
    <row r="173" s="2" customFormat="1">
      <c r="A173" s="38"/>
      <c r="B173" s="39"/>
      <c r="C173" s="40"/>
      <c r="D173" s="239" t="s">
        <v>142</v>
      </c>
      <c r="E173" s="40"/>
      <c r="F173" s="240" t="s">
        <v>350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142</v>
      </c>
      <c r="AU173" s="17" t="s">
        <v>85</v>
      </c>
    </row>
    <row r="174" s="2" customFormat="1">
      <c r="A174" s="38"/>
      <c r="B174" s="39"/>
      <c r="C174" s="40"/>
      <c r="D174" s="244" t="s">
        <v>144</v>
      </c>
      <c r="E174" s="40"/>
      <c r="F174" s="245" t="s">
        <v>351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144</v>
      </c>
      <c r="AU174" s="17" t="s">
        <v>85</v>
      </c>
    </row>
    <row r="175" s="13" customFormat="1">
      <c r="A175" s="13"/>
      <c r="B175" s="246"/>
      <c r="C175" s="247"/>
      <c r="D175" s="239" t="s">
        <v>146</v>
      </c>
      <c r="E175" s="248" t="s">
        <v>1</v>
      </c>
      <c r="F175" s="249" t="s">
        <v>502</v>
      </c>
      <c r="G175" s="247"/>
      <c r="H175" s="250">
        <v>900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146</v>
      </c>
      <c r="AU175" s="256" t="s">
        <v>85</v>
      </c>
      <c r="AV175" s="13" t="s">
        <v>85</v>
      </c>
      <c r="AW175" s="13" t="s">
        <v>32</v>
      </c>
      <c r="AX175" s="13" t="s">
        <v>76</v>
      </c>
      <c r="AY175" s="256" t="s">
        <v>133</v>
      </c>
    </row>
    <row r="176" s="14" customFormat="1">
      <c r="A176" s="14"/>
      <c r="B176" s="257"/>
      <c r="C176" s="258"/>
      <c r="D176" s="239" t="s">
        <v>146</v>
      </c>
      <c r="E176" s="259" t="s">
        <v>1</v>
      </c>
      <c r="F176" s="260" t="s">
        <v>504</v>
      </c>
      <c r="G176" s="258"/>
      <c r="H176" s="261">
        <v>900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146</v>
      </c>
      <c r="AU176" s="267" t="s">
        <v>85</v>
      </c>
      <c r="AV176" s="14" t="s">
        <v>149</v>
      </c>
      <c r="AW176" s="14" t="s">
        <v>32</v>
      </c>
      <c r="AX176" s="14" t="s">
        <v>76</v>
      </c>
      <c r="AY176" s="267" t="s">
        <v>133</v>
      </c>
    </row>
    <row r="177" s="15" customFormat="1">
      <c r="A177" s="15"/>
      <c r="B177" s="268"/>
      <c r="C177" s="269"/>
      <c r="D177" s="239" t="s">
        <v>146</v>
      </c>
      <c r="E177" s="270" t="s">
        <v>1</v>
      </c>
      <c r="F177" s="271" t="s">
        <v>152</v>
      </c>
      <c r="G177" s="269"/>
      <c r="H177" s="272">
        <v>900</v>
      </c>
      <c r="I177" s="273"/>
      <c r="J177" s="269"/>
      <c r="K177" s="269"/>
      <c r="L177" s="274"/>
      <c r="M177" s="275"/>
      <c r="N177" s="276"/>
      <c r="O177" s="276"/>
      <c r="P177" s="276"/>
      <c r="Q177" s="276"/>
      <c r="R177" s="276"/>
      <c r="S177" s="276"/>
      <c r="T177" s="27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8" t="s">
        <v>146</v>
      </c>
      <c r="AU177" s="278" t="s">
        <v>85</v>
      </c>
      <c r="AV177" s="15" t="s">
        <v>140</v>
      </c>
      <c r="AW177" s="15" t="s">
        <v>32</v>
      </c>
      <c r="AX177" s="15" t="s">
        <v>83</v>
      </c>
      <c r="AY177" s="278" t="s">
        <v>133</v>
      </c>
    </row>
    <row r="178" s="2" customFormat="1" ht="16.5" customHeight="1">
      <c r="A178" s="38"/>
      <c r="B178" s="39"/>
      <c r="C178" s="284" t="s">
        <v>194</v>
      </c>
      <c r="D178" s="284" t="s">
        <v>353</v>
      </c>
      <c r="E178" s="285" t="s">
        <v>354</v>
      </c>
      <c r="F178" s="286" t="s">
        <v>355</v>
      </c>
      <c r="G178" s="287" t="s">
        <v>356</v>
      </c>
      <c r="H178" s="288">
        <v>27</v>
      </c>
      <c r="I178" s="289"/>
      <c r="J178" s="290">
        <f>ROUND(I178*H178,2)</f>
        <v>0</v>
      </c>
      <c r="K178" s="286" t="s">
        <v>139</v>
      </c>
      <c r="L178" s="291"/>
      <c r="M178" s="292" t="s">
        <v>1</v>
      </c>
      <c r="N178" s="293" t="s">
        <v>41</v>
      </c>
      <c r="O178" s="91"/>
      <c r="P178" s="235">
        <f>O178*H178</f>
        <v>0</v>
      </c>
      <c r="Q178" s="235">
        <v>0.001</v>
      </c>
      <c r="R178" s="235">
        <f>Q178*H178</f>
        <v>0.027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207</v>
      </c>
      <c r="AT178" s="237" t="s">
        <v>353</v>
      </c>
      <c r="AU178" s="237" t="s">
        <v>85</v>
      </c>
      <c r="AY178" s="17" t="s">
        <v>133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140</v>
      </c>
      <c r="BM178" s="237" t="s">
        <v>505</v>
      </c>
    </row>
    <row r="179" s="2" customFormat="1">
      <c r="A179" s="38"/>
      <c r="B179" s="39"/>
      <c r="C179" s="40"/>
      <c r="D179" s="239" t="s">
        <v>142</v>
      </c>
      <c r="E179" s="40"/>
      <c r="F179" s="240" t="s">
        <v>355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142</v>
      </c>
      <c r="AU179" s="17" t="s">
        <v>85</v>
      </c>
    </row>
    <row r="180" s="13" customFormat="1">
      <c r="A180" s="13"/>
      <c r="B180" s="246"/>
      <c r="C180" s="247"/>
      <c r="D180" s="239" t="s">
        <v>146</v>
      </c>
      <c r="E180" s="247"/>
      <c r="F180" s="249" t="s">
        <v>506</v>
      </c>
      <c r="G180" s="247"/>
      <c r="H180" s="250">
        <v>27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146</v>
      </c>
      <c r="AU180" s="256" t="s">
        <v>85</v>
      </c>
      <c r="AV180" s="13" t="s">
        <v>85</v>
      </c>
      <c r="AW180" s="13" t="s">
        <v>4</v>
      </c>
      <c r="AX180" s="13" t="s">
        <v>83</v>
      </c>
      <c r="AY180" s="256" t="s">
        <v>133</v>
      </c>
    </row>
    <row r="181" s="2" customFormat="1" ht="33" customHeight="1">
      <c r="A181" s="38"/>
      <c r="B181" s="39"/>
      <c r="C181" s="226" t="s">
        <v>207</v>
      </c>
      <c r="D181" s="226" t="s">
        <v>135</v>
      </c>
      <c r="E181" s="227" t="s">
        <v>359</v>
      </c>
      <c r="F181" s="228" t="s">
        <v>360</v>
      </c>
      <c r="G181" s="229" t="s">
        <v>138</v>
      </c>
      <c r="H181" s="230">
        <v>1950</v>
      </c>
      <c r="I181" s="231"/>
      <c r="J181" s="232">
        <f>ROUND(I181*H181,2)</f>
        <v>0</v>
      </c>
      <c r="K181" s="228" t="s">
        <v>1</v>
      </c>
      <c r="L181" s="44"/>
      <c r="M181" s="233" t="s">
        <v>1</v>
      </c>
      <c r="N181" s="234" t="s">
        <v>41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140</v>
      </c>
      <c r="AT181" s="237" t="s">
        <v>135</v>
      </c>
      <c r="AU181" s="237" t="s">
        <v>85</v>
      </c>
      <c r="AY181" s="17" t="s">
        <v>133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140</v>
      </c>
      <c r="BM181" s="237" t="s">
        <v>507</v>
      </c>
    </row>
    <row r="182" s="2" customFormat="1">
      <c r="A182" s="38"/>
      <c r="B182" s="39"/>
      <c r="C182" s="40"/>
      <c r="D182" s="239" t="s">
        <v>142</v>
      </c>
      <c r="E182" s="40"/>
      <c r="F182" s="240" t="s">
        <v>362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142</v>
      </c>
      <c r="AU182" s="17" t="s">
        <v>85</v>
      </c>
    </row>
    <row r="183" s="2" customFormat="1">
      <c r="A183" s="38"/>
      <c r="B183" s="39"/>
      <c r="C183" s="40"/>
      <c r="D183" s="239" t="s">
        <v>287</v>
      </c>
      <c r="E183" s="40"/>
      <c r="F183" s="279" t="s">
        <v>363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287</v>
      </c>
      <c r="AU183" s="17" t="s">
        <v>85</v>
      </c>
    </row>
    <row r="184" s="13" customFormat="1">
      <c r="A184" s="13"/>
      <c r="B184" s="246"/>
      <c r="C184" s="247"/>
      <c r="D184" s="239" t="s">
        <v>146</v>
      </c>
      <c r="E184" s="248" t="s">
        <v>1</v>
      </c>
      <c r="F184" s="249" t="s">
        <v>499</v>
      </c>
      <c r="G184" s="247"/>
      <c r="H184" s="250">
        <v>1800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6" t="s">
        <v>146</v>
      </c>
      <c r="AU184" s="256" t="s">
        <v>85</v>
      </c>
      <c r="AV184" s="13" t="s">
        <v>85</v>
      </c>
      <c r="AW184" s="13" t="s">
        <v>32</v>
      </c>
      <c r="AX184" s="13" t="s">
        <v>76</v>
      </c>
      <c r="AY184" s="256" t="s">
        <v>133</v>
      </c>
    </row>
    <row r="185" s="14" customFormat="1">
      <c r="A185" s="14"/>
      <c r="B185" s="257"/>
      <c r="C185" s="258"/>
      <c r="D185" s="239" t="s">
        <v>146</v>
      </c>
      <c r="E185" s="259" t="s">
        <v>1</v>
      </c>
      <c r="F185" s="260" t="s">
        <v>508</v>
      </c>
      <c r="G185" s="258"/>
      <c r="H185" s="261">
        <v>1800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7" t="s">
        <v>146</v>
      </c>
      <c r="AU185" s="267" t="s">
        <v>85</v>
      </c>
      <c r="AV185" s="14" t="s">
        <v>149</v>
      </c>
      <c r="AW185" s="14" t="s">
        <v>32</v>
      </c>
      <c r="AX185" s="14" t="s">
        <v>76</v>
      </c>
      <c r="AY185" s="267" t="s">
        <v>133</v>
      </c>
    </row>
    <row r="186" s="13" customFormat="1">
      <c r="A186" s="13"/>
      <c r="B186" s="246"/>
      <c r="C186" s="247"/>
      <c r="D186" s="239" t="s">
        <v>146</v>
      </c>
      <c r="E186" s="248" t="s">
        <v>1</v>
      </c>
      <c r="F186" s="249" t="s">
        <v>488</v>
      </c>
      <c r="G186" s="247"/>
      <c r="H186" s="250">
        <v>150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146</v>
      </c>
      <c r="AU186" s="256" t="s">
        <v>85</v>
      </c>
      <c r="AV186" s="13" t="s">
        <v>85</v>
      </c>
      <c r="AW186" s="13" t="s">
        <v>32</v>
      </c>
      <c r="AX186" s="13" t="s">
        <v>76</v>
      </c>
      <c r="AY186" s="256" t="s">
        <v>133</v>
      </c>
    </row>
    <row r="187" s="14" customFormat="1">
      <c r="A187" s="14"/>
      <c r="B187" s="257"/>
      <c r="C187" s="258"/>
      <c r="D187" s="239" t="s">
        <v>146</v>
      </c>
      <c r="E187" s="259" t="s">
        <v>1</v>
      </c>
      <c r="F187" s="260" t="s">
        <v>509</v>
      </c>
      <c r="G187" s="258"/>
      <c r="H187" s="261">
        <v>150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7" t="s">
        <v>146</v>
      </c>
      <c r="AU187" s="267" t="s">
        <v>85</v>
      </c>
      <c r="AV187" s="14" t="s">
        <v>149</v>
      </c>
      <c r="AW187" s="14" t="s">
        <v>32</v>
      </c>
      <c r="AX187" s="14" t="s">
        <v>76</v>
      </c>
      <c r="AY187" s="267" t="s">
        <v>133</v>
      </c>
    </row>
    <row r="188" s="15" customFormat="1">
      <c r="A188" s="15"/>
      <c r="B188" s="268"/>
      <c r="C188" s="269"/>
      <c r="D188" s="239" t="s">
        <v>146</v>
      </c>
      <c r="E188" s="270" t="s">
        <v>1</v>
      </c>
      <c r="F188" s="271" t="s">
        <v>152</v>
      </c>
      <c r="G188" s="269"/>
      <c r="H188" s="272">
        <v>1950</v>
      </c>
      <c r="I188" s="273"/>
      <c r="J188" s="269"/>
      <c r="K188" s="269"/>
      <c r="L188" s="274"/>
      <c r="M188" s="275"/>
      <c r="N188" s="276"/>
      <c r="O188" s="276"/>
      <c r="P188" s="276"/>
      <c r="Q188" s="276"/>
      <c r="R188" s="276"/>
      <c r="S188" s="276"/>
      <c r="T188" s="27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8" t="s">
        <v>146</v>
      </c>
      <c r="AU188" s="278" t="s">
        <v>85</v>
      </c>
      <c r="AV188" s="15" t="s">
        <v>140</v>
      </c>
      <c r="AW188" s="15" t="s">
        <v>32</v>
      </c>
      <c r="AX188" s="15" t="s">
        <v>83</v>
      </c>
      <c r="AY188" s="278" t="s">
        <v>133</v>
      </c>
    </row>
    <row r="189" s="2" customFormat="1" ht="33" customHeight="1">
      <c r="A189" s="38"/>
      <c r="B189" s="39"/>
      <c r="C189" s="226" t="s">
        <v>215</v>
      </c>
      <c r="D189" s="226" t="s">
        <v>135</v>
      </c>
      <c r="E189" s="227" t="s">
        <v>366</v>
      </c>
      <c r="F189" s="228" t="s">
        <v>367</v>
      </c>
      <c r="G189" s="229" t="s">
        <v>138</v>
      </c>
      <c r="H189" s="230">
        <v>1600</v>
      </c>
      <c r="I189" s="231"/>
      <c r="J189" s="232">
        <f>ROUND(I189*H189,2)</f>
        <v>0</v>
      </c>
      <c r="K189" s="228" t="s">
        <v>1</v>
      </c>
      <c r="L189" s="44"/>
      <c r="M189" s="233" t="s">
        <v>1</v>
      </c>
      <c r="N189" s="234" t="s">
        <v>41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140</v>
      </c>
      <c r="AT189" s="237" t="s">
        <v>135</v>
      </c>
      <c r="AU189" s="237" t="s">
        <v>85</v>
      </c>
      <c r="AY189" s="17" t="s">
        <v>133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140</v>
      </c>
      <c r="BM189" s="237" t="s">
        <v>510</v>
      </c>
    </row>
    <row r="190" s="2" customFormat="1">
      <c r="A190" s="38"/>
      <c r="B190" s="39"/>
      <c r="C190" s="40"/>
      <c r="D190" s="239" t="s">
        <v>142</v>
      </c>
      <c r="E190" s="40"/>
      <c r="F190" s="240" t="s">
        <v>367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142</v>
      </c>
      <c r="AU190" s="17" t="s">
        <v>85</v>
      </c>
    </row>
    <row r="191" s="2" customFormat="1">
      <c r="A191" s="38"/>
      <c r="B191" s="39"/>
      <c r="C191" s="40"/>
      <c r="D191" s="239" t="s">
        <v>287</v>
      </c>
      <c r="E191" s="40"/>
      <c r="F191" s="279" t="s">
        <v>363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287</v>
      </c>
      <c r="AU191" s="17" t="s">
        <v>85</v>
      </c>
    </row>
    <row r="192" s="13" customFormat="1">
      <c r="A192" s="13"/>
      <c r="B192" s="246"/>
      <c r="C192" s="247"/>
      <c r="D192" s="239" t="s">
        <v>146</v>
      </c>
      <c r="E192" s="248" t="s">
        <v>1</v>
      </c>
      <c r="F192" s="249" t="s">
        <v>268</v>
      </c>
      <c r="G192" s="247"/>
      <c r="H192" s="250">
        <v>1150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146</v>
      </c>
      <c r="AU192" s="256" t="s">
        <v>85</v>
      </c>
      <c r="AV192" s="13" t="s">
        <v>85</v>
      </c>
      <c r="AW192" s="13" t="s">
        <v>32</v>
      </c>
      <c r="AX192" s="13" t="s">
        <v>76</v>
      </c>
      <c r="AY192" s="256" t="s">
        <v>133</v>
      </c>
    </row>
    <row r="193" s="14" customFormat="1">
      <c r="A193" s="14"/>
      <c r="B193" s="257"/>
      <c r="C193" s="258"/>
      <c r="D193" s="239" t="s">
        <v>146</v>
      </c>
      <c r="E193" s="259" t="s">
        <v>1</v>
      </c>
      <c r="F193" s="260" t="s">
        <v>511</v>
      </c>
      <c r="G193" s="258"/>
      <c r="H193" s="261">
        <v>1150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7" t="s">
        <v>146</v>
      </c>
      <c r="AU193" s="267" t="s">
        <v>85</v>
      </c>
      <c r="AV193" s="14" t="s">
        <v>149</v>
      </c>
      <c r="AW193" s="14" t="s">
        <v>32</v>
      </c>
      <c r="AX193" s="14" t="s">
        <v>76</v>
      </c>
      <c r="AY193" s="267" t="s">
        <v>133</v>
      </c>
    </row>
    <row r="194" s="13" customFormat="1">
      <c r="A194" s="13"/>
      <c r="B194" s="246"/>
      <c r="C194" s="247"/>
      <c r="D194" s="239" t="s">
        <v>146</v>
      </c>
      <c r="E194" s="248" t="s">
        <v>1</v>
      </c>
      <c r="F194" s="249" t="s">
        <v>407</v>
      </c>
      <c r="G194" s="247"/>
      <c r="H194" s="250">
        <v>450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146</v>
      </c>
      <c r="AU194" s="256" t="s">
        <v>85</v>
      </c>
      <c r="AV194" s="13" t="s">
        <v>85</v>
      </c>
      <c r="AW194" s="13" t="s">
        <v>32</v>
      </c>
      <c r="AX194" s="13" t="s">
        <v>76</v>
      </c>
      <c r="AY194" s="256" t="s">
        <v>133</v>
      </c>
    </row>
    <row r="195" s="14" customFormat="1">
      <c r="A195" s="14"/>
      <c r="B195" s="257"/>
      <c r="C195" s="258"/>
      <c r="D195" s="239" t="s">
        <v>146</v>
      </c>
      <c r="E195" s="259" t="s">
        <v>1</v>
      </c>
      <c r="F195" s="260" t="s">
        <v>512</v>
      </c>
      <c r="G195" s="258"/>
      <c r="H195" s="261">
        <v>450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7" t="s">
        <v>146</v>
      </c>
      <c r="AU195" s="267" t="s">
        <v>85</v>
      </c>
      <c r="AV195" s="14" t="s">
        <v>149</v>
      </c>
      <c r="AW195" s="14" t="s">
        <v>32</v>
      </c>
      <c r="AX195" s="14" t="s">
        <v>76</v>
      </c>
      <c r="AY195" s="267" t="s">
        <v>133</v>
      </c>
    </row>
    <row r="196" s="15" customFormat="1">
      <c r="A196" s="15"/>
      <c r="B196" s="268"/>
      <c r="C196" s="269"/>
      <c r="D196" s="239" t="s">
        <v>146</v>
      </c>
      <c r="E196" s="270" t="s">
        <v>1</v>
      </c>
      <c r="F196" s="271" t="s">
        <v>152</v>
      </c>
      <c r="G196" s="269"/>
      <c r="H196" s="272">
        <v>1600</v>
      </c>
      <c r="I196" s="273"/>
      <c r="J196" s="269"/>
      <c r="K196" s="269"/>
      <c r="L196" s="274"/>
      <c r="M196" s="275"/>
      <c r="N196" s="276"/>
      <c r="O196" s="276"/>
      <c r="P196" s="276"/>
      <c r="Q196" s="276"/>
      <c r="R196" s="276"/>
      <c r="S196" s="276"/>
      <c r="T196" s="27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8" t="s">
        <v>146</v>
      </c>
      <c r="AU196" s="278" t="s">
        <v>85</v>
      </c>
      <c r="AV196" s="15" t="s">
        <v>140</v>
      </c>
      <c r="AW196" s="15" t="s">
        <v>32</v>
      </c>
      <c r="AX196" s="15" t="s">
        <v>83</v>
      </c>
      <c r="AY196" s="278" t="s">
        <v>133</v>
      </c>
    </row>
    <row r="197" s="2" customFormat="1" ht="24.15" customHeight="1">
      <c r="A197" s="38"/>
      <c r="B197" s="39"/>
      <c r="C197" s="226" t="s">
        <v>169</v>
      </c>
      <c r="D197" s="226" t="s">
        <v>135</v>
      </c>
      <c r="E197" s="227" t="s">
        <v>261</v>
      </c>
      <c r="F197" s="228" t="s">
        <v>262</v>
      </c>
      <c r="G197" s="229" t="s">
        <v>138</v>
      </c>
      <c r="H197" s="230">
        <v>2850</v>
      </c>
      <c r="I197" s="231"/>
      <c r="J197" s="232">
        <f>ROUND(I197*H197,2)</f>
        <v>0</v>
      </c>
      <c r="K197" s="228" t="s">
        <v>139</v>
      </c>
      <c r="L197" s="44"/>
      <c r="M197" s="233" t="s">
        <v>1</v>
      </c>
      <c r="N197" s="234" t="s">
        <v>41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140</v>
      </c>
      <c r="AT197" s="237" t="s">
        <v>135</v>
      </c>
      <c r="AU197" s="237" t="s">
        <v>85</v>
      </c>
      <c r="AY197" s="17" t="s">
        <v>133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140</v>
      </c>
      <c r="BM197" s="237" t="s">
        <v>513</v>
      </c>
    </row>
    <row r="198" s="2" customFormat="1">
      <c r="A198" s="38"/>
      <c r="B198" s="39"/>
      <c r="C198" s="40"/>
      <c r="D198" s="239" t="s">
        <v>142</v>
      </c>
      <c r="E198" s="40"/>
      <c r="F198" s="240" t="s">
        <v>264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142</v>
      </c>
      <c r="AU198" s="17" t="s">
        <v>85</v>
      </c>
    </row>
    <row r="199" s="2" customFormat="1">
      <c r="A199" s="38"/>
      <c r="B199" s="39"/>
      <c r="C199" s="40"/>
      <c r="D199" s="244" t="s">
        <v>144</v>
      </c>
      <c r="E199" s="40"/>
      <c r="F199" s="245" t="s">
        <v>265</v>
      </c>
      <c r="G199" s="40"/>
      <c r="H199" s="40"/>
      <c r="I199" s="241"/>
      <c r="J199" s="40"/>
      <c r="K199" s="40"/>
      <c r="L199" s="44"/>
      <c r="M199" s="242"/>
      <c r="N199" s="24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144</v>
      </c>
      <c r="AU199" s="17" t="s">
        <v>85</v>
      </c>
    </row>
    <row r="200" s="13" customFormat="1">
      <c r="A200" s="13"/>
      <c r="B200" s="246"/>
      <c r="C200" s="247"/>
      <c r="D200" s="239" t="s">
        <v>146</v>
      </c>
      <c r="E200" s="248" t="s">
        <v>1</v>
      </c>
      <c r="F200" s="249" t="s">
        <v>499</v>
      </c>
      <c r="G200" s="247"/>
      <c r="H200" s="250">
        <v>1800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146</v>
      </c>
      <c r="AU200" s="256" t="s">
        <v>85</v>
      </c>
      <c r="AV200" s="13" t="s">
        <v>85</v>
      </c>
      <c r="AW200" s="13" t="s">
        <v>32</v>
      </c>
      <c r="AX200" s="13" t="s">
        <v>76</v>
      </c>
      <c r="AY200" s="256" t="s">
        <v>133</v>
      </c>
    </row>
    <row r="201" s="14" customFormat="1">
      <c r="A201" s="14"/>
      <c r="B201" s="257"/>
      <c r="C201" s="258"/>
      <c r="D201" s="239" t="s">
        <v>146</v>
      </c>
      <c r="E201" s="259" t="s">
        <v>1</v>
      </c>
      <c r="F201" s="260" t="s">
        <v>514</v>
      </c>
      <c r="G201" s="258"/>
      <c r="H201" s="261">
        <v>1800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7" t="s">
        <v>146</v>
      </c>
      <c r="AU201" s="267" t="s">
        <v>85</v>
      </c>
      <c r="AV201" s="14" t="s">
        <v>149</v>
      </c>
      <c r="AW201" s="14" t="s">
        <v>32</v>
      </c>
      <c r="AX201" s="14" t="s">
        <v>76</v>
      </c>
      <c r="AY201" s="267" t="s">
        <v>133</v>
      </c>
    </row>
    <row r="202" s="13" customFormat="1">
      <c r="A202" s="13"/>
      <c r="B202" s="246"/>
      <c r="C202" s="247"/>
      <c r="D202" s="239" t="s">
        <v>146</v>
      </c>
      <c r="E202" s="248" t="s">
        <v>1</v>
      </c>
      <c r="F202" s="249" t="s">
        <v>488</v>
      </c>
      <c r="G202" s="247"/>
      <c r="H202" s="250">
        <v>150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6" t="s">
        <v>146</v>
      </c>
      <c r="AU202" s="256" t="s">
        <v>85</v>
      </c>
      <c r="AV202" s="13" t="s">
        <v>85</v>
      </c>
      <c r="AW202" s="13" t="s">
        <v>32</v>
      </c>
      <c r="AX202" s="13" t="s">
        <v>76</v>
      </c>
      <c r="AY202" s="256" t="s">
        <v>133</v>
      </c>
    </row>
    <row r="203" s="14" customFormat="1">
      <c r="A203" s="14"/>
      <c r="B203" s="257"/>
      <c r="C203" s="258"/>
      <c r="D203" s="239" t="s">
        <v>146</v>
      </c>
      <c r="E203" s="259" t="s">
        <v>1</v>
      </c>
      <c r="F203" s="260" t="s">
        <v>515</v>
      </c>
      <c r="G203" s="258"/>
      <c r="H203" s="261">
        <v>150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7" t="s">
        <v>146</v>
      </c>
      <c r="AU203" s="267" t="s">
        <v>85</v>
      </c>
      <c r="AV203" s="14" t="s">
        <v>149</v>
      </c>
      <c r="AW203" s="14" t="s">
        <v>32</v>
      </c>
      <c r="AX203" s="14" t="s">
        <v>76</v>
      </c>
      <c r="AY203" s="267" t="s">
        <v>133</v>
      </c>
    </row>
    <row r="204" s="13" customFormat="1">
      <c r="A204" s="13"/>
      <c r="B204" s="246"/>
      <c r="C204" s="247"/>
      <c r="D204" s="239" t="s">
        <v>146</v>
      </c>
      <c r="E204" s="248" t="s">
        <v>1</v>
      </c>
      <c r="F204" s="249" t="s">
        <v>502</v>
      </c>
      <c r="G204" s="247"/>
      <c r="H204" s="250">
        <v>900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146</v>
      </c>
      <c r="AU204" s="256" t="s">
        <v>85</v>
      </c>
      <c r="AV204" s="13" t="s">
        <v>85</v>
      </c>
      <c r="AW204" s="13" t="s">
        <v>32</v>
      </c>
      <c r="AX204" s="13" t="s">
        <v>76</v>
      </c>
      <c r="AY204" s="256" t="s">
        <v>133</v>
      </c>
    </row>
    <row r="205" s="14" customFormat="1">
      <c r="A205" s="14"/>
      <c r="B205" s="257"/>
      <c r="C205" s="258"/>
      <c r="D205" s="239" t="s">
        <v>146</v>
      </c>
      <c r="E205" s="259" t="s">
        <v>1</v>
      </c>
      <c r="F205" s="260" t="s">
        <v>516</v>
      </c>
      <c r="G205" s="258"/>
      <c r="H205" s="261">
        <v>900</v>
      </c>
      <c r="I205" s="262"/>
      <c r="J205" s="258"/>
      <c r="K205" s="258"/>
      <c r="L205" s="263"/>
      <c r="M205" s="264"/>
      <c r="N205" s="265"/>
      <c r="O205" s="265"/>
      <c r="P205" s="265"/>
      <c r="Q205" s="265"/>
      <c r="R205" s="265"/>
      <c r="S205" s="265"/>
      <c r="T205" s="26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7" t="s">
        <v>146</v>
      </c>
      <c r="AU205" s="267" t="s">
        <v>85</v>
      </c>
      <c r="AV205" s="14" t="s">
        <v>149</v>
      </c>
      <c r="AW205" s="14" t="s">
        <v>32</v>
      </c>
      <c r="AX205" s="14" t="s">
        <v>76</v>
      </c>
      <c r="AY205" s="267" t="s">
        <v>133</v>
      </c>
    </row>
    <row r="206" s="15" customFormat="1">
      <c r="A206" s="15"/>
      <c r="B206" s="268"/>
      <c r="C206" s="269"/>
      <c r="D206" s="239" t="s">
        <v>146</v>
      </c>
      <c r="E206" s="270" t="s">
        <v>1</v>
      </c>
      <c r="F206" s="271" t="s">
        <v>152</v>
      </c>
      <c r="G206" s="269"/>
      <c r="H206" s="272">
        <v>2850</v>
      </c>
      <c r="I206" s="273"/>
      <c r="J206" s="269"/>
      <c r="K206" s="269"/>
      <c r="L206" s="274"/>
      <c r="M206" s="275"/>
      <c r="N206" s="276"/>
      <c r="O206" s="276"/>
      <c r="P206" s="276"/>
      <c r="Q206" s="276"/>
      <c r="R206" s="276"/>
      <c r="S206" s="276"/>
      <c r="T206" s="277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8" t="s">
        <v>146</v>
      </c>
      <c r="AU206" s="278" t="s">
        <v>85</v>
      </c>
      <c r="AV206" s="15" t="s">
        <v>140</v>
      </c>
      <c r="AW206" s="15" t="s">
        <v>32</v>
      </c>
      <c r="AX206" s="15" t="s">
        <v>83</v>
      </c>
      <c r="AY206" s="278" t="s">
        <v>133</v>
      </c>
    </row>
    <row r="207" s="2" customFormat="1" ht="16.5" customHeight="1">
      <c r="A207" s="38"/>
      <c r="B207" s="39"/>
      <c r="C207" s="226" t="s">
        <v>238</v>
      </c>
      <c r="D207" s="226" t="s">
        <v>135</v>
      </c>
      <c r="E207" s="227" t="s">
        <v>377</v>
      </c>
      <c r="F207" s="228" t="s">
        <v>378</v>
      </c>
      <c r="G207" s="229" t="s">
        <v>138</v>
      </c>
      <c r="H207" s="230">
        <v>1600</v>
      </c>
      <c r="I207" s="231"/>
      <c r="J207" s="232">
        <f>ROUND(I207*H207,2)</f>
        <v>0</v>
      </c>
      <c r="K207" s="228" t="s">
        <v>139</v>
      </c>
      <c r="L207" s="44"/>
      <c r="M207" s="233" t="s">
        <v>1</v>
      </c>
      <c r="N207" s="234" t="s">
        <v>41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140</v>
      </c>
      <c r="AT207" s="237" t="s">
        <v>135</v>
      </c>
      <c r="AU207" s="237" t="s">
        <v>85</v>
      </c>
      <c r="AY207" s="17" t="s">
        <v>133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83</v>
      </c>
      <c r="BK207" s="238">
        <f>ROUND(I207*H207,2)</f>
        <v>0</v>
      </c>
      <c r="BL207" s="17" t="s">
        <v>140</v>
      </c>
      <c r="BM207" s="237" t="s">
        <v>517</v>
      </c>
    </row>
    <row r="208" s="2" customFormat="1">
      <c r="A208" s="38"/>
      <c r="B208" s="39"/>
      <c r="C208" s="40"/>
      <c r="D208" s="239" t="s">
        <v>142</v>
      </c>
      <c r="E208" s="40"/>
      <c r="F208" s="240" t="s">
        <v>380</v>
      </c>
      <c r="G208" s="40"/>
      <c r="H208" s="40"/>
      <c r="I208" s="241"/>
      <c r="J208" s="40"/>
      <c r="K208" s="40"/>
      <c r="L208" s="44"/>
      <c r="M208" s="242"/>
      <c r="N208" s="243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142</v>
      </c>
      <c r="AU208" s="17" t="s">
        <v>85</v>
      </c>
    </row>
    <row r="209" s="2" customFormat="1">
      <c r="A209" s="38"/>
      <c r="B209" s="39"/>
      <c r="C209" s="40"/>
      <c r="D209" s="244" t="s">
        <v>144</v>
      </c>
      <c r="E209" s="40"/>
      <c r="F209" s="245" t="s">
        <v>381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144</v>
      </c>
      <c r="AU209" s="17" t="s">
        <v>85</v>
      </c>
    </row>
    <row r="210" s="13" customFormat="1">
      <c r="A210" s="13"/>
      <c r="B210" s="246"/>
      <c r="C210" s="247"/>
      <c r="D210" s="239" t="s">
        <v>146</v>
      </c>
      <c r="E210" s="248" t="s">
        <v>1</v>
      </c>
      <c r="F210" s="249" t="s">
        <v>268</v>
      </c>
      <c r="G210" s="247"/>
      <c r="H210" s="250">
        <v>1150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6" t="s">
        <v>146</v>
      </c>
      <c r="AU210" s="256" t="s">
        <v>85</v>
      </c>
      <c r="AV210" s="13" t="s">
        <v>85</v>
      </c>
      <c r="AW210" s="13" t="s">
        <v>32</v>
      </c>
      <c r="AX210" s="13" t="s">
        <v>76</v>
      </c>
      <c r="AY210" s="256" t="s">
        <v>133</v>
      </c>
    </row>
    <row r="211" s="14" customFormat="1">
      <c r="A211" s="14"/>
      <c r="B211" s="257"/>
      <c r="C211" s="258"/>
      <c r="D211" s="239" t="s">
        <v>146</v>
      </c>
      <c r="E211" s="259" t="s">
        <v>1</v>
      </c>
      <c r="F211" s="260" t="s">
        <v>518</v>
      </c>
      <c r="G211" s="258"/>
      <c r="H211" s="261">
        <v>1150</v>
      </c>
      <c r="I211" s="262"/>
      <c r="J211" s="258"/>
      <c r="K211" s="258"/>
      <c r="L211" s="263"/>
      <c r="M211" s="264"/>
      <c r="N211" s="265"/>
      <c r="O211" s="265"/>
      <c r="P211" s="265"/>
      <c r="Q211" s="265"/>
      <c r="R211" s="265"/>
      <c r="S211" s="265"/>
      <c r="T211" s="26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7" t="s">
        <v>146</v>
      </c>
      <c r="AU211" s="267" t="s">
        <v>85</v>
      </c>
      <c r="AV211" s="14" t="s">
        <v>149</v>
      </c>
      <c r="AW211" s="14" t="s">
        <v>32</v>
      </c>
      <c r="AX211" s="14" t="s">
        <v>76</v>
      </c>
      <c r="AY211" s="267" t="s">
        <v>133</v>
      </c>
    </row>
    <row r="212" s="13" customFormat="1">
      <c r="A212" s="13"/>
      <c r="B212" s="246"/>
      <c r="C212" s="247"/>
      <c r="D212" s="239" t="s">
        <v>146</v>
      </c>
      <c r="E212" s="248" t="s">
        <v>1</v>
      </c>
      <c r="F212" s="249" t="s">
        <v>407</v>
      </c>
      <c r="G212" s="247"/>
      <c r="H212" s="250">
        <v>450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146</v>
      </c>
      <c r="AU212" s="256" t="s">
        <v>85</v>
      </c>
      <c r="AV212" s="13" t="s">
        <v>85</v>
      </c>
      <c r="AW212" s="13" t="s">
        <v>32</v>
      </c>
      <c r="AX212" s="13" t="s">
        <v>76</v>
      </c>
      <c r="AY212" s="256" t="s">
        <v>133</v>
      </c>
    </row>
    <row r="213" s="14" customFormat="1">
      <c r="A213" s="14"/>
      <c r="B213" s="257"/>
      <c r="C213" s="258"/>
      <c r="D213" s="239" t="s">
        <v>146</v>
      </c>
      <c r="E213" s="259" t="s">
        <v>1</v>
      </c>
      <c r="F213" s="260" t="s">
        <v>519</v>
      </c>
      <c r="G213" s="258"/>
      <c r="H213" s="261">
        <v>450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7" t="s">
        <v>146</v>
      </c>
      <c r="AU213" s="267" t="s">
        <v>85</v>
      </c>
      <c r="AV213" s="14" t="s">
        <v>149</v>
      </c>
      <c r="AW213" s="14" t="s">
        <v>32</v>
      </c>
      <c r="AX213" s="14" t="s">
        <v>76</v>
      </c>
      <c r="AY213" s="267" t="s">
        <v>133</v>
      </c>
    </row>
    <row r="214" s="15" customFormat="1">
      <c r="A214" s="15"/>
      <c r="B214" s="268"/>
      <c r="C214" s="269"/>
      <c r="D214" s="239" t="s">
        <v>146</v>
      </c>
      <c r="E214" s="270" t="s">
        <v>1</v>
      </c>
      <c r="F214" s="271" t="s">
        <v>152</v>
      </c>
      <c r="G214" s="269"/>
      <c r="H214" s="272">
        <v>1600</v>
      </c>
      <c r="I214" s="273"/>
      <c r="J214" s="269"/>
      <c r="K214" s="269"/>
      <c r="L214" s="274"/>
      <c r="M214" s="275"/>
      <c r="N214" s="276"/>
      <c r="O214" s="276"/>
      <c r="P214" s="276"/>
      <c r="Q214" s="276"/>
      <c r="R214" s="276"/>
      <c r="S214" s="276"/>
      <c r="T214" s="27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8" t="s">
        <v>146</v>
      </c>
      <c r="AU214" s="278" t="s">
        <v>85</v>
      </c>
      <c r="AV214" s="15" t="s">
        <v>140</v>
      </c>
      <c r="AW214" s="15" t="s">
        <v>32</v>
      </c>
      <c r="AX214" s="15" t="s">
        <v>83</v>
      </c>
      <c r="AY214" s="278" t="s">
        <v>133</v>
      </c>
    </row>
    <row r="215" s="2" customFormat="1" ht="24.15" customHeight="1">
      <c r="A215" s="38"/>
      <c r="B215" s="39"/>
      <c r="C215" s="226" t="s">
        <v>244</v>
      </c>
      <c r="D215" s="226" t="s">
        <v>135</v>
      </c>
      <c r="E215" s="227" t="s">
        <v>384</v>
      </c>
      <c r="F215" s="228" t="s">
        <v>385</v>
      </c>
      <c r="G215" s="229" t="s">
        <v>138</v>
      </c>
      <c r="H215" s="230">
        <v>1600</v>
      </c>
      <c r="I215" s="231"/>
      <c r="J215" s="232">
        <f>ROUND(I215*H215,2)</f>
        <v>0</v>
      </c>
      <c r="K215" s="228" t="s">
        <v>139</v>
      </c>
      <c r="L215" s="44"/>
      <c r="M215" s="233" t="s">
        <v>1</v>
      </c>
      <c r="N215" s="234" t="s">
        <v>41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140</v>
      </c>
      <c r="AT215" s="237" t="s">
        <v>135</v>
      </c>
      <c r="AU215" s="237" t="s">
        <v>85</v>
      </c>
      <c r="AY215" s="17" t="s">
        <v>133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83</v>
      </c>
      <c r="BK215" s="238">
        <f>ROUND(I215*H215,2)</f>
        <v>0</v>
      </c>
      <c r="BL215" s="17" t="s">
        <v>140</v>
      </c>
      <c r="BM215" s="237" t="s">
        <v>520</v>
      </c>
    </row>
    <row r="216" s="2" customFormat="1">
      <c r="A216" s="38"/>
      <c r="B216" s="39"/>
      <c r="C216" s="40"/>
      <c r="D216" s="239" t="s">
        <v>142</v>
      </c>
      <c r="E216" s="40"/>
      <c r="F216" s="240" t="s">
        <v>387</v>
      </c>
      <c r="G216" s="40"/>
      <c r="H216" s="40"/>
      <c r="I216" s="241"/>
      <c r="J216" s="40"/>
      <c r="K216" s="40"/>
      <c r="L216" s="44"/>
      <c r="M216" s="242"/>
      <c r="N216" s="24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142</v>
      </c>
      <c r="AU216" s="17" t="s">
        <v>85</v>
      </c>
    </row>
    <row r="217" s="2" customFormat="1">
      <c r="A217" s="38"/>
      <c r="B217" s="39"/>
      <c r="C217" s="40"/>
      <c r="D217" s="244" t="s">
        <v>144</v>
      </c>
      <c r="E217" s="40"/>
      <c r="F217" s="245" t="s">
        <v>388</v>
      </c>
      <c r="G217" s="40"/>
      <c r="H217" s="40"/>
      <c r="I217" s="241"/>
      <c r="J217" s="40"/>
      <c r="K217" s="40"/>
      <c r="L217" s="44"/>
      <c r="M217" s="242"/>
      <c r="N217" s="24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144</v>
      </c>
      <c r="AU217" s="17" t="s">
        <v>85</v>
      </c>
    </row>
    <row r="218" s="13" customFormat="1">
      <c r="A218" s="13"/>
      <c r="B218" s="246"/>
      <c r="C218" s="247"/>
      <c r="D218" s="239" t="s">
        <v>146</v>
      </c>
      <c r="E218" s="248" t="s">
        <v>1</v>
      </c>
      <c r="F218" s="249" t="s">
        <v>268</v>
      </c>
      <c r="G218" s="247"/>
      <c r="H218" s="250">
        <v>1150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6" t="s">
        <v>146</v>
      </c>
      <c r="AU218" s="256" t="s">
        <v>85</v>
      </c>
      <c r="AV218" s="13" t="s">
        <v>85</v>
      </c>
      <c r="AW218" s="13" t="s">
        <v>32</v>
      </c>
      <c r="AX218" s="13" t="s">
        <v>76</v>
      </c>
      <c r="AY218" s="256" t="s">
        <v>133</v>
      </c>
    </row>
    <row r="219" s="14" customFormat="1">
      <c r="A219" s="14"/>
      <c r="B219" s="257"/>
      <c r="C219" s="258"/>
      <c r="D219" s="239" t="s">
        <v>146</v>
      </c>
      <c r="E219" s="259" t="s">
        <v>1</v>
      </c>
      <c r="F219" s="260" t="s">
        <v>521</v>
      </c>
      <c r="G219" s="258"/>
      <c r="H219" s="261">
        <v>1150</v>
      </c>
      <c r="I219" s="262"/>
      <c r="J219" s="258"/>
      <c r="K219" s="258"/>
      <c r="L219" s="263"/>
      <c r="M219" s="264"/>
      <c r="N219" s="265"/>
      <c r="O219" s="265"/>
      <c r="P219" s="265"/>
      <c r="Q219" s="265"/>
      <c r="R219" s="265"/>
      <c r="S219" s="265"/>
      <c r="T219" s="26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7" t="s">
        <v>146</v>
      </c>
      <c r="AU219" s="267" t="s">
        <v>85</v>
      </c>
      <c r="AV219" s="14" t="s">
        <v>149</v>
      </c>
      <c r="AW219" s="14" t="s">
        <v>32</v>
      </c>
      <c r="AX219" s="14" t="s">
        <v>76</v>
      </c>
      <c r="AY219" s="267" t="s">
        <v>133</v>
      </c>
    </row>
    <row r="220" s="13" customFormat="1">
      <c r="A220" s="13"/>
      <c r="B220" s="246"/>
      <c r="C220" s="247"/>
      <c r="D220" s="239" t="s">
        <v>146</v>
      </c>
      <c r="E220" s="248" t="s">
        <v>1</v>
      </c>
      <c r="F220" s="249" t="s">
        <v>407</v>
      </c>
      <c r="G220" s="247"/>
      <c r="H220" s="250">
        <v>450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146</v>
      </c>
      <c r="AU220" s="256" t="s">
        <v>85</v>
      </c>
      <c r="AV220" s="13" t="s">
        <v>85</v>
      </c>
      <c r="AW220" s="13" t="s">
        <v>32</v>
      </c>
      <c r="AX220" s="13" t="s">
        <v>76</v>
      </c>
      <c r="AY220" s="256" t="s">
        <v>133</v>
      </c>
    </row>
    <row r="221" s="14" customFormat="1">
      <c r="A221" s="14"/>
      <c r="B221" s="257"/>
      <c r="C221" s="258"/>
      <c r="D221" s="239" t="s">
        <v>146</v>
      </c>
      <c r="E221" s="259" t="s">
        <v>1</v>
      </c>
      <c r="F221" s="260" t="s">
        <v>522</v>
      </c>
      <c r="G221" s="258"/>
      <c r="H221" s="261">
        <v>450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7" t="s">
        <v>146</v>
      </c>
      <c r="AU221" s="267" t="s">
        <v>85</v>
      </c>
      <c r="AV221" s="14" t="s">
        <v>149</v>
      </c>
      <c r="AW221" s="14" t="s">
        <v>32</v>
      </c>
      <c r="AX221" s="14" t="s">
        <v>76</v>
      </c>
      <c r="AY221" s="267" t="s">
        <v>133</v>
      </c>
    </row>
    <row r="222" s="15" customFormat="1">
      <c r="A222" s="15"/>
      <c r="B222" s="268"/>
      <c r="C222" s="269"/>
      <c r="D222" s="239" t="s">
        <v>146</v>
      </c>
      <c r="E222" s="270" t="s">
        <v>1</v>
      </c>
      <c r="F222" s="271" t="s">
        <v>152</v>
      </c>
      <c r="G222" s="269"/>
      <c r="H222" s="272">
        <v>1600</v>
      </c>
      <c r="I222" s="273"/>
      <c r="J222" s="269"/>
      <c r="K222" s="269"/>
      <c r="L222" s="274"/>
      <c r="M222" s="275"/>
      <c r="N222" s="276"/>
      <c r="O222" s="276"/>
      <c r="P222" s="276"/>
      <c r="Q222" s="276"/>
      <c r="R222" s="276"/>
      <c r="S222" s="276"/>
      <c r="T222" s="27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8" t="s">
        <v>146</v>
      </c>
      <c r="AU222" s="278" t="s">
        <v>85</v>
      </c>
      <c r="AV222" s="15" t="s">
        <v>140</v>
      </c>
      <c r="AW222" s="15" t="s">
        <v>32</v>
      </c>
      <c r="AX222" s="15" t="s">
        <v>83</v>
      </c>
      <c r="AY222" s="278" t="s">
        <v>133</v>
      </c>
    </row>
    <row r="223" s="2" customFormat="1" ht="16.5" customHeight="1">
      <c r="A223" s="38"/>
      <c r="B223" s="39"/>
      <c r="C223" s="226" t="s">
        <v>252</v>
      </c>
      <c r="D223" s="226" t="s">
        <v>135</v>
      </c>
      <c r="E223" s="227" t="s">
        <v>283</v>
      </c>
      <c r="F223" s="228" t="s">
        <v>391</v>
      </c>
      <c r="G223" s="229" t="s">
        <v>285</v>
      </c>
      <c r="H223" s="230">
        <v>1</v>
      </c>
      <c r="I223" s="231"/>
      <c r="J223" s="232">
        <f>ROUND(I223*H223,2)</f>
        <v>0</v>
      </c>
      <c r="K223" s="228" t="s">
        <v>1</v>
      </c>
      <c r="L223" s="44"/>
      <c r="M223" s="233" t="s">
        <v>1</v>
      </c>
      <c r="N223" s="234" t="s">
        <v>41</v>
      </c>
      <c r="O223" s="91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140</v>
      </c>
      <c r="AT223" s="237" t="s">
        <v>135</v>
      </c>
      <c r="AU223" s="237" t="s">
        <v>85</v>
      </c>
      <c r="AY223" s="17" t="s">
        <v>133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83</v>
      </c>
      <c r="BK223" s="238">
        <f>ROUND(I223*H223,2)</f>
        <v>0</v>
      </c>
      <c r="BL223" s="17" t="s">
        <v>140</v>
      </c>
      <c r="BM223" s="237" t="s">
        <v>523</v>
      </c>
    </row>
    <row r="224" s="2" customFormat="1">
      <c r="A224" s="38"/>
      <c r="B224" s="39"/>
      <c r="C224" s="40"/>
      <c r="D224" s="239" t="s">
        <v>142</v>
      </c>
      <c r="E224" s="40"/>
      <c r="F224" s="240" t="s">
        <v>391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142</v>
      </c>
      <c r="AU224" s="17" t="s">
        <v>85</v>
      </c>
    </row>
    <row r="225" s="2" customFormat="1">
      <c r="A225" s="38"/>
      <c r="B225" s="39"/>
      <c r="C225" s="40"/>
      <c r="D225" s="239" t="s">
        <v>287</v>
      </c>
      <c r="E225" s="40"/>
      <c r="F225" s="279" t="s">
        <v>393</v>
      </c>
      <c r="G225" s="40"/>
      <c r="H225" s="40"/>
      <c r="I225" s="241"/>
      <c r="J225" s="40"/>
      <c r="K225" s="40"/>
      <c r="L225" s="44"/>
      <c r="M225" s="242"/>
      <c r="N225" s="24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287</v>
      </c>
      <c r="AU225" s="17" t="s">
        <v>85</v>
      </c>
    </row>
    <row r="226" s="12" customFormat="1" ht="22.8" customHeight="1">
      <c r="A226" s="12"/>
      <c r="B226" s="210"/>
      <c r="C226" s="211"/>
      <c r="D226" s="212" t="s">
        <v>75</v>
      </c>
      <c r="E226" s="224" t="s">
        <v>394</v>
      </c>
      <c r="F226" s="224" t="s">
        <v>395</v>
      </c>
      <c r="G226" s="211"/>
      <c r="H226" s="211"/>
      <c r="I226" s="214"/>
      <c r="J226" s="225">
        <f>BK226</f>
        <v>0</v>
      </c>
      <c r="K226" s="211"/>
      <c r="L226" s="216"/>
      <c r="M226" s="217"/>
      <c r="N226" s="218"/>
      <c r="O226" s="218"/>
      <c r="P226" s="219">
        <f>SUM(P227:P229)</f>
        <v>0</v>
      </c>
      <c r="Q226" s="218"/>
      <c r="R226" s="219">
        <f>SUM(R227:R229)</f>
        <v>0</v>
      </c>
      <c r="S226" s="218"/>
      <c r="T226" s="220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1" t="s">
        <v>83</v>
      </c>
      <c r="AT226" s="222" t="s">
        <v>75</v>
      </c>
      <c r="AU226" s="222" t="s">
        <v>83</v>
      </c>
      <c r="AY226" s="221" t="s">
        <v>133</v>
      </c>
      <c r="BK226" s="223">
        <f>SUM(BK227:BK229)</f>
        <v>0</v>
      </c>
    </row>
    <row r="227" s="2" customFormat="1" ht="24.15" customHeight="1">
      <c r="A227" s="38"/>
      <c r="B227" s="39"/>
      <c r="C227" s="226" t="s">
        <v>260</v>
      </c>
      <c r="D227" s="226" t="s">
        <v>135</v>
      </c>
      <c r="E227" s="227" t="s">
        <v>396</v>
      </c>
      <c r="F227" s="228" t="s">
        <v>397</v>
      </c>
      <c r="G227" s="229" t="s">
        <v>398</v>
      </c>
      <c r="H227" s="230">
        <v>0.027</v>
      </c>
      <c r="I227" s="231"/>
      <c r="J227" s="232">
        <f>ROUND(I227*H227,2)</f>
        <v>0</v>
      </c>
      <c r="K227" s="228" t="s">
        <v>139</v>
      </c>
      <c r="L227" s="44"/>
      <c r="M227" s="233" t="s">
        <v>1</v>
      </c>
      <c r="N227" s="234" t="s">
        <v>41</v>
      </c>
      <c r="O227" s="91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140</v>
      </c>
      <c r="AT227" s="237" t="s">
        <v>135</v>
      </c>
      <c r="AU227" s="237" t="s">
        <v>85</v>
      </c>
      <c r="AY227" s="17" t="s">
        <v>133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83</v>
      </c>
      <c r="BK227" s="238">
        <f>ROUND(I227*H227,2)</f>
        <v>0</v>
      </c>
      <c r="BL227" s="17" t="s">
        <v>140</v>
      </c>
      <c r="BM227" s="237" t="s">
        <v>524</v>
      </c>
    </row>
    <row r="228" s="2" customFormat="1">
      <c r="A228" s="38"/>
      <c r="B228" s="39"/>
      <c r="C228" s="40"/>
      <c r="D228" s="239" t="s">
        <v>142</v>
      </c>
      <c r="E228" s="40"/>
      <c r="F228" s="240" t="s">
        <v>400</v>
      </c>
      <c r="G228" s="40"/>
      <c r="H228" s="40"/>
      <c r="I228" s="241"/>
      <c r="J228" s="40"/>
      <c r="K228" s="40"/>
      <c r="L228" s="44"/>
      <c r="M228" s="242"/>
      <c r="N228" s="24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142</v>
      </c>
      <c r="AU228" s="17" t="s">
        <v>85</v>
      </c>
    </row>
    <row r="229" s="2" customFormat="1">
      <c r="A229" s="38"/>
      <c r="B229" s="39"/>
      <c r="C229" s="40"/>
      <c r="D229" s="244" t="s">
        <v>144</v>
      </c>
      <c r="E229" s="40"/>
      <c r="F229" s="245" t="s">
        <v>401</v>
      </c>
      <c r="G229" s="40"/>
      <c r="H229" s="40"/>
      <c r="I229" s="241"/>
      <c r="J229" s="40"/>
      <c r="K229" s="40"/>
      <c r="L229" s="44"/>
      <c r="M229" s="280"/>
      <c r="N229" s="281"/>
      <c r="O229" s="282"/>
      <c r="P229" s="282"/>
      <c r="Q229" s="282"/>
      <c r="R229" s="282"/>
      <c r="S229" s="282"/>
      <c r="T229" s="283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144</v>
      </c>
      <c r="AU229" s="17" t="s">
        <v>85</v>
      </c>
    </row>
    <row r="230" s="2" customFormat="1" ht="6.96" customHeight="1">
      <c r="A230" s="38"/>
      <c r="B230" s="66"/>
      <c r="C230" s="67"/>
      <c r="D230" s="67"/>
      <c r="E230" s="67"/>
      <c r="F230" s="67"/>
      <c r="G230" s="67"/>
      <c r="H230" s="67"/>
      <c r="I230" s="67"/>
      <c r="J230" s="67"/>
      <c r="K230" s="67"/>
      <c r="L230" s="44"/>
      <c r="M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</row>
  </sheetData>
  <sheetProtection sheet="1" autoFilter="0" formatColumns="0" formatRows="0" objects="1" scenarios="1" spinCount="100000" saltValue="WprwK2JNQfeaf4LJosJbL1ka1cTY8lgvmVsxCkZEwzwufJmDxCPKcbuiybAyXm+Wfp5bP7+3/yqFZtNXyoma2A==" hashValue="aBWIDQZ8z6r1PzCDMzAw4jm6EsqqnWUeM3L/8P5F4J74zXeR/F3+x74TIGiiQMx5ty/AkAsZ11IoMlyDZy/rPg==" algorithmName="SHA-512" password="CC35"/>
  <autoFilter ref="C122:K2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hyperlinks>
    <hyperlink ref="F128" r:id="rId1" display="https://podminky.urs.cz/item/CS_URS_2022_01/121151125"/>
    <hyperlink ref="F136" r:id="rId2" display="https://podminky.urs.cz/item/CS_URS_2022_01/162206113"/>
    <hyperlink ref="F144" r:id="rId3" display="https://podminky.urs.cz/item/CS_URS_2022_01/167103101"/>
    <hyperlink ref="F152" r:id="rId4" display="https://podminky.urs.cz/item/CS_URS_2022_01/171151103"/>
    <hyperlink ref="F164" r:id="rId5" display="https://podminky.urs.cz/item/CS_URS_2022_01/181351113"/>
    <hyperlink ref="F174" r:id="rId6" display="https://podminky.urs.cz/item/CS_URS_2022_01/181451121"/>
    <hyperlink ref="F199" r:id="rId7" display="https://podminky.urs.cz/item/CS_URS_2022_01/181951111"/>
    <hyperlink ref="F209" r:id="rId8" display="https://podminky.urs.cz/item/CS_URS_2022_01/182251101"/>
    <hyperlink ref="F217" r:id="rId9" display="https://podminky.urs.cz/item/CS_URS_2022_01/182351133"/>
    <hyperlink ref="F229" r:id="rId10" display="https://podminky.urs.cz/item/CS_URS_2022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106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Dyje, rovnovážná dynamika odtokových poměrů, revitalizace ramen D13+D14 a D16+D17 - DPS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525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3. 5. 2022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33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36</v>
      </c>
      <c r="E30" s="38"/>
      <c r="F30" s="38"/>
      <c r="G30" s="38"/>
      <c r="H30" s="38"/>
      <c r="I30" s="38"/>
      <c r="J30" s="160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38</v>
      </c>
      <c r="G32" s="38"/>
      <c r="H32" s="38"/>
      <c r="I32" s="161" t="s">
        <v>37</v>
      </c>
      <c r="J32" s="161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40</v>
      </c>
      <c r="E33" s="150" t="s">
        <v>41</v>
      </c>
      <c r="F33" s="163">
        <f>ROUND((SUM(BE118:BE142)),  2)</f>
        <v>0</v>
      </c>
      <c r="G33" s="38"/>
      <c r="H33" s="38"/>
      <c r="I33" s="164">
        <v>0.20999999999999999</v>
      </c>
      <c r="J33" s="163">
        <f>ROUND(((SUM(BE118:BE142))*I33),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42</v>
      </c>
      <c r="F34" s="163">
        <f>ROUND((SUM(BF118:BF142)),  2)</f>
        <v>0</v>
      </c>
      <c r="G34" s="38"/>
      <c r="H34" s="38"/>
      <c r="I34" s="164">
        <v>0.14999999999999999</v>
      </c>
      <c r="J34" s="163">
        <f>ROUND(((SUM(BF118:BF142))*I34),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43</v>
      </c>
      <c r="F35" s="163">
        <f>ROUND((SUM(BG118:BG142)),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44</v>
      </c>
      <c r="F36" s="163">
        <f>ROUND((SUM(BH118:BH142)),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ROUND((SUM(BI118:BI142)),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Dyje, rovnovážná dynamika odtokových poměrů, revitalizace ramen D13+D14 a D16+D17 - DPS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Břeclav</v>
      </c>
      <c r="G89" s="40"/>
      <c r="H89" s="40"/>
      <c r="I89" s="32" t="s">
        <v>22</v>
      </c>
      <c r="J89" s="79" t="str">
        <f>IF(J12="","",J12)</f>
        <v>3. 5. 2022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Ing. Adam Balažovič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VZD INVEST,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112</v>
      </c>
      <c r="D94" s="185"/>
      <c r="E94" s="185"/>
      <c r="F94" s="185"/>
      <c r="G94" s="185"/>
      <c r="H94" s="185"/>
      <c r="I94" s="185"/>
      <c r="J94" s="186" t="s">
        <v>113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114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8"/>
      <c r="C97" s="189"/>
      <c r="D97" s="190" t="s">
        <v>116</v>
      </c>
      <c r="E97" s="191"/>
      <c r="F97" s="191"/>
      <c r="G97" s="191"/>
      <c r="H97" s="191"/>
      <c r="I97" s="191"/>
      <c r="J97" s="192">
        <f>J119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526</v>
      </c>
      <c r="E98" s="196"/>
      <c r="F98" s="196"/>
      <c r="G98" s="196"/>
      <c r="H98" s="196"/>
      <c r="I98" s="196"/>
      <c r="J98" s="197">
        <f>J120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118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83" t="str">
        <f>E7</f>
        <v>Dyje, rovnovážná dynamika odtokových poměrů, revitalizace ramen D13+D14 a D16+D17 - DPS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VRN - Vedlejší rozpočtové náklady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Břeclav</v>
      </c>
      <c r="G112" s="40"/>
      <c r="H112" s="40"/>
      <c r="I112" s="32" t="s">
        <v>22</v>
      </c>
      <c r="J112" s="79" t="str">
        <f>IF(J12="","",J12)</f>
        <v>3. 5. 2022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Povodí Moravy, s.p.</v>
      </c>
      <c r="G114" s="40"/>
      <c r="H114" s="40"/>
      <c r="I114" s="32" t="s">
        <v>30</v>
      </c>
      <c r="J114" s="36" t="str">
        <f>E21</f>
        <v>Ing. Adam Balažovič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VZD INVEST,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9"/>
      <c r="B117" s="200"/>
      <c r="C117" s="201" t="s">
        <v>119</v>
      </c>
      <c r="D117" s="202" t="s">
        <v>61</v>
      </c>
      <c r="E117" s="202" t="s">
        <v>57</v>
      </c>
      <c r="F117" s="202" t="s">
        <v>58</v>
      </c>
      <c r="G117" s="202" t="s">
        <v>120</v>
      </c>
      <c r="H117" s="202" t="s">
        <v>121</v>
      </c>
      <c r="I117" s="202" t="s">
        <v>122</v>
      </c>
      <c r="J117" s="202" t="s">
        <v>113</v>
      </c>
      <c r="K117" s="203" t="s">
        <v>123</v>
      </c>
      <c r="L117" s="204"/>
      <c r="M117" s="100" t="s">
        <v>1</v>
      </c>
      <c r="N117" s="101" t="s">
        <v>40</v>
      </c>
      <c r="O117" s="101" t="s">
        <v>124</v>
      </c>
      <c r="P117" s="101" t="s">
        <v>125</v>
      </c>
      <c r="Q117" s="101" t="s">
        <v>126</v>
      </c>
      <c r="R117" s="101" t="s">
        <v>127</v>
      </c>
      <c r="S117" s="101" t="s">
        <v>128</v>
      </c>
      <c r="T117" s="102" t="s">
        <v>129</v>
      </c>
      <c r="U117" s="199"/>
      <c r="V117" s="199"/>
      <c r="W117" s="199"/>
      <c r="X117" s="199"/>
      <c r="Y117" s="199"/>
      <c r="Z117" s="199"/>
      <c r="AA117" s="199"/>
      <c r="AB117" s="199"/>
      <c r="AC117" s="199"/>
      <c r="AD117" s="199"/>
      <c r="AE117" s="199"/>
    </row>
    <row r="118" s="2" customFormat="1" ht="22.8" customHeight="1">
      <c r="A118" s="38"/>
      <c r="B118" s="39"/>
      <c r="C118" s="107" t="s">
        <v>130</v>
      </c>
      <c r="D118" s="40"/>
      <c r="E118" s="40"/>
      <c r="F118" s="40"/>
      <c r="G118" s="40"/>
      <c r="H118" s="40"/>
      <c r="I118" s="40"/>
      <c r="J118" s="205">
        <f>BK118</f>
        <v>0</v>
      </c>
      <c r="K118" s="40"/>
      <c r="L118" s="44"/>
      <c r="M118" s="103"/>
      <c r="N118" s="206"/>
      <c r="O118" s="104"/>
      <c r="P118" s="207">
        <f>P119</f>
        <v>0</v>
      </c>
      <c r="Q118" s="104"/>
      <c r="R118" s="207">
        <f>R119</f>
        <v>0.0081600000000000006</v>
      </c>
      <c r="S118" s="104"/>
      <c r="T118" s="208">
        <f>T119</f>
        <v>0.15199999999999997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115</v>
      </c>
      <c r="BK118" s="209">
        <f>BK119</f>
        <v>0</v>
      </c>
    </row>
    <row r="119" s="12" customFormat="1" ht="25.92" customHeight="1">
      <c r="A119" s="12"/>
      <c r="B119" s="210"/>
      <c r="C119" s="211"/>
      <c r="D119" s="212" t="s">
        <v>75</v>
      </c>
      <c r="E119" s="213" t="s">
        <v>131</v>
      </c>
      <c r="F119" s="213" t="s">
        <v>132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P120</f>
        <v>0</v>
      </c>
      <c r="Q119" s="218"/>
      <c r="R119" s="219">
        <f>R120</f>
        <v>0.0081600000000000006</v>
      </c>
      <c r="S119" s="218"/>
      <c r="T119" s="220">
        <f>T120</f>
        <v>0.15199999999999997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1" t="s">
        <v>176</v>
      </c>
      <c r="AT119" s="222" t="s">
        <v>75</v>
      </c>
      <c r="AU119" s="222" t="s">
        <v>76</v>
      </c>
      <c r="AY119" s="221" t="s">
        <v>133</v>
      </c>
      <c r="BK119" s="223">
        <f>BK120</f>
        <v>0</v>
      </c>
    </row>
    <row r="120" s="12" customFormat="1" ht="22.8" customHeight="1">
      <c r="A120" s="12"/>
      <c r="B120" s="210"/>
      <c r="C120" s="211"/>
      <c r="D120" s="212" t="s">
        <v>75</v>
      </c>
      <c r="E120" s="224" t="s">
        <v>103</v>
      </c>
      <c r="F120" s="224" t="s">
        <v>104</v>
      </c>
      <c r="G120" s="211"/>
      <c r="H120" s="211"/>
      <c r="I120" s="214"/>
      <c r="J120" s="225">
        <f>BK120</f>
        <v>0</v>
      </c>
      <c r="K120" s="211"/>
      <c r="L120" s="216"/>
      <c r="M120" s="217"/>
      <c r="N120" s="218"/>
      <c r="O120" s="218"/>
      <c r="P120" s="219">
        <f>SUM(P121:P142)</f>
        <v>0</v>
      </c>
      <c r="Q120" s="218"/>
      <c r="R120" s="219">
        <f>SUM(R121:R142)</f>
        <v>0.0081600000000000006</v>
      </c>
      <c r="S120" s="218"/>
      <c r="T120" s="220">
        <f>SUM(T121:T142)</f>
        <v>0.15199999999999997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176</v>
      </c>
      <c r="AT120" s="222" t="s">
        <v>75</v>
      </c>
      <c r="AU120" s="222" t="s">
        <v>83</v>
      </c>
      <c r="AY120" s="221" t="s">
        <v>133</v>
      </c>
      <c r="BK120" s="223">
        <f>SUM(BK121:BK142)</f>
        <v>0</v>
      </c>
    </row>
    <row r="121" s="2" customFormat="1" ht="16.5" customHeight="1">
      <c r="A121" s="38"/>
      <c r="B121" s="39"/>
      <c r="C121" s="226" t="s">
        <v>83</v>
      </c>
      <c r="D121" s="226" t="s">
        <v>135</v>
      </c>
      <c r="E121" s="227" t="s">
        <v>527</v>
      </c>
      <c r="F121" s="228" t="s">
        <v>528</v>
      </c>
      <c r="G121" s="229" t="s">
        <v>529</v>
      </c>
      <c r="H121" s="230">
        <v>1</v>
      </c>
      <c r="I121" s="231"/>
      <c r="J121" s="232">
        <f>ROUND(I121*H121,2)</f>
        <v>0</v>
      </c>
      <c r="K121" s="228" t="s">
        <v>1</v>
      </c>
      <c r="L121" s="44"/>
      <c r="M121" s="233" t="s">
        <v>1</v>
      </c>
      <c r="N121" s="234" t="s">
        <v>41</v>
      </c>
      <c r="O121" s="91"/>
      <c r="P121" s="235">
        <f>O121*H121</f>
        <v>0</v>
      </c>
      <c r="Q121" s="235">
        <v>0.0010200000000000001</v>
      </c>
      <c r="R121" s="235">
        <f>Q121*H121</f>
        <v>0.0010200000000000001</v>
      </c>
      <c r="S121" s="235">
        <v>0.019</v>
      </c>
      <c r="T121" s="236">
        <f>S121*H121</f>
        <v>0.019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7" t="s">
        <v>140</v>
      </c>
      <c r="AT121" s="237" t="s">
        <v>135</v>
      </c>
      <c r="AU121" s="237" t="s">
        <v>85</v>
      </c>
      <c r="AY121" s="17" t="s">
        <v>133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17" t="s">
        <v>83</v>
      </c>
      <c r="BK121" s="238">
        <f>ROUND(I121*H121,2)</f>
        <v>0</v>
      </c>
      <c r="BL121" s="17" t="s">
        <v>140</v>
      </c>
      <c r="BM121" s="237" t="s">
        <v>530</v>
      </c>
    </row>
    <row r="122" s="2" customFormat="1">
      <c r="A122" s="38"/>
      <c r="B122" s="39"/>
      <c r="C122" s="40"/>
      <c r="D122" s="239" t="s">
        <v>142</v>
      </c>
      <c r="E122" s="40"/>
      <c r="F122" s="240" t="s">
        <v>528</v>
      </c>
      <c r="G122" s="40"/>
      <c r="H122" s="40"/>
      <c r="I122" s="241"/>
      <c r="J122" s="40"/>
      <c r="K122" s="40"/>
      <c r="L122" s="44"/>
      <c r="M122" s="242"/>
      <c r="N122" s="243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142</v>
      </c>
      <c r="AU122" s="17" t="s">
        <v>85</v>
      </c>
    </row>
    <row r="123" s="2" customFormat="1">
      <c r="A123" s="38"/>
      <c r="B123" s="39"/>
      <c r="C123" s="40"/>
      <c r="D123" s="239" t="s">
        <v>287</v>
      </c>
      <c r="E123" s="40"/>
      <c r="F123" s="279" t="s">
        <v>531</v>
      </c>
      <c r="G123" s="40"/>
      <c r="H123" s="40"/>
      <c r="I123" s="241"/>
      <c r="J123" s="40"/>
      <c r="K123" s="40"/>
      <c r="L123" s="44"/>
      <c r="M123" s="242"/>
      <c r="N123" s="243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287</v>
      </c>
      <c r="AU123" s="17" t="s">
        <v>85</v>
      </c>
    </row>
    <row r="124" s="2" customFormat="1" ht="16.5" customHeight="1">
      <c r="A124" s="38"/>
      <c r="B124" s="39"/>
      <c r="C124" s="226" t="s">
        <v>85</v>
      </c>
      <c r="D124" s="226" t="s">
        <v>135</v>
      </c>
      <c r="E124" s="227" t="s">
        <v>532</v>
      </c>
      <c r="F124" s="228" t="s">
        <v>533</v>
      </c>
      <c r="G124" s="229" t="s">
        <v>529</v>
      </c>
      <c r="H124" s="230">
        <v>1</v>
      </c>
      <c r="I124" s="231"/>
      <c r="J124" s="232">
        <f>ROUND(I124*H124,2)</f>
        <v>0</v>
      </c>
      <c r="K124" s="228" t="s">
        <v>1</v>
      </c>
      <c r="L124" s="44"/>
      <c r="M124" s="233" t="s">
        <v>1</v>
      </c>
      <c r="N124" s="234" t="s">
        <v>41</v>
      </c>
      <c r="O124" s="91"/>
      <c r="P124" s="235">
        <f>O124*H124</f>
        <v>0</v>
      </c>
      <c r="Q124" s="235">
        <v>0.0010200000000000001</v>
      </c>
      <c r="R124" s="235">
        <f>Q124*H124</f>
        <v>0.0010200000000000001</v>
      </c>
      <c r="S124" s="235">
        <v>0.019</v>
      </c>
      <c r="T124" s="236">
        <f>S124*H124</f>
        <v>0.019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140</v>
      </c>
      <c r="AT124" s="237" t="s">
        <v>135</v>
      </c>
      <c r="AU124" s="237" t="s">
        <v>85</v>
      </c>
      <c r="AY124" s="17" t="s">
        <v>133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83</v>
      </c>
      <c r="BK124" s="238">
        <f>ROUND(I124*H124,2)</f>
        <v>0</v>
      </c>
      <c r="BL124" s="17" t="s">
        <v>140</v>
      </c>
      <c r="BM124" s="237" t="s">
        <v>534</v>
      </c>
    </row>
    <row r="125" s="2" customFormat="1">
      <c r="A125" s="38"/>
      <c r="B125" s="39"/>
      <c r="C125" s="40"/>
      <c r="D125" s="239" t="s">
        <v>142</v>
      </c>
      <c r="E125" s="40"/>
      <c r="F125" s="240" t="s">
        <v>535</v>
      </c>
      <c r="G125" s="40"/>
      <c r="H125" s="40"/>
      <c r="I125" s="241"/>
      <c r="J125" s="40"/>
      <c r="K125" s="40"/>
      <c r="L125" s="44"/>
      <c r="M125" s="242"/>
      <c r="N125" s="243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142</v>
      </c>
      <c r="AU125" s="17" t="s">
        <v>85</v>
      </c>
    </row>
    <row r="126" s="2" customFormat="1">
      <c r="A126" s="38"/>
      <c r="B126" s="39"/>
      <c r="C126" s="40"/>
      <c r="D126" s="239" t="s">
        <v>287</v>
      </c>
      <c r="E126" s="40"/>
      <c r="F126" s="279" t="s">
        <v>536</v>
      </c>
      <c r="G126" s="40"/>
      <c r="H126" s="40"/>
      <c r="I126" s="241"/>
      <c r="J126" s="40"/>
      <c r="K126" s="40"/>
      <c r="L126" s="44"/>
      <c r="M126" s="242"/>
      <c r="N126" s="243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287</v>
      </c>
      <c r="AU126" s="17" t="s">
        <v>85</v>
      </c>
    </row>
    <row r="127" s="2" customFormat="1" ht="24.15" customHeight="1">
      <c r="A127" s="38"/>
      <c r="B127" s="39"/>
      <c r="C127" s="226" t="s">
        <v>149</v>
      </c>
      <c r="D127" s="226" t="s">
        <v>135</v>
      </c>
      <c r="E127" s="227" t="s">
        <v>537</v>
      </c>
      <c r="F127" s="228" t="s">
        <v>538</v>
      </c>
      <c r="G127" s="229" t="s">
        <v>529</v>
      </c>
      <c r="H127" s="230">
        <v>1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0.0010200000000000001</v>
      </c>
      <c r="R127" s="235">
        <f>Q127*H127</f>
        <v>0.0010200000000000001</v>
      </c>
      <c r="S127" s="235">
        <v>0.019</v>
      </c>
      <c r="T127" s="236">
        <f>S127*H127</f>
        <v>0.019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140</v>
      </c>
      <c r="AT127" s="237" t="s">
        <v>135</v>
      </c>
      <c r="AU127" s="237" t="s">
        <v>85</v>
      </c>
      <c r="AY127" s="17" t="s">
        <v>133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140</v>
      </c>
      <c r="BM127" s="237" t="s">
        <v>539</v>
      </c>
    </row>
    <row r="128" s="2" customFormat="1">
      <c r="A128" s="38"/>
      <c r="B128" s="39"/>
      <c r="C128" s="40"/>
      <c r="D128" s="239" t="s">
        <v>142</v>
      </c>
      <c r="E128" s="40"/>
      <c r="F128" s="240" t="s">
        <v>540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142</v>
      </c>
      <c r="AU128" s="17" t="s">
        <v>85</v>
      </c>
    </row>
    <row r="129" s="2" customFormat="1" ht="21.75" customHeight="1">
      <c r="A129" s="38"/>
      <c r="B129" s="39"/>
      <c r="C129" s="226" t="s">
        <v>140</v>
      </c>
      <c r="D129" s="226" t="s">
        <v>135</v>
      </c>
      <c r="E129" s="227" t="s">
        <v>541</v>
      </c>
      <c r="F129" s="228" t="s">
        <v>542</v>
      </c>
      <c r="G129" s="229" t="s">
        <v>285</v>
      </c>
      <c r="H129" s="230">
        <v>1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0.0010200000000000001</v>
      </c>
      <c r="R129" s="235">
        <f>Q129*H129</f>
        <v>0.0010200000000000001</v>
      </c>
      <c r="S129" s="235">
        <v>0.019</v>
      </c>
      <c r="T129" s="236">
        <f>S129*H129</f>
        <v>0.019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140</v>
      </c>
      <c r="AT129" s="237" t="s">
        <v>135</v>
      </c>
      <c r="AU129" s="237" t="s">
        <v>85</v>
      </c>
      <c r="AY129" s="17" t="s">
        <v>133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140</v>
      </c>
      <c r="BM129" s="237" t="s">
        <v>543</v>
      </c>
    </row>
    <row r="130" s="2" customFormat="1">
      <c r="A130" s="38"/>
      <c r="B130" s="39"/>
      <c r="C130" s="40"/>
      <c r="D130" s="239" t="s">
        <v>142</v>
      </c>
      <c r="E130" s="40"/>
      <c r="F130" s="240" t="s">
        <v>544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142</v>
      </c>
      <c r="AU130" s="17" t="s">
        <v>85</v>
      </c>
    </row>
    <row r="131" s="2" customFormat="1">
      <c r="A131" s="38"/>
      <c r="B131" s="39"/>
      <c r="C131" s="40"/>
      <c r="D131" s="239" t="s">
        <v>287</v>
      </c>
      <c r="E131" s="40"/>
      <c r="F131" s="279" t="s">
        <v>545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287</v>
      </c>
      <c r="AU131" s="17" t="s">
        <v>85</v>
      </c>
    </row>
    <row r="132" s="2" customFormat="1" ht="16.5" customHeight="1">
      <c r="A132" s="38"/>
      <c r="B132" s="39"/>
      <c r="C132" s="226" t="s">
        <v>176</v>
      </c>
      <c r="D132" s="226" t="s">
        <v>135</v>
      </c>
      <c r="E132" s="227" t="s">
        <v>546</v>
      </c>
      <c r="F132" s="228" t="s">
        <v>547</v>
      </c>
      <c r="G132" s="229" t="s">
        <v>529</v>
      </c>
      <c r="H132" s="230">
        <v>1</v>
      </c>
      <c r="I132" s="231"/>
      <c r="J132" s="232">
        <f>ROUND(I132*H132,2)</f>
        <v>0</v>
      </c>
      <c r="K132" s="228" t="s">
        <v>1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0.0010200000000000001</v>
      </c>
      <c r="R132" s="235">
        <f>Q132*H132</f>
        <v>0.0010200000000000001</v>
      </c>
      <c r="S132" s="235">
        <v>0.019</v>
      </c>
      <c r="T132" s="236">
        <f>S132*H132</f>
        <v>0.019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140</v>
      </c>
      <c r="AT132" s="237" t="s">
        <v>135</v>
      </c>
      <c r="AU132" s="237" t="s">
        <v>85</v>
      </c>
      <c r="AY132" s="17" t="s">
        <v>133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140</v>
      </c>
      <c r="BM132" s="237" t="s">
        <v>548</v>
      </c>
    </row>
    <row r="133" s="2" customFormat="1">
      <c r="A133" s="38"/>
      <c r="B133" s="39"/>
      <c r="C133" s="40"/>
      <c r="D133" s="239" t="s">
        <v>142</v>
      </c>
      <c r="E133" s="40"/>
      <c r="F133" s="240" t="s">
        <v>547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142</v>
      </c>
      <c r="AU133" s="17" t="s">
        <v>85</v>
      </c>
    </row>
    <row r="134" s="2" customFormat="1">
      <c r="A134" s="38"/>
      <c r="B134" s="39"/>
      <c r="C134" s="40"/>
      <c r="D134" s="239" t="s">
        <v>287</v>
      </c>
      <c r="E134" s="40"/>
      <c r="F134" s="279" t="s">
        <v>549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287</v>
      </c>
      <c r="AU134" s="17" t="s">
        <v>85</v>
      </c>
    </row>
    <row r="135" s="2" customFormat="1" ht="37.8" customHeight="1">
      <c r="A135" s="38"/>
      <c r="B135" s="39"/>
      <c r="C135" s="226" t="s">
        <v>186</v>
      </c>
      <c r="D135" s="226" t="s">
        <v>135</v>
      </c>
      <c r="E135" s="227" t="s">
        <v>550</v>
      </c>
      <c r="F135" s="228" t="s">
        <v>551</v>
      </c>
      <c r="G135" s="229" t="s">
        <v>529</v>
      </c>
      <c r="H135" s="230">
        <v>1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0.0010200000000000001</v>
      </c>
      <c r="R135" s="235">
        <f>Q135*H135</f>
        <v>0.0010200000000000001</v>
      </c>
      <c r="S135" s="235">
        <v>0.019</v>
      </c>
      <c r="T135" s="236">
        <f>S135*H135</f>
        <v>0.019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140</v>
      </c>
      <c r="AT135" s="237" t="s">
        <v>135</v>
      </c>
      <c r="AU135" s="237" t="s">
        <v>85</v>
      </c>
      <c r="AY135" s="17" t="s">
        <v>133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140</v>
      </c>
      <c r="BM135" s="237" t="s">
        <v>552</v>
      </c>
    </row>
    <row r="136" s="2" customFormat="1">
      <c r="A136" s="38"/>
      <c r="B136" s="39"/>
      <c r="C136" s="40"/>
      <c r="D136" s="239" t="s">
        <v>142</v>
      </c>
      <c r="E136" s="40"/>
      <c r="F136" s="240" t="s">
        <v>551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142</v>
      </c>
      <c r="AU136" s="17" t="s">
        <v>85</v>
      </c>
    </row>
    <row r="137" s="2" customFormat="1" ht="37.8" customHeight="1">
      <c r="A137" s="38"/>
      <c r="B137" s="39"/>
      <c r="C137" s="226" t="s">
        <v>194</v>
      </c>
      <c r="D137" s="226" t="s">
        <v>135</v>
      </c>
      <c r="E137" s="227" t="s">
        <v>553</v>
      </c>
      <c r="F137" s="228" t="s">
        <v>554</v>
      </c>
      <c r="G137" s="229" t="s">
        <v>529</v>
      </c>
      <c r="H137" s="230">
        <v>1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0.0010200000000000001</v>
      </c>
      <c r="R137" s="235">
        <f>Q137*H137</f>
        <v>0.0010200000000000001</v>
      </c>
      <c r="S137" s="235">
        <v>0.019</v>
      </c>
      <c r="T137" s="236">
        <f>S137*H137</f>
        <v>0.019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140</v>
      </c>
      <c r="AT137" s="237" t="s">
        <v>135</v>
      </c>
      <c r="AU137" s="237" t="s">
        <v>85</v>
      </c>
      <c r="AY137" s="17" t="s">
        <v>133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140</v>
      </c>
      <c r="BM137" s="237" t="s">
        <v>555</v>
      </c>
    </row>
    <row r="138" s="2" customFormat="1">
      <c r="A138" s="38"/>
      <c r="B138" s="39"/>
      <c r="C138" s="40"/>
      <c r="D138" s="239" t="s">
        <v>142</v>
      </c>
      <c r="E138" s="40"/>
      <c r="F138" s="240" t="s">
        <v>556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142</v>
      </c>
      <c r="AU138" s="17" t="s">
        <v>85</v>
      </c>
    </row>
    <row r="139" s="2" customFormat="1">
      <c r="A139" s="38"/>
      <c r="B139" s="39"/>
      <c r="C139" s="40"/>
      <c r="D139" s="239" t="s">
        <v>287</v>
      </c>
      <c r="E139" s="40"/>
      <c r="F139" s="279" t="s">
        <v>557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287</v>
      </c>
      <c r="AU139" s="17" t="s">
        <v>85</v>
      </c>
    </row>
    <row r="140" s="2" customFormat="1" ht="44.25" customHeight="1">
      <c r="A140" s="38"/>
      <c r="B140" s="39"/>
      <c r="C140" s="226" t="s">
        <v>207</v>
      </c>
      <c r="D140" s="226" t="s">
        <v>135</v>
      </c>
      <c r="E140" s="227" t="s">
        <v>558</v>
      </c>
      <c r="F140" s="228" t="s">
        <v>559</v>
      </c>
      <c r="G140" s="229" t="s">
        <v>285</v>
      </c>
      <c r="H140" s="230">
        <v>1</v>
      </c>
      <c r="I140" s="231"/>
      <c r="J140" s="232">
        <f>ROUND(I140*H140,2)</f>
        <v>0</v>
      </c>
      <c r="K140" s="228" t="s">
        <v>1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0.0010200000000000001</v>
      </c>
      <c r="R140" s="235">
        <f>Q140*H140</f>
        <v>0.0010200000000000001</v>
      </c>
      <c r="S140" s="235">
        <v>0.019</v>
      </c>
      <c r="T140" s="236">
        <f>S140*H140</f>
        <v>0.019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140</v>
      </c>
      <c r="AT140" s="237" t="s">
        <v>135</v>
      </c>
      <c r="AU140" s="237" t="s">
        <v>85</v>
      </c>
      <c r="AY140" s="17" t="s">
        <v>133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140</v>
      </c>
      <c r="BM140" s="237" t="s">
        <v>560</v>
      </c>
    </row>
    <row r="141" s="2" customFormat="1">
      <c r="A141" s="38"/>
      <c r="B141" s="39"/>
      <c r="C141" s="40"/>
      <c r="D141" s="239" t="s">
        <v>142</v>
      </c>
      <c r="E141" s="40"/>
      <c r="F141" s="240" t="s">
        <v>559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142</v>
      </c>
      <c r="AU141" s="17" t="s">
        <v>85</v>
      </c>
    </row>
    <row r="142" s="2" customFormat="1">
      <c r="A142" s="38"/>
      <c r="B142" s="39"/>
      <c r="C142" s="40"/>
      <c r="D142" s="239" t="s">
        <v>287</v>
      </c>
      <c r="E142" s="40"/>
      <c r="F142" s="279" t="s">
        <v>561</v>
      </c>
      <c r="G142" s="40"/>
      <c r="H142" s="40"/>
      <c r="I142" s="241"/>
      <c r="J142" s="40"/>
      <c r="K142" s="40"/>
      <c r="L142" s="44"/>
      <c r="M142" s="280"/>
      <c r="N142" s="281"/>
      <c r="O142" s="282"/>
      <c r="P142" s="282"/>
      <c r="Q142" s="282"/>
      <c r="R142" s="282"/>
      <c r="S142" s="282"/>
      <c r="T142" s="283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287</v>
      </c>
      <c r="AU142" s="17" t="s">
        <v>85</v>
      </c>
    </row>
    <row r="143" s="2" customFormat="1" ht="6.96" customHeight="1">
      <c r="A143" s="38"/>
      <c r="B143" s="66"/>
      <c r="C143" s="67"/>
      <c r="D143" s="67"/>
      <c r="E143" s="67"/>
      <c r="F143" s="67"/>
      <c r="G143" s="67"/>
      <c r="H143" s="67"/>
      <c r="I143" s="67"/>
      <c r="J143" s="67"/>
      <c r="K143" s="67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BS/NrWYYwscmeH320WGru6YL5JTF9qiqU5qe1EhNjbnDrstRyQg0wn5LrzAgvbXHBv93A/tX+lshYRd4WLNaxg==" hashValue="vsmuP3DGMlUfcyF4CyMMk3Pc8rfmU3AXJT/ySdb2zalVT/5EPFNmRSQCW4cSt/+fGt7Ylfy4nTNckUMhL2o+1Q==" algorithmName="SHA-512" password="CC35"/>
  <autoFilter ref="C117:K14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Vychodilova-NB\Vychodilova</dc:creator>
  <cp:lastModifiedBy>Vychodilova-NB\Vychodilova</cp:lastModifiedBy>
  <dcterms:created xsi:type="dcterms:W3CDTF">2022-06-22T07:55:11Z</dcterms:created>
  <dcterms:modified xsi:type="dcterms:W3CDTF">2022-06-22T07:55:23Z</dcterms:modified>
</cp:coreProperties>
</file>