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ata\Dotace\Dokumentace_Akce_PLa\229200002_VD Pastviny, zřízení sjezdu do nádrže\ADMINISTRACE VZ REALIZACE\SOUPIS PRACÍ A DODÁVEK\"/>
    </mc:Choice>
  </mc:AlternateContent>
  <bookViews>
    <workbookView xWindow="0" yWindow="0" windowWidth="23190" windowHeight="11370"/>
  </bookViews>
  <sheets>
    <sheet name="Rekapitulace stavby" sheetId="1" r:id="rId1"/>
    <sheet name="SO 101 - komunikace" sheetId="2" r:id="rId2"/>
  </sheets>
  <definedNames>
    <definedName name="_xlnm._FilterDatabase" localSheetId="1" hidden="1">'SO 101 - komunikace'!$C$119:$K$160</definedName>
    <definedName name="_xlnm.Print_Titles" localSheetId="0">'Rekapitulace stavby'!$92:$92</definedName>
    <definedName name="_xlnm.Print_Titles" localSheetId="1">'SO 101 - komunikace'!$119:$119</definedName>
    <definedName name="_xlnm.Print_Area" localSheetId="0">'Rekapitulace stavby'!$D$4:$AO$76,'Rekapitulace stavby'!$C$82:$AQ$96</definedName>
    <definedName name="_xlnm.Print_Area" localSheetId="1">'SO 101 - komunikace'!$C$4:$J$76,'SO 101 - komunikace'!$C$82:$J$101,'SO 101 - komunikace'!$C$107:$J$160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T154" i="2"/>
  <c r="T153" i="2" s="1"/>
  <c r="R155" i="2"/>
  <c r="R154" i="2"/>
  <c r="R153" i="2"/>
  <c r="P155" i="2"/>
  <c r="P154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J117" i="2"/>
  <c r="J116" i="2"/>
  <c r="F116" i="2"/>
  <c r="F114" i="2"/>
  <c r="E112" i="2"/>
  <c r="J92" i="2"/>
  <c r="J91" i="2"/>
  <c r="F91" i="2"/>
  <c r="F89" i="2"/>
  <c r="E87" i="2"/>
  <c r="J18" i="2"/>
  <c r="E18" i="2"/>
  <c r="F117" i="2"/>
  <c r="J17" i="2"/>
  <c r="J12" i="2"/>
  <c r="J114" i="2"/>
  <c r="E7" i="2"/>
  <c r="E110" i="2" s="1"/>
  <c r="L90" i="1"/>
  <c r="AM90" i="1"/>
  <c r="AM89" i="1"/>
  <c r="L89" i="1"/>
  <c r="AM87" i="1"/>
  <c r="L87" i="1"/>
  <c r="L85" i="1"/>
  <c r="L84" i="1"/>
  <c r="BK160" i="2"/>
  <c r="BK150" i="2"/>
  <c r="BK145" i="2"/>
  <c r="BK140" i="2"/>
  <c r="J135" i="2"/>
  <c r="BK126" i="2"/>
  <c r="J152" i="2"/>
  <c r="J140" i="2"/>
  <c r="J133" i="2"/>
  <c r="J124" i="2"/>
  <c r="BK128" i="2"/>
  <c r="BK158" i="2"/>
  <c r="J149" i="2"/>
  <c r="J146" i="2"/>
  <c r="J141" i="2"/>
  <c r="BK133" i="2"/>
  <c r="J125" i="2"/>
  <c r="BK141" i="2"/>
  <c r="BK134" i="2"/>
  <c r="BK125" i="2"/>
  <c r="J123" i="2"/>
  <c r="BK152" i="2"/>
  <c r="BK148" i="2"/>
  <c r="BK143" i="2"/>
  <c r="J139" i="2"/>
  <c r="J134" i="2"/>
  <c r="BK123" i="2"/>
  <c r="J151" i="2"/>
  <c r="J137" i="2"/>
  <c r="J131" i="2"/>
  <c r="BK121" i="2"/>
  <c r="J127" i="2"/>
  <c r="BK155" i="2"/>
  <c r="BK149" i="2"/>
  <c r="BK146" i="2"/>
  <c r="BK142" i="2"/>
  <c r="J132" i="2"/>
  <c r="BK124" i="2"/>
  <c r="J143" i="2"/>
  <c r="J138" i="2"/>
  <c r="BK129" i="2"/>
  <c r="J122" i="2"/>
  <c r="J155" i="2"/>
  <c r="BK147" i="2"/>
  <c r="J145" i="2"/>
  <c r="BK137" i="2"/>
  <c r="BK131" i="2"/>
  <c r="BK159" i="2"/>
  <c r="J148" i="2"/>
  <c r="J136" i="2"/>
  <c r="J126" i="2"/>
  <c r="AS94" i="1"/>
  <c r="J159" i="2"/>
  <c r="J150" i="2"/>
  <c r="BK144" i="2"/>
  <c r="BK136" i="2"/>
  <c r="J130" i="2"/>
  <c r="J160" i="2"/>
  <c r="J142" i="2"/>
  <c r="BK135" i="2"/>
  <c r="BK130" i="2"/>
  <c r="BK127" i="2"/>
  <c r="BK122" i="2"/>
  <c r="BK151" i="2"/>
  <c r="J147" i="2"/>
  <c r="BK138" i="2"/>
  <c r="J129" i="2"/>
  <c r="J158" i="2"/>
  <c r="J144" i="2"/>
  <c r="BK139" i="2"/>
  <c r="BK132" i="2"/>
  <c r="J128" i="2"/>
  <c r="J121" i="2"/>
  <c r="BK157" i="2" l="1"/>
  <c r="J157" i="2"/>
  <c r="J100" i="2"/>
  <c r="P157" i="2"/>
  <c r="P156" i="2" s="1"/>
  <c r="P120" i="2" s="1"/>
  <c r="AU95" i="1" s="1"/>
  <c r="AU94" i="1" s="1"/>
  <c r="R157" i="2"/>
  <c r="R156" i="2" s="1"/>
  <c r="R120" i="2" s="1"/>
  <c r="T157" i="2"/>
  <c r="T156" i="2"/>
  <c r="T120" i="2" s="1"/>
  <c r="BK154" i="2"/>
  <c r="J154" i="2"/>
  <c r="J98" i="2"/>
  <c r="J89" i="2"/>
  <c r="E85" i="2"/>
  <c r="BE125" i="2"/>
  <c r="F92" i="2"/>
  <c r="BE121" i="2"/>
  <c r="BE122" i="2"/>
  <c r="BE123" i="2"/>
  <c r="BE124" i="2"/>
  <c r="BE126" i="2"/>
  <c r="BE129" i="2"/>
  <c r="BE131" i="2"/>
  <c r="BE132" i="2"/>
  <c r="BE136" i="2"/>
  <c r="BE137" i="2"/>
  <c r="BE139" i="2"/>
  <c r="BE142" i="2"/>
  <c r="BE146" i="2"/>
  <c r="BE151" i="2"/>
  <c r="BE155" i="2"/>
  <c r="BE127" i="2"/>
  <c r="BE128" i="2"/>
  <c r="BE130" i="2"/>
  <c r="BE133" i="2"/>
  <c r="BE134" i="2"/>
  <c r="BE135" i="2"/>
  <c r="BE138" i="2"/>
  <c r="BE140" i="2"/>
  <c r="BE141" i="2"/>
  <c r="BE143" i="2"/>
  <c r="BE144" i="2"/>
  <c r="BE145" i="2"/>
  <c r="BE147" i="2"/>
  <c r="BE148" i="2"/>
  <c r="BE149" i="2"/>
  <c r="BE150" i="2"/>
  <c r="BE152" i="2"/>
  <c r="BE158" i="2"/>
  <c r="BE159" i="2"/>
  <c r="BE160" i="2"/>
  <c r="J34" i="2"/>
  <c r="AW95" i="1" s="1"/>
  <c r="F36" i="2"/>
  <c r="BC95" i="1"/>
  <c r="BC94" i="1"/>
  <c r="AY94" i="1" s="1"/>
  <c r="F34" i="2"/>
  <c r="BA95" i="1"/>
  <c r="BA94" i="1"/>
  <c r="W30" i="1" s="1"/>
  <c r="F35" i="2"/>
  <c r="BB95" i="1"/>
  <c r="BB94" i="1"/>
  <c r="AX94" i="1" s="1"/>
  <c r="F37" i="2"/>
  <c r="BD95" i="1"/>
  <c r="BD94" i="1"/>
  <c r="W33" i="1" s="1"/>
  <c r="BK153" i="2" l="1"/>
  <c r="J153" i="2"/>
  <c r="J97" i="2"/>
  <c r="BK156" i="2"/>
  <c r="J156" i="2" s="1"/>
  <c r="J99" i="2" s="1"/>
  <c r="AW94" i="1"/>
  <c r="AK30" i="1"/>
  <c r="F33" i="2"/>
  <c r="AZ95" i="1"/>
  <c r="AZ94" i="1"/>
  <c r="W29" i="1"/>
  <c r="W32" i="1"/>
  <c r="J33" i="2"/>
  <c r="AV95" i="1"/>
  <c r="AT95" i="1"/>
  <c r="W31" i="1"/>
  <c r="BK120" i="2" l="1"/>
  <c r="J120" i="2"/>
  <c r="J96" i="2"/>
  <c r="AV94" i="1"/>
  <c r="AK29" i="1" s="1"/>
  <c r="J30" i="2" l="1"/>
  <c r="AG95" i="1"/>
  <c r="AG94" i="1"/>
  <c r="AK26" i="1"/>
  <c r="AT94" i="1"/>
  <c r="AN94" i="1"/>
  <c r="J39" i="2" l="1"/>
  <c r="AN95" i="1"/>
  <c r="AK35" i="1"/>
</calcChain>
</file>

<file path=xl/sharedStrings.xml><?xml version="1.0" encoding="utf-8"?>
<sst xmlns="http://schemas.openxmlformats.org/spreadsheetml/2006/main" count="784" uniqueCount="274">
  <si>
    <t>Export Komplet</t>
  </si>
  <si>
    <t/>
  </si>
  <si>
    <t>2.0</t>
  </si>
  <si>
    <t>False</t>
  </si>
  <si>
    <t>{ee729e31-cf98-4e9c-8541-11c157115b85}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</si>
  <si>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</si>
  <si>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</si>
  <si>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</si>
  <si>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</si>
  <si>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</si>
  <si>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</si>
  <si>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</si>
  <si>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</si>
  <si>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</si>
  <si>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229200002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</si>
  <si>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</si>
  <si>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</si>
  <si>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VD Pastviny, zřízení sjezdu do nádrže</t>
  </si>
  <si>
    <t>KSO:</t>
  </si>
  <si>
    <t>CC-CZ:</t>
  </si>
  <si>
    <t>Místo:</t>
  </si>
  <si>
    <t xml:space="preserve"> </t>
  </si>
  <si>
    <t>Datum:</t>
  </si>
  <si>
    <t>8. 3. 2022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</si>
  <si>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</si>
  <si>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</si>
  <si>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</si>
  <si>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</si>
  <si>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</si>
  <si>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</si>
  <si>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</si>
  <si>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</si>
  <si>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>28813111</t>
  </si>
  <si>
    <t>JDR.CZ s.r.o.</t>
  </si>
  <si>
    <t>CZ28813111</t>
  </si>
  <si>
    <t>True</t>
  </si>
  <si>
    <t>Zpracovatel:</t>
  </si>
  <si>
    <t>JDR.CZ s.r.o.,  Matys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</si>
  <si>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</si>
  <si>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</si>
  <si>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</si>
  <si>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</si>
  <si>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</si>
  <si>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</si>
  <si>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</si>
  <si>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</si>
  <si>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</si>
  <si>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</si>
  <si>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</si>
  <si>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</si>
  <si>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</si>
  <si>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</si>
  <si>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</si>
  <si>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</si>
  <si>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</si>
  <si>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</si>
  <si>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</si>
  <si>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</si>
  <si>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</si>
  <si>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</si>
  <si>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</si>
  <si>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</si>
  <si>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</si>
  <si>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</si>
  <si>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</si>
  <si>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</si>
  <si>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</si>
  <si>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</si>
  <si>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</si>
  <si>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</si>
  <si>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</si>
  <si>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</si>
  <si>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</si>
  <si>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</si>
  <si>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</si>
  <si>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</si>
  <si>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</si>
  <si>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</si>
  <si>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</si>
  <si>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</si>
  <si>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</si>
  <si>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</si>
  <si>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</si>
  <si>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</si>
  <si>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</si>
  <si>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</si>
  <si>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</si>
  <si>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</si>
  <si>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{c363e2fe-6429-439a-8195-f69a20ee7070}</t>
  </si>
  <si>
    <t>2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</si>
  <si>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</si>
  <si>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</si>
  <si>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</si>
  <si>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</si>
  <si>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</si>
  <si>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</si>
  <si>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</si>
  <si>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</si>
  <si>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</si>
  <si>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</si>
  <si>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</si>
  <si>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</si>
  <si>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</si>
  <si>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</si>
  <si>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</si>
  <si>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</si>
  <si>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</si>
  <si>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</si>
  <si>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</si>
  <si>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</si>
  <si>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</si>
  <si>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</si>
  <si>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</si>
  <si>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</si>
  <si>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</si>
  <si>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</si>
  <si>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02620</t>
  </si>
  <si>
    <t>ZKOUŠENÍ KONSTRUKCÍ A PRACÍ NEZÁVISLOU ZKUŠEBNOU</t>
  </si>
  <si>
    <t>KPL</t>
  </si>
  <si>
    <t>4</t>
  </si>
  <si>
    <t>ROZPOCET</t>
  </si>
  <si>
    <t>481481184</t>
  </si>
  <si>
    <t>02720</t>
  </si>
  <si>
    <t>POMOC PRÁCE ZŘÍZ NEBO ZAJIŠŤ REGULACI A OCHRANU DOPRAVY</t>
  </si>
  <si>
    <t>-385459047</t>
  </si>
  <si>
    <t>3</t>
  </si>
  <si>
    <t>02730</t>
  </si>
  <si>
    <t>POMOC PRÁCE ZŘÍZ NEBO ZAJIŠŤ OCHRANU INŽENÝRSKÝCH SÍTÍ</t>
  </si>
  <si>
    <t>-755206393</t>
  </si>
  <si>
    <t>02930</t>
  </si>
  <si>
    <t>SOLITÉRNÍ KÁMEN - kamenná zábrana - pískovcový solitér, kvádr 1000 x 1000, výška 1000 mm</t>
  </si>
  <si>
    <t>KUS</t>
  </si>
  <si>
    <t>-893202384</t>
  </si>
  <si>
    <t>5</t>
  </si>
  <si>
    <t>02945</t>
  </si>
  <si>
    <t>OSTAT POŽADAVKY - GEOMETRICKÝ PLÁN</t>
  </si>
  <si>
    <t>HM</t>
  </si>
  <si>
    <t>-2088679817</t>
  </si>
  <si>
    <t>6</t>
  </si>
  <si>
    <t>03100</t>
  </si>
  <si>
    <t>ZAŘÍZENÍ STAVENIŠTĚ - ZŘÍZENÍ, PROVOZ, DEMONTÁŽ</t>
  </si>
  <si>
    <t>1736945126</t>
  </si>
  <si>
    <t>7</t>
  </si>
  <si>
    <t>111206</t>
  </si>
  <si>
    <t>ODSTRANĚNÍ KŘOVIN S ODVOZEM DO 12KM</t>
  </si>
  <si>
    <t>M2</t>
  </si>
  <si>
    <t>228395892</t>
  </si>
  <si>
    <t>8</t>
  </si>
  <si>
    <t>11201</t>
  </si>
  <si>
    <t>KÁCENÍ STROMŮ D KMENE DO 0,5M S ODSTRANĚNÍM PAŘEZŮ</t>
  </si>
  <si>
    <t>1734426152</t>
  </si>
  <si>
    <t>9</t>
  </si>
  <si>
    <t>112233</t>
  </si>
  <si>
    <t>ODSTRANĚNÍ PAŘEZŮ D PŘES 0,9M, ODVOZ DO 3KM</t>
  </si>
  <si>
    <t>1071765470</t>
  </si>
  <si>
    <t>10</t>
  </si>
  <si>
    <t>11242</t>
  </si>
  <si>
    <t>ÚPRAVA STROMŮ D DO 0,9M ŘEZEM VĚTVÍ</t>
  </si>
  <si>
    <t>-1078753973</t>
  </si>
  <si>
    <t>11</t>
  </si>
  <si>
    <t>113762</t>
  </si>
  <si>
    <t>FRÉZOVÁNÍ DRÁŽKY PRŮŘEZU DO 200MM2 V ASFALTOVÉ VOZOVCE</t>
  </si>
  <si>
    <t>M</t>
  </si>
  <si>
    <t>2146377276</t>
  </si>
  <si>
    <t>12</t>
  </si>
  <si>
    <t>121103</t>
  </si>
  <si>
    <t>SEJMUTÍ ORNICE NEBO LESNÍ PŮDY S ODVOZEM DO 3KM</t>
  </si>
  <si>
    <t>M3</t>
  </si>
  <si>
    <t>1936173407</t>
  </si>
  <si>
    <t>13</t>
  </si>
  <si>
    <t>122733</t>
  </si>
  <si>
    <t>ODKOPÁVKY A PROKOPÁVKY OBECNÉ TŘ. I, ODVOZ DO 3KM</t>
  </si>
  <si>
    <t>-985926572</t>
  </si>
  <si>
    <t>14</t>
  </si>
  <si>
    <t>123735</t>
  </si>
  <si>
    <t>ODKOP PRO SPOD STAVBU SILNIC A ŽELEZNIC TŘ I ODVOZ DO 8KM</t>
  </si>
  <si>
    <t>-181585169</t>
  </si>
  <si>
    <t>18110</t>
  </si>
  <si>
    <t>ÚPRAVA PLÁNĚ SE ZHUTNĚNÍM V HORNINĚ TŘ. I</t>
  </si>
  <si>
    <t>2071202604</t>
  </si>
  <si>
    <t>16</t>
  </si>
  <si>
    <t>18210</t>
  </si>
  <si>
    <t>ÚPRAVA POVRCHŮ SROVNÁNÍM</t>
  </si>
  <si>
    <t>2091784901</t>
  </si>
  <si>
    <t>17</t>
  </si>
  <si>
    <t>18230</t>
  </si>
  <si>
    <t>ROZPROSTŘENÍ ORNICE V ROVINĚ tl. 150mm</t>
  </si>
  <si>
    <t>171184680</t>
  </si>
  <si>
    <t>18</t>
  </si>
  <si>
    <t>21361</t>
  </si>
  <si>
    <t>DRENÁŽNÍ VRSTVY Z GEOTEXTILIE</t>
  </si>
  <si>
    <t>-495042353</t>
  </si>
  <si>
    <t>19</t>
  </si>
  <si>
    <t>45152</t>
  </si>
  <si>
    <t>PODKLADNÍ A VÝPLŇOVÉ VRSTVY Z KAMENIVA DRCENÉHO</t>
  </si>
  <si>
    <t>-1010875825</t>
  </si>
  <si>
    <t>20</t>
  </si>
  <si>
    <t>465511</t>
  </si>
  <si>
    <t>DLAŽBY Z LOMOVÉHO KAMENE NA SUCHO</t>
  </si>
  <si>
    <t>354785463</t>
  </si>
  <si>
    <t>56332</t>
  </si>
  <si>
    <t>VOZOVKOVÉ VRSTVY ZE ŠTĚRKODRTI TL. DO 100MM</t>
  </si>
  <si>
    <t>124860850</t>
  </si>
  <si>
    <t>22</t>
  </si>
  <si>
    <t>56933</t>
  </si>
  <si>
    <t>ZPEVNĚNÍ KRAJNIC ZE ŠTĚRKODRTI TL. DO 150MM</t>
  </si>
  <si>
    <t>-776656131</t>
  </si>
  <si>
    <t>23</t>
  </si>
  <si>
    <t>572213</t>
  </si>
  <si>
    <t>SPOJOVACÍ POSTŘIK Z EMULZE DO 0,5KG/M2 0,3 kg/m2</t>
  </si>
  <si>
    <t>-117250088</t>
  </si>
  <si>
    <t>24</t>
  </si>
  <si>
    <t>574A43</t>
  </si>
  <si>
    <t>ASFALTOVÝ BETON PRO OBRUSNÉ VRSTVY ACO 11 TL. 50MM</t>
  </si>
  <si>
    <t>-262777948</t>
  </si>
  <si>
    <t>25</t>
  </si>
  <si>
    <t>574E78</t>
  </si>
  <si>
    <t>ASFALTOVÝ BETON PRO PODKLADNÍ VRSTVY ACP 22+, 22S TL. 80MM</t>
  </si>
  <si>
    <t>333469561</t>
  </si>
  <si>
    <t>26</t>
  </si>
  <si>
    <t>57714</t>
  </si>
  <si>
    <t>VRSTVY PRO OBNOVU, OPRAVY - VSYPNÝ MAKADAM</t>
  </si>
  <si>
    <t>-1242581825</t>
  </si>
  <si>
    <t>27</t>
  </si>
  <si>
    <t>58301</t>
  </si>
  <si>
    <t>KRYT ZE SINIČNÍCH DÍLCŮ (PANELŮ) TL 150MM - striážový povrch, pouzdra pro závit.tyče včetně nakládky a vykládky + závitové tyče, spojovací plech, matice</t>
  </si>
  <si>
    <t>-1049814187</t>
  </si>
  <si>
    <t>28</t>
  </si>
  <si>
    <t>58401</t>
  </si>
  <si>
    <t>VOZOVKOVÉ KRYTY Z VEGETAČNÍCH DÍLCŮ DO LOŽE Z KAM TL DO 100MM</t>
  </si>
  <si>
    <t>-1235869260</t>
  </si>
  <si>
    <t>29</t>
  </si>
  <si>
    <t>91271</t>
  </si>
  <si>
    <t>ZÁVORA MECHANICKÁ KOMPLET</t>
  </si>
  <si>
    <t>-446485331</t>
  </si>
  <si>
    <t>30</t>
  </si>
  <si>
    <t>914131</t>
  </si>
  <si>
    <t>DOPRAVNÍ ZNAČKY ZÁKLADNÍ VELIKOSTI OCELOVÉ FÓLIE TŘ 2 - DODÁVKA A MONTÁŽ</t>
  </si>
  <si>
    <t>1446738400</t>
  </si>
  <si>
    <t>31</t>
  </si>
  <si>
    <t>914921</t>
  </si>
  <si>
    <t>SLOUPKY A STOJKY DOPRAVNÍCH ZNAČEK Z OCEL TRUBEK DO PATKY - DODÁVKA A MONTÁŽ</t>
  </si>
  <si>
    <t>1275956391</t>
  </si>
  <si>
    <t>32</t>
  </si>
  <si>
    <t>931312</t>
  </si>
  <si>
    <t>TĚSNĚNÍ DILATAČ SPAR ASF ZÁLIVKOU PRŮŘ DO 200MM2</t>
  </si>
  <si>
    <t>-162187520</t>
  </si>
  <si>
    <t>HSV</t>
  </si>
  <si>
    <t>Práce a dodávky HSV</t>
  </si>
  <si>
    <t>997</t>
  </si>
  <si>
    <t>Přesun sutě</t>
  </si>
  <si>
    <t>33</t>
  </si>
  <si>
    <t>997221873</t>
  </si>
  <si>
    <t>Poplatek za uložení stavebního odpadu na recyklační skládce (skládkovné) zeminy a kamení zatříděného do Katalogu odpadů pod kódem 17 05 04</t>
  </si>
  <si>
    <t>t</t>
  </si>
  <si>
    <t>-579931296</t>
  </si>
  <si>
    <t>VRN</t>
  </si>
  <si>
    <t>Vedlejší rozpočtové náklady</t>
  </si>
  <si>
    <t>VRN1</t>
  </si>
  <si>
    <t>Průzkumné, geodetické a projektové práce</t>
  </si>
  <si>
    <t>34</t>
  </si>
  <si>
    <t>012203000</t>
  </si>
  <si>
    <t>Geodetické práce při provádění stavby</t>
  </si>
  <si>
    <t>1024</t>
  </si>
  <si>
    <t>-2064782443</t>
  </si>
  <si>
    <t>35</t>
  </si>
  <si>
    <t>012303000</t>
  </si>
  <si>
    <t>915494934</t>
  </si>
  <si>
    <t>36</t>
  </si>
  <si>
    <t>013254000</t>
  </si>
  <si>
    <t>Dokumentace skutečného provedení stavby</t>
  </si>
  <si>
    <t>-809734964</t>
  </si>
  <si>
    <t>Povodňový plán stavby, Plán pro případ havárie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</si>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</sst>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topLeftCell="A4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7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188" t="s">
        <v>14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R5" s="17"/>
      <c r="BE5" s="185" t="s">
        <v>15</v>
      </c>
      <c r="BS5" s="14" t="s">
        <v>6</v>
      </c>
    </row>
    <row r="6" spans="1:74" s="1" customFormat="1" ht="36.950000000000003" customHeight="1">
      <c r="B6" s="17"/>
      <c r="D6" s="23" t="s">
        <v>16</v>
      </c>
      <c r="K6" s="189" t="s">
        <v>17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R6" s="17"/>
      <c r="BE6" s="186"/>
      <c r="BS6" s="14" t="s">
        <v>6</v>
      </c>
    </row>
    <row r="7" spans="1:74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86"/>
      <c r="BS7" s="14" t="s">
        <v>6</v>
      </c>
    </row>
    <row r="8" spans="1:74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86"/>
      <c r="BS8" s="14" t="s">
        <v>6</v>
      </c>
    </row>
    <row r="9" spans="1:74" s="1" customFormat="1" ht="14.45" customHeight="1">
      <c r="B9" s="17"/>
      <c r="AR9" s="17"/>
      <c r="BE9" s="186"/>
      <c r="BS9" s="14" t="s">
        <v>6</v>
      </c>
    </row>
    <row r="10" spans="1:74" s="1" customFormat="1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186"/>
      <c r="BS10" s="14" t="s">
        <v>6</v>
      </c>
    </row>
    <row r="11" spans="1:74" s="1" customFormat="1" ht="18.399999999999999" customHeight="1">
      <c r="B11" s="17"/>
      <c r="E11" s="22" t="s">
        <v>27</v>
      </c>
      <c r="AK11" s="24" t="s">
        <v>28</v>
      </c>
      <c r="AN11" s="22" t="s">
        <v>1</v>
      </c>
      <c r="AR11" s="17"/>
      <c r="BE11" s="186"/>
      <c r="BS11" s="14" t="s">
        <v>6</v>
      </c>
    </row>
    <row r="12" spans="1:74" s="1" customFormat="1" ht="6.95" customHeight="1">
      <c r="B12" s="17"/>
      <c r="AR12" s="17"/>
      <c r="BE12" s="186"/>
      <c r="BS12" s="14" t="s">
        <v>6</v>
      </c>
    </row>
    <row r="13" spans="1:74" s="1" customFormat="1" ht="12" customHeight="1">
      <c r="B13" s="17"/>
      <c r="D13" s="24" t="s">
        <v>29</v>
      </c>
      <c r="AK13" s="24" t="s">
        <v>25</v>
      </c>
      <c r="AN13" s="26" t="s">
        <v>30</v>
      </c>
      <c r="AR13" s="17"/>
      <c r="BE13" s="186"/>
      <c r="BS13" s="14" t="s">
        <v>6</v>
      </c>
    </row>
    <row r="14" spans="1:74" ht="12.75">
      <c r="B14" s="17"/>
      <c r="E14" s="190" t="s">
        <v>30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24" t="s">
        <v>28</v>
      </c>
      <c r="AN14" s="26" t="s">
        <v>30</v>
      </c>
      <c r="AR14" s="17"/>
      <c r="BE14" s="186"/>
      <c r="BS14" s="14" t="s">
        <v>6</v>
      </c>
    </row>
    <row r="15" spans="1:74" s="1" customFormat="1" ht="6.95" customHeight="1">
      <c r="B15" s="17"/>
      <c r="AR15" s="17"/>
      <c r="BE15" s="186"/>
      <c r="BS15" s="14" t="s">
        <v>3</v>
      </c>
    </row>
    <row r="16" spans="1:74" s="1" customFormat="1" ht="12" customHeight="1">
      <c r="B16" s="17"/>
      <c r="D16" s="24" t="s">
        <v>31</v>
      </c>
      <c r="AK16" s="24" t="s">
        <v>25</v>
      </c>
      <c r="AN16" s="22" t="s">
        <v>32</v>
      </c>
      <c r="AR16" s="17"/>
      <c r="BE16" s="186"/>
      <c r="BS16" s="14" t="s">
        <v>3</v>
      </c>
    </row>
    <row r="17" spans="1:71" s="1" customFormat="1" ht="18.399999999999999" customHeight="1">
      <c r="B17" s="17"/>
      <c r="E17" s="22" t="s">
        <v>33</v>
      </c>
      <c r="AK17" s="24" t="s">
        <v>28</v>
      </c>
      <c r="AN17" s="22" t="s">
        <v>34</v>
      </c>
      <c r="AR17" s="17"/>
      <c r="BE17" s="186"/>
      <c r="BS17" s="14" t="s">
        <v>35</v>
      </c>
    </row>
    <row r="18" spans="1:71" s="1" customFormat="1" ht="6.95" customHeight="1">
      <c r="B18" s="17"/>
      <c r="AR18" s="17"/>
      <c r="BE18" s="186"/>
      <c r="BS18" s="14" t="s">
        <v>6</v>
      </c>
    </row>
    <row r="19" spans="1:71" s="1" customFormat="1" ht="12" customHeight="1">
      <c r="B19" s="17"/>
      <c r="D19" s="24" t="s">
        <v>36</v>
      </c>
      <c r="AK19" s="24" t="s">
        <v>25</v>
      </c>
      <c r="AN19" s="22" t="s">
        <v>32</v>
      </c>
      <c r="AR19" s="17"/>
      <c r="BE19" s="186"/>
      <c r="BS19" s="14" t="s">
        <v>6</v>
      </c>
    </row>
    <row r="20" spans="1:71" s="1" customFormat="1" ht="18.399999999999999" customHeight="1">
      <c r="B20" s="17"/>
      <c r="E20" s="22" t="s">
        <v>37</v>
      </c>
      <c r="AK20" s="24" t="s">
        <v>28</v>
      </c>
      <c r="AN20" s="22" t="s">
        <v>34</v>
      </c>
      <c r="AR20" s="17"/>
      <c r="BE20" s="186"/>
      <c r="BS20" s="14" t="s">
        <v>35</v>
      </c>
    </row>
    <row r="21" spans="1:71" s="1" customFormat="1" ht="6.95" customHeight="1">
      <c r="B21" s="17"/>
      <c r="AR21" s="17"/>
      <c r="BE21" s="186"/>
    </row>
    <row r="22" spans="1:71" s="1" customFormat="1" ht="12" customHeight="1">
      <c r="B22" s="17"/>
      <c r="D22" s="24" t="s">
        <v>38</v>
      </c>
      <c r="AR22" s="17"/>
      <c r="BE22" s="186"/>
    </row>
    <row r="23" spans="1:71" s="1" customFormat="1" ht="16.5" customHeight="1">
      <c r="B23" s="17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7"/>
      <c r="BE23" s="186"/>
    </row>
    <row r="24" spans="1:71" s="1" customFormat="1" ht="6.95" customHeight="1">
      <c r="B24" s="17"/>
      <c r="AR24" s="17"/>
      <c r="BE24" s="186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6"/>
    </row>
    <row r="26" spans="1:71" s="2" customFormat="1" ht="25.9" customHeight="1">
      <c r="A26" s="29"/>
      <c r="B26" s="30"/>
      <c r="C26" s="29"/>
      <c r="D26" s="31" t="s">
        <v>39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3">
        <f>ROUND(AG94,2)</f>
        <v>0</v>
      </c>
      <c r="AL26" s="194"/>
      <c r="AM26" s="194"/>
      <c r="AN26" s="194"/>
      <c r="AO26" s="194"/>
      <c r="AP26" s="29"/>
      <c r="AQ26" s="29"/>
      <c r="AR26" s="30"/>
      <c r="BE26" s="186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6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5" t="s">
        <v>40</v>
      </c>
      <c r="M28" s="195"/>
      <c r="N28" s="195"/>
      <c r="O28" s="195"/>
      <c r="P28" s="195"/>
      <c r="Q28" s="29"/>
      <c r="R28" s="29"/>
      <c r="S28" s="29"/>
      <c r="T28" s="29"/>
      <c r="U28" s="29"/>
      <c r="V28" s="29"/>
      <c r="W28" s="195" t="s">
        <v>41</v>
      </c>
      <c r="X28" s="195"/>
      <c r="Y28" s="195"/>
      <c r="Z28" s="195"/>
      <c r="AA28" s="195"/>
      <c r="AB28" s="195"/>
      <c r="AC28" s="195"/>
      <c r="AD28" s="195"/>
      <c r="AE28" s="195"/>
      <c r="AF28" s="29"/>
      <c r="AG28" s="29"/>
      <c r="AH28" s="29"/>
      <c r="AI28" s="29"/>
      <c r="AJ28" s="29"/>
      <c r="AK28" s="195" t="s">
        <v>42</v>
      </c>
      <c r="AL28" s="195"/>
      <c r="AM28" s="195"/>
      <c r="AN28" s="195"/>
      <c r="AO28" s="195"/>
      <c r="AP28" s="29"/>
      <c r="AQ28" s="29"/>
      <c r="AR28" s="30"/>
      <c r="BE28" s="186"/>
    </row>
    <row r="29" spans="1:71" s="3" customFormat="1" ht="14.45" customHeight="1">
      <c r="B29" s="34"/>
      <c r="D29" s="24" t="s">
        <v>43</v>
      </c>
      <c r="F29" s="24" t="s">
        <v>44</v>
      </c>
      <c r="L29" s="180">
        <v>0.21</v>
      </c>
      <c r="M29" s="179"/>
      <c r="N29" s="179"/>
      <c r="O29" s="179"/>
      <c r="P29" s="179"/>
      <c r="W29" s="178">
        <f>ROUND(AZ94, 2)</f>
        <v>0</v>
      </c>
      <c r="X29" s="179"/>
      <c r="Y29" s="179"/>
      <c r="Z29" s="179"/>
      <c r="AA29" s="179"/>
      <c r="AB29" s="179"/>
      <c r="AC29" s="179"/>
      <c r="AD29" s="179"/>
      <c r="AE29" s="179"/>
      <c r="AK29" s="178">
        <f>ROUND(AV94, 2)</f>
        <v>0</v>
      </c>
      <c r="AL29" s="179"/>
      <c r="AM29" s="179"/>
      <c r="AN29" s="179"/>
      <c r="AO29" s="179"/>
      <c r="AR29" s="34"/>
      <c r="BE29" s="187"/>
    </row>
    <row r="30" spans="1:71" s="3" customFormat="1" ht="14.45" customHeight="1">
      <c r="B30" s="34"/>
      <c r="F30" s="24" t="s">
        <v>45</v>
      </c>
      <c r="L30" s="180">
        <v>0.15</v>
      </c>
      <c r="M30" s="179"/>
      <c r="N30" s="179"/>
      <c r="O30" s="179"/>
      <c r="P30" s="179"/>
      <c r="W30" s="178">
        <f>ROUND(BA94, 2)</f>
        <v>0</v>
      </c>
      <c r="X30" s="179"/>
      <c r="Y30" s="179"/>
      <c r="Z30" s="179"/>
      <c r="AA30" s="179"/>
      <c r="AB30" s="179"/>
      <c r="AC30" s="179"/>
      <c r="AD30" s="179"/>
      <c r="AE30" s="179"/>
      <c r="AK30" s="178">
        <f>ROUND(AW94, 2)</f>
        <v>0</v>
      </c>
      <c r="AL30" s="179"/>
      <c r="AM30" s="179"/>
      <c r="AN30" s="179"/>
      <c r="AO30" s="179"/>
      <c r="AR30" s="34"/>
      <c r="BE30" s="187"/>
    </row>
    <row r="31" spans="1:71" s="3" customFormat="1" ht="14.45" hidden="1" customHeight="1">
      <c r="B31" s="34"/>
      <c r="F31" s="24" t="s">
        <v>46</v>
      </c>
      <c r="L31" s="180">
        <v>0.21</v>
      </c>
      <c r="M31" s="179"/>
      <c r="N31" s="179"/>
      <c r="O31" s="179"/>
      <c r="P31" s="179"/>
      <c r="W31" s="178">
        <f>ROUND(BB94, 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34"/>
      <c r="BE31" s="187"/>
    </row>
    <row r="32" spans="1:71" s="3" customFormat="1" ht="14.45" hidden="1" customHeight="1">
      <c r="B32" s="34"/>
      <c r="F32" s="24" t="s">
        <v>47</v>
      </c>
      <c r="L32" s="180">
        <v>0.15</v>
      </c>
      <c r="M32" s="179"/>
      <c r="N32" s="179"/>
      <c r="O32" s="179"/>
      <c r="P32" s="179"/>
      <c r="W32" s="178">
        <f>ROUND(BC94,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34"/>
      <c r="BE32" s="187"/>
    </row>
    <row r="33" spans="1:57" s="3" customFormat="1" ht="14.45" hidden="1" customHeight="1">
      <c r="B33" s="34"/>
      <c r="F33" s="24" t="s">
        <v>48</v>
      </c>
      <c r="L33" s="180">
        <v>0</v>
      </c>
      <c r="M33" s="179"/>
      <c r="N33" s="179"/>
      <c r="O33" s="179"/>
      <c r="P33" s="179"/>
      <c r="W33" s="178">
        <f>ROUND(BD94, 2)</f>
        <v>0</v>
      </c>
      <c r="X33" s="179"/>
      <c r="Y33" s="179"/>
      <c r="Z33" s="179"/>
      <c r="AA33" s="179"/>
      <c r="AB33" s="179"/>
      <c r="AC33" s="179"/>
      <c r="AD33" s="179"/>
      <c r="AE33" s="179"/>
      <c r="AK33" s="178">
        <v>0</v>
      </c>
      <c r="AL33" s="179"/>
      <c r="AM33" s="179"/>
      <c r="AN33" s="179"/>
      <c r="AO33" s="179"/>
      <c r="AR33" s="34"/>
      <c r="BE33" s="18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6"/>
    </row>
    <row r="35" spans="1:57" s="2" customFormat="1" ht="25.9" customHeight="1">
      <c r="A35" s="29"/>
      <c r="B35" s="30"/>
      <c r="C35" s="35"/>
      <c r="D35" s="36" t="s">
        <v>49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50</v>
      </c>
      <c r="U35" s="37"/>
      <c r="V35" s="37"/>
      <c r="W35" s="37"/>
      <c r="X35" s="181" t="s">
        <v>51</v>
      </c>
      <c r="Y35" s="182"/>
      <c r="Z35" s="182"/>
      <c r="AA35" s="182"/>
      <c r="AB35" s="182"/>
      <c r="AC35" s="37"/>
      <c r="AD35" s="37"/>
      <c r="AE35" s="37"/>
      <c r="AF35" s="37"/>
      <c r="AG35" s="37"/>
      <c r="AH35" s="37"/>
      <c r="AI35" s="37"/>
      <c r="AJ35" s="37"/>
      <c r="AK35" s="183">
        <f>SUM(AK26:AK33)</f>
        <v>0</v>
      </c>
      <c r="AL35" s="182"/>
      <c r="AM35" s="182"/>
      <c r="AN35" s="182"/>
      <c r="AO35" s="18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54</v>
      </c>
      <c r="AI60" s="32"/>
      <c r="AJ60" s="32"/>
      <c r="AK60" s="32"/>
      <c r="AL60" s="32"/>
      <c r="AM60" s="42" t="s">
        <v>55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57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54</v>
      </c>
      <c r="AI75" s="32"/>
      <c r="AJ75" s="32"/>
      <c r="AK75" s="32"/>
      <c r="AL75" s="32"/>
      <c r="AM75" s="42" t="s">
        <v>55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13</v>
      </c>
      <c r="L84" s="4" t="str">
        <f>K5</f>
        <v>229200002</v>
      </c>
      <c r="AR84" s="48"/>
    </row>
    <row r="85" spans="1:91" s="5" customFormat="1" ht="36.950000000000003" customHeight="1">
      <c r="B85" s="49"/>
      <c r="C85" s="50" t="s">
        <v>16</v>
      </c>
      <c r="L85" s="169" t="str">
        <f>K6</f>
        <v>VD Pastviny, zřízení sjezdu do nádrže</v>
      </c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71" t="str">
        <f>IF(AN8= "","",AN8)</f>
        <v>8. 3. 2022</v>
      </c>
      <c r="AN87" s="171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Povodí Labe, státní podnik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172" t="str">
        <f>IF(E17="","",E17)</f>
        <v>JDR.CZ s.r.o.</v>
      </c>
      <c r="AN89" s="173"/>
      <c r="AO89" s="173"/>
      <c r="AP89" s="173"/>
      <c r="AQ89" s="29"/>
      <c r="AR89" s="30"/>
      <c r="AS89" s="174" t="s">
        <v>59</v>
      </c>
      <c r="AT89" s="17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36</v>
      </c>
      <c r="AJ90" s="29"/>
      <c r="AK90" s="29"/>
      <c r="AL90" s="29"/>
      <c r="AM90" s="172" t="str">
        <f>IF(E20="","",E20)</f>
        <v>JDR.CZ s.r.o.,  Matys</v>
      </c>
      <c r="AN90" s="173"/>
      <c r="AO90" s="173"/>
      <c r="AP90" s="173"/>
      <c r="AQ90" s="29"/>
      <c r="AR90" s="30"/>
      <c r="AS90" s="176"/>
      <c r="AT90" s="17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76"/>
      <c r="AT91" s="17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59" t="s">
        <v>60</v>
      </c>
      <c r="D92" s="160"/>
      <c r="E92" s="160"/>
      <c r="F92" s="160"/>
      <c r="G92" s="160"/>
      <c r="H92" s="57"/>
      <c r="I92" s="161" t="s">
        <v>61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2" t="s">
        <v>62</v>
      </c>
      <c r="AH92" s="160"/>
      <c r="AI92" s="160"/>
      <c r="AJ92" s="160"/>
      <c r="AK92" s="160"/>
      <c r="AL92" s="160"/>
      <c r="AM92" s="160"/>
      <c r="AN92" s="161" t="s">
        <v>63</v>
      </c>
      <c r="AO92" s="160"/>
      <c r="AP92" s="163"/>
      <c r="AQ92" s="58" t="s">
        <v>64</v>
      </c>
      <c r="AR92" s="30"/>
      <c r="AS92" s="59" t="s">
        <v>65</v>
      </c>
      <c r="AT92" s="60" t="s">
        <v>66</v>
      </c>
      <c r="AU92" s="60" t="s">
        <v>67</v>
      </c>
      <c r="AV92" s="60" t="s">
        <v>68</v>
      </c>
      <c r="AW92" s="60" t="s">
        <v>69</v>
      </c>
      <c r="AX92" s="60" t="s">
        <v>70</v>
      </c>
      <c r="AY92" s="60" t="s">
        <v>71</v>
      </c>
      <c r="AZ92" s="60" t="s">
        <v>72</v>
      </c>
      <c r="BA92" s="60" t="s">
        <v>73</v>
      </c>
      <c r="BB92" s="60" t="s">
        <v>74</v>
      </c>
      <c r="BC92" s="60" t="s">
        <v>75</v>
      </c>
      <c r="BD92" s="61" t="s">
        <v>76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67">
        <f>ROUND(AG95,2)</f>
        <v>0</v>
      </c>
      <c r="AH94" s="167"/>
      <c r="AI94" s="167"/>
      <c r="AJ94" s="167"/>
      <c r="AK94" s="167"/>
      <c r="AL94" s="167"/>
      <c r="AM94" s="167"/>
      <c r="AN94" s="168">
        <f>SUM(AG94,AT94)</f>
        <v>0</v>
      </c>
      <c r="AO94" s="168"/>
      <c r="AP94" s="168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78</v>
      </c>
      <c r="BT94" s="74" t="s">
        <v>79</v>
      </c>
      <c r="BU94" s="75" t="s">
        <v>80</v>
      </c>
      <c r="BV94" s="74" t="s">
        <v>81</v>
      </c>
      <c r="BW94" s="74" t="s">
        <v>4</v>
      </c>
      <c r="BX94" s="74" t="s">
        <v>82</v>
      </c>
      <c r="CL94" s="74" t="s">
        <v>1</v>
      </c>
    </row>
    <row r="95" spans="1:91" s="7" customFormat="1" ht="16.5" customHeight="1">
      <c r="A95" s="76" t="s">
        <v>83</v>
      </c>
      <c r="B95" s="77"/>
      <c r="C95" s="78"/>
      <c r="D95" s="166" t="s">
        <v>84</v>
      </c>
      <c r="E95" s="166"/>
      <c r="F95" s="166"/>
      <c r="G95" s="166"/>
      <c r="H95" s="166"/>
      <c r="I95" s="79"/>
      <c r="J95" s="166" t="s">
        <v>85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>
        <f>'SO 101 - komunikace'!J30</f>
        <v>0</v>
      </c>
      <c r="AH95" s="165"/>
      <c r="AI95" s="165"/>
      <c r="AJ95" s="165"/>
      <c r="AK95" s="165"/>
      <c r="AL95" s="165"/>
      <c r="AM95" s="165"/>
      <c r="AN95" s="164">
        <f>SUM(AG95,AT95)</f>
        <v>0</v>
      </c>
      <c r="AO95" s="165"/>
      <c r="AP95" s="165"/>
      <c r="AQ95" s="80" t="s">
        <v>86</v>
      </c>
      <c r="AR95" s="77"/>
      <c r="AS95" s="81">
        <v>0</v>
      </c>
      <c r="AT95" s="82">
        <f>ROUND(SUM(AV95:AW95),2)</f>
        <v>0</v>
      </c>
      <c r="AU95" s="83">
        <f>'SO 101 - komunikace'!P120</f>
        <v>0</v>
      </c>
      <c r="AV95" s="82">
        <f>'SO 101 - komunikace'!J33</f>
        <v>0</v>
      </c>
      <c r="AW95" s="82">
        <f>'SO 101 - komunikace'!J34</f>
        <v>0</v>
      </c>
      <c r="AX95" s="82">
        <f>'SO 101 - komunikace'!J35</f>
        <v>0</v>
      </c>
      <c r="AY95" s="82">
        <f>'SO 101 - komunikace'!J36</f>
        <v>0</v>
      </c>
      <c r="AZ95" s="82">
        <f>'SO 101 - komunikace'!F33</f>
        <v>0</v>
      </c>
      <c r="BA95" s="82">
        <f>'SO 101 - komunikace'!F34</f>
        <v>0</v>
      </c>
      <c r="BB95" s="82">
        <f>'SO 101 - komunikace'!F35</f>
        <v>0</v>
      </c>
      <c r="BC95" s="82">
        <f>'SO 101 - komunikace'!F36</f>
        <v>0</v>
      </c>
      <c r="BD95" s="84">
        <f>'SO 101 - komunikace'!F37</f>
        <v>0</v>
      </c>
      <c r="BT95" s="85" t="s">
        <v>87</v>
      </c>
      <c r="BV95" s="85" t="s">
        <v>81</v>
      </c>
      <c r="BW95" s="85" t="s">
        <v>88</v>
      </c>
      <c r="BX95" s="85" t="s">
        <v>4</v>
      </c>
      <c r="CL95" s="85" t="s">
        <v>1</v>
      </c>
      <c r="CM95" s="85" t="s">
        <v>89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101 - komunika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>
      <selection activeCell="Y153" sqref="Y15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57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89</v>
      </c>
    </row>
    <row r="4" spans="1:46" s="1" customFormat="1" ht="24.95" customHeight="1">
      <c r="B4" s="17"/>
      <c r="D4" s="18" t="s">
        <v>90</v>
      </c>
      <c r="L4" s="17"/>
      <c r="M4" s="86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197" t="str">
        <f>'Rekapitulace stavby'!K6</f>
        <v>VD Pastviny, zřízení sjezdu do nádrže</v>
      </c>
      <c r="F7" s="198"/>
      <c r="G7" s="198"/>
      <c r="H7" s="198"/>
      <c r="L7" s="17"/>
    </row>
    <row r="8" spans="1:46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69" t="s">
        <v>92</v>
      </c>
      <c r="F9" s="196"/>
      <c r="G9" s="196"/>
      <c r="H9" s="19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8. 3. 2022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26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27</v>
      </c>
      <c r="F15" s="29"/>
      <c r="G15" s="29"/>
      <c r="H15" s="29"/>
      <c r="I15" s="24" t="s">
        <v>28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29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9" t="str">
        <f>'Rekapitulace stavby'!E14</f>
        <v>Vyplň údaj</v>
      </c>
      <c r="F18" s="188"/>
      <c r="G18" s="188"/>
      <c r="H18" s="188"/>
      <c r="I18" s="24" t="s">
        <v>28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31</v>
      </c>
      <c r="E20" s="29"/>
      <c r="F20" s="29"/>
      <c r="G20" s="29"/>
      <c r="H20" s="29"/>
      <c r="I20" s="24" t="s">
        <v>25</v>
      </c>
      <c r="J20" s="22" t="s">
        <v>32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33</v>
      </c>
      <c r="F21" s="29"/>
      <c r="G21" s="29"/>
      <c r="H21" s="29"/>
      <c r="I21" s="24" t="s">
        <v>28</v>
      </c>
      <c r="J21" s="22" t="s">
        <v>34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36</v>
      </c>
      <c r="E23" s="29"/>
      <c r="F23" s="29"/>
      <c r="G23" s="29"/>
      <c r="H23" s="29"/>
      <c r="I23" s="24" t="s">
        <v>25</v>
      </c>
      <c r="J23" s="22" t="s">
        <v>32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37</v>
      </c>
      <c r="F24" s="29"/>
      <c r="G24" s="29"/>
      <c r="H24" s="29"/>
      <c r="I24" s="24" t="s">
        <v>28</v>
      </c>
      <c r="J24" s="22" t="s">
        <v>34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38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192" t="s">
        <v>1</v>
      </c>
      <c r="F27" s="192"/>
      <c r="G27" s="192"/>
      <c r="H27" s="192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39</v>
      </c>
      <c r="E30" s="29"/>
      <c r="F30" s="29"/>
      <c r="G30" s="29"/>
      <c r="H30" s="29"/>
      <c r="I30" s="29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41</v>
      </c>
      <c r="G32" s="29"/>
      <c r="H32" s="29"/>
      <c r="I32" s="33" t="s">
        <v>40</v>
      </c>
      <c r="J32" s="33" t="s">
        <v>42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43</v>
      </c>
      <c r="E33" s="24" t="s">
        <v>44</v>
      </c>
      <c r="F33" s="92">
        <f>ROUND((SUM(BE120:BE160)),  2)</f>
        <v>0</v>
      </c>
      <c r="G33" s="29"/>
      <c r="H33" s="29"/>
      <c r="I33" s="93">
        <v>0.21</v>
      </c>
      <c r="J33" s="92">
        <f>ROUND(((SUM(BE120:BE160))*I33),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45</v>
      </c>
      <c r="F34" s="92">
        <f>ROUND((SUM(BF120:BF160)),  2)</f>
        <v>0</v>
      </c>
      <c r="G34" s="29"/>
      <c r="H34" s="29"/>
      <c r="I34" s="93">
        <v>0.15</v>
      </c>
      <c r="J34" s="92">
        <f>ROUND(((SUM(BF120:BF160))*I34),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46</v>
      </c>
      <c r="F35" s="92">
        <f>ROUND((SUM(BG120:BG160)),  2)</f>
        <v>0</v>
      </c>
      <c r="G35" s="29"/>
      <c r="H35" s="29"/>
      <c r="I35" s="93">
        <v>0.21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47</v>
      </c>
      <c r="F36" s="92">
        <f>ROUND((SUM(BH120:BH160)),  2)</f>
        <v>0</v>
      </c>
      <c r="G36" s="29"/>
      <c r="H36" s="29"/>
      <c r="I36" s="93">
        <v>0.15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48</v>
      </c>
      <c r="F37" s="92">
        <f>ROUND((SUM(BI120:BI160)),  2)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49</v>
      </c>
      <c r="E39" s="57"/>
      <c r="F39" s="57"/>
      <c r="G39" s="96" t="s">
        <v>50</v>
      </c>
      <c r="H39" s="97" t="s">
        <v>51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54</v>
      </c>
      <c r="E61" s="32"/>
      <c r="F61" s="100" t="s">
        <v>55</v>
      </c>
      <c r="G61" s="42" t="s">
        <v>54</v>
      </c>
      <c r="H61" s="32"/>
      <c r="I61" s="32"/>
      <c r="J61" s="101" t="s">
        <v>55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56</v>
      </c>
      <c r="E65" s="43"/>
      <c r="F65" s="43"/>
      <c r="G65" s="40" t="s">
        <v>57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54</v>
      </c>
      <c r="E76" s="32"/>
      <c r="F76" s="100" t="s">
        <v>55</v>
      </c>
      <c r="G76" s="42" t="s">
        <v>54</v>
      </c>
      <c r="H76" s="32"/>
      <c r="I76" s="32"/>
      <c r="J76" s="101" t="s">
        <v>55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7" t="str">
        <f>E7</f>
        <v>VD Pastviny, zřízení sjezdu do nádrže</v>
      </c>
      <c r="F85" s="198"/>
      <c r="G85" s="198"/>
      <c r="H85" s="198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69" t="str">
        <f>E9</f>
        <v>SO 101 - komunikace</v>
      </c>
      <c r="F87" s="196"/>
      <c r="G87" s="196"/>
      <c r="H87" s="19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2" t="str">
        <f>IF(J12="","",J12)</f>
        <v>8. 3. 2022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24</v>
      </c>
      <c r="D91" s="29"/>
      <c r="E91" s="29"/>
      <c r="F91" s="22" t="str">
        <f>E15</f>
        <v>Povodí Labe, státní podnik</v>
      </c>
      <c r="G91" s="29"/>
      <c r="H91" s="29"/>
      <c r="I91" s="24" t="s">
        <v>31</v>
      </c>
      <c r="J91" s="27" t="str">
        <f>E21</f>
        <v>JDR.CZ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29</v>
      </c>
      <c r="D92" s="29"/>
      <c r="E92" s="29"/>
      <c r="F92" s="22" t="str">
        <f>IF(E18="","",E18)</f>
        <v>Vyplň údaj</v>
      </c>
      <c r="G92" s="29"/>
      <c r="H92" s="29"/>
      <c r="I92" s="24" t="s">
        <v>36</v>
      </c>
      <c r="J92" s="27" t="str">
        <f>E24</f>
        <v>JDR.CZ s.r.o.,  Matys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2" t="s">
        <v>94</v>
      </c>
      <c r="D94" s="94"/>
      <c r="E94" s="94"/>
      <c r="F94" s="94"/>
      <c r="G94" s="94"/>
      <c r="H94" s="94"/>
      <c r="I94" s="94"/>
      <c r="J94" s="103" t="s">
        <v>95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4" t="s">
        <v>96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customHeight="1">
      <c r="B97" s="105"/>
      <c r="D97" s="106" t="s">
        <v>98</v>
      </c>
      <c r="E97" s="107"/>
      <c r="F97" s="107"/>
      <c r="G97" s="107"/>
      <c r="H97" s="107"/>
      <c r="I97" s="107"/>
      <c r="J97" s="108">
        <f>J153</f>
        <v>0</v>
      </c>
      <c r="L97" s="105"/>
    </row>
    <row r="98" spans="1:31" s="10" customFormat="1" ht="19.899999999999999" customHeight="1">
      <c r="B98" s="109"/>
      <c r="D98" s="110" t="s">
        <v>99</v>
      </c>
      <c r="E98" s="111"/>
      <c r="F98" s="111"/>
      <c r="G98" s="111"/>
      <c r="H98" s="111"/>
      <c r="I98" s="111"/>
      <c r="J98" s="112">
        <f>J154</f>
        <v>0</v>
      </c>
      <c r="L98" s="109"/>
    </row>
    <row r="99" spans="1:31" s="9" customFormat="1" ht="24.95" customHeight="1">
      <c r="B99" s="105"/>
      <c r="D99" s="106" t="s">
        <v>100</v>
      </c>
      <c r="E99" s="107"/>
      <c r="F99" s="107"/>
      <c r="G99" s="107"/>
      <c r="H99" s="107"/>
      <c r="I99" s="107"/>
      <c r="J99" s="108">
        <f>J156</f>
        <v>0</v>
      </c>
      <c r="L99" s="105"/>
    </row>
    <row r="100" spans="1:31" s="10" customFormat="1" ht="19.899999999999999" customHeight="1">
      <c r="B100" s="109"/>
      <c r="D100" s="110" t="s">
        <v>101</v>
      </c>
      <c r="E100" s="111"/>
      <c r="F100" s="111"/>
      <c r="G100" s="111"/>
      <c r="H100" s="111"/>
      <c r="I100" s="111"/>
      <c r="J100" s="112">
        <f>J157</f>
        <v>0</v>
      </c>
      <c r="L100" s="109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102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16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197" t="str">
        <f>E7</f>
        <v>VD Pastviny, zřízení sjezdu do nádrže</v>
      </c>
      <c r="F110" s="198"/>
      <c r="G110" s="198"/>
      <c r="H110" s="198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91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69" t="str">
        <f>E9</f>
        <v>SO 101 - komunikace</v>
      </c>
      <c r="F112" s="196"/>
      <c r="G112" s="196"/>
      <c r="H112" s="196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20</v>
      </c>
      <c r="D114" s="29"/>
      <c r="E114" s="29"/>
      <c r="F114" s="22" t="str">
        <f>F12</f>
        <v xml:space="preserve"> </v>
      </c>
      <c r="G114" s="29"/>
      <c r="H114" s="29"/>
      <c r="I114" s="24" t="s">
        <v>22</v>
      </c>
      <c r="J114" s="52" t="str">
        <f>IF(J12="","",J12)</f>
        <v>8. 3. 2022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24</v>
      </c>
      <c r="D116" s="29"/>
      <c r="E116" s="29"/>
      <c r="F116" s="22" t="str">
        <f>E15</f>
        <v>Povodí Labe, státní podnik</v>
      </c>
      <c r="G116" s="29"/>
      <c r="H116" s="29"/>
      <c r="I116" s="24" t="s">
        <v>31</v>
      </c>
      <c r="J116" s="27" t="str">
        <f>E21</f>
        <v>JDR.CZ s.r.o.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29</v>
      </c>
      <c r="D117" s="29"/>
      <c r="E117" s="29"/>
      <c r="F117" s="22" t="str">
        <f>IF(E18="","",E18)</f>
        <v>Vyplň údaj</v>
      </c>
      <c r="G117" s="29"/>
      <c r="H117" s="29"/>
      <c r="I117" s="24" t="s">
        <v>36</v>
      </c>
      <c r="J117" s="27" t="str">
        <f>E24</f>
        <v>JDR.CZ s.r.o.,  Matys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13"/>
      <c r="B119" s="114"/>
      <c r="C119" s="115" t="s">
        <v>103</v>
      </c>
      <c r="D119" s="116" t="s">
        <v>64</v>
      </c>
      <c r="E119" s="116" t="s">
        <v>60</v>
      </c>
      <c r="F119" s="116" t="s">
        <v>61</v>
      </c>
      <c r="G119" s="116" t="s">
        <v>104</v>
      </c>
      <c r="H119" s="116" t="s">
        <v>105</v>
      </c>
      <c r="I119" s="116" t="s">
        <v>106</v>
      </c>
      <c r="J119" s="117" t="s">
        <v>95</v>
      </c>
      <c r="K119" s="118" t="s">
        <v>107</v>
      </c>
      <c r="L119" s="119"/>
      <c r="M119" s="59" t="s">
        <v>1</v>
      </c>
      <c r="N119" s="60" t="s">
        <v>43</v>
      </c>
      <c r="O119" s="60" t="s">
        <v>108</v>
      </c>
      <c r="P119" s="60" t="s">
        <v>109</v>
      </c>
      <c r="Q119" s="60" t="s">
        <v>110</v>
      </c>
      <c r="R119" s="60" t="s">
        <v>111</v>
      </c>
      <c r="S119" s="60" t="s">
        <v>112</v>
      </c>
      <c r="T119" s="61" t="s">
        <v>113</v>
      </c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</row>
    <row r="120" spans="1:65" s="2" customFormat="1" ht="22.9" customHeight="1">
      <c r="A120" s="29"/>
      <c r="B120" s="30"/>
      <c r="C120" s="66" t="s">
        <v>114</v>
      </c>
      <c r="D120" s="29"/>
      <c r="E120" s="29"/>
      <c r="F120" s="29"/>
      <c r="G120" s="29"/>
      <c r="H120" s="29"/>
      <c r="I120" s="29"/>
      <c r="J120" s="120">
        <f>BK120</f>
        <v>0</v>
      </c>
      <c r="K120" s="29"/>
      <c r="L120" s="30"/>
      <c r="M120" s="62"/>
      <c r="N120" s="53"/>
      <c r="O120" s="63"/>
      <c r="P120" s="121">
        <f>P121+SUM(P122:P153)+P156</f>
        <v>0</v>
      </c>
      <c r="Q120" s="63"/>
      <c r="R120" s="121">
        <f>R121+SUM(R122:R153)+R156</f>
        <v>0</v>
      </c>
      <c r="S120" s="63"/>
      <c r="T120" s="122">
        <f>T121+SUM(T122:T153)+T156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78</v>
      </c>
      <c r="AU120" s="14" t="s">
        <v>97</v>
      </c>
      <c r="BK120" s="123">
        <f>BK121+SUM(BK122:BK153)+BK156</f>
        <v>0</v>
      </c>
    </row>
    <row r="121" spans="1:65" s="2" customFormat="1" ht="24.2" customHeight="1">
      <c r="A121" s="29"/>
      <c r="B121" s="124"/>
      <c r="C121" s="125" t="s">
        <v>87</v>
      </c>
      <c r="D121" s="125" t="s">
        <v>115</v>
      </c>
      <c r="E121" s="126" t="s">
        <v>116</v>
      </c>
      <c r="F121" s="127" t="s">
        <v>117</v>
      </c>
      <c r="G121" s="128" t="s">
        <v>118</v>
      </c>
      <c r="H121" s="129">
        <v>1</v>
      </c>
      <c r="I121" s="130"/>
      <c r="J121" s="131">
        <f t="shared" ref="J121:J152" si="0">ROUND(I121*H121,2)</f>
        <v>0</v>
      </c>
      <c r="K121" s="132"/>
      <c r="L121" s="30"/>
      <c r="M121" s="133" t="s">
        <v>1</v>
      </c>
      <c r="N121" s="134" t="s">
        <v>44</v>
      </c>
      <c r="O121" s="55"/>
      <c r="P121" s="135">
        <f t="shared" ref="P121:P152" si="1">O121*H121</f>
        <v>0</v>
      </c>
      <c r="Q121" s="135">
        <v>0</v>
      </c>
      <c r="R121" s="135">
        <f t="shared" ref="R121:R152" si="2">Q121*H121</f>
        <v>0</v>
      </c>
      <c r="S121" s="135">
        <v>0</v>
      </c>
      <c r="T121" s="136">
        <f t="shared" ref="T121:T152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37" t="s">
        <v>119</v>
      </c>
      <c r="AT121" s="137" t="s">
        <v>115</v>
      </c>
      <c r="AU121" s="137" t="s">
        <v>79</v>
      </c>
      <c r="AY121" s="14" t="s">
        <v>120</v>
      </c>
      <c r="BE121" s="138">
        <f t="shared" ref="BE121:BE152" si="4">IF(N121="základní",J121,0)</f>
        <v>0</v>
      </c>
      <c r="BF121" s="138">
        <f t="shared" ref="BF121:BF152" si="5">IF(N121="snížená",J121,0)</f>
        <v>0</v>
      </c>
      <c r="BG121" s="138">
        <f t="shared" ref="BG121:BG152" si="6">IF(N121="zákl. přenesená",J121,0)</f>
        <v>0</v>
      </c>
      <c r="BH121" s="138">
        <f t="shared" ref="BH121:BH152" si="7">IF(N121="sníž. přenesená",J121,0)</f>
        <v>0</v>
      </c>
      <c r="BI121" s="138">
        <f t="shared" ref="BI121:BI152" si="8">IF(N121="nulová",J121,0)</f>
        <v>0</v>
      </c>
      <c r="BJ121" s="14" t="s">
        <v>87</v>
      </c>
      <c r="BK121" s="138">
        <f t="shared" ref="BK121:BK152" si="9">ROUND(I121*H121,2)</f>
        <v>0</v>
      </c>
      <c r="BL121" s="14" t="s">
        <v>119</v>
      </c>
      <c r="BM121" s="137" t="s">
        <v>121</v>
      </c>
    </row>
    <row r="122" spans="1:65" s="2" customFormat="1" ht="24.2" customHeight="1">
      <c r="A122" s="29"/>
      <c r="B122" s="124"/>
      <c r="C122" s="125" t="s">
        <v>89</v>
      </c>
      <c r="D122" s="125" t="s">
        <v>115</v>
      </c>
      <c r="E122" s="126" t="s">
        <v>122</v>
      </c>
      <c r="F122" s="127" t="s">
        <v>123</v>
      </c>
      <c r="G122" s="128" t="s">
        <v>118</v>
      </c>
      <c r="H122" s="129">
        <v>1</v>
      </c>
      <c r="I122" s="130"/>
      <c r="J122" s="131">
        <f t="shared" si="0"/>
        <v>0</v>
      </c>
      <c r="K122" s="132"/>
      <c r="L122" s="30"/>
      <c r="M122" s="133" t="s">
        <v>1</v>
      </c>
      <c r="N122" s="134" t="s">
        <v>44</v>
      </c>
      <c r="O122" s="55"/>
      <c r="P122" s="135">
        <f t="shared" si="1"/>
        <v>0</v>
      </c>
      <c r="Q122" s="135">
        <v>0</v>
      </c>
      <c r="R122" s="135">
        <f t="shared" si="2"/>
        <v>0</v>
      </c>
      <c r="S122" s="135">
        <v>0</v>
      </c>
      <c r="T122" s="136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37" t="s">
        <v>119</v>
      </c>
      <c r="AT122" s="137" t="s">
        <v>115</v>
      </c>
      <c r="AU122" s="137" t="s">
        <v>79</v>
      </c>
      <c r="AY122" s="14" t="s">
        <v>120</v>
      </c>
      <c r="BE122" s="138">
        <f t="shared" si="4"/>
        <v>0</v>
      </c>
      <c r="BF122" s="138">
        <f t="shared" si="5"/>
        <v>0</v>
      </c>
      <c r="BG122" s="138">
        <f t="shared" si="6"/>
        <v>0</v>
      </c>
      <c r="BH122" s="138">
        <f t="shared" si="7"/>
        <v>0</v>
      </c>
      <c r="BI122" s="138">
        <f t="shared" si="8"/>
        <v>0</v>
      </c>
      <c r="BJ122" s="14" t="s">
        <v>87</v>
      </c>
      <c r="BK122" s="138">
        <f t="shared" si="9"/>
        <v>0</v>
      </c>
      <c r="BL122" s="14" t="s">
        <v>119</v>
      </c>
      <c r="BM122" s="137" t="s">
        <v>124</v>
      </c>
    </row>
    <row r="123" spans="1:65" s="2" customFormat="1" ht="24.2" customHeight="1">
      <c r="A123" s="29"/>
      <c r="B123" s="124"/>
      <c r="C123" s="125" t="s">
        <v>125</v>
      </c>
      <c r="D123" s="125" t="s">
        <v>115</v>
      </c>
      <c r="E123" s="126" t="s">
        <v>126</v>
      </c>
      <c r="F123" s="127" t="s">
        <v>127</v>
      </c>
      <c r="G123" s="128" t="s">
        <v>118</v>
      </c>
      <c r="H123" s="129">
        <v>1</v>
      </c>
      <c r="I123" s="130"/>
      <c r="J123" s="131">
        <f t="shared" si="0"/>
        <v>0</v>
      </c>
      <c r="K123" s="132"/>
      <c r="L123" s="30"/>
      <c r="M123" s="133" t="s">
        <v>1</v>
      </c>
      <c r="N123" s="134" t="s">
        <v>44</v>
      </c>
      <c r="O123" s="55"/>
      <c r="P123" s="135">
        <f t="shared" si="1"/>
        <v>0</v>
      </c>
      <c r="Q123" s="135">
        <v>0</v>
      </c>
      <c r="R123" s="135">
        <f t="shared" si="2"/>
        <v>0</v>
      </c>
      <c r="S123" s="135">
        <v>0</v>
      </c>
      <c r="T123" s="136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37" t="s">
        <v>119</v>
      </c>
      <c r="AT123" s="137" t="s">
        <v>115</v>
      </c>
      <c r="AU123" s="137" t="s">
        <v>79</v>
      </c>
      <c r="AY123" s="14" t="s">
        <v>120</v>
      </c>
      <c r="BE123" s="138">
        <f t="shared" si="4"/>
        <v>0</v>
      </c>
      <c r="BF123" s="138">
        <f t="shared" si="5"/>
        <v>0</v>
      </c>
      <c r="BG123" s="138">
        <f t="shared" si="6"/>
        <v>0</v>
      </c>
      <c r="BH123" s="138">
        <f t="shared" si="7"/>
        <v>0</v>
      </c>
      <c r="BI123" s="138">
        <f t="shared" si="8"/>
        <v>0</v>
      </c>
      <c r="BJ123" s="14" t="s">
        <v>87</v>
      </c>
      <c r="BK123" s="138">
        <f t="shared" si="9"/>
        <v>0</v>
      </c>
      <c r="BL123" s="14" t="s">
        <v>119</v>
      </c>
      <c r="BM123" s="137" t="s">
        <v>128</v>
      </c>
    </row>
    <row r="124" spans="1:65" s="2" customFormat="1" ht="33" customHeight="1">
      <c r="A124" s="29"/>
      <c r="B124" s="124"/>
      <c r="C124" s="125" t="s">
        <v>119</v>
      </c>
      <c r="D124" s="125" t="s">
        <v>115</v>
      </c>
      <c r="E124" s="126" t="s">
        <v>129</v>
      </c>
      <c r="F124" s="127" t="s">
        <v>130</v>
      </c>
      <c r="G124" s="128" t="s">
        <v>131</v>
      </c>
      <c r="H124" s="129">
        <v>2</v>
      </c>
      <c r="I124" s="130"/>
      <c r="J124" s="131">
        <f t="shared" si="0"/>
        <v>0</v>
      </c>
      <c r="K124" s="132"/>
      <c r="L124" s="30"/>
      <c r="M124" s="133" t="s">
        <v>1</v>
      </c>
      <c r="N124" s="134" t="s">
        <v>44</v>
      </c>
      <c r="O124" s="55"/>
      <c r="P124" s="135">
        <f t="shared" si="1"/>
        <v>0</v>
      </c>
      <c r="Q124" s="135">
        <v>0</v>
      </c>
      <c r="R124" s="135">
        <f t="shared" si="2"/>
        <v>0</v>
      </c>
      <c r="S124" s="135">
        <v>0</v>
      </c>
      <c r="T124" s="136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37" t="s">
        <v>119</v>
      </c>
      <c r="AT124" s="137" t="s">
        <v>115</v>
      </c>
      <c r="AU124" s="137" t="s">
        <v>79</v>
      </c>
      <c r="AY124" s="14" t="s">
        <v>120</v>
      </c>
      <c r="BE124" s="138">
        <f t="shared" si="4"/>
        <v>0</v>
      </c>
      <c r="BF124" s="138">
        <f t="shared" si="5"/>
        <v>0</v>
      </c>
      <c r="BG124" s="138">
        <f t="shared" si="6"/>
        <v>0</v>
      </c>
      <c r="BH124" s="138">
        <f t="shared" si="7"/>
        <v>0</v>
      </c>
      <c r="BI124" s="138">
        <f t="shared" si="8"/>
        <v>0</v>
      </c>
      <c r="BJ124" s="14" t="s">
        <v>87</v>
      </c>
      <c r="BK124" s="138">
        <f t="shared" si="9"/>
        <v>0</v>
      </c>
      <c r="BL124" s="14" t="s">
        <v>119</v>
      </c>
      <c r="BM124" s="137" t="s">
        <v>132</v>
      </c>
    </row>
    <row r="125" spans="1:65" s="2" customFormat="1" ht="16.5" customHeight="1">
      <c r="A125" s="29"/>
      <c r="B125" s="124"/>
      <c r="C125" s="125" t="s">
        <v>133</v>
      </c>
      <c r="D125" s="125" t="s">
        <v>115</v>
      </c>
      <c r="E125" s="126" t="s">
        <v>134</v>
      </c>
      <c r="F125" s="127" t="s">
        <v>135</v>
      </c>
      <c r="G125" s="128" t="s">
        <v>136</v>
      </c>
      <c r="H125" s="129">
        <v>1</v>
      </c>
      <c r="I125" s="130"/>
      <c r="J125" s="131">
        <f t="shared" si="0"/>
        <v>0</v>
      </c>
      <c r="K125" s="132"/>
      <c r="L125" s="30"/>
      <c r="M125" s="133" t="s">
        <v>1</v>
      </c>
      <c r="N125" s="134" t="s">
        <v>44</v>
      </c>
      <c r="O125" s="55"/>
      <c r="P125" s="135">
        <f t="shared" si="1"/>
        <v>0</v>
      </c>
      <c r="Q125" s="135">
        <v>0</v>
      </c>
      <c r="R125" s="135">
        <f t="shared" si="2"/>
        <v>0</v>
      </c>
      <c r="S125" s="135">
        <v>0</v>
      </c>
      <c r="T125" s="136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37" t="s">
        <v>119</v>
      </c>
      <c r="AT125" s="137" t="s">
        <v>115</v>
      </c>
      <c r="AU125" s="137" t="s">
        <v>79</v>
      </c>
      <c r="AY125" s="14" t="s">
        <v>120</v>
      </c>
      <c r="BE125" s="138">
        <f t="shared" si="4"/>
        <v>0</v>
      </c>
      <c r="BF125" s="138">
        <f t="shared" si="5"/>
        <v>0</v>
      </c>
      <c r="BG125" s="138">
        <f t="shared" si="6"/>
        <v>0</v>
      </c>
      <c r="BH125" s="138">
        <f t="shared" si="7"/>
        <v>0</v>
      </c>
      <c r="BI125" s="138">
        <f t="shared" si="8"/>
        <v>0</v>
      </c>
      <c r="BJ125" s="14" t="s">
        <v>87</v>
      </c>
      <c r="BK125" s="138">
        <f t="shared" si="9"/>
        <v>0</v>
      </c>
      <c r="BL125" s="14" t="s">
        <v>119</v>
      </c>
      <c r="BM125" s="137" t="s">
        <v>137</v>
      </c>
    </row>
    <row r="126" spans="1:65" s="2" customFormat="1" ht="24.2" customHeight="1">
      <c r="A126" s="29"/>
      <c r="B126" s="124"/>
      <c r="C126" s="125" t="s">
        <v>138</v>
      </c>
      <c r="D126" s="125" t="s">
        <v>115</v>
      </c>
      <c r="E126" s="126" t="s">
        <v>139</v>
      </c>
      <c r="F126" s="127" t="s">
        <v>140</v>
      </c>
      <c r="G126" s="128" t="s">
        <v>118</v>
      </c>
      <c r="H126" s="129">
        <v>1</v>
      </c>
      <c r="I126" s="130"/>
      <c r="J126" s="131">
        <f t="shared" si="0"/>
        <v>0</v>
      </c>
      <c r="K126" s="132"/>
      <c r="L126" s="30"/>
      <c r="M126" s="133" t="s">
        <v>1</v>
      </c>
      <c r="N126" s="134" t="s">
        <v>44</v>
      </c>
      <c r="O126" s="55"/>
      <c r="P126" s="135">
        <f t="shared" si="1"/>
        <v>0</v>
      </c>
      <c r="Q126" s="135">
        <v>0</v>
      </c>
      <c r="R126" s="135">
        <f t="shared" si="2"/>
        <v>0</v>
      </c>
      <c r="S126" s="135">
        <v>0</v>
      </c>
      <c r="T126" s="136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37" t="s">
        <v>119</v>
      </c>
      <c r="AT126" s="137" t="s">
        <v>115</v>
      </c>
      <c r="AU126" s="137" t="s">
        <v>79</v>
      </c>
      <c r="AY126" s="14" t="s">
        <v>120</v>
      </c>
      <c r="BE126" s="138">
        <f t="shared" si="4"/>
        <v>0</v>
      </c>
      <c r="BF126" s="138">
        <f t="shared" si="5"/>
        <v>0</v>
      </c>
      <c r="BG126" s="138">
        <f t="shared" si="6"/>
        <v>0</v>
      </c>
      <c r="BH126" s="138">
        <f t="shared" si="7"/>
        <v>0</v>
      </c>
      <c r="BI126" s="138">
        <f t="shared" si="8"/>
        <v>0</v>
      </c>
      <c r="BJ126" s="14" t="s">
        <v>87</v>
      </c>
      <c r="BK126" s="138">
        <f t="shared" si="9"/>
        <v>0</v>
      </c>
      <c r="BL126" s="14" t="s">
        <v>119</v>
      </c>
      <c r="BM126" s="137" t="s">
        <v>141</v>
      </c>
    </row>
    <row r="127" spans="1:65" s="2" customFormat="1" ht="16.5" customHeight="1">
      <c r="A127" s="29"/>
      <c r="B127" s="124"/>
      <c r="C127" s="125" t="s">
        <v>142</v>
      </c>
      <c r="D127" s="125" t="s">
        <v>115</v>
      </c>
      <c r="E127" s="126" t="s">
        <v>143</v>
      </c>
      <c r="F127" s="127" t="s">
        <v>144</v>
      </c>
      <c r="G127" s="128" t="s">
        <v>145</v>
      </c>
      <c r="H127" s="129">
        <v>50</v>
      </c>
      <c r="I127" s="130"/>
      <c r="J127" s="131">
        <f t="shared" si="0"/>
        <v>0</v>
      </c>
      <c r="K127" s="132"/>
      <c r="L127" s="30"/>
      <c r="M127" s="133" t="s">
        <v>1</v>
      </c>
      <c r="N127" s="134" t="s">
        <v>44</v>
      </c>
      <c r="O127" s="55"/>
      <c r="P127" s="135">
        <f t="shared" si="1"/>
        <v>0</v>
      </c>
      <c r="Q127" s="135">
        <v>0</v>
      </c>
      <c r="R127" s="135">
        <f t="shared" si="2"/>
        <v>0</v>
      </c>
      <c r="S127" s="135">
        <v>0</v>
      </c>
      <c r="T127" s="136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37" t="s">
        <v>119</v>
      </c>
      <c r="AT127" s="137" t="s">
        <v>115</v>
      </c>
      <c r="AU127" s="137" t="s">
        <v>79</v>
      </c>
      <c r="AY127" s="14" t="s">
        <v>120</v>
      </c>
      <c r="BE127" s="138">
        <f t="shared" si="4"/>
        <v>0</v>
      </c>
      <c r="BF127" s="138">
        <f t="shared" si="5"/>
        <v>0</v>
      </c>
      <c r="BG127" s="138">
        <f t="shared" si="6"/>
        <v>0</v>
      </c>
      <c r="BH127" s="138">
        <f t="shared" si="7"/>
        <v>0</v>
      </c>
      <c r="BI127" s="138">
        <f t="shared" si="8"/>
        <v>0</v>
      </c>
      <c r="BJ127" s="14" t="s">
        <v>87</v>
      </c>
      <c r="BK127" s="138">
        <f t="shared" si="9"/>
        <v>0</v>
      </c>
      <c r="BL127" s="14" t="s">
        <v>119</v>
      </c>
      <c r="BM127" s="137" t="s">
        <v>146</v>
      </c>
    </row>
    <row r="128" spans="1:65" s="2" customFormat="1" ht="24.2" customHeight="1">
      <c r="A128" s="29"/>
      <c r="B128" s="124"/>
      <c r="C128" s="125" t="s">
        <v>147</v>
      </c>
      <c r="D128" s="125" t="s">
        <v>115</v>
      </c>
      <c r="E128" s="126" t="s">
        <v>148</v>
      </c>
      <c r="F128" s="127" t="s">
        <v>149</v>
      </c>
      <c r="G128" s="128" t="s">
        <v>131</v>
      </c>
      <c r="H128" s="129">
        <v>1</v>
      </c>
      <c r="I128" s="130"/>
      <c r="J128" s="131">
        <f t="shared" si="0"/>
        <v>0</v>
      </c>
      <c r="K128" s="132"/>
      <c r="L128" s="30"/>
      <c r="M128" s="133" t="s">
        <v>1</v>
      </c>
      <c r="N128" s="134" t="s">
        <v>44</v>
      </c>
      <c r="O128" s="55"/>
      <c r="P128" s="135">
        <f t="shared" si="1"/>
        <v>0</v>
      </c>
      <c r="Q128" s="135">
        <v>0</v>
      </c>
      <c r="R128" s="135">
        <f t="shared" si="2"/>
        <v>0</v>
      </c>
      <c r="S128" s="135">
        <v>0</v>
      </c>
      <c r="T128" s="136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37" t="s">
        <v>119</v>
      </c>
      <c r="AT128" s="137" t="s">
        <v>115</v>
      </c>
      <c r="AU128" s="137" t="s">
        <v>79</v>
      </c>
      <c r="AY128" s="14" t="s">
        <v>120</v>
      </c>
      <c r="BE128" s="138">
        <f t="shared" si="4"/>
        <v>0</v>
      </c>
      <c r="BF128" s="138">
        <f t="shared" si="5"/>
        <v>0</v>
      </c>
      <c r="BG128" s="138">
        <f t="shared" si="6"/>
        <v>0</v>
      </c>
      <c r="BH128" s="138">
        <f t="shared" si="7"/>
        <v>0</v>
      </c>
      <c r="BI128" s="138">
        <f t="shared" si="8"/>
        <v>0</v>
      </c>
      <c r="BJ128" s="14" t="s">
        <v>87</v>
      </c>
      <c r="BK128" s="138">
        <f t="shared" si="9"/>
        <v>0</v>
      </c>
      <c r="BL128" s="14" t="s">
        <v>119</v>
      </c>
      <c r="BM128" s="137" t="s">
        <v>150</v>
      </c>
    </row>
    <row r="129" spans="1:65" s="2" customFormat="1" ht="24.2" customHeight="1">
      <c r="A129" s="29"/>
      <c r="B129" s="124"/>
      <c r="C129" s="125" t="s">
        <v>151</v>
      </c>
      <c r="D129" s="125" t="s">
        <v>115</v>
      </c>
      <c r="E129" s="126" t="s">
        <v>152</v>
      </c>
      <c r="F129" s="127" t="s">
        <v>153</v>
      </c>
      <c r="G129" s="128" t="s">
        <v>131</v>
      </c>
      <c r="H129" s="129">
        <v>1</v>
      </c>
      <c r="I129" s="130"/>
      <c r="J129" s="131">
        <f t="shared" si="0"/>
        <v>0</v>
      </c>
      <c r="K129" s="132"/>
      <c r="L129" s="30"/>
      <c r="M129" s="133" t="s">
        <v>1</v>
      </c>
      <c r="N129" s="134" t="s">
        <v>44</v>
      </c>
      <c r="O129" s="55"/>
      <c r="P129" s="135">
        <f t="shared" si="1"/>
        <v>0</v>
      </c>
      <c r="Q129" s="135">
        <v>0</v>
      </c>
      <c r="R129" s="135">
        <f t="shared" si="2"/>
        <v>0</v>
      </c>
      <c r="S129" s="135">
        <v>0</v>
      </c>
      <c r="T129" s="136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37" t="s">
        <v>119</v>
      </c>
      <c r="AT129" s="137" t="s">
        <v>115</v>
      </c>
      <c r="AU129" s="137" t="s">
        <v>79</v>
      </c>
      <c r="AY129" s="14" t="s">
        <v>120</v>
      </c>
      <c r="BE129" s="138">
        <f t="shared" si="4"/>
        <v>0</v>
      </c>
      <c r="BF129" s="138">
        <f t="shared" si="5"/>
        <v>0</v>
      </c>
      <c r="BG129" s="138">
        <f t="shared" si="6"/>
        <v>0</v>
      </c>
      <c r="BH129" s="138">
        <f t="shared" si="7"/>
        <v>0</v>
      </c>
      <c r="BI129" s="138">
        <f t="shared" si="8"/>
        <v>0</v>
      </c>
      <c r="BJ129" s="14" t="s">
        <v>87</v>
      </c>
      <c r="BK129" s="138">
        <f t="shared" si="9"/>
        <v>0</v>
      </c>
      <c r="BL129" s="14" t="s">
        <v>119</v>
      </c>
      <c r="BM129" s="137" t="s">
        <v>154</v>
      </c>
    </row>
    <row r="130" spans="1:65" s="2" customFormat="1" ht="16.5" customHeight="1">
      <c r="A130" s="29"/>
      <c r="B130" s="124"/>
      <c r="C130" s="125" t="s">
        <v>155</v>
      </c>
      <c r="D130" s="125" t="s">
        <v>115</v>
      </c>
      <c r="E130" s="126" t="s">
        <v>156</v>
      </c>
      <c r="F130" s="127" t="s">
        <v>157</v>
      </c>
      <c r="G130" s="128" t="s">
        <v>131</v>
      </c>
      <c r="H130" s="129">
        <v>3</v>
      </c>
      <c r="I130" s="130"/>
      <c r="J130" s="131">
        <f t="shared" si="0"/>
        <v>0</v>
      </c>
      <c r="K130" s="132"/>
      <c r="L130" s="30"/>
      <c r="M130" s="133" t="s">
        <v>1</v>
      </c>
      <c r="N130" s="134" t="s">
        <v>44</v>
      </c>
      <c r="O130" s="55"/>
      <c r="P130" s="135">
        <f t="shared" si="1"/>
        <v>0</v>
      </c>
      <c r="Q130" s="135">
        <v>0</v>
      </c>
      <c r="R130" s="135">
        <f t="shared" si="2"/>
        <v>0</v>
      </c>
      <c r="S130" s="135">
        <v>0</v>
      </c>
      <c r="T130" s="136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37" t="s">
        <v>119</v>
      </c>
      <c r="AT130" s="137" t="s">
        <v>115</v>
      </c>
      <c r="AU130" s="137" t="s">
        <v>79</v>
      </c>
      <c r="AY130" s="14" t="s">
        <v>120</v>
      </c>
      <c r="BE130" s="138">
        <f t="shared" si="4"/>
        <v>0</v>
      </c>
      <c r="BF130" s="138">
        <f t="shared" si="5"/>
        <v>0</v>
      </c>
      <c r="BG130" s="138">
        <f t="shared" si="6"/>
        <v>0</v>
      </c>
      <c r="BH130" s="138">
        <f t="shared" si="7"/>
        <v>0</v>
      </c>
      <c r="BI130" s="138">
        <f t="shared" si="8"/>
        <v>0</v>
      </c>
      <c r="BJ130" s="14" t="s">
        <v>87</v>
      </c>
      <c r="BK130" s="138">
        <f t="shared" si="9"/>
        <v>0</v>
      </c>
      <c r="BL130" s="14" t="s">
        <v>119</v>
      </c>
      <c r="BM130" s="137" t="s">
        <v>158</v>
      </c>
    </row>
    <row r="131" spans="1:65" s="2" customFormat="1" ht="24.2" customHeight="1">
      <c r="A131" s="29"/>
      <c r="B131" s="124"/>
      <c r="C131" s="125" t="s">
        <v>159</v>
      </c>
      <c r="D131" s="125" t="s">
        <v>115</v>
      </c>
      <c r="E131" s="126" t="s">
        <v>160</v>
      </c>
      <c r="F131" s="127" t="s">
        <v>161</v>
      </c>
      <c r="G131" s="128" t="s">
        <v>162</v>
      </c>
      <c r="H131" s="129">
        <v>8</v>
      </c>
      <c r="I131" s="130"/>
      <c r="J131" s="131">
        <f t="shared" si="0"/>
        <v>0</v>
      </c>
      <c r="K131" s="132"/>
      <c r="L131" s="30"/>
      <c r="M131" s="133" t="s">
        <v>1</v>
      </c>
      <c r="N131" s="134" t="s">
        <v>44</v>
      </c>
      <c r="O131" s="55"/>
      <c r="P131" s="135">
        <f t="shared" si="1"/>
        <v>0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37" t="s">
        <v>119</v>
      </c>
      <c r="AT131" s="137" t="s">
        <v>115</v>
      </c>
      <c r="AU131" s="137" t="s">
        <v>79</v>
      </c>
      <c r="AY131" s="14" t="s">
        <v>120</v>
      </c>
      <c r="BE131" s="138">
        <f t="shared" si="4"/>
        <v>0</v>
      </c>
      <c r="BF131" s="138">
        <f t="shared" si="5"/>
        <v>0</v>
      </c>
      <c r="BG131" s="138">
        <f t="shared" si="6"/>
        <v>0</v>
      </c>
      <c r="BH131" s="138">
        <f t="shared" si="7"/>
        <v>0</v>
      </c>
      <c r="BI131" s="138">
        <f t="shared" si="8"/>
        <v>0</v>
      </c>
      <c r="BJ131" s="14" t="s">
        <v>87</v>
      </c>
      <c r="BK131" s="138">
        <f t="shared" si="9"/>
        <v>0</v>
      </c>
      <c r="BL131" s="14" t="s">
        <v>119</v>
      </c>
      <c r="BM131" s="137" t="s">
        <v>163</v>
      </c>
    </row>
    <row r="132" spans="1:65" s="2" customFormat="1" ht="24.2" customHeight="1">
      <c r="A132" s="29"/>
      <c r="B132" s="124"/>
      <c r="C132" s="125" t="s">
        <v>164</v>
      </c>
      <c r="D132" s="125" t="s">
        <v>115</v>
      </c>
      <c r="E132" s="126" t="s">
        <v>165</v>
      </c>
      <c r="F132" s="127" t="s">
        <v>166</v>
      </c>
      <c r="G132" s="128" t="s">
        <v>167</v>
      </c>
      <c r="H132" s="129">
        <v>37.65</v>
      </c>
      <c r="I132" s="130"/>
      <c r="J132" s="131">
        <f t="shared" si="0"/>
        <v>0</v>
      </c>
      <c r="K132" s="132"/>
      <c r="L132" s="30"/>
      <c r="M132" s="133" t="s">
        <v>1</v>
      </c>
      <c r="N132" s="134" t="s">
        <v>44</v>
      </c>
      <c r="O132" s="55"/>
      <c r="P132" s="135">
        <f t="shared" si="1"/>
        <v>0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37" t="s">
        <v>119</v>
      </c>
      <c r="AT132" s="137" t="s">
        <v>115</v>
      </c>
      <c r="AU132" s="137" t="s">
        <v>79</v>
      </c>
      <c r="AY132" s="14" t="s">
        <v>120</v>
      </c>
      <c r="BE132" s="138">
        <f t="shared" si="4"/>
        <v>0</v>
      </c>
      <c r="BF132" s="138">
        <f t="shared" si="5"/>
        <v>0</v>
      </c>
      <c r="BG132" s="138">
        <f t="shared" si="6"/>
        <v>0</v>
      </c>
      <c r="BH132" s="138">
        <f t="shared" si="7"/>
        <v>0</v>
      </c>
      <c r="BI132" s="138">
        <f t="shared" si="8"/>
        <v>0</v>
      </c>
      <c r="BJ132" s="14" t="s">
        <v>87</v>
      </c>
      <c r="BK132" s="138">
        <f t="shared" si="9"/>
        <v>0</v>
      </c>
      <c r="BL132" s="14" t="s">
        <v>119</v>
      </c>
      <c r="BM132" s="137" t="s">
        <v>168</v>
      </c>
    </row>
    <row r="133" spans="1:65" s="2" customFormat="1" ht="24.2" customHeight="1">
      <c r="A133" s="29"/>
      <c r="B133" s="124"/>
      <c r="C133" s="125" t="s">
        <v>169</v>
      </c>
      <c r="D133" s="125" t="s">
        <v>115</v>
      </c>
      <c r="E133" s="126" t="s">
        <v>170</v>
      </c>
      <c r="F133" s="127" t="s">
        <v>171</v>
      </c>
      <c r="G133" s="128" t="s">
        <v>167</v>
      </c>
      <c r="H133" s="129">
        <v>257.76</v>
      </c>
      <c r="I133" s="130"/>
      <c r="J133" s="131">
        <f t="shared" si="0"/>
        <v>0</v>
      </c>
      <c r="K133" s="132"/>
      <c r="L133" s="30"/>
      <c r="M133" s="133" t="s">
        <v>1</v>
      </c>
      <c r="N133" s="134" t="s">
        <v>44</v>
      </c>
      <c r="O133" s="55"/>
      <c r="P133" s="135">
        <f t="shared" si="1"/>
        <v>0</v>
      </c>
      <c r="Q133" s="135">
        <v>0</v>
      </c>
      <c r="R133" s="135">
        <f t="shared" si="2"/>
        <v>0</v>
      </c>
      <c r="S133" s="135">
        <v>0</v>
      </c>
      <c r="T133" s="136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37" t="s">
        <v>119</v>
      </c>
      <c r="AT133" s="137" t="s">
        <v>115</v>
      </c>
      <c r="AU133" s="137" t="s">
        <v>79</v>
      </c>
      <c r="AY133" s="14" t="s">
        <v>120</v>
      </c>
      <c r="BE133" s="138">
        <f t="shared" si="4"/>
        <v>0</v>
      </c>
      <c r="BF133" s="138">
        <f t="shared" si="5"/>
        <v>0</v>
      </c>
      <c r="BG133" s="138">
        <f t="shared" si="6"/>
        <v>0</v>
      </c>
      <c r="BH133" s="138">
        <f t="shared" si="7"/>
        <v>0</v>
      </c>
      <c r="BI133" s="138">
        <f t="shared" si="8"/>
        <v>0</v>
      </c>
      <c r="BJ133" s="14" t="s">
        <v>87</v>
      </c>
      <c r="BK133" s="138">
        <f t="shared" si="9"/>
        <v>0</v>
      </c>
      <c r="BL133" s="14" t="s">
        <v>119</v>
      </c>
      <c r="BM133" s="137" t="s">
        <v>172</v>
      </c>
    </row>
    <row r="134" spans="1:65" s="2" customFormat="1" ht="24.2" customHeight="1">
      <c r="A134" s="29"/>
      <c r="B134" s="124"/>
      <c r="C134" s="125" t="s">
        <v>173</v>
      </c>
      <c r="D134" s="125" t="s">
        <v>115</v>
      </c>
      <c r="E134" s="126" t="s">
        <v>174</v>
      </c>
      <c r="F134" s="127" t="s">
        <v>175</v>
      </c>
      <c r="G134" s="128" t="s">
        <v>167</v>
      </c>
      <c r="H134" s="129">
        <v>10.8</v>
      </c>
      <c r="I134" s="130"/>
      <c r="J134" s="131">
        <f t="shared" si="0"/>
        <v>0</v>
      </c>
      <c r="K134" s="132"/>
      <c r="L134" s="30"/>
      <c r="M134" s="133" t="s">
        <v>1</v>
      </c>
      <c r="N134" s="134" t="s">
        <v>44</v>
      </c>
      <c r="O134" s="55"/>
      <c r="P134" s="135">
        <f t="shared" si="1"/>
        <v>0</v>
      </c>
      <c r="Q134" s="135">
        <v>0</v>
      </c>
      <c r="R134" s="135">
        <f t="shared" si="2"/>
        <v>0</v>
      </c>
      <c r="S134" s="135">
        <v>0</v>
      </c>
      <c r="T134" s="136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37" t="s">
        <v>119</v>
      </c>
      <c r="AT134" s="137" t="s">
        <v>115</v>
      </c>
      <c r="AU134" s="137" t="s">
        <v>79</v>
      </c>
      <c r="AY134" s="14" t="s">
        <v>120</v>
      </c>
      <c r="BE134" s="138">
        <f t="shared" si="4"/>
        <v>0</v>
      </c>
      <c r="BF134" s="138">
        <f t="shared" si="5"/>
        <v>0</v>
      </c>
      <c r="BG134" s="138">
        <f t="shared" si="6"/>
        <v>0</v>
      </c>
      <c r="BH134" s="138">
        <f t="shared" si="7"/>
        <v>0</v>
      </c>
      <c r="BI134" s="138">
        <f t="shared" si="8"/>
        <v>0</v>
      </c>
      <c r="BJ134" s="14" t="s">
        <v>87</v>
      </c>
      <c r="BK134" s="138">
        <f t="shared" si="9"/>
        <v>0</v>
      </c>
      <c r="BL134" s="14" t="s">
        <v>119</v>
      </c>
      <c r="BM134" s="137" t="s">
        <v>176</v>
      </c>
    </row>
    <row r="135" spans="1:65" s="2" customFormat="1" ht="21.75" customHeight="1">
      <c r="A135" s="29"/>
      <c r="B135" s="124"/>
      <c r="C135" s="125" t="s">
        <v>8</v>
      </c>
      <c r="D135" s="125" t="s">
        <v>115</v>
      </c>
      <c r="E135" s="126" t="s">
        <v>177</v>
      </c>
      <c r="F135" s="127" t="s">
        <v>178</v>
      </c>
      <c r="G135" s="128" t="s">
        <v>145</v>
      </c>
      <c r="H135" s="129">
        <v>358</v>
      </c>
      <c r="I135" s="130"/>
      <c r="J135" s="131">
        <f t="shared" si="0"/>
        <v>0</v>
      </c>
      <c r="K135" s="132"/>
      <c r="L135" s="30"/>
      <c r="M135" s="133" t="s">
        <v>1</v>
      </c>
      <c r="N135" s="134" t="s">
        <v>44</v>
      </c>
      <c r="O135" s="55"/>
      <c r="P135" s="135">
        <f t="shared" si="1"/>
        <v>0</v>
      </c>
      <c r="Q135" s="135">
        <v>0</v>
      </c>
      <c r="R135" s="135">
        <f t="shared" si="2"/>
        <v>0</v>
      </c>
      <c r="S135" s="135">
        <v>0</v>
      </c>
      <c r="T135" s="13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37" t="s">
        <v>119</v>
      </c>
      <c r="AT135" s="137" t="s">
        <v>115</v>
      </c>
      <c r="AU135" s="137" t="s">
        <v>79</v>
      </c>
      <c r="AY135" s="14" t="s">
        <v>120</v>
      </c>
      <c r="BE135" s="138">
        <f t="shared" si="4"/>
        <v>0</v>
      </c>
      <c r="BF135" s="138">
        <f t="shared" si="5"/>
        <v>0</v>
      </c>
      <c r="BG135" s="138">
        <f t="shared" si="6"/>
        <v>0</v>
      </c>
      <c r="BH135" s="138">
        <f t="shared" si="7"/>
        <v>0</v>
      </c>
      <c r="BI135" s="138">
        <f t="shared" si="8"/>
        <v>0</v>
      </c>
      <c r="BJ135" s="14" t="s">
        <v>87</v>
      </c>
      <c r="BK135" s="138">
        <f t="shared" si="9"/>
        <v>0</v>
      </c>
      <c r="BL135" s="14" t="s">
        <v>119</v>
      </c>
      <c r="BM135" s="137" t="s">
        <v>179</v>
      </c>
    </row>
    <row r="136" spans="1:65" s="2" customFormat="1" ht="16.5" customHeight="1">
      <c r="A136" s="29"/>
      <c r="B136" s="124"/>
      <c r="C136" s="125" t="s">
        <v>180</v>
      </c>
      <c r="D136" s="125" t="s">
        <v>115</v>
      </c>
      <c r="E136" s="126" t="s">
        <v>181</v>
      </c>
      <c r="F136" s="127" t="s">
        <v>182</v>
      </c>
      <c r="G136" s="128" t="s">
        <v>167</v>
      </c>
      <c r="H136" s="129">
        <v>16.2</v>
      </c>
      <c r="I136" s="130"/>
      <c r="J136" s="131">
        <f t="shared" si="0"/>
        <v>0</v>
      </c>
      <c r="K136" s="132"/>
      <c r="L136" s="30"/>
      <c r="M136" s="133" t="s">
        <v>1</v>
      </c>
      <c r="N136" s="134" t="s">
        <v>44</v>
      </c>
      <c r="O136" s="55"/>
      <c r="P136" s="135">
        <f t="shared" si="1"/>
        <v>0</v>
      </c>
      <c r="Q136" s="135">
        <v>0</v>
      </c>
      <c r="R136" s="135">
        <f t="shared" si="2"/>
        <v>0</v>
      </c>
      <c r="S136" s="135">
        <v>0</v>
      </c>
      <c r="T136" s="136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37" t="s">
        <v>119</v>
      </c>
      <c r="AT136" s="137" t="s">
        <v>115</v>
      </c>
      <c r="AU136" s="137" t="s">
        <v>79</v>
      </c>
      <c r="AY136" s="14" t="s">
        <v>120</v>
      </c>
      <c r="BE136" s="138">
        <f t="shared" si="4"/>
        <v>0</v>
      </c>
      <c r="BF136" s="138">
        <f t="shared" si="5"/>
        <v>0</v>
      </c>
      <c r="BG136" s="138">
        <f t="shared" si="6"/>
        <v>0</v>
      </c>
      <c r="BH136" s="138">
        <f t="shared" si="7"/>
        <v>0</v>
      </c>
      <c r="BI136" s="138">
        <f t="shared" si="8"/>
        <v>0</v>
      </c>
      <c r="BJ136" s="14" t="s">
        <v>87</v>
      </c>
      <c r="BK136" s="138">
        <f t="shared" si="9"/>
        <v>0</v>
      </c>
      <c r="BL136" s="14" t="s">
        <v>119</v>
      </c>
      <c r="BM136" s="137" t="s">
        <v>183</v>
      </c>
    </row>
    <row r="137" spans="1:65" s="2" customFormat="1" ht="16.5" customHeight="1">
      <c r="A137" s="29"/>
      <c r="B137" s="124"/>
      <c r="C137" s="125" t="s">
        <v>184</v>
      </c>
      <c r="D137" s="125" t="s">
        <v>115</v>
      </c>
      <c r="E137" s="126" t="s">
        <v>185</v>
      </c>
      <c r="F137" s="127" t="s">
        <v>186</v>
      </c>
      <c r="G137" s="128" t="s">
        <v>167</v>
      </c>
      <c r="H137" s="129">
        <v>10</v>
      </c>
      <c r="I137" s="130"/>
      <c r="J137" s="131">
        <f t="shared" si="0"/>
        <v>0</v>
      </c>
      <c r="K137" s="132"/>
      <c r="L137" s="30"/>
      <c r="M137" s="133" t="s">
        <v>1</v>
      </c>
      <c r="N137" s="134" t="s">
        <v>44</v>
      </c>
      <c r="O137" s="55"/>
      <c r="P137" s="135">
        <f t="shared" si="1"/>
        <v>0</v>
      </c>
      <c r="Q137" s="135">
        <v>0</v>
      </c>
      <c r="R137" s="135">
        <f t="shared" si="2"/>
        <v>0</v>
      </c>
      <c r="S137" s="135">
        <v>0</v>
      </c>
      <c r="T137" s="13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37" t="s">
        <v>119</v>
      </c>
      <c r="AT137" s="137" t="s">
        <v>115</v>
      </c>
      <c r="AU137" s="137" t="s">
        <v>79</v>
      </c>
      <c r="AY137" s="14" t="s">
        <v>120</v>
      </c>
      <c r="BE137" s="138">
        <f t="shared" si="4"/>
        <v>0</v>
      </c>
      <c r="BF137" s="138">
        <f t="shared" si="5"/>
        <v>0</v>
      </c>
      <c r="BG137" s="138">
        <f t="shared" si="6"/>
        <v>0</v>
      </c>
      <c r="BH137" s="138">
        <f t="shared" si="7"/>
        <v>0</v>
      </c>
      <c r="BI137" s="138">
        <f t="shared" si="8"/>
        <v>0</v>
      </c>
      <c r="BJ137" s="14" t="s">
        <v>87</v>
      </c>
      <c r="BK137" s="138">
        <f t="shared" si="9"/>
        <v>0</v>
      </c>
      <c r="BL137" s="14" t="s">
        <v>119</v>
      </c>
      <c r="BM137" s="137" t="s">
        <v>187</v>
      </c>
    </row>
    <row r="138" spans="1:65" s="2" customFormat="1" ht="16.5" customHeight="1">
      <c r="A138" s="29"/>
      <c r="B138" s="124"/>
      <c r="C138" s="125" t="s">
        <v>188</v>
      </c>
      <c r="D138" s="125" t="s">
        <v>115</v>
      </c>
      <c r="E138" s="126" t="s">
        <v>189</v>
      </c>
      <c r="F138" s="127" t="s">
        <v>190</v>
      </c>
      <c r="G138" s="128" t="s">
        <v>145</v>
      </c>
      <c r="H138" s="129">
        <v>358</v>
      </c>
      <c r="I138" s="130"/>
      <c r="J138" s="131">
        <f t="shared" si="0"/>
        <v>0</v>
      </c>
      <c r="K138" s="132"/>
      <c r="L138" s="30"/>
      <c r="M138" s="133" t="s">
        <v>1</v>
      </c>
      <c r="N138" s="134" t="s">
        <v>44</v>
      </c>
      <c r="O138" s="55"/>
      <c r="P138" s="135">
        <f t="shared" si="1"/>
        <v>0</v>
      </c>
      <c r="Q138" s="135">
        <v>0</v>
      </c>
      <c r="R138" s="135">
        <f t="shared" si="2"/>
        <v>0</v>
      </c>
      <c r="S138" s="135">
        <v>0</v>
      </c>
      <c r="T138" s="13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37" t="s">
        <v>119</v>
      </c>
      <c r="AT138" s="137" t="s">
        <v>115</v>
      </c>
      <c r="AU138" s="137" t="s">
        <v>79</v>
      </c>
      <c r="AY138" s="14" t="s">
        <v>120</v>
      </c>
      <c r="BE138" s="138">
        <f t="shared" si="4"/>
        <v>0</v>
      </c>
      <c r="BF138" s="138">
        <f t="shared" si="5"/>
        <v>0</v>
      </c>
      <c r="BG138" s="138">
        <f t="shared" si="6"/>
        <v>0</v>
      </c>
      <c r="BH138" s="138">
        <f t="shared" si="7"/>
        <v>0</v>
      </c>
      <c r="BI138" s="138">
        <f t="shared" si="8"/>
        <v>0</v>
      </c>
      <c r="BJ138" s="14" t="s">
        <v>87</v>
      </c>
      <c r="BK138" s="138">
        <f t="shared" si="9"/>
        <v>0</v>
      </c>
      <c r="BL138" s="14" t="s">
        <v>119</v>
      </c>
      <c r="BM138" s="137" t="s">
        <v>191</v>
      </c>
    </row>
    <row r="139" spans="1:65" s="2" customFormat="1" ht="24.2" customHeight="1">
      <c r="A139" s="29"/>
      <c r="B139" s="124"/>
      <c r="C139" s="125" t="s">
        <v>192</v>
      </c>
      <c r="D139" s="125" t="s">
        <v>115</v>
      </c>
      <c r="E139" s="126" t="s">
        <v>193</v>
      </c>
      <c r="F139" s="127" t="s">
        <v>194</v>
      </c>
      <c r="G139" s="128" t="s">
        <v>167</v>
      </c>
      <c r="H139" s="129">
        <v>19.920000000000002</v>
      </c>
      <c r="I139" s="130"/>
      <c r="J139" s="131">
        <f t="shared" si="0"/>
        <v>0</v>
      </c>
      <c r="K139" s="132"/>
      <c r="L139" s="30"/>
      <c r="M139" s="133" t="s">
        <v>1</v>
      </c>
      <c r="N139" s="134" t="s">
        <v>44</v>
      </c>
      <c r="O139" s="55"/>
      <c r="P139" s="135">
        <f t="shared" si="1"/>
        <v>0</v>
      </c>
      <c r="Q139" s="135">
        <v>0</v>
      </c>
      <c r="R139" s="135">
        <f t="shared" si="2"/>
        <v>0</v>
      </c>
      <c r="S139" s="135">
        <v>0</v>
      </c>
      <c r="T139" s="13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37" t="s">
        <v>119</v>
      </c>
      <c r="AT139" s="137" t="s">
        <v>115</v>
      </c>
      <c r="AU139" s="137" t="s">
        <v>79</v>
      </c>
      <c r="AY139" s="14" t="s">
        <v>120</v>
      </c>
      <c r="BE139" s="138">
        <f t="shared" si="4"/>
        <v>0</v>
      </c>
      <c r="BF139" s="138">
        <f t="shared" si="5"/>
        <v>0</v>
      </c>
      <c r="BG139" s="138">
        <f t="shared" si="6"/>
        <v>0</v>
      </c>
      <c r="BH139" s="138">
        <f t="shared" si="7"/>
        <v>0</v>
      </c>
      <c r="BI139" s="138">
        <f t="shared" si="8"/>
        <v>0</v>
      </c>
      <c r="BJ139" s="14" t="s">
        <v>87</v>
      </c>
      <c r="BK139" s="138">
        <f t="shared" si="9"/>
        <v>0</v>
      </c>
      <c r="BL139" s="14" t="s">
        <v>119</v>
      </c>
      <c r="BM139" s="137" t="s">
        <v>195</v>
      </c>
    </row>
    <row r="140" spans="1:65" s="2" customFormat="1" ht="16.5" customHeight="1">
      <c r="A140" s="29"/>
      <c r="B140" s="124"/>
      <c r="C140" s="125" t="s">
        <v>196</v>
      </c>
      <c r="D140" s="125" t="s">
        <v>115</v>
      </c>
      <c r="E140" s="126" t="s">
        <v>197</v>
      </c>
      <c r="F140" s="127" t="s">
        <v>198</v>
      </c>
      <c r="G140" s="128" t="s">
        <v>167</v>
      </c>
      <c r="H140" s="129">
        <v>8</v>
      </c>
      <c r="I140" s="130"/>
      <c r="J140" s="131">
        <f t="shared" si="0"/>
        <v>0</v>
      </c>
      <c r="K140" s="132"/>
      <c r="L140" s="30"/>
      <c r="M140" s="133" t="s">
        <v>1</v>
      </c>
      <c r="N140" s="134" t="s">
        <v>44</v>
      </c>
      <c r="O140" s="55"/>
      <c r="P140" s="135">
        <f t="shared" si="1"/>
        <v>0</v>
      </c>
      <c r="Q140" s="135">
        <v>0</v>
      </c>
      <c r="R140" s="135">
        <f t="shared" si="2"/>
        <v>0</v>
      </c>
      <c r="S140" s="135">
        <v>0</v>
      </c>
      <c r="T140" s="136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37" t="s">
        <v>119</v>
      </c>
      <c r="AT140" s="137" t="s">
        <v>115</v>
      </c>
      <c r="AU140" s="137" t="s">
        <v>79</v>
      </c>
      <c r="AY140" s="14" t="s">
        <v>120</v>
      </c>
      <c r="BE140" s="138">
        <f t="shared" si="4"/>
        <v>0</v>
      </c>
      <c r="BF140" s="138">
        <f t="shared" si="5"/>
        <v>0</v>
      </c>
      <c r="BG140" s="138">
        <f t="shared" si="6"/>
        <v>0</v>
      </c>
      <c r="BH140" s="138">
        <f t="shared" si="7"/>
        <v>0</v>
      </c>
      <c r="BI140" s="138">
        <f t="shared" si="8"/>
        <v>0</v>
      </c>
      <c r="BJ140" s="14" t="s">
        <v>87</v>
      </c>
      <c r="BK140" s="138">
        <f t="shared" si="9"/>
        <v>0</v>
      </c>
      <c r="BL140" s="14" t="s">
        <v>119</v>
      </c>
      <c r="BM140" s="137" t="s">
        <v>199</v>
      </c>
    </row>
    <row r="141" spans="1:65" s="2" customFormat="1" ht="24.2" customHeight="1">
      <c r="A141" s="29"/>
      <c r="B141" s="124"/>
      <c r="C141" s="125" t="s">
        <v>7</v>
      </c>
      <c r="D141" s="125" t="s">
        <v>115</v>
      </c>
      <c r="E141" s="126" t="s">
        <v>200</v>
      </c>
      <c r="F141" s="127" t="s">
        <v>201</v>
      </c>
      <c r="G141" s="128" t="s">
        <v>145</v>
      </c>
      <c r="H141" s="129">
        <v>10</v>
      </c>
      <c r="I141" s="130"/>
      <c r="J141" s="131">
        <f t="shared" si="0"/>
        <v>0</v>
      </c>
      <c r="K141" s="132"/>
      <c r="L141" s="30"/>
      <c r="M141" s="133" t="s">
        <v>1</v>
      </c>
      <c r="N141" s="134" t="s">
        <v>44</v>
      </c>
      <c r="O141" s="55"/>
      <c r="P141" s="135">
        <f t="shared" si="1"/>
        <v>0</v>
      </c>
      <c r="Q141" s="135">
        <v>0</v>
      </c>
      <c r="R141" s="135">
        <f t="shared" si="2"/>
        <v>0</v>
      </c>
      <c r="S141" s="135">
        <v>0</v>
      </c>
      <c r="T141" s="136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37" t="s">
        <v>119</v>
      </c>
      <c r="AT141" s="137" t="s">
        <v>115</v>
      </c>
      <c r="AU141" s="137" t="s">
        <v>79</v>
      </c>
      <c r="AY141" s="14" t="s">
        <v>120</v>
      </c>
      <c r="BE141" s="138">
        <f t="shared" si="4"/>
        <v>0</v>
      </c>
      <c r="BF141" s="138">
        <f t="shared" si="5"/>
        <v>0</v>
      </c>
      <c r="BG141" s="138">
        <f t="shared" si="6"/>
        <v>0</v>
      </c>
      <c r="BH141" s="138">
        <f t="shared" si="7"/>
        <v>0</v>
      </c>
      <c r="BI141" s="138">
        <f t="shared" si="8"/>
        <v>0</v>
      </c>
      <c r="BJ141" s="14" t="s">
        <v>87</v>
      </c>
      <c r="BK141" s="138">
        <f t="shared" si="9"/>
        <v>0</v>
      </c>
      <c r="BL141" s="14" t="s">
        <v>119</v>
      </c>
      <c r="BM141" s="137" t="s">
        <v>202</v>
      </c>
    </row>
    <row r="142" spans="1:65" s="2" customFormat="1" ht="21.75" customHeight="1">
      <c r="A142" s="29"/>
      <c r="B142" s="124"/>
      <c r="C142" s="125" t="s">
        <v>203</v>
      </c>
      <c r="D142" s="125" t="s">
        <v>115</v>
      </c>
      <c r="E142" s="126" t="s">
        <v>204</v>
      </c>
      <c r="F142" s="127" t="s">
        <v>205</v>
      </c>
      <c r="G142" s="128" t="s">
        <v>145</v>
      </c>
      <c r="H142" s="129">
        <v>106</v>
      </c>
      <c r="I142" s="130"/>
      <c r="J142" s="131">
        <f t="shared" si="0"/>
        <v>0</v>
      </c>
      <c r="K142" s="132"/>
      <c r="L142" s="30"/>
      <c r="M142" s="133" t="s">
        <v>1</v>
      </c>
      <c r="N142" s="134" t="s">
        <v>44</v>
      </c>
      <c r="O142" s="55"/>
      <c r="P142" s="135">
        <f t="shared" si="1"/>
        <v>0</v>
      </c>
      <c r="Q142" s="135">
        <v>0</v>
      </c>
      <c r="R142" s="135">
        <f t="shared" si="2"/>
        <v>0</v>
      </c>
      <c r="S142" s="135">
        <v>0</v>
      </c>
      <c r="T142" s="136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37" t="s">
        <v>119</v>
      </c>
      <c r="AT142" s="137" t="s">
        <v>115</v>
      </c>
      <c r="AU142" s="137" t="s">
        <v>79</v>
      </c>
      <c r="AY142" s="14" t="s">
        <v>120</v>
      </c>
      <c r="BE142" s="138">
        <f t="shared" si="4"/>
        <v>0</v>
      </c>
      <c r="BF142" s="138">
        <f t="shared" si="5"/>
        <v>0</v>
      </c>
      <c r="BG142" s="138">
        <f t="shared" si="6"/>
        <v>0</v>
      </c>
      <c r="BH142" s="138">
        <f t="shared" si="7"/>
        <v>0</v>
      </c>
      <c r="BI142" s="138">
        <f t="shared" si="8"/>
        <v>0</v>
      </c>
      <c r="BJ142" s="14" t="s">
        <v>87</v>
      </c>
      <c r="BK142" s="138">
        <f t="shared" si="9"/>
        <v>0</v>
      </c>
      <c r="BL142" s="14" t="s">
        <v>119</v>
      </c>
      <c r="BM142" s="137" t="s">
        <v>206</v>
      </c>
    </row>
    <row r="143" spans="1:65" s="2" customFormat="1" ht="24.2" customHeight="1">
      <c r="A143" s="29"/>
      <c r="B143" s="124"/>
      <c r="C143" s="125" t="s">
        <v>207</v>
      </c>
      <c r="D143" s="125" t="s">
        <v>115</v>
      </c>
      <c r="E143" s="126" t="s">
        <v>208</v>
      </c>
      <c r="F143" s="127" t="s">
        <v>209</v>
      </c>
      <c r="G143" s="128" t="s">
        <v>145</v>
      </c>
      <c r="H143" s="129">
        <v>7</v>
      </c>
      <c r="I143" s="130"/>
      <c r="J143" s="131">
        <f t="shared" si="0"/>
        <v>0</v>
      </c>
      <c r="K143" s="132"/>
      <c r="L143" s="30"/>
      <c r="M143" s="133" t="s">
        <v>1</v>
      </c>
      <c r="N143" s="134" t="s">
        <v>44</v>
      </c>
      <c r="O143" s="55"/>
      <c r="P143" s="135">
        <f t="shared" si="1"/>
        <v>0</v>
      </c>
      <c r="Q143" s="135">
        <v>0</v>
      </c>
      <c r="R143" s="135">
        <f t="shared" si="2"/>
        <v>0</v>
      </c>
      <c r="S143" s="135">
        <v>0</v>
      </c>
      <c r="T143" s="136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37" t="s">
        <v>119</v>
      </c>
      <c r="AT143" s="137" t="s">
        <v>115</v>
      </c>
      <c r="AU143" s="137" t="s">
        <v>79</v>
      </c>
      <c r="AY143" s="14" t="s">
        <v>120</v>
      </c>
      <c r="BE143" s="138">
        <f t="shared" si="4"/>
        <v>0</v>
      </c>
      <c r="BF143" s="138">
        <f t="shared" si="5"/>
        <v>0</v>
      </c>
      <c r="BG143" s="138">
        <f t="shared" si="6"/>
        <v>0</v>
      </c>
      <c r="BH143" s="138">
        <f t="shared" si="7"/>
        <v>0</v>
      </c>
      <c r="BI143" s="138">
        <f t="shared" si="8"/>
        <v>0</v>
      </c>
      <c r="BJ143" s="14" t="s">
        <v>87</v>
      </c>
      <c r="BK143" s="138">
        <f t="shared" si="9"/>
        <v>0</v>
      </c>
      <c r="BL143" s="14" t="s">
        <v>119</v>
      </c>
      <c r="BM143" s="137" t="s">
        <v>210</v>
      </c>
    </row>
    <row r="144" spans="1:65" s="2" customFormat="1" ht="24.2" customHeight="1">
      <c r="A144" s="29"/>
      <c r="B144" s="124"/>
      <c r="C144" s="125" t="s">
        <v>211</v>
      </c>
      <c r="D144" s="125" t="s">
        <v>115</v>
      </c>
      <c r="E144" s="126" t="s">
        <v>212</v>
      </c>
      <c r="F144" s="127" t="s">
        <v>213</v>
      </c>
      <c r="G144" s="128" t="s">
        <v>145</v>
      </c>
      <c r="H144" s="129">
        <v>7</v>
      </c>
      <c r="I144" s="130"/>
      <c r="J144" s="131">
        <f t="shared" si="0"/>
        <v>0</v>
      </c>
      <c r="K144" s="132"/>
      <c r="L144" s="30"/>
      <c r="M144" s="133" t="s">
        <v>1</v>
      </c>
      <c r="N144" s="134" t="s">
        <v>44</v>
      </c>
      <c r="O144" s="55"/>
      <c r="P144" s="135">
        <f t="shared" si="1"/>
        <v>0</v>
      </c>
      <c r="Q144" s="135">
        <v>0</v>
      </c>
      <c r="R144" s="135">
        <f t="shared" si="2"/>
        <v>0</v>
      </c>
      <c r="S144" s="135">
        <v>0</v>
      </c>
      <c r="T144" s="136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37" t="s">
        <v>119</v>
      </c>
      <c r="AT144" s="137" t="s">
        <v>115</v>
      </c>
      <c r="AU144" s="137" t="s">
        <v>79</v>
      </c>
      <c r="AY144" s="14" t="s">
        <v>120</v>
      </c>
      <c r="BE144" s="138">
        <f t="shared" si="4"/>
        <v>0</v>
      </c>
      <c r="BF144" s="138">
        <f t="shared" si="5"/>
        <v>0</v>
      </c>
      <c r="BG144" s="138">
        <f t="shared" si="6"/>
        <v>0</v>
      </c>
      <c r="BH144" s="138">
        <f t="shared" si="7"/>
        <v>0</v>
      </c>
      <c r="BI144" s="138">
        <f t="shared" si="8"/>
        <v>0</v>
      </c>
      <c r="BJ144" s="14" t="s">
        <v>87</v>
      </c>
      <c r="BK144" s="138">
        <f t="shared" si="9"/>
        <v>0</v>
      </c>
      <c r="BL144" s="14" t="s">
        <v>119</v>
      </c>
      <c r="BM144" s="137" t="s">
        <v>214</v>
      </c>
    </row>
    <row r="145" spans="1:65" s="2" customFormat="1" ht="24.2" customHeight="1">
      <c r="A145" s="29"/>
      <c r="B145" s="124"/>
      <c r="C145" s="125" t="s">
        <v>215</v>
      </c>
      <c r="D145" s="125" t="s">
        <v>115</v>
      </c>
      <c r="E145" s="126" t="s">
        <v>216</v>
      </c>
      <c r="F145" s="127" t="s">
        <v>217</v>
      </c>
      <c r="G145" s="128" t="s">
        <v>145</v>
      </c>
      <c r="H145" s="129">
        <v>9</v>
      </c>
      <c r="I145" s="130"/>
      <c r="J145" s="131">
        <f t="shared" si="0"/>
        <v>0</v>
      </c>
      <c r="K145" s="132"/>
      <c r="L145" s="30"/>
      <c r="M145" s="133" t="s">
        <v>1</v>
      </c>
      <c r="N145" s="134" t="s">
        <v>44</v>
      </c>
      <c r="O145" s="55"/>
      <c r="P145" s="135">
        <f t="shared" si="1"/>
        <v>0</v>
      </c>
      <c r="Q145" s="135">
        <v>0</v>
      </c>
      <c r="R145" s="135">
        <f t="shared" si="2"/>
        <v>0</v>
      </c>
      <c r="S145" s="135">
        <v>0</v>
      </c>
      <c r="T145" s="136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37" t="s">
        <v>119</v>
      </c>
      <c r="AT145" s="137" t="s">
        <v>115</v>
      </c>
      <c r="AU145" s="137" t="s">
        <v>79</v>
      </c>
      <c r="AY145" s="14" t="s">
        <v>120</v>
      </c>
      <c r="BE145" s="138">
        <f t="shared" si="4"/>
        <v>0</v>
      </c>
      <c r="BF145" s="138">
        <f t="shared" si="5"/>
        <v>0</v>
      </c>
      <c r="BG145" s="138">
        <f t="shared" si="6"/>
        <v>0</v>
      </c>
      <c r="BH145" s="138">
        <f t="shared" si="7"/>
        <v>0</v>
      </c>
      <c r="BI145" s="138">
        <f t="shared" si="8"/>
        <v>0</v>
      </c>
      <c r="BJ145" s="14" t="s">
        <v>87</v>
      </c>
      <c r="BK145" s="138">
        <f t="shared" si="9"/>
        <v>0</v>
      </c>
      <c r="BL145" s="14" t="s">
        <v>119</v>
      </c>
      <c r="BM145" s="137" t="s">
        <v>218</v>
      </c>
    </row>
    <row r="146" spans="1:65" s="2" customFormat="1" ht="21.75" customHeight="1">
      <c r="A146" s="29"/>
      <c r="B146" s="124"/>
      <c r="C146" s="125" t="s">
        <v>219</v>
      </c>
      <c r="D146" s="125" t="s">
        <v>115</v>
      </c>
      <c r="E146" s="126" t="s">
        <v>220</v>
      </c>
      <c r="F146" s="127" t="s">
        <v>221</v>
      </c>
      <c r="G146" s="128" t="s">
        <v>167</v>
      </c>
      <c r="H146" s="129">
        <v>103.5</v>
      </c>
      <c r="I146" s="130"/>
      <c r="J146" s="131">
        <f t="shared" si="0"/>
        <v>0</v>
      </c>
      <c r="K146" s="132"/>
      <c r="L146" s="30"/>
      <c r="M146" s="133" t="s">
        <v>1</v>
      </c>
      <c r="N146" s="134" t="s">
        <v>44</v>
      </c>
      <c r="O146" s="55"/>
      <c r="P146" s="135">
        <f t="shared" si="1"/>
        <v>0</v>
      </c>
      <c r="Q146" s="135">
        <v>0</v>
      </c>
      <c r="R146" s="135">
        <f t="shared" si="2"/>
        <v>0</v>
      </c>
      <c r="S146" s="135">
        <v>0</v>
      </c>
      <c r="T146" s="136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37" t="s">
        <v>119</v>
      </c>
      <c r="AT146" s="137" t="s">
        <v>115</v>
      </c>
      <c r="AU146" s="137" t="s">
        <v>79</v>
      </c>
      <c r="AY146" s="14" t="s">
        <v>120</v>
      </c>
      <c r="BE146" s="138">
        <f t="shared" si="4"/>
        <v>0</v>
      </c>
      <c r="BF146" s="138">
        <f t="shared" si="5"/>
        <v>0</v>
      </c>
      <c r="BG146" s="138">
        <f t="shared" si="6"/>
        <v>0</v>
      </c>
      <c r="BH146" s="138">
        <f t="shared" si="7"/>
        <v>0</v>
      </c>
      <c r="BI146" s="138">
        <f t="shared" si="8"/>
        <v>0</v>
      </c>
      <c r="BJ146" s="14" t="s">
        <v>87</v>
      </c>
      <c r="BK146" s="138">
        <f t="shared" si="9"/>
        <v>0</v>
      </c>
      <c r="BL146" s="14" t="s">
        <v>119</v>
      </c>
      <c r="BM146" s="137" t="s">
        <v>222</v>
      </c>
    </row>
    <row r="147" spans="1:65" s="2" customFormat="1" ht="44.25" customHeight="1">
      <c r="A147" s="29"/>
      <c r="B147" s="124"/>
      <c r="C147" s="125" t="s">
        <v>223</v>
      </c>
      <c r="D147" s="125" t="s">
        <v>115</v>
      </c>
      <c r="E147" s="126" t="s">
        <v>224</v>
      </c>
      <c r="F147" s="127" t="s">
        <v>225</v>
      </c>
      <c r="G147" s="128" t="s">
        <v>145</v>
      </c>
      <c r="H147" s="129">
        <v>255</v>
      </c>
      <c r="I147" s="130"/>
      <c r="J147" s="131">
        <f t="shared" si="0"/>
        <v>0</v>
      </c>
      <c r="K147" s="132"/>
      <c r="L147" s="30"/>
      <c r="M147" s="133" t="s">
        <v>1</v>
      </c>
      <c r="N147" s="134" t="s">
        <v>44</v>
      </c>
      <c r="O147" s="55"/>
      <c r="P147" s="135">
        <f t="shared" si="1"/>
        <v>0</v>
      </c>
      <c r="Q147" s="135">
        <v>0</v>
      </c>
      <c r="R147" s="135">
        <f t="shared" si="2"/>
        <v>0</v>
      </c>
      <c r="S147" s="135">
        <v>0</v>
      </c>
      <c r="T147" s="136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37" t="s">
        <v>119</v>
      </c>
      <c r="AT147" s="137" t="s">
        <v>115</v>
      </c>
      <c r="AU147" s="137" t="s">
        <v>79</v>
      </c>
      <c r="AY147" s="14" t="s">
        <v>120</v>
      </c>
      <c r="BE147" s="138">
        <f t="shared" si="4"/>
        <v>0</v>
      </c>
      <c r="BF147" s="138">
        <f t="shared" si="5"/>
        <v>0</v>
      </c>
      <c r="BG147" s="138">
        <f t="shared" si="6"/>
        <v>0</v>
      </c>
      <c r="BH147" s="138">
        <f t="shared" si="7"/>
        <v>0</v>
      </c>
      <c r="BI147" s="138">
        <f t="shared" si="8"/>
        <v>0</v>
      </c>
      <c r="BJ147" s="14" t="s">
        <v>87</v>
      </c>
      <c r="BK147" s="138">
        <f t="shared" si="9"/>
        <v>0</v>
      </c>
      <c r="BL147" s="14" t="s">
        <v>119</v>
      </c>
      <c r="BM147" s="137" t="s">
        <v>226</v>
      </c>
    </row>
    <row r="148" spans="1:65" s="2" customFormat="1" ht="24.2" customHeight="1">
      <c r="A148" s="29"/>
      <c r="B148" s="124"/>
      <c r="C148" s="125" t="s">
        <v>227</v>
      </c>
      <c r="D148" s="125" t="s">
        <v>115</v>
      </c>
      <c r="E148" s="126" t="s">
        <v>228</v>
      </c>
      <c r="F148" s="127" t="s">
        <v>229</v>
      </c>
      <c r="G148" s="128" t="s">
        <v>145</v>
      </c>
      <c r="H148" s="129">
        <v>56</v>
      </c>
      <c r="I148" s="130"/>
      <c r="J148" s="131">
        <f t="shared" si="0"/>
        <v>0</v>
      </c>
      <c r="K148" s="132"/>
      <c r="L148" s="30"/>
      <c r="M148" s="133" t="s">
        <v>1</v>
      </c>
      <c r="N148" s="134" t="s">
        <v>44</v>
      </c>
      <c r="O148" s="55"/>
      <c r="P148" s="135">
        <f t="shared" si="1"/>
        <v>0</v>
      </c>
      <c r="Q148" s="135">
        <v>0</v>
      </c>
      <c r="R148" s="135">
        <f t="shared" si="2"/>
        <v>0</v>
      </c>
      <c r="S148" s="135">
        <v>0</v>
      </c>
      <c r="T148" s="136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37" t="s">
        <v>119</v>
      </c>
      <c r="AT148" s="137" t="s">
        <v>115</v>
      </c>
      <c r="AU148" s="137" t="s">
        <v>79</v>
      </c>
      <c r="AY148" s="14" t="s">
        <v>120</v>
      </c>
      <c r="BE148" s="138">
        <f t="shared" si="4"/>
        <v>0</v>
      </c>
      <c r="BF148" s="138">
        <f t="shared" si="5"/>
        <v>0</v>
      </c>
      <c r="BG148" s="138">
        <f t="shared" si="6"/>
        <v>0</v>
      </c>
      <c r="BH148" s="138">
        <f t="shared" si="7"/>
        <v>0</v>
      </c>
      <c r="BI148" s="138">
        <f t="shared" si="8"/>
        <v>0</v>
      </c>
      <c r="BJ148" s="14" t="s">
        <v>87</v>
      </c>
      <c r="BK148" s="138">
        <f t="shared" si="9"/>
        <v>0</v>
      </c>
      <c r="BL148" s="14" t="s">
        <v>119</v>
      </c>
      <c r="BM148" s="137" t="s">
        <v>230</v>
      </c>
    </row>
    <row r="149" spans="1:65" s="2" customFormat="1" ht="16.5" customHeight="1">
      <c r="A149" s="29"/>
      <c r="B149" s="124"/>
      <c r="C149" s="125" t="s">
        <v>231</v>
      </c>
      <c r="D149" s="125" t="s">
        <v>115</v>
      </c>
      <c r="E149" s="126" t="s">
        <v>232</v>
      </c>
      <c r="F149" s="127" t="s">
        <v>233</v>
      </c>
      <c r="G149" s="128" t="s">
        <v>118</v>
      </c>
      <c r="H149" s="129">
        <v>1</v>
      </c>
      <c r="I149" s="130"/>
      <c r="J149" s="131">
        <f t="shared" si="0"/>
        <v>0</v>
      </c>
      <c r="K149" s="132"/>
      <c r="L149" s="30"/>
      <c r="M149" s="133" t="s">
        <v>1</v>
      </c>
      <c r="N149" s="134" t="s">
        <v>44</v>
      </c>
      <c r="O149" s="55"/>
      <c r="P149" s="135">
        <f t="shared" si="1"/>
        <v>0</v>
      </c>
      <c r="Q149" s="135">
        <v>0</v>
      </c>
      <c r="R149" s="135">
        <f t="shared" si="2"/>
        <v>0</v>
      </c>
      <c r="S149" s="135">
        <v>0</v>
      </c>
      <c r="T149" s="136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37" t="s">
        <v>119</v>
      </c>
      <c r="AT149" s="137" t="s">
        <v>115</v>
      </c>
      <c r="AU149" s="137" t="s">
        <v>79</v>
      </c>
      <c r="AY149" s="14" t="s">
        <v>120</v>
      </c>
      <c r="BE149" s="138">
        <f t="shared" si="4"/>
        <v>0</v>
      </c>
      <c r="BF149" s="138">
        <f t="shared" si="5"/>
        <v>0</v>
      </c>
      <c r="BG149" s="138">
        <f t="shared" si="6"/>
        <v>0</v>
      </c>
      <c r="BH149" s="138">
        <f t="shared" si="7"/>
        <v>0</v>
      </c>
      <c r="BI149" s="138">
        <f t="shared" si="8"/>
        <v>0</v>
      </c>
      <c r="BJ149" s="14" t="s">
        <v>87</v>
      </c>
      <c r="BK149" s="138">
        <f t="shared" si="9"/>
        <v>0</v>
      </c>
      <c r="BL149" s="14" t="s">
        <v>119</v>
      </c>
      <c r="BM149" s="137" t="s">
        <v>234</v>
      </c>
    </row>
    <row r="150" spans="1:65" s="2" customFormat="1" ht="24.2" customHeight="1">
      <c r="A150" s="29"/>
      <c r="B150" s="124"/>
      <c r="C150" s="125" t="s">
        <v>235</v>
      </c>
      <c r="D150" s="125" t="s">
        <v>115</v>
      </c>
      <c r="E150" s="126" t="s">
        <v>236</v>
      </c>
      <c r="F150" s="127" t="s">
        <v>237</v>
      </c>
      <c r="G150" s="128" t="s">
        <v>131</v>
      </c>
      <c r="H150" s="129">
        <v>13</v>
      </c>
      <c r="I150" s="130"/>
      <c r="J150" s="131">
        <f t="shared" si="0"/>
        <v>0</v>
      </c>
      <c r="K150" s="132"/>
      <c r="L150" s="30"/>
      <c r="M150" s="133" t="s">
        <v>1</v>
      </c>
      <c r="N150" s="134" t="s">
        <v>44</v>
      </c>
      <c r="O150" s="55"/>
      <c r="P150" s="135">
        <f t="shared" si="1"/>
        <v>0</v>
      </c>
      <c r="Q150" s="135">
        <v>0</v>
      </c>
      <c r="R150" s="135">
        <f t="shared" si="2"/>
        <v>0</v>
      </c>
      <c r="S150" s="135">
        <v>0</v>
      </c>
      <c r="T150" s="136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37" t="s">
        <v>119</v>
      </c>
      <c r="AT150" s="137" t="s">
        <v>115</v>
      </c>
      <c r="AU150" s="137" t="s">
        <v>79</v>
      </c>
      <c r="AY150" s="14" t="s">
        <v>120</v>
      </c>
      <c r="BE150" s="138">
        <f t="shared" si="4"/>
        <v>0</v>
      </c>
      <c r="BF150" s="138">
        <f t="shared" si="5"/>
        <v>0</v>
      </c>
      <c r="BG150" s="138">
        <f t="shared" si="6"/>
        <v>0</v>
      </c>
      <c r="BH150" s="138">
        <f t="shared" si="7"/>
        <v>0</v>
      </c>
      <c r="BI150" s="138">
        <f t="shared" si="8"/>
        <v>0</v>
      </c>
      <c r="BJ150" s="14" t="s">
        <v>87</v>
      </c>
      <c r="BK150" s="138">
        <f t="shared" si="9"/>
        <v>0</v>
      </c>
      <c r="BL150" s="14" t="s">
        <v>119</v>
      </c>
      <c r="BM150" s="137" t="s">
        <v>238</v>
      </c>
    </row>
    <row r="151" spans="1:65" s="2" customFormat="1" ht="33" customHeight="1">
      <c r="A151" s="29"/>
      <c r="B151" s="124"/>
      <c r="C151" s="125" t="s">
        <v>239</v>
      </c>
      <c r="D151" s="125" t="s">
        <v>115</v>
      </c>
      <c r="E151" s="126" t="s">
        <v>240</v>
      </c>
      <c r="F151" s="127" t="s">
        <v>241</v>
      </c>
      <c r="G151" s="128" t="s">
        <v>131</v>
      </c>
      <c r="H151" s="129">
        <v>7</v>
      </c>
      <c r="I151" s="130"/>
      <c r="J151" s="131">
        <f t="shared" si="0"/>
        <v>0</v>
      </c>
      <c r="K151" s="132"/>
      <c r="L151" s="30"/>
      <c r="M151" s="133" t="s">
        <v>1</v>
      </c>
      <c r="N151" s="134" t="s">
        <v>44</v>
      </c>
      <c r="O151" s="55"/>
      <c r="P151" s="135">
        <f t="shared" si="1"/>
        <v>0</v>
      </c>
      <c r="Q151" s="135">
        <v>0</v>
      </c>
      <c r="R151" s="135">
        <f t="shared" si="2"/>
        <v>0</v>
      </c>
      <c r="S151" s="135">
        <v>0</v>
      </c>
      <c r="T151" s="136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37" t="s">
        <v>119</v>
      </c>
      <c r="AT151" s="137" t="s">
        <v>115</v>
      </c>
      <c r="AU151" s="137" t="s">
        <v>79</v>
      </c>
      <c r="AY151" s="14" t="s">
        <v>120</v>
      </c>
      <c r="BE151" s="138">
        <f t="shared" si="4"/>
        <v>0</v>
      </c>
      <c r="BF151" s="138">
        <f t="shared" si="5"/>
        <v>0</v>
      </c>
      <c r="BG151" s="138">
        <f t="shared" si="6"/>
        <v>0</v>
      </c>
      <c r="BH151" s="138">
        <f t="shared" si="7"/>
        <v>0</v>
      </c>
      <c r="BI151" s="138">
        <f t="shared" si="8"/>
        <v>0</v>
      </c>
      <c r="BJ151" s="14" t="s">
        <v>87</v>
      </c>
      <c r="BK151" s="138">
        <f t="shared" si="9"/>
        <v>0</v>
      </c>
      <c r="BL151" s="14" t="s">
        <v>119</v>
      </c>
      <c r="BM151" s="137" t="s">
        <v>242</v>
      </c>
    </row>
    <row r="152" spans="1:65" s="2" customFormat="1" ht="24.2" customHeight="1">
      <c r="A152" s="29"/>
      <c r="B152" s="124"/>
      <c r="C152" s="125" t="s">
        <v>243</v>
      </c>
      <c r="D152" s="125" t="s">
        <v>115</v>
      </c>
      <c r="E152" s="126" t="s">
        <v>244</v>
      </c>
      <c r="F152" s="127" t="s">
        <v>245</v>
      </c>
      <c r="G152" s="128" t="s">
        <v>162</v>
      </c>
      <c r="H152" s="129">
        <v>8</v>
      </c>
      <c r="I152" s="130"/>
      <c r="J152" s="131">
        <f t="shared" si="0"/>
        <v>0</v>
      </c>
      <c r="K152" s="132"/>
      <c r="L152" s="30"/>
      <c r="M152" s="133" t="s">
        <v>1</v>
      </c>
      <c r="N152" s="134" t="s">
        <v>44</v>
      </c>
      <c r="O152" s="55"/>
      <c r="P152" s="135">
        <f t="shared" si="1"/>
        <v>0</v>
      </c>
      <c r="Q152" s="135">
        <v>0</v>
      </c>
      <c r="R152" s="135">
        <f t="shared" si="2"/>
        <v>0</v>
      </c>
      <c r="S152" s="135">
        <v>0</v>
      </c>
      <c r="T152" s="136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37" t="s">
        <v>119</v>
      </c>
      <c r="AT152" s="137" t="s">
        <v>115</v>
      </c>
      <c r="AU152" s="137" t="s">
        <v>79</v>
      </c>
      <c r="AY152" s="14" t="s">
        <v>120</v>
      </c>
      <c r="BE152" s="138">
        <f t="shared" si="4"/>
        <v>0</v>
      </c>
      <c r="BF152" s="138">
        <f t="shared" si="5"/>
        <v>0</v>
      </c>
      <c r="BG152" s="138">
        <f t="shared" si="6"/>
        <v>0</v>
      </c>
      <c r="BH152" s="138">
        <f t="shared" si="7"/>
        <v>0</v>
      </c>
      <c r="BI152" s="138">
        <f t="shared" si="8"/>
        <v>0</v>
      </c>
      <c r="BJ152" s="14" t="s">
        <v>87</v>
      </c>
      <c r="BK152" s="138">
        <f t="shared" si="9"/>
        <v>0</v>
      </c>
      <c r="BL152" s="14" t="s">
        <v>119</v>
      </c>
      <c r="BM152" s="137" t="s">
        <v>246</v>
      </c>
    </row>
    <row r="153" spans="1:65" s="12" customFormat="1" ht="25.9" customHeight="1">
      <c r="B153" s="139"/>
      <c r="D153" s="140" t="s">
        <v>78</v>
      </c>
      <c r="E153" s="141" t="s">
        <v>247</v>
      </c>
      <c r="F153" s="141" t="s">
        <v>248</v>
      </c>
      <c r="I153" s="142"/>
      <c r="J153" s="143">
        <f>BK153</f>
        <v>0</v>
      </c>
      <c r="L153" s="139"/>
      <c r="M153" s="144"/>
      <c r="N153" s="145"/>
      <c r="O153" s="145"/>
      <c r="P153" s="146">
        <f>P154</f>
        <v>0</v>
      </c>
      <c r="Q153" s="145"/>
      <c r="R153" s="146">
        <f>R154</f>
        <v>0</v>
      </c>
      <c r="S153" s="145"/>
      <c r="T153" s="147">
        <f>T154</f>
        <v>0</v>
      </c>
      <c r="AR153" s="140" t="s">
        <v>87</v>
      </c>
      <c r="AT153" s="148" t="s">
        <v>78</v>
      </c>
      <c r="AU153" s="148" t="s">
        <v>79</v>
      </c>
      <c r="AY153" s="140" t="s">
        <v>120</v>
      </c>
      <c r="BK153" s="149">
        <f>BK154</f>
        <v>0</v>
      </c>
    </row>
    <row r="154" spans="1:65" s="12" customFormat="1" ht="22.9" customHeight="1">
      <c r="B154" s="139"/>
      <c r="D154" s="140" t="s">
        <v>78</v>
      </c>
      <c r="E154" s="150" t="s">
        <v>249</v>
      </c>
      <c r="F154" s="150" t="s">
        <v>250</v>
      </c>
      <c r="I154" s="142"/>
      <c r="J154" s="151">
        <f>BK154</f>
        <v>0</v>
      </c>
      <c r="L154" s="139"/>
      <c r="M154" s="144"/>
      <c r="N154" s="145"/>
      <c r="O154" s="145"/>
      <c r="P154" s="146">
        <f>P155</f>
        <v>0</v>
      </c>
      <c r="Q154" s="145"/>
      <c r="R154" s="146">
        <f>R155</f>
        <v>0</v>
      </c>
      <c r="S154" s="145"/>
      <c r="T154" s="147">
        <f>T155</f>
        <v>0</v>
      </c>
      <c r="AR154" s="140" t="s">
        <v>87</v>
      </c>
      <c r="AT154" s="148" t="s">
        <v>78</v>
      </c>
      <c r="AU154" s="148" t="s">
        <v>87</v>
      </c>
      <c r="AY154" s="140" t="s">
        <v>120</v>
      </c>
      <c r="BK154" s="149">
        <f>BK155</f>
        <v>0</v>
      </c>
    </row>
    <row r="155" spans="1:65" s="2" customFormat="1" ht="44.25" customHeight="1">
      <c r="A155" s="29"/>
      <c r="B155" s="124"/>
      <c r="C155" s="125" t="s">
        <v>251</v>
      </c>
      <c r="D155" s="125" t="s">
        <v>115</v>
      </c>
      <c r="E155" s="126" t="s">
        <v>252</v>
      </c>
      <c r="F155" s="127" t="s">
        <v>253</v>
      </c>
      <c r="G155" s="128" t="s">
        <v>254</v>
      </c>
      <c r="H155" s="129">
        <v>564.95899999999995</v>
      </c>
      <c r="I155" s="130"/>
      <c r="J155" s="131">
        <f>ROUND(I155*H155,2)</f>
        <v>0</v>
      </c>
      <c r="K155" s="132"/>
      <c r="L155" s="30"/>
      <c r="M155" s="133" t="s">
        <v>1</v>
      </c>
      <c r="N155" s="134" t="s">
        <v>44</v>
      </c>
      <c r="O155" s="55"/>
      <c r="P155" s="135">
        <f>O155*H155</f>
        <v>0</v>
      </c>
      <c r="Q155" s="135">
        <v>0</v>
      </c>
      <c r="R155" s="135">
        <f>Q155*H155</f>
        <v>0</v>
      </c>
      <c r="S155" s="135">
        <v>0</v>
      </c>
      <c r="T155" s="136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37" t="s">
        <v>119</v>
      </c>
      <c r="AT155" s="137" t="s">
        <v>115</v>
      </c>
      <c r="AU155" s="137" t="s">
        <v>89</v>
      </c>
      <c r="AY155" s="14" t="s">
        <v>120</v>
      </c>
      <c r="BE155" s="138">
        <f>IF(N155="základní",J155,0)</f>
        <v>0</v>
      </c>
      <c r="BF155" s="138">
        <f>IF(N155="snížená",J155,0)</f>
        <v>0</v>
      </c>
      <c r="BG155" s="138">
        <f>IF(N155="zákl. přenesená",J155,0)</f>
        <v>0</v>
      </c>
      <c r="BH155" s="138">
        <f>IF(N155="sníž. přenesená",J155,0)</f>
        <v>0</v>
      </c>
      <c r="BI155" s="138">
        <f>IF(N155="nulová",J155,0)</f>
        <v>0</v>
      </c>
      <c r="BJ155" s="14" t="s">
        <v>87</v>
      </c>
      <c r="BK155" s="138">
        <f>ROUND(I155*H155,2)</f>
        <v>0</v>
      </c>
      <c r="BL155" s="14" t="s">
        <v>119</v>
      </c>
      <c r="BM155" s="137" t="s">
        <v>255</v>
      </c>
    </row>
    <row r="156" spans="1:65" s="12" customFormat="1" ht="25.9" customHeight="1">
      <c r="B156" s="139"/>
      <c r="D156" s="140" t="s">
        <v>78</v>
      </c>
      <c r="E156" s="141" t="s">
        <v>256</v>
      </c>
      <c r="F156" s="141" t="s">
        <v>257</v>
      </c>
      <c r="I156" s="142"/>
      <c r="J156" s="143">
        <f>BK156</f>
        <v>0</v>
      </c>
      <c r="L156" s="139"/>
      <c r="M156" s="144"/>
      <c r="N156" s="145"/>
      <c r="O156" s="145"/>
      <c r="P156" s="146">
        <f>P157</f>
        <v>0</v>
      </c>
      <c r="Q156" s="145"/>
      <c r="R156" s="146">
        <f>R157</f>
        <v>0</v>
      </c>
      <c r="S156" s="145"/>
      <c r="T156" s="147">
        <f>T157</f>
        <v>0</v>
      </c>
      <c r="AR156" s="140" t="s">
        <v>133</v>
      </c>
      <c r="AT156" s="148" t="s">
        <v>78</v>
      </c>
      <c r="AU156" s="148" t="s">
        <v>79</v>
      </c>
      <c r="AY156" s="140" t="s">
        <v>120</v>
      </c>
      <c r="BK156" s="149">
        <f>BK157</f>
        <v>0</v>
      </c>
    </row>
    <row r="157" spans="1:65" s="12" customFormat="1" ht="22.9" customHeight="1">
      <c r="B157" s="139"/>
      <c r="D157" s="140" t="s">
        <v>78</v>
      </c>
      <c r="E157" s="150" t="s">
        <v>258</v>
      </c>
      <c r="F157" s="150" t="s">
        <v>259</v>
      </c>
      <c r="I157" s="142"/>
      <c r="J157" s="151">
        <f>BK157</f>
        <v>0</v>
      </c>
      <c r="L157" s="139"/>
      <c r="M157" s="144"/>
      <c r="N157" s="145"/>
      <c r="O157" s="145"/>
      <c r="P157" s="146">
        <f>SUM(P158:P160)</f>
        <v>0</v>
      </c>
      <c r="Q157" s="145"/>
      <c r="R157" s="146">
        <f>SUM(R158:R160)</f>
        <v>0</v>
      </c>
      <c r="S157" s="145"/>
      <c r="T157" s="147">
        <f>SUM(T158:T160)</f>
        <v>0</v>
      </c>
      <c r="AR157" s="140" t="s">
        <v>133</v>
      </c>
      <c r="AT157" s="148" t="s">
        <v>78</v>
      </c>
      <c r="AU157" s="148" t="s">
        <v>87</v>
      </c>
      <c r="AY157" s="140" t="s">
        <v>120</v>
      </c>
      <c r="BK157" s="149">
        <f>SUM(BK158:BK160)</f>
        <v>0</v>
      </c>
    </row>
    <row r="158" spans="1:65" s="2" customFormat="1" ht="16.5" customHeight="1">
      <c r="A158" s="29"/>
      <c r="B158" s="124"/>
      <c r="C158" s="125" t="s">
        <v>260</v>
      </c>
      <c r="D158" s="125" t="s">
        <v>115</v>
      </c>
      <c r="E158" s="126" t="s">
        <v>261</v>
      </c>
      <c r="F158" s="127" t="s">
        <v>262</v>
      </c>
      <c r="G158" s="128" t="s">
        <v>273</v>
      </c>
      <c r="H158" s="129">
        <v>1</v>
      </c>
      <c r="I158" s="130"/>
      <c r="J158" s="131">
        <f>ROUND(I158*H158,2)</f>
        <v>0</v>
      </c>
      <c r="K158" s="132"/>
      <c r="L158" s="30"/>
      <c r="M158" s="133" t="s">
        <v>1</v>
      </c>
      <c r="N158" s="134" t="s">
        <v>44</v>
      </c>
      <c r="O158" s="55"/>
      <c r="P158" s="135">
        <f>O158*H158</f>
        <v>0</v>
      </c>
      <c r="Q158" s="135">
        <v>0</v>
      </c>
      <c r="R158" s="135">
        <f>Q158*H158</f>
        <v>0</v>
      </c>
      <c r="S158" s="135">
        <v>0</v>
      </c>
      <c r="T158" s="136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37" t="s">
        <v>263</v>
      </c>
      <c r="AT158" s="137" t="s">
        <v>115</v>
      </c>
      <c r="AU158" s="137" t="s">
        <v>89</v>
      </c>
      <c r="AY158" s="14" t="s">
        <v>120</v>
      </c>
      <c r="BE158" s="138">
        <f>IF(N158="základní",J158,0)</f>
        <v>0</v>
      </c>
      <c r="BF158" s="138">
        <f>IF(N158="snížená",J158,0)</f>
        <v>0</v>
      </c>
      <c r="BG158" s="138">
        <f>IF(N158="zákl. přenesená",J158,0)</f>
        <v>0</v>
      </c>
      <c r="BH158" s="138">
        <f>IF(N158="sníž. přenesená",J158,0)</f>
        <v>0</v>
      </c>
      <c r="BI158" s="138">
        <f>IF(N158="nulová",J158,0)</f>
        <v>0</v>
      </c>
      <c r="BJ158" s="14" t="s">
        <v>87</v>
      </c>
      <c r="BK158" s="138">
        <f>ROUND(I158*H158,2)</f>
        <v>0</v>
      </c>
      <c r="BL158" s="14" t="s">
        <v>263</v>
      </c>
      <c r="BM158" s="137" t="s">
        <v>264</v>
      </c>
    </row>
    <row r="159" spans="1:65" s="2" customFormat="1" ht="16.5" customHeight="1">
      <c r="A159" s="29"/>
      <c r="B159" s="124"/>
      <c r="C159" s="125" t="s">
        <v>265</v>
      </c>
      <c r="D159" s="125" t="s">
        <v>115</v>
      </c>
      <c r="E159" s="126" t="s">
        <v>266</v>
      </c>
      <c r="F159" s="127" t="s">
        <v>272</v>
      </c>
      <c r="G159" s="128" t="s">
        <v>273</v>
      </c>
      <c r="H159" s="129">
        <v>1</v>
      </c>
      <c r="I159" s="130"/>
      <c r="J159" s="131">
        <f>ROUND(I159*H159,2)</f>
        <v>0</v>
      </c>
      <c r="K159" s="132"/>
      <c r="L159" s="30"/>
      <c r="M159" s="133" t="s">
        <v>1</v>
      </c>
      <c r="N159" s="134" t="s">
        <v>44</v>
      </c>
      <c r="O159" s="55"/>
      <c r="P159" s="135">
        <f>O159*H159</f>
        <v>0</v>
      </c>
      <c r="Q159" s="135">
        <v>0</v>
      </c>
      <c r="R159" s="135">
        <f>Q159*H159</f>
        <v>0</v>
      </c>
      <c r="S159" s="135">
        <v>0</v>
      </c>
      <c r="T159" s="136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37" t="s">
        <v>263</v>
      </c>
      <c r="AT159" s="137" t="s">
        <v>115</v>
      </c>
      <c r="AU159" s="137" t="s">
        <v>89</v>
      </c>
      <c r="AY159" s="14" t="s">
        <v>120</v>
      </c>
      <c r="BE159" s="138">
        <f>IF(N159="základní",J159,0)</f>
        <v>0</v>
      </c>
      <c r="BF159" s="138">
        <f>IF(N159="snížená",J159,0)</f>
        <v>0</v>
      </c>
      <c r="BG159" s="138">
        <f>IF(N159="zákl. přenesená",J159,0)</f>
        <v>0</v>
      </c>
      <c r="BH159" s="138">
        <f>IF(N159="sníž. přenesená",J159,0)</f>
        <v>0</v>
      </c>
      <c r="BI159" s="138">
        <f>IF(N159="nulová",J159,0)</f>
        <v>0</v>
      </c>
      <c r="BJ159" s="14" t="s">
        <v>87</v>
      </c>
      <c r="BK159" s="138">
        <f>ROUND(I159*H159,2)</f>
        <v>0</v>
      </c>
      <c r="BL159" s="14" t="s">
        <v>263</v>
      </c>
      <c r="BM159" s="137" t="s">
        <v>267</v>
      </c>
    </row>
    <row r="160" spans="1:65" s="2" customFormat="1" ht="16.5" customHeight="1">
      <c r="A160" s="29"/>
      <c r="B160" s="124"/>
      <c r="C160" s="125" t="s">
        <v>268</v>
      </c>
      <c r="D160" s="125" t="s">
        <v>115</v>
      </c>
      <c r="E160" s="126" t="s">
        <v>269</v>
      </c>
      <c r="F160" s="127" t="s">
        <v>270</v>
      </c>
      <c r="G160" s="128" t="s">
        <v>273</v>
      </c>
      <c r="H160" s="129">
        <v>1</v>
      </c>
      <c r="I160" s="130"/>
      <c r="J160" s="131">
        <f>ROUND(I160*H160,2)</f>
        <v>0</v>
      </c>
      <c r="K160" s="132"/>
      <c r="L160" s="30"/>
      <c r="M160" s="152" t="s">
        <v>1</v>
      </c>
      <c r="N160" s="153" t="s">
        <v>44</v>
      </c>
      <c r="O160" s="154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37" t="s">
        <v>263</v>
      </c>
      <c r="AT160" s="137" t="s">
        <v>115</v>
      </c>
      <c r="AU160" s="137" t="s">
        <v>89</v>
      </c>
      <c r="AY160" s="14" t="s">
        <v>120</v>
      </c>
      <c r="BE160" s="138">
        <f>IF(N160="základní",J160,0)</f>
        <v>0</v>
      </c>
      <c r="BF160" s="138">
        <f>IF(N160="snížená",J160,0)</f>
        <v>0</v>
      </c>
      <c r="BG160" s="138">
        <f>IF(N160="zákl. přenesená",J160,0)</f>
        <v>0</v>
      </c>
      <c r="BH160" s="138">
        <f>IF(N160="sníž. přenesená",J160,0)</f>
        <v>0</v>
      </c>
      <c r="BI160" s="138">
        <f>IF(N160="nulová",J160,0)</f>
        <v>0</v>
      </c>
      <c r="BJ160" s="14" t="s">
        <v>87</v>
      </c>
      <c r="BK160" s="138">
        <f>ROUND(I160*H160,2)</f>
        <v>0</v>
      </c>
      <c r="BL160" s="14" t="s">
        <v>263</v>
      </c>
      <c r="BM160" s="137" t="s">
        <v>271</v>
      </c>
    </row>
    <row r="161" spans="1:31" s="2" customFormat="1" ht="6.95" customHeight="1">
      <c r="A161" s="29"/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30"/>
      <c r="M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</sheetData>
  <autoFilter ref="C119:K16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 101 - komunikace</vt:lpstr>
      <vt:lpstr>'Rekapitulace stavby'!Názvy_tisku</vt:lpstr>
      <vt:lpstr>'SO 101 - komunikace'!Názvy_tisku</vt:lpstr>
      <vt:lpstr>'Rekapitulace stavby'!Oblast_tisku</vt:lpstr>
      <vt:lpstr>'SO 101 - komunikace'!Oblast_tisku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 Pavel</dc:creator>
  <cp:lastModifiedBy>Ing. Marek Špryňar</cp:lastModifiedBy>
  <dcterms:created xsi:type="dcterms:W3CDTF">2022-05-26T11:55:54Z</dcterms:created>
  <dcterms:modified xsi:type="dcterms:W3CDTF">2022-05-26T12:32:39Z</dcterms:modified>
</cp:coreProperties>
</file>