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35" windowWidth="11355" windowHeight="14565" activeTab="2"/>
  </bookViews>
  <sheets>
    <sheet name="TBD_dohled" sheetId="16" r:id="rId1"/>
    <sheet name="Injektážní dozor" sheetId="15" r:id="rId2"/>
    <sheet name="celková rekapitulace" sheetId="18" r:id="rId3"/>
  </sheets>
  <definedNames/>
  <calcPr calcId="162913"/>
</workbook>
</file>

<file path=xl/sharedStrings.xml><?xml version="1.0" encoding="utf-8"?>
<sst xmlns="http://schemas.openxmlformats.org/spreadsheetml/2006/main" count="313" uniqueCount="204">
  <si>
    <t>Etapa I.</t>
  </si>
  <si>
    <t>Etapa II.</t>
  </si>
  <si>
    <t>Etapa</t>
  </si>
  <si>
    <t>bez DPH</t>
  </si>
  <si>
    <t>Cena za etapu
v Kč bez DPH</t>
  </si>
  <si>
    <t>č. akce:</t>
  </si>
  <si>
    <t>Etapa III.</t>
  </si>
  <si>
    <t>Cena celkem za I., II. a III. etapu</t>
  </si>
  <si>
    <t>Název VZ:</t>
  </si>
  <si>
    <t xml:space="preserve">Název akce: </t>
  </si>
  <si>
    <t>VD Harcov, zajištění bezpečnosti za povodní - stavební část</t>
  </si>
  <si>
    <t>Denní sazba dle individuální kalkulace výkonu INJ (Kč/den):</t>
  </si>
  <si>
    <t>Dílčí položka - INJ dozor (INJ)</t>
  </si>
  <si>
    <t>Závěrečná činnost výkonu INJ (vyhodnocení injektážních prací na SO 01, SO 03, SO 07 a na doinjektování dilatačních bloků formou 1 paré písemné zprávy vč. elektronické verze na CD)</t>
  </si>
  <si>
    <t>Objednatel:</t>
  </si>
  <si>
    <t>Povodí Labe, státní podnik  (též investor stavby)</t>
  </si>
  <si>
    <t>Zhotovitel:</t>
  </si>
  <si>
    <t>Technická pomoc při výkonu TBD ve fázi změny vodního díla stavbou. Stavba "VD Harcov - zajištění bezpečnosti za povodní". Zajištění výkonu TBD (měření a specializované činnosti) po dobu změny vodního díla stavbou.</t>
  </si>
  <si>
    <r>
      <t>Předpokládané období stavby: 33</t>
    </r>
    <r>
      <rPr>
        <sz val="12"/>
        <color theme="1"/>
        <rFont val="Times New Roman"/>
        <family val="1"/>
      </rPr>
      <t xml:space="preserve"> měsíců stavba (tj. 2 roky a 9 měsíců) + 6 měsíců kolaudace</t>
    </r>
    <r>
      <rPr>
        <sz val="12"/>
        <color theme="1"/>
        <rFont val="Times New Roman"/>
        <family val="1"/>
      </rPr>
      <t>.</t>
    </r>
  </si>
  <si>
    <r>
      <t>Předpokládané období plnění smlouvy: 39</t>
    </r>
    <r>
      <rPr>
        <sz val="12"/>
        <color theme="1"/>
        <rFont val="Times New Roman"/>
        <family val="1"/>
      </rPr>
      <t xml:space="preserve"> měsíců (tj. 3 roky a 3 měsíce).</t>
    </r>
  </si>
  <si>
    <t>SPECIFIKACE PRACÍ, CENY</t>
  </si>
  <si>
    <t>I.  Dokumenty TBD, výjádření z hlediska bezpečnosti a provozuschopnosti VD</t>
  </si>
  <si>
    <t>I/1   Aktualizace údajů v Programu TBD pro období stavby vodního díla</t>
  </si>
  <si>
    <r>
      <t>Aktualizace údajů v Programu TBD pro období změny vodního díla stavbou zahrnuje především doplnění kontaktních údajů o odpovědných pracovnících TBD a stavby, investora, organizace pověřené výkonem TBD, dodavatele a dalších specializovaných subjektů účastnících se výstavby. Projednání způsobu předávání výsledků TBD po dobu stavby + účast na souvisejících jednání (</t>
    </r>
    <r>
      <rPr>
        <sz val="11"/>
        <color theme="1"/>
        <rFont val="Times New Roman"/>
        <family val="1"/>
      </rPr>
      <t>předpoklad 2 jednání v místě stavby</t>
    </r>
    <r>
      <rPr>
        <sz val="11"/>
        <color theme="1"/>
        <rFont val="Times New Roman"/>
        <family val="1"/>
      </rPr>
      <t>).</t>
    </r>
  </si>
  <si>
    <r>
      <t>Práce:</t>
    </r>
    <r>
      <rPr>
        <sz val="11"/>
        <color indexed="8"/>
        <rFont val="Times New Roman"/>
        <family val="1"/>
      </rPr>
      <t xml:space="preserve"> specifikace</t>
    </r>
  </si>
  <si>
    <t>počet (ks)</t>
  </si>
  <si>
    <t>jednotková cena (Kč/ks)</t>
  </si>
  <si>
    <t>celkem (Kč)</t>
  </si>
  <si>
    <t>projednání v místě stavby</t>
  </si>
  <si>
    <t>úprava Programu TBD</t>
  </si>
  <si>
    <t>cena ad I/1</t>
  </si>
  <si>
    <t>1. rok</t>
  </si>
  <si>
    <t xml:space="preserve">I/2  Vyjádření k postupu bouracích a trhacích prací z hlediska bezpečnosti a provozuschopnosti VD           </t>
  </si>
  <si>
    <t>Vyjádření k postupu bouracích prací z hlediska bezpečnosti a provozuschopnosti VD bude provedeno podle ČSN 73 0040 - Zatížení stavebních objektů technickou seizmicitou a jejich odezva. Stanoveny budou přípustné hodnoty rychlostí kmitání od vibrací a otřesů.</t>
  </si>
  <si>
    <t>cena ad I/2</t>
  </si>
  <si>
    <t>I/3   Zpracování pasportu stavu nátoku do spodních výpustí</t>
  </si>
  <si>
    <t>Na konci stavby bude při spolupráci dodavatele stavebních zástupců pověřené organizace proveden pasport stavu nátoku do spodních výpustí. Ten bude podkladem pro potápěčské prohlídky prostorů vtoků do spodních výpustí v dalším provozu.</t>
  </si>
  <si>
    <t>cena ad I/3</t>
  </si>
  <si>
    <t>4. rok</t>
  </si>
  <si>
    <t>I/4   Zpracování Programu TBD pro ověřovací provoz</t>
  </si>
  <si>
    <r>
      <t xml:space="preserve">Program TBD bude zpracován dle </t>
    </r>
    <r>
      <rPr>
        <sz val="11"/>
        <rFont val="Calibri"/>
        <family val="2"/>
      </rPr>
      <t xml:space="preserve">§ </t>
    </r>
    <r>
      <rPr>
        <sz val="11"/>
        <rFont val="Times New Roman"/>
        <family val="1"/>
      </rPr>
      <t xml:space="preserve">5 odst. 3 </t>
    </r>
    <r>
      <rPr>
        <sz val="11"/>
        <rFont val="Times New Roman CE"/>
        <family val="1"/>
      </rPr>
      <t>písm. a) vyhlášky č. 471/2001 Sb. o TBD nad vodními díly.</t>
    </r>
  </si>
  <si>
    <t>cena ad I/4</t>
  </si>
  <si>
    <t>(obsahuje položky I/1 až I/4) podle předpokládaného rozsahu v členění na roky stavby</t>
  </si>
  <si>
    <t>II - Instalace zařízení TBD</t>
  </si>
  <si>
    <t>Rozsah dolpňujících zařízení je orientační, účtováno bude podle skutečně dodaných zařízení a provedených instalací i způsobu provedení prací.</t>
  </si>
  <si>
    <t>II/1  Instalace trojúhelníkových deformetrických základen na případných trhlinách ve zdivu nebo betonu</t>
  </si>
  <si>
    <r>
      <t>Materiál a zařízení:</t>
    </r>
    <r>
      <rPr>
        <sz val="11"/>
        <color indexed="8"/>
        <rFont val="Times New Roman"/>
        <family val="1"/>
      </rPr>
      <t xml:space="preserve"> specifikace</t>
    </r>
  </si>
  <si>
    <t>jednotková cena (na 1 základnu)</t>
  </si>
  <si>
    <t>trojúhelníková deformetrická základna</t>
  </si>
  <si>
    <t xml:space="preserve">instalační a kotevní materiál </t>
  </si>
  <si>
    <t>300,-</t>
  </si>
  <si>
    <t>materiál a zařízení celkem</t>
  </si>
  <si>
    <t>počet dní instalace</t>
  </si>
  <si>
    <t>jednotková cena (Kč/den instalace)</t>
  </si>
  <si>
    <t>instalace deformetrických základen</t>
  </si>
  <si>
    <t>Cena ad II/1</t>
  </si>
  <si>
    <t>2. rok</t>
  </si>
  <si>
    <t>(obsahuje položky II/1) podle předpokládaného rozsahu v členění na roky stavby</t>
  </si>
  <si>
    <t>III.  Programová měření a sledování stavebních konstrukcí</t>
  </si>
  <si>
    <t>III/1  Svislé posuny hráze a jejího podloží měřené geodetickými metodami (VPN)</t>
  </si>
  <si>
    <t xml:space="preserve">Etapa měření zahrnuje měření svislých posunů kontrolních geodetických bodů umístěných na koruně hráze (budou zrušeny po srovnávacím měření), na vzdušním líci pod korunou hráze a u vzdušní paty hráze. </t>
  </si>
  <si>
    <t xml:space="preserve">Četnost měření       - v době vypouštění a napouštění nádrže 1x měření při poloviční úrovni hladiny, 
                                 - v době těžení předsypu a výstavby injekční chodby 1x za 14 dní, 
                                 - v době injektáže zdiva a podloží 1x měsíčně,
                                 - periodické měření 4x ročně. </t>
  </si>
  <si>
    <t xml:space="preserve">Cena - etapa měření </t>
  </si>
  <si>
    <t>Cena ad III/1 - celkem při počtu etap</t>
  </si>
  <si>
    <t>- 1 srovnávací měření před zničením kontrolních bodů na koruně,
- 1 etapa v průběhu vypouštění nádrže (1 měsíc), 
- 4 etapy v době těžení předsypu (2 měsíce)
- 8 etap při stavbě injekční chodby (4 měsíce)</t>
  </si>
  <si>
    <t>- 12 etap při stavbě injekční chodby (6 měsíců)
- 4 etapy při injektáži zdiva a podloží (4 měsíce)</t>
  </si>
  <si>
    <t>- 5 etap při injektáži zdiva a podloží (5 měsíců)
- 1 srovnávací měření po osazení kontrolních bodů na koruně,
- 1 etapa v průběhu napouštění nádrže (1 měsíc)</t>
  </si>
  <si>
    <t>3. rok</t>
  </si>
  <si>
    <t>- 1 etapa v době kolaudace stavby (6 měsíců)</t>
  </si>
  <si>
    <t>Cena celkem</t>
  </si>
  <si>
    <t>III/2  Svislé posuny na konstrukci vtoků do spodních výpustí měřené geodetickými metodami (VPN)</t>
  </si>
  <si>
    <t>Cena ad III/2 - celkem při počtu etap</t>
  </si>
  <si>
    <t>- 2 etapy v době těžení předsypu (2 měsíce)
- 8 etap při ražbě pod vtoky do SV (2 měsíce)
- 4 etapy při stavbě injekční chodby (4 měsíce)</t>
  </si>
  <si>
    <t>- 6 etap při stavbě injekční chodby (6 měsíců)</t>
  </si>
  <si>
    <t>- 7 etap v době stavby předsypu (7 měsíců)</t>
  </si>
  <si>
    <t>III/3  Svislé posuny injekční chodby a jejího podloží měřené geodetickými metodami (VPN)</t>
  </si>
  <si>
    <t>Etapa měření zahrnuje měření svislých posunů dočasných a definitivních kontrolních geodetických bodů umístěných v podlaze injekční chodby.</t>
  </si>
  <si>
    <t>Cena ad III/3 - celkem při počtu etap</t>
  </si>
  <si>
    <t>- 4 etapy při stavbě injekční chodby (4 měsíce)</t>
  </si>
  <si>
    <t>- 1 etapa v průběhu napouštění nádrže (1 měsíc)</t>
  </si>
  <si>
    <t>III/4  Vodorovné posuny koruny hráze a svislého profilu měřené geodetickými metodami (vyrovnání geodetické sítě metodou MNČ)</t>
  </si>
  <si>
    <t>Etapa měření zahrnuje měření vodorovných posunů kontrolní geodetických bodů umístěných: na krajních pilířích v obou zavázáních hráze a na pilířkách koruny hráze v ose záměrné přímky, pod parapetními kvádry koruny hráze na vzdušním líci, a ve středu hráze na vzdušním líci (svislý profil).</t>
  </si>
  <si>
    <t>Cena ad III/4 - celkem při počtu etap</t>
  </si>
  <si>
    <t>- 1 srovnávací měření před zničením původních kontrolních bodů,
- 1 etapa v průběhu vypouštění nádrže (1 měsíc), 
- 2 etapy v době těžení předsypu (2 měsíce)
- 4 etapy při stavbě injekční chodby (4 měsíce)</t>
  </si>
  <si>
    <t>- 6 etap při stavbě injekční chodby (6 měsíců)
- 4 etapy při injektáži zdiva a podloží (4 měsíce)</t>
  </si>
  <si>
    <t>- 5 etap při injektáži zdiva a podloží (5 měsíců)
- 7 etap v době stavby předsypu (7 měsíců)
- 1 etapa v průběhu napouštění nádrže (1 měsíc)</t>
  </si>
  <si>
    <t>III/5  Náklony horních partií hráze (clinometrické základny)</t>
  </si>
  <si>
    <t>Cena ad III/5 - celkem při počtu etap</t>
  </si>
  <si>
    <t>III/6  Svislé deformace hráze a podloží (extenzometr ve vrtu)</t>
  </si>
  <si>
    <t>Etapa měření zahrnuje měření svislých deformací ve vrtu na koruně hráze pomocí 4-úrovňového extenzometru. Četnost měření automaticky, 4x ročně ruční odečet.</t>
  </si>
  <si>
    <t>Cena ad III/6 - celkem při počtu etap</t>
  </si>
  <si>
    <t>III/7  Deformace na dilatačních sparách injekční chodby (roztahoměrné základny 3D)</t>
  </si>
  <si>
    <t>Etapa měření zahrnuje měření deformací na roztahoměrných základnách umístěných na dilatačních sparách bloků injekční chodby a vstupní šachty.</t>
  </si>
  <si>
    <t>Cena ad III/7 - celkem při počtu etap</t>
  </si>
  <si>
    <t>- 2 etapy po výstavbě injekční chodby</t>
  </si>
  <si>
    <t>- 7 etap v době stavby předsypu (7 měsíců)
- 1 etapa v průběhu napouštění nádrže (1 měsíc)</t>
  </si>
  <si>
    <t>III/8  Kontrolní měření dynamických účinků bouracích nebo trhacích prací</t>
  </si>
  <si>
    <t>Etapa měření obsahuje měření a vyhodnocení ve zprávě. Předpokládají se 4 kontrolní etapy při užití bouracích nebo trhacích pracích. Četnost měření v termínech na vyžádání investora.</t>
  </si>
  <si>
    <t>Cena ad III/8 - celkem při počtu etap</t>
  </si>
  <si>
    <t>III/9  Průběžný monitoring otřesů a vibrací od trhacích prací i ostatních technologií</t>
  </si>
  <si>
    <t>Etapa měření obsahuje měření a vyhodnocení ve zprávě. Četnost měření v termínech na vyžádání investora.</t>
  </si>
  <si>
    <t>Cena ad III/9 - celkem při počtu etap</t>
  </si>
  <si>
    <t>(obsahuje položky III/1 až III/9) podle předpokládaného rozsahu</t>
  </si>
  <si>
    <t>IV. Stav technologických zařízení</t>
  </si>
  <si>
    <t>IV/1  Jednání o realizaci technologického zařízení, uzávěry spodních výpustí</t>
  </si>
  <si>
    <t xml:space="preserve">Strojní specialista TBD, jednání ke zpracování výrobní dokumentace na místě stavby nebo v sídle objednatele. </t>
  </si>
  <si>
    <t>Cena za jednání (1 den) včetně cestovních nákladů</t>
  </si>
  <si>
    <t>Počet jednání je pouze předpokládaný. Jednání bude na výzvu investora.</t>
  </si>
  <si>
    <t>Cena ad IV/1 - celkem při předpokládaném počtu jednání</t>
  </si>
  <si>
    <t>IV/2 Zpracování programu komplexní prohlídky technologického zařízení</t>
  </si>
  <si>
    <t>Zahrnuje kontrolu a připomínkování programu suchých a mokrých zkoušek předkládaných zhotovitelem. Zpracování písemného vyjádření.</t>
  </si>
  <si>
    <t xml:space="preserve">Cena ad IV/2 </t>
  </si>
  <si>
    <t>Fyzická kontrola a prohlídka instalovaného zařízení. Aktivní účast na suchých zkouškách. Zpracování závěrečných zpráv a výsledků komplexní prohlídky, doporučení pro další provoz.</t>
  </si>
  <si>
    <t>Cena ad IV/3</t>
  </si>
  <si>
    <t xml:space="preserve">Cena ad IV/4 </t>
  </si>
  <si>
    <t>(obsahuje položky IV/1 až IV/4) podle předpokládaného rozsahu</t>
  </si>
  <si>
    <t>V/1  Zpracování zjištění z obchůzek a výsledků měření prováděných obsluhou díla, pověřenou organizací, případně zhotovitelem stavby.</t>
  </si>
  <si>
    <t xml:space="preserve">Zpracování a hodnocení výsledků TBD bude provedeno v měsíčním cyklu. </t>
  </si>
  <si>
    <t>Cena - měsíční cyklus</t>
  </si>
  <si>
    <t>Cena ad V/1 - celkem při počtu cyklů</t>
  </si>
  <si>
    <t xml:space="preserve">V/2  Zhodnocení výsledků měření účinků trhacích prací zajišťovaných zhotovitelem stavby           </t>
  </si>
  <si>
    <t>Cena ad V/2 - celkem při počtu etap</t>
  </si>
  <si>
    <t>Zpracování podkladů k hodnocení výsledků měření a sledování TBD.</t>
  </si>
  <si>
    <t>Četnost konání kontrolních dnů stavby (KDS) bude pravděpodobně vyšší. Odpovědní pracovníci TBD se budou účastnit vybraných KDS. Četnost 1x měsíčně, při rozhodujících fází stavby 1x za 14 dní.</t>
  </si>
  <si>
    <t>Cena za prohlídku - cyklus 1x za měsíc nebo 1x za 14 dní</t>
  </si>
  <si>
    <t>Cena ad V/3 - celkem při počtu prohlídek</t>
  </si>
  <si>
    <t>V/4  Mimořádná prohlídka stavby odpovědným pracovníkem TBD</t>
  </si>
  <si>
    <t>Mimořádná prohlídka stavby odpovědným pracovníkem TBD bude provedena v charakteristických stavebních postupech. Prohlídka bude na vyžádání investora. Tato položka může zahrnovat i vyžádaná jednání k postupu stavby a problematice TBD. Četnost těchto prohlídek v jednotlivých letech je pouze odhadována.</t>
  </si>
  <si>
    <t>Cena za prohlídku - cyklus 4x za rok</t>
  </si>
  <si>
    <t>Cena ad V/4 - celkem při počtu prohlídek</t>
  </si>
  <si>
    <t>V/5  Zpracování Dílčí zprávy o TBD při změně VD stavbou</t>
  </si>
  <si>
    <r>
      <t xml:space="preserve">Dílčí zpráva bude zpracována dle </t>
    </r>
    <r>
      <rPr>
        <sz val="11"/>
        <rFont val="Calibri"/>
        <family val="2"/>
      </rPr>
      <t xml:space="preserve">§ </t>
    </r>
    <r>
      <rPr>
        <sz val="11"/>
        <rFont val="Times New Roman CE"/>
        <family val="1"/>
      </rPr>
      <t>10 vyhlášky č. 471/2001 Sb. o TBD nad vodními díly.</t>
    </r>
  </si>
  <si>
    <t>Jednotková cena</t>
  </si>
  <si>
    <t>cena  ad V/5</t>
  </si>
  <si>
    <t>V/6  Zpracování Souhrnné zprávy o TBD při změně VD stavbou</t>
  </si>
  <si>
    <r>
      <t xml:space="preserve">Souhrnná zpráva bude zpracována dle </t>
    </r>
    <r>
      <rPr>
        <sz val="11"/>
        <rFont val="Calibri"/>
        <family val="2"/>
      </rPr>
      <t xml:space="preserve">§ </t>
    </r>
    <r>
      <rPr>
        <sz val="11"/>
        <rFont val="Times New Roman CE"/>
        <family val="1"/>
      </rPr>
      <t>10 vyhlášky č. 471/2001 Sb. o TBD nad vodními díly v termínu nejpozději do 3 měsíců od předání stavby investorovi.</t>
    </r>
  </si>
  <si>
    <t>cena  ad V/6</t>
  </si>
  <si>
    <t>V/7  Kompletace dat z nově zavedených měření a sledování provozních veličin a veličin TBD za období změny VD stavbou</t>
  </si>
  <si>
    <t>Zpracování strukturované editovatelné tabulky ve formátu xls s naměřenými daty TBD od obsluhy VD, pověřené organizace, případně technického dozoru stavby (TDS).</t>
  </si>
  <si>
    <t>cena  ad V/7</t>
  </si>
  <si>
    <t>(obsahuje položky V/1 až V/7) podle předpokládaného rozsahu</t>
  </si>
  <si>
    <t xml:space="preserve">Cena prací celkem </t>
  </si>
  <si>
    <t xml:space="preserve"> z částí I, II, III, IV a V</t>
  </si>
  <si>
    <t>Cena prací celkem pro jednotlivé roky</t>
  </si>
  <si>
    <t>(obsahuje položky z částí I, II, III, IV a V)</t>
  </si>
  <si>
    <t>Veškeré ceny jsou uvedeny bez DPH.</t>
  </si>
  <si>
    <t>Daň z přidané hodnoty bude k ceně díla připočtena podle zákona č. 235/2004/ Sb., ve znění pozdějších předpisů.</t>
  </si>
  <si>
    <t>Rozložení pro jednotlivé roky je jen předpoklad. Pro odhad počtu etap měření byl použit "harmonogram stavby VD Harcov". Skutečný průběh výkonu TBD bude závislý i na postupu stavby.</t>
  </si>
  <si>
    <t xml:space="preserve">Fakturace bude probíhat na základě jednotkových cen a počtu realizovaných položek.   </t>
  </si>
  <si>
    <t xml:space="preserve">Zpracoval : </t>
  </si>
  <si>
    <t>Ing. Jiří Kremsa,  Ing. Pavel Křivka
odbor TPČ</t>
  </si>
  <si>
    <t>Název akce:</t>
  </si>
  <si>
    <t>Název akce: VD Harcov, zajištění bezpečnosti za povodní - stavební část</t>
  </si>
  <si>
    <t>č. akce:   219160018</t>
  </si>
  <si>
    <t>Denní sazba dle individuální kalkulace výkonu_INJ (Kč/den):</t>
  </si>
  <si>
    <t>VZ:</t>
  </si>
  <si>
    <t>Povodí Labe, státní podnik</t>
  </si>
  <si>
    <t xml:space="preserve">Místo: </t>
  </si>
  <si>
    <t>č. akce</t>
  </si>
  <si>
    <t>Cena v Kč bez DPH</t>
  </si>
  <si>
    <t>Celkem:</t>
  </si>
  <si>
    <t>Číslo akce:</t>
  </si>
  <si>
    <t>VD Harcov, zajištění bezpečnosti za povodní  - stavební část</t>
  </si>
  <si>
    <t>název činnosti</t>
  </si>
  <si>
    <t>Areál vodního díla Harcov, Liberec</t>
  </si>
  <si>
    <t>Vypracování technologického předpisu pro provedení zkušebních inj. vrtů pro ověření injektovatelnosti konstrukce hráze hmotami na bázi cementů a chemickými hmotami u SO 03, SO 07_INJ (počet dnů, předpoklad 3 dny):</t>
  </si>
  <si>
    <t>Kontrola po celou  dobu realizace zkušebních injektážních pokusů a vyhodnocení  zkušebních injektáží_INJ (počet dnů, předpoklad 3 dny):</t>
  </si>
  <si>
    <t>Maximální předpokládaný počet výkonu INJ (počet dnů, předpoklad 2 dny v týdnu 
po dobu 14 měsíců = 112 dnů)</t>
  </si>
  <si>
    <t>Maximální předpokládaný počet výkonu INJ (počet dnů, předpoklad 8 dnů):</t>
  </si>
  <si>
    <t>Poznámka:</t>
  </si>
  <si>
    <t>TBD - technickobezpečnostní dohled stavebníka</t>
  </si>
  <si>
    <t>INJ - injektážní dozor</t>
  </si>
  <si>
    <t xml:space="preserve">Cena ad V celkem </t>
  </si>
  <si>
    <t xml:space="preserve">Cena ad IV celkem </t>
  </si>
  <si>
    <t xml:space="preserve">Cena ad III celkem </t>
  </si>
  <si>
    <t xml:space="preserve">Cena  ad II celkem </t>
  </si>
  <si>
    <t xml:space="preserve">Cena ad I celkem </t>
  </si>
  <si>
    <t>VD Harcov, zajištění bezpečnosti za povodní 
- zajištění technickobezpečnostního dohledu (TBD) a injektážního dozoru (INJ) po dobu stavby</t>
  </si>
  <si>
    <t>Název VZ:  VD Harcov, zajištění bezpečnosti za povodní 
- zajištění technickobezpečnostního dohledu (TBD) a injektážního dozoru (INJ) po dobu stavby</t>
  </si>
  <si>
    <t>VD Harcov, zajištění bezpečnosti za povodní - zajištění technickobezpečnostního dohledu (TBD) a injektážního dozoru (INJ) po dobu stavby</t>
  </si>
  <si>
    <t xml:space="preserve">Veškeré písemné zprávy budou předány objednateli v tištěné formě ve 4 paré a v elektronické formě (kompletní ve formátu PDF, tabulky s výsledky měření editovatelné ve formátu XLS, 
a pořízenou fotodokumentací a videozáznamy v plném rozlišení)"  </t>
  </si>
  <si>
    <r>
      <rPr>
        <b/>
        <i/>
        <u val="single"/>
        <sz val="11"/>
        <color rgb="FFFF0000"/>
        <rFont val="Arial"/>
        <family val="2"/>
      </rPr>
      <t xml:space="preserve">Poznámka: </t>
    </r>
    <r>
      <rPr>
        <b/>
        <i/>
        <sz val="11"/>
        <color rgb="FFFF0000"/>
        <rFont val="Arial"/>
        <family val="2"/>
      </rPr>
      <t xml:space="preserve">
Uchazeč ocení v kalkulačním formuláři zakázky žlutě podbarvená políčka 
s předvyplněnou hodnotou 1,01 Kč dle individuální kalkulace.</t>
    </r>
  </si>
  <si>
    <t>Zhodnocení výsledků měření účinků trhacích prací (v případě jejich použití) z hlediska bezpečnosti 
a provozuschopnosti VD bude provedeno podle ČSN 73 0040 - Zatížení stavebních objektů technickou seizmicitou a jejich odezva. Porovnány budou naměřené a přípustné hodnoty rychlostí kmitání od vibrací 
a otřesů. Četnost dle postupu stavebních prací.</t>
  </si>
  <si>
    <t>Fyzická kontrola a prohlídka instalovaného zařízení při částečném zatížení vodním tlakem. Aktivní účast 
na mokrých zkouškách. Zpracování závěrečných zpráv a výsledků komplexní prohlídky, doporučení 
pro další provoz.</t>
  </si>
  <si>
    <t>Činnosti, měření a jejich rozsahy a četnosti vycházejí z Programu TBD pro VD Harcov platného 
pro období změny vodního díla stavbou.</t>
  </si>
  <si>
    <t>Ceny jsou navrženy jako smluvní ve smyslu zákona č. 526/1990 Sb., o cenách. Jejich odhad vychází 
z analogií obdobných souborů prací realizovaných na základě VŘ na vodních dílech ve správě 
Povodí Labe, státní podnik.</t>
  </si>
  <si>
    <t>Instalace doplňujicích zařízení TBD pro sledování bezpečnosti vznikajících konstrukcí VD - mimo zařízení TBD zahrnutá do dodávky stavby (PS04). Finanční náklady zahrnují náklady na měřická zařízení 
i potřebné materiály a cenu prací spojených s jejich instalacemi.</t>
  </si>
  <si>
    <t>Cena je kalkulována pro jednu etapu terénních kontrolních měření. Měření a sledování bude probíhat 
v průběhu stavby v závislosti na jejím aktuálním postupu. Účtováno bude podle skutečně provedených měření v dohodnuté četnosti. Intervaly mezi měřeními se mohou změnit podle postupu stavby a průběžných výsledků měření. Změny budou obsaženy v dodatku PTBD.</t>
  </si>
  <si>
    <t xml:space="preserve">Četnost měření - při ražbě pod vtoky do spodních výpustí 1x týdně,
                       - v době těžení a výstavby předsypu 1x měsíčně,
                       - v době výstavby injekční chodby 1x měsíčně.
                       - periodické měření 4x ročně.  </t>
  </si>
  <si>
    <t>Etapa měření zahrnuje měření svislých posunů dočasných kontrolních geodetických bodů umístěných 
u paty manipulačních věží a stropu vtokové štoly u paty hráze a předsypu.</t>
  </si>
  <si>
    <t xml:space="preserve">Četnost měření - v době výstavby injekční chodby a injektáže podloží 1x měsíčně,
                       - v době napouštění nádrže 1x měsíčně,
                       - periodické měření 4x ročně. </t>
  </si>
  <si>
    <t>Četnost měření - v době vypouštění a napouštění nádrže 1x měření při poloviční úrovni hladiny,
                       - v době těžení a výstavby předsypu 1x měsíčně,
                       - v době výstavby injekční chodby, injektáže zdiva a podloží 1x měsíčně,
                       - periodické měření 4x ročně.</t>
  </si>
  <si>
    <t>Etapa měření náklonů zahrnuje měření náklonů na clinometrických základnách umístěných 
na manipulačních věžích spodních výpustí.</t>
  </si>
  <si>
    <t>Četnost měření - v době hlavních stavebních prací 1x měsíčně,
                       - periodické měření 6x ročně.</t>
  </si>
  <si>
    <t>Četnost měření - v době výstavby předsypu a injektáže podloží 1x měsíčně až 1x za 14 dní,
                       - v době napouštění nádrže 1x měsíčně až 1x za 14 dní,
                       - periodické měření 4x ročně.</t>
  </si>
  <si>
    <t>IV/3 Komplexní prohlídka technologického zařízení, uzávěrů spodních výpustí 
vč. zpracování zprávy o výsledcích prohlídky - I. část - suché zkoušky</t>
  </si>
  <si>
    <t>IV/4 Komplexní prohlídka technologického zařízení, uzávěrů spodních výpustí 
vč. zpracování zprávy o výsledcích prohlídky - II. část - mokré zkoušky</t>
  </si>
  <si>
    <t>V. Hodnocení výsledků TBD, zpracování hodnotících zpráv, 
účast na jednáních</t>
  </si>
  <si>
    <t>V/3  Prohlídka stavby odpovědným pracovníkem TBD spojená s účastí na kontrolním dnu stavby (KDS) s představením výsledků TBD</t>
  </si>
  <si>
    <t>Uchazeč ocení ve dvou listech "TBD_dohled" a "Injektážní dozor" žlutě podbarvená políčka s předvyplněnou hodnotou 1,01 Kč a 1,01 dle individuální kalkulace.</t>
  </si>
  <si>
    <t>Uchazeč ocení žlutě podbarvená políčka s předvyplněnou hodnotou 1,01 (počet dnů výkonu INJ) a 1,01 Kč (denní sazba INJ 
dle individuální kalkulace).</t>
  </si>
  <si>
    <t>Průběžná činnost výkonu INJ (průběžná kontrola dodržování kontrolního, zkušebního plánu KZP a technologického předpisu TP, pravidelná kontrola sledování parametrů injektážních prací jako jsou tlaky, časy, spotřeby, apod. pro všechny typy projektem vyžadovaných injektáží, tj. do zdiva hráze a injektážní chodby, do horninového podloží a do návodního líce hráze. Dále kontrola provádění VTZ a hodnocení interpretace jejich výsledků s geotechnikem stavby, konzultační činnost)</t>
  </si>
  <si>
    <t>Úvodní činnost výkonu INJ (konzultace, seznámení se s TP zhotovitele, přítomnost u zkušebních vrtů, vyhodnocení zkušebních vrtů)</t>
  </si>
  <si>
    <t>PŘÍLOHA Č.1 - SPECIFIKACE PRACÍ, DODÁVEK A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</si>
</sst>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"/>
    <numFmt numFmtId="166" formatCode="#,##0.00\ &quot;Kč&quot;"/>
  </numFmts>
  <fonts count="6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 CE"/>
      <family val="1"/>
    </font>
    <font>
      <sz val="11"/>
      <color theme="1"/>
      <name val="Arial CE"/>
      <family val="2"/>
    </font>
    <font>
      <b/>
      <sz val="12"/>
      <color indexed="8"/>
      <name val="Times New Roman"/>
      <family val="1"/>
    </font>
    <font>
      <sz val="11"/>
      <name val="Times New Roman CE"/>
      <family val="1"/>
    </font>
    <font>
      <sz val="11"/>
      <name val="Calibri"/>
      <family val="2"/>
    </font>
    <font>
      <b/>
      <sz val="12"/>
      <color theme="1"/>
      <name val="Times New Roman CE"/>
      <family val="1"/>
    </font>
    <font>
      <sz val="12"/>
      <color theme="1"/>
      <name val="Calibri"/>
      <family val="2"/>
      <scheme val="minor"/>
    </font>
    <font>
      <sz val="12"/>
      <color theme="1"/>
      <name val="Times New Roman CE"/>
      <family val="2"/>
    </font>
    <font>
      <sz val="12"/>
      <color theme="1"/>
      <name val="Arial CE"/>
      <family val="2"/>
    </font>
    <font>
      <sz val="11"/>
      <color theme="1"/>
      <name val="Times New Roman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0"/>
      <color rgb="FFFF0000"/>
      <name val="Arial CE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 CE"/>
      <family val="1"/>
    </font>
    <font>
      <sz val="11"/>
      <color rgb="FFFF0000"/>
      <name val="Arial CE"/>
      <family val="2"/>
    </font>
    <font>
      <sz val="11"/>
      <color rgb="FFFF0000"/>
      <name val="Times New Roman"/>
      <family val="1"/>
    </font>
    <font>
      <sz val="11"/>
      <color rgb="FFFF0000"/>
      <name val="Times New Roman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 CE"/>
      <family val="2"/>
    </font>
    <font>
      <sz val="12"/>
      <name val="Times New Roman"/>
      <family val="1"/>
    </font>
    <font>
      <sz val="10"/>
      <color rgb="FFFF0000"/>
      <name val="Times New Roman CE"/>
      <family val="2"/>
    </font>
    <font>
      <b/>
      <sz val="12"/>
      <name val="Times New Roman CE"/>
      <family val="1"/>
    </font>
    <font>
      <sz val="12"/>
      <name val="Calibri"/>
      <family val="2"/>
      <scheme val="minor"/>
    </font>
    <font>
      <sz val="12"/>
      <name val="Times New Roman CE"/>
      <family val="2"/>
    </font>
    <font>
      <sz val="12"/>
      <name val="Arial CE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 style="thin"/>
      <right/>
      <top/>
      <bottom style="dotted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50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Font="1"/>
    <xf numFmtId="164" fontId="0" fillId="0" borderId="0" xfId="0" applyNumberFormat="1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quotePrefix="1"/>
    <xf numFmtId="3" fontId="0" fillId="0" borderId="0" xfId="0" applyNumberFormat="1" applyBorder="1" applyAlignment="1">
      <alignment horizontal="center"/>
    </xf>
    <xf numFmtId="164" fontId="6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wrapText="1"/>
    </xf>
    <xf numFmtId="164" fontId="5" fillId="0" borderId="0" xfId="2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/>
    <xf numFmtId="165" fontId="0" fillId="0" borderId="0" xfId="0" applyNumberFormat="1" applyBorder="1" applyAlignment="1">
      <alignment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166" fontId="50" fillId="4" borderId="5" xfId="20" applyNumberFormat="1" applyFont="1" applyFill="1" applyBorder="1" applyAlignment="1" applyProtection="1">
      <alignment horizontal="center" vertical="center"/>
      <protection locked="0"/>
    </xf>
    <xf numFmtId="166" fontId="53" fillId="5" borderId="6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4" fillId="0" borderId="0" xfId="0" applyFont="1"/>
    <xf numFmtId="0" fontId="54" fillId="0" borderId="0" xfId="0" applyFont="1" applyAlignment="1">
      <alignment wrapText="1"/>
    </xf>
    <xf numFmtId="0" fontId="50" fillId="6" borderId="1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Protection="1">
      <protection/>
    </xf>
    <xf numFmtId="0" fontId="56" fillId="0" borderId="0" xfId="0" applyFont="1" applyProtection="1">
      <protection/>
    </xf>
    <xf numFmtId="0" fontId="8" fillId="0" borderId="0" xfId="0" applyFont="1" applyProtection="1">
      <protection/>
    </xf>
    <xf numFmtId="0" fontId="0" fillId="0" borderId="0" xfId="0" applyProtection="1">
      <protection/>
    </xf>
    <xf numFmtId="0" fontId="9" fillId="0" borderId="0" xfId="0" applyFont="1" applyProtection="1">
      <protection/>
    </xf>
    <xf numFmtId="0" fontId="0" fillId="0" borderId="0" xfId="0" applyFont="1" applyProtection="1">
      <protection/>
    </xf>
    <xf numFmtId="166" fontId="8" fillId="0" borderId="0" xfId="0" applyNumberFormat="1" applyFont="1" applyProtection="1"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/>
      <protection/>
    </xf>
    <xf numFmtId="0" fontId="12" fillId="0" borderId="7" xfId="0" applyFont="1" applyBorder="1" applyProtection="1">
      <protection/>
    </xf>
    <xf numFmtId="0" fontId="10" fillId="0" borderId="8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166" fontId="10" fillId="0" borderId="0" xfId="0" applyNumberFormat="1" applyFont="1" applyBorder="1" applyAlignment="1" applyProtection="1">
      <alignment horizontal="left" wrapText="1"/>
      <protection/>
    </xf>
    <xf numFmtId="0" fontId="12" fillId="0" borderId="9" xfId="0" applyFont="1" applyBorder="1" applyProtection="1">
      <protection/>
    </xf>
    <xf numFmtId="0" fontId="13" fillId="0" borderId="9" xfId="0" applyFont="1" applyBorder="1" applyProtection="1">
      <protection/>
    </xf>
    <xf numFmtId="0" fontId="10" fillId="0" borderId="8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166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8" xfId="0" applyFont="1" applyBorder="1" applyAlignment="1" applyProtection="1">
      <alignment horizontal="justify"/>
      <protection/>
    </xf>
    <xf numFmtId="0" fontId="13" fillId="0" borderId="0" xfId="0" applyFont="1" applyBorder="1" applyProtection="1">
      <protection/>
    </xf>
    <xf numFmtId="166" fontId="13" fillId="0" borderId="0" xfId="0" applyNumberFormat="1" applyFont="1" applyBorder="1" applyProtection="1">
      <protection/>
    </xf>
    <xf numFmtId="0" fontId="14" fillId="0" borderId="8" xfId="0" applyFont="1" applyBorder="1" applyProtection="1">
      <protection/>
    </xf>
    <xf numFmtId="0" fontId="12" fillId="0" borderId="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8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66" fontId="9" fillId="0" borderId="0" xfId="0" applyNumberFormat="1" applyFont="1" applyBorder="1" applyAlignment="1" applyProtection="1">
      <alignment horizontal="left" wrapText="1"/>
      <protection/>
    </xf>
    <xf numFmtId="0" fontId="14" fillId="0" borderId="8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166" fontId="14" fillId="0" borderId="0" xfId="0" applyNumberFormat="1" applyFont="1" applyBorder="1" applyAlignment="1" applyProtection="1">
      <alignment horizontal="left" wrapText="1"/>
      <protection/>
    </xf>
    <xf numFmtId="0" fontId="16" fillId="0" borderId="8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166" fontId="16" fillId="0" borderId="0" xfId="0" applyNumberFormat="1" applyFont="1" applyBorder="1" applyAlignment="1" applyProtection="1">
      <alignment horizontal="left" wrapText="1"/>
      <protection/>
    </xf>
    <xf numFmtId="0" fontId="17" fillId="0" borderId="10" xfId="0" applyFont="1" applyBorder="1" applyAlignment="1" applyProtection="1">
      <alignment horizontal="left" wrapText="1"/>
      <protection/>
    </xf>
    <xf numFmtId="166" fontId="18" fillId="0" borderId="11" xfId="0" applyNumberFormat="1" applyFont="1" applyBorder="1" applyAlignment="1" applyProtection="1">
      <alignment horizontal="right" vertical="center" wrapText="1"/>
      <protection/>
    </xf>
    <xf numFmtId="49" fontId="18" fillId="0" borderId="12" xfId="0" applyNumberFormat="1" applyFont="1" applyBorder="1" applyAlignment="1" applyProtection="1">
      <alignment horizontal="justify" vertical="top" wrapText="1"/>
      <protection/>
    </xf>
    <xf numFmtId="166" fontId="16" fillId="0" borderId="13" xfId="0" applyNumberFormat="1" applyFont="1" applyFill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>
      <alignment horizontal="left" vertical="top" wrapText="1"/>
      <protection/>
    </xf>
    <xf numFmtId="166" fontId="18" fillId="0" borderId="15" xfId="0" applyNumberFormat="1" applyFont="1" applyFill="1" applyBorder="1" applyAlignment="1" applyProtection="1">
      <alignment horizontal="right"/>
      <protection/>
    </xf>
    <xf numFmtId="0" fontId="11" fillId="0" borderId="8" xfId="0" applyFont="1" applyBorder="1" applyAlignment="1" applyProtection="1">
      <alignment horizontal="justify"/>
      <protection/>
    </xf>
    <xf numFmtId="0" fontId="12" fillId="0" borderId="0" xfId="0" applyFont="1" applyBorder="1" applyProtection="1">
      <protection/>
    </xf>
    <xf numFmtId="166" fontId="12" fillId="0" borderId="0" xfId="0" applyNumberFormat="1" applyFont="1" applyBorder="1" applyAlignment="1" applyProtection="1">
      <alignment horizontal="center"/>
      <protection/>
    </xf>
    <xf numFmtId="0" fontId="19" fillId="0" borderId="8" xfId="0" applyFont="1" applyBorder="1" applyProtection="1">
      <protection/>
    </xf>
    <xf numFmtId="0" fontId="20" fillId="0" borderId="0" xfId="0" applyFont="1" applyBorder="1" applyProtection="1"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166" fontId="19" fillId="0" borderId="0" xfId="0" applyNumberFormat="1" applyFont="1" applyFill="1" applyBorder="1" applyProtection="1">
      <protection/>
    </xf>
    <xf numFmtId="166" fontId="12" fillId="0" borderId="0" xfId="0" applyNumberFormat="1" applyFont="1" applyBorder="1" applyProtection="1">
      <protection/>
    </xf>
    <xf numFmtId="0" fontId="21" fillId="0" borderId="8" xfId="0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166" fontId="21" fillId="0" borderId="0" xfId="0" applyNumberFormat="1" applyFont="1" applyBorder="1" applyAlignment="1" applyProtection="1">
      <alignment horizontal="left" wrapText="1"/>
      <protection/>
    </xf>
    <xf numFmtId="0" fontId="24" fillId="0" borderId="16" xfId="0" applyFont="1" applyBorder="1" applyProtection="1">
      <protection/>
    </xf>
    <xf numFmtId="0" fontId="25" fillId="0" borderId="17" xfId="0" applyFont="1" applyBorder="1" applyProtection="1">
      <protection/>
    </xf>
    <xf numFmtId="166" fontId="24" fillId="7" borderId="18" xfId="0" applyNumberFormat="1" applyFont="1" applyFill="1" applyBorder="1" applyAlignment="1" applyProtection="1">
      <alignment horizontal="right"/>
      <protection/>
    </xf>
    <xf numFmtId="0" fontId="26" fillId="0" borderId="8" xfId="0" applyFont="1" applyBorder="1" applyProtection="1">
      <protection/>
    </xf>
    <xf numFmtId="0" fontId="27" fillId="0" borderId="0" xfId="0" applyFont="1" applyBorder="1" applyProtection="1">
      <protection/>
    </xf>
    <xf numFmtId="166" fontId="24" fillId="0" borderId="0" xfId="0" applyNumberFormat="1" applyFont="1" applyBorder="1" applyAlignment="1" applyProtection="1">
      <alignment horizontal="center"/>
      <protection/>
    </xf>
    <xf numFmtId="0" fontId="28" fillId="0" borderId="8" xfId="0" applyFont="1" applyBorder="1" applyProtection="1">
      <protection/>
    </xf>
    <xf numFmtId="166" fontId="19" fillId="0" borderId="0" xfId="0" applyNumberFormat="1" applyFont="1" applyBorder="1" applyAlignment="1" applyProtection="1">
      <alignment horizontal="center"/>
      <protection/>
    </xf>
    <xf numFmtId="0" fontId="28" fillId="0" borderId="8" xfId="0" applyFont="1" applyFill="1" applyBorder="1" applyProtection="1"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Protection="1">
      <protection/>
    </xf>
    <xf numFmtId="166" fontId="24" fillId="0" borderId="19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Protection="1">
      <protection/>
    </xf>
    <xf numFmtId="166" fontId="2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8" fillId="0" borderId="8" xfId="0" applyFont="1" applyBorder="1" applyAlignment="1" applyProtection="1">
      <alignment horizontal="justify" wrapText="1"/>
      <protection/>
    </xf>
    <xf numFmtId="0" fontId="18" fillId="0" borderId="0" xfId="0" applyFont="1" applyBorder="1" applyAlignment="1" applyProtection="1">
      <alignment horizontal="justify" wrapText="1"/>
      <protection/>
    </xf>
    <xf numFmtId="166" fontId="18" fillId="0" borderId="0" xfId="0" applyNumberFormat="1" applyFont="1" applyBorder="1" applyAlignment="1" applyProtection="1">
      <alignment horizontal="justify" wrapText="1"/>
      <protection/>
    </xf>
    <xf numFmtId="0" fontId="29" fillId="0" borderId="8" xfId="0" applyFont="1" applyFill="1" applyBorder="1" applyProtection="1">
      <protection/>
    </xf>
    <xf numFmtId="0" fontId="29" fillId="0" borderId="0" xfId="0" applyFont="1" applyFill="1" applyBorder="1" applyProtection="1">
      <protection/>
    </xf>
    <xf numFmtId="166" fontId="29" fillId="0" borderId="0" xfId="0" applyNumberFormat="1" applyFont="1" applyFill="1" applyBorder="1" applyProtection="1"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166" fontId="18" fillId="0" borderId="11" xfId="0" applyNumberFormat="1" applyFont="1" applyFill="1" applyBorder="1" applyAlignment="1" applyProtection="1">
      <alignment horizontal="right" vertical="center" wrapText="1"/>
      <protection/>
    </xf>
    <xf numFmtId="49" fontId="18" fillId="0" borderId="12" xfId="0" applyNumberFormat="1" applyFont="1" applyFill="1" applyBorder="1" applyAlignment="1" applyProtection="1">
      <alignment horizontal="justify" vertical="top" wrapText="1"/>
      <protection/>
    </xf>
    <xf numFmtId="166" fontId="18" fillId="0" borderId="13" xfId="0" applyNumberFormat="1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 horizontal="justify" vertical="top" wrapText="1"/>
      <protection/>
    </xf>
    <xf numFmtId="166" fontId="18" fillId="0" borderId="11" xfId="0" applyNumberFormat="1" applyFont="1" applyFill="1" applyBorder="1" applyAlignment="1" applyProtection="1">
      <alignment horizontal="right"/>
      <protection/>
    </xf>
    <xf numFmtId="0" fontId="18" fillId="0" borderId="8" xfId="0" applyFont="1" applyFill="1" applyBorder="1" applyAlignment="1" applyProtection="1">
      <alignment horizontal="justify" vertical="top" wrapText="1"/>
      <protection/>
    </xf>
    <xf numFmtId="0" fontId="18" fillId="0" borderId="0" xfId="0" applyFont="1" applyFill="1" applyBorder="1" applyAlignment="1" applyProtection="1">
      <alignment horizontal="justify" vertical="top" wrapText="1"/>
      <protection/>
    </xf>
    <xf numFmtId="0" fontId="30" fillId="0" borderId="0" xfId="0" applyFont="1" applyFill="1" applyBorder="1" applyProtection="1">
      <protection/>
    </xf>
    <xf numFmtId="166" fontId="18" fillId="0" borderId="0" xfId="0" applyNumberFormat="1" applyFont="1" applyFill="1" applyBorder="1" applyAlignment="1" applyProtection="1">
      <alignment horizontal="right"/>
      <protection/>
    </xf>
    <xf numFmtId="0" fontId="31" fillId="0" borderId="8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Protection="1">
      <protection/>
    </xf>
    <xf numFmtId="0" fontId="32" fillId="0" borderId="8" xfId="0" applyFont="1" applyFill="1" applyBorder="1" applyProtection="1">
      <protection/>
    </xf>
    <xf numFmtId="166" fontId="32" fillId="0" borderId="0" xfId="0" applyNumberFormat="1" applyFont="1" applyFill="1" applyBorder="1" applyProtection="1">
      <protection/>
    </xf>
    <xf numFmtId="0" fontId="28" fillId="0" borderId="8" xfId="0" applyFont="1" applyFill="1" applyBorder="1" applyAlignment="1" applyProtection="1">
      <alignment horizontal="left" wrapText="1"/>
      <protection/>
    </xf>
    <xf numFmtId="0" fontId="28" fillId="0" borderId="0" xfId="0" applyFont="1" applyFill="1" applyBorder="1" applyAlignment="1" applyProtection="1">
      <alignment horizontal="left" wrapText="1"/>
      <protection/>
    </xf>
    <xf numFmtId="166" fontId="28" fillId="0" borderId="0" xfId="0" applyNumberFormat="1" applyFont="1" applyFill="1" applyBorder="1" applyAlignment="1" applyProtection="1">
      <alignment horizontal="left" wrapText="1"/>
      <protection/>
    </xf>
    <xf numFmtId="0" fontId="24" fillId="0" borderId="16" xfId="0" applyFont="1" applyFill="1" applyBorder="1" applyProtection="1">
      <protection/>
    </xf>
    <xf numFmtId="0" fontId="25" fillId="0" borderId="17" xfId="0" applyFont="1" applyFill="1" applyBorder="1" applyProtection="1">
      <protection/>
    </xf>
    <xf numFmtId="166" fontId="24" fillId="7" borderId="18" xfId="0" applyNumberFormat="1" applyFont="1" applyFill="1" applyBorder="1" applyProtection="1">
      <protection/>
    </xf>
    <xf numFmtId="0" fontId="26" fillId="0" borderId="8" xfId="0" applyFont="1" applyFill="1" applyBorder="1" applyProtection="1">
      <protection/>
    </xf>
    <xf numFmtId="0" fontId="26" fillId="0" borderId="8" xfId="0" applyFont="1" applyFill="1" applyBorder="1" applyAlignment="1" applyProtection="1">
      <alignment horizontal="right"/>
      <protection/>
    </xf>
    <xf numFmtId="0" fontId="28" fillId="0" borderId="8" xfId="0" applyFont="1" applyFill="1" applyBorder="1" applyAlignment="1" applyProtection="1">
      <alignment horizontal="right"/>
      <protection/>
    </xf>
    <xf numFmtId="0" fontId="33" fillId="0" borderId="9" xfId="0" applyFont="1" applyBorder="1" applyProtection="1">
      <protection/>
    </xf>
    <xf numFmtId="0" fontId="21" fillId="0" borderId="8" xfId="0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166" fontId="21" fillId="0" borderId="0" xfId="0" applyNumberFormat="1" applyFont="1" applyBorder="1" applyAlignment="1" applyProtection="1">
      <alignment horizontal="left" wrapText="1"/>
      <protection/>
    </xf>
    <xf numFmtId="0" fontId="8" fillId="0" borderId="8" xfId="0" applyFont="1" applyBorder="1" applyProtection="1">
      <protection/>
    </xf>
    <xf numFmtId="0" fontId="8" fillId="0" borderId="0" xfId="0" applyFont="1" applyBorder="1" applyProtection="1">
      <protection/>
    </xf>
    <xf numFmtId="166" fontId="8" fillId="0" borderId="0" xfId="0" applyNumberFormat="1" applyFont="1" applyBorder="1" applyProtection="1">
      <protection/>
    </xf>
    <xf numFmtId="0" fontId="28" fillId="0" borderId="10" xfId="0" applyFont="1" applyBorder="1" applyProtection="1">
      <protection/>
    </xf>
    <xf numFmtId="0" fontId="20" fillId="0" borderId="11" xfId="0" applyFont="1" applyBorder="1" applyProtection="1">
      <protection/>
    </xf>
    <xf numFmtId="0" fontId="19" fillId="0" borderId="8" xfId="0" applyFont="1" applyBorder="1" applyProtection="1">
      <protection/>
    </xf>
    <xf numFmtId="0" fontId="15" fillId="0" borderId="19" xfId="0" applyFont="1" applyBorder="1" applyAlignment="1" applyProtection="1">
      <alignment horizontal="center" vertical="center"/>
      <protection/>
    </xf>
    <xf numFmtId="166" fontId="19" fillId="0" borderId="19" xfId="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left" wrapText="1"/>
      <protection/>
    </xf>
    <xf numFmtId="49" fontId="28" fillId="0" borderId="11" xfId="0" applyNumberFormat="1" applyFont="1" applyFill="1" applyBorder="1" applyAlignment="1" applyProtection="1">
      <alignment horizontal="left" wrapText="1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166" fontId="19" fillId="0" borderId="20" xfId="0" applyNumberFormat="1" applyFont="1" applyBorder="1" applyAlignment="1" applyProtection="1">
      <alignment vertical="center"/>
      <protection/>
    </xf>
    <xf numFmtId="0" fontId="16" fillId="0" borderId="8" xfId="0" applyFont="1" applyBorder="1" applyProtection="1">
      <protection/>
    </xf>
    <xf numFmtId="166" fontId="19" fillId="0" borderId="0" xfId="0" applyNumberFormat="1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166" fontId="19" fillId="0" borderId="15" xfId="0" applyNumberFormat="1" applyFont="1" applyBorder="1" applyAlignment="1" applyProtection="1">
      <alignment vertical="center"/>
      <protection/>
    </xf>
    <xf numFmtId="49" fontId="28" fillId="0" borderId="8" xfId="0" applyNumberFormat="1" applyFont="1" applyFill="1" applyBorder="1" applyAlignment="1" applyProtection="1">
      <alignment horizontal="left" wrapText="1"/>
      <protection/>
    </xf>
    <xf numFmtId="49" fontId="28" fillId="0" borderId="0" xfId="0" applyNumberFormat="1" applyFont="1" applyFill="1" applyBorder="1" applyAlignment="1" applyProtection="1">
      <alignment horizontal="left" wrapText="1"/>
      <protection/>
    </xf>
    <xf numFmtId="166" fontId="19" fillId="0" borderId="11" xfId="0" applyNumberFormat="1" applyFont="1" applyFill="1" applyBorder="1" applyAlignment="1" applyProtection="1">
      <alignment vertical="center"/>
      <protection/>
    </xf>
    <xf numFmtId="0" fontId="16" fillId="0" borderId="21" xfId="0" applyFont="1" applyBorder="1" applyProtection="1">
      <protection/>
    </xf>
    <xf numFmtId="0" fontId="8" fillId="0" borderId="22" xfId="0" applyFont="1" applyBorder="1" applyProtection="1">
      <protection/>
    </xf>
    <xf numFmtId="49" fontId="28" fillId="0" borderId="23" xfId="0" applyNumberFormat="1" applyFont="1" applyFill="1" applyBorder="1" applyAlignment="1" applyProtection="1">
      <alignment horizontal="left" wrapText="1"/>
      <protection/>
    </xf>
    <xf numFmtId="49" fontId="28" fillId="0" borderId="20" xfId="0" applyNumberFormat="1" applyFont="1" applyFill="1" applyBorder="1" applyAlignment="1" applyProtection="1">
      <alignment horizontal="left" wrapText="1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166" fontId="19" fillId="0" borderId="20" xfId="0" applyNumberFormat="1" applyFont="1" applyFill="1" applyBorder="1" applyAlignment="1" applyProtection="1">
      <alignment vertical="center"/>
      <protection/>
    </xf>
    <xf numFmtId="166" fontId="20" fillId="0" borderId="0" xfId="0" applyNumberFormat="1" applyFont="1" applyBorder="1" applyProtection="1">
      <protection/>
    </xf>
    <xf numFmtId="49" fontId="28" fillId="0" borderId="8" xfId="0" applyNumberFormat="1" applyFont="1" applyBorder="1" applyAlignment="1" applyProtection="1">
      <alignment wrapText="1"/>
      <protection/>
    </xf>
    <xf numFmtId="49" fontId="28" fillId="0" borderId="0" xfId="0" applyNumberFormat="1" applyFont="1" applyBorder="1" applyAlignment="1" applyProtection="1">
      <alignment wrapText="1"/>
      <protection/>
    </xf>
    <xf numFmtId="49" fontId="28" fillId="0" borderId="8" xfId="0" applyNumberFormat="1" applyFont="1" applyBorder="1" applyAlignment="1" applyProtection="1">
      <alignment horizontal="left" wrapText="1"/>
      <protection/>
    </xf>
    <xf numFmtId="49" fontId="28" fillId="0" borderId="0" xfId="0" applyNumberFormat="1" applyFont="1" applyBorder="1" applyAlignment="1" applyProtection="1">
      <alignment horizontal="left" wrapText="1"/>
      <protection/>
    </xf>
    <xf numFmtId="0" fontId="15" fillId="0" borderId="20" xfId="0" applyFont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wrapText="1"/>
      <protection/>
    </xf>
    <xf numFmtId="49" fontId="28" fillId="0" borderId="11" xfId="0" applyNumberFormat="1" applyFont="1" applyBorder="1" applyAlignment="1" applyProtection="1">
      <alignment wrapText="1"/>
      <protection/>
    </xf>
    <xf numFmtId="0" fontId="34" fillId="0" borderId="8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Protection="1">
      <protection/>
    </xf>
    <xf numFmtId="166" fontId="12" fillId="0" borderId="0" xfId="0" applyNumberFormat="1" applyFont="1" applyFill="1" applyBorder="1" applyProtection="1">
      <protection/>
    </xf>
    <xf numFmtId="0" fontId="12" fillId="0" borderId="9" xfId="0" applyFont="1" applyFill="1" applyBorder="1" applyProtection="1">
      <protection/>
    </xf>
    <xf numFmtId="0" fontId="35" fillId="0" borderId="8" xfId="0" applyFont="1" applyFill="1" applyBorder="1" applyProtection="1"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Protection="1">
      <protection/>
    </xf>
    <xf numFmtId="166" fontId="35" fillId="0" borderId="0" xfId="0" applyNumberFormat="1" applyFont="1" applyFill="1" applyBorder="1" applyProtection="1">
      <protection/>
    </xf>
    <xf numFmtId="0" fontId="15" fillId="0" borderId="19" xfId="0" applyFont="1" applyBorder="1" applyAlignment="1" applyProtection="1">
      <alignment horizontal="center"/>
      <protection/>
    </xf>
    <xf numFmtId="0" fontId="20" fillId="0" borderId="19" xfId="0" applyFont="1" applyBorder="1" applyProtection="1">
      <protection/>
    </xf>
    <xf numFmtId="166" fontId="19" fillId="0" borderId="19" xfId="0" applyNumberFormat="1" applyFont="1" applyBorder="1" applyProtection="1">
      <protection/>
    </xf>
    <xf numFmtId="0" fontId="12" fillId="0" borderId="10" xfId="0" applyFont="1" applyFill="1" applyBorder="1" applyProtection="1">
      <protection/>
    </xf>
    <xf numFmtId="0" fontId="15" fillId="0" borderId="11" xfId="0" applyFont="1" applyBorder="1" applyAlignment="1" applyProtection="1">
      <alignment horizontal="center"/>
      <protection/>
    </xf>
    <xf numFmtId="0" fontId="12" fillId="0" borderId="11" xfId="0" applyFont="1" applyFill="1" applyBorder="1" applyProtection="1">
      <protection/>
    </xf>
    <xf numFmtId="166" fontId="19" fillId="0" borderId="11" xfId="0" applyNumberFormat="1" applyFont="1" applyBorder="1" applyProtection="1">
      <protection/>
    </xf>
    <xf numFmtId="0" fontId="28" fillId="0" borderId="0" xfId="0" applyFont="1" applyBorder="1" applyAlignment="1" applyProtection="1">
      <alignment horizontal="center"/>
      <protection/>
    </xf>
    <xf numFmtId="166" fontId="19" fillId="0" borderId="0" xfId="0" applyNumberFormat="1" applyFont="1" applyBorder="1" applyProtection="1">
      <protection/>
    </xf>
    <xf numFmtId="164" fontId="0" fillId="0" borderId="0" xfId="0" applyNumberFormat="1" applyProtection="1">
      <protection/>
    </xf>
    <xf numFmtId="166" fontId="24" fillId="0" borderId="19" xfId="0" applyNumberFormat="1" applyFont="1" applyFill="1" applyBorder="1" applyProtection="1"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Protection="1">
      <protection/>
    </xf>
    <xf numFmtId="166" fontId="24" fillId="0" borderId="15" xfId="0" applyNumberFormat="1" applyFont="1" applyFill="1" applyBorder="1" applyProtection="1">
      <protection/>
    </xf>
    <xf numFmtId="166" fontId="24" fillId="0" borderId="0" xfId="0" applyNumberFormat="1" applyFont="1" applyFill="1" applyBorder="1" applyProtection="1">
      <protection/>
    </xf>
    <xf numFmtId="0" fontId="40" fillId="0" borderId="9" xfId="0" applyFont="1" applyBorder="1" applyProtection="1">
      <protection/>
    </xf>
    <xf numFmtId="0" fontId="39" fillId="0" borderId="8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166" fontId="39" fillId="0" borderId="0" xfId="0" applyNumberFormat="1" applyFont="1" applyBorder="1" applyAlignment="1" applyProtection="1">
      <alignment horizontal="left"/>
      <protection/>
    </xf>
    <xf numFmtId="0" fontId="41" fillId="0" borderId="8" xfId="0" applyFont="1" applyBorder="1" applyAlignment="1" applyProtection="1">
      <alignment horizontal="left"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166" fontId="41" fillId="0" borderId="0" xfId="0" applyNumberFormat="1" applyFont="1" applyBorder="1" applyAlignment="1" applyProtection="1">
      <alignment horizontal="left" wrapText="1"/>
      <protection/>
    </xf>
    <xf numFmtId="0" fontId="16" fillId="0" borderId="8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166" fontId="16" fillId="0" borderId="0" xfId="0" applyNumberFormat="1" applyFont="1" applyBorder="1" applyAlignment="1" applyProtection="1">
      <alignment horizontal="left" wrapText="1"/>
      <protection/>
    </xf>
    <xf numFmtId="0" fontId="22" fillId="0" borderId="8" xfId="0" applyFont="1" applyBorder="1" applyProtection="1">
      <protection/>
    </xf>
    <xf numFmtId="0" fontId="7" fillId="0" borderId="0" xfId="0" applyFont="1" applyBorder="1" applyProtection="1">
      <protection/>
    </xf>
    <xf numFmtId="166" fontId="22" fillId="0" borderId="0" xfId="0" applyNumberFormat="1" applyFont="1" applyBorder="1" applyProtection="1">
      <protection/>
    </xf>
    <xf numFmtId="0" fontId="42" fillId="0" borderId="8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vertical="center"/>
      <protection/>
    </xf>
    <xf numFmtId="166" fontId="42" fillId="0" borderId="0" xfId="0" applyNumberFormat="1" applyFont="1" applyBorder="1" applyAlignment="1" applyProtection="1">
      <alignment vertical="center"/>
      <protection/>
    </xf>
    <xf numFmtId="0" fontId="38" fillId="0" borderId="8" xfId="0" applyFont="1" applyBorder="1" applyProtection="1">
      <protection/>
    </xf>
    <xf numFmtId="0" fontId="37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6" fillId="0" borderId="0" xfId="0" applyFont="1" applyBorder="1" applyProtection="1">
      <protection/>
    </xf>
    <xf numFmtId="166" fontId="35" fillId="0" borderId="0" xfId="0" applyNumberFormat="1" applyFont="1" applyBorder="1" applyProtection="1">
      <protection/>
    </xf>
    <xf numFmtId="0" fontId="41" fillId="0" borderId="8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166" fontId="41" fillId="0" borderId="0" xfId="0" applyNumberFormat="1" applyFont="1" applyFill="1" applyBorder="1" applyAlignment="1" applyProtection="1">
      <alignment horizontal="left" wrapText="1"/>
      <protection/>
    </xf>
    <xf numFmtId="0" fontId="44" fillId="0" borderId="8" xfId="0" applyFont="1" applyFill="1" applyBorder="1" applyAlignment="1" applyProtection="1">
      <alignment horizontal="left" wrapText="1"/>
      <protection/>
    </xf>
    <xf numFmtId="0" fontId="44" fillId="0" borderId="0" xfId="0" applyFont="1" applyFill="1" applyBorder="1" applyAlignment="1" applyProtection="1">
      <alignment horizontal="left" wrapText="1"/>
      <protection/>
    </xf>
    <xf numFmtId="166" fontId="44" fillId="0" borderId="0" xfId="0" applyNumberFormat="1" applyFont="1" applyFill="1" applyBorder="1" applyAlignment="1" applyProtection="1">
      <alignment horizontal="left" wrapText="1"/>
      <protection/>
    </xf>
    <xf numFmtId="0" fontId="42" fillId="0" borderId="8" xfId="0" applyFont="1" applyFill="1" applyBorder="1" applyProtection="1"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Protection="1">
      <protection/>
    </xf>
    <xf numFmtId="0" fontId="45" fillId="0" borderId="8" xfId="0" applyFont="1" applyBorder="1" applyProtection="1">
      <protection/>
    </xf>
    <xf numFmtId="0" fontId="11" fillId="0" borderId="8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166" fontId="11" fillId="0" borderId="0" xfId="0" applyNumberFormat="1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/>
      <protection/>
    </xf>
    <xf numFmtId="0" fontId="46" fillId="0" borderId="16" xfId="0" applyFont="1" applyBorder="1" applyProtection="1">
      <protection/>
    </xf>
    <xf numFmtId="0" fontId="47" fillId="0" borderId="17" xfId="0" applyFont="1" applyBorder="1" applyProtection="1">
      <protection/>
    </xf>
    <xf numFmtId="166" fontId="46" fillId="7" borderId="18" xfId="0" applyNumberFormat="1" applyFont="1" applyFill="1" applyBorder="1" applyProtection="1">
      <protection/>
    </xf>
    <xf numFmtId="0" fontId="48" fillId="0" borderId="8" xfId="0" applyFont="1" applyBorder="1" applyProtection="1">
      <protection/>
    </xf>
    <xf numFmtId="0" fontId="49" fillId="0" borderId="0" xfId="0" applyFont="1" applyBorder="1" applyProtection="1">
      <protection/>
    </xf>
    <xf numFmtId="166" fontId="46" fillId="0" borderId="0" xfId="0" applyNumberFormat="1" applyFont="1" applyBorder="1" applyAlignment="1" applyProtection="1">
      <alignment horizontal="right"/>
      <protection/>
    </xf>
    <xf numFmtId="0" fontId="48" fillId="0" borderId="8" xfId="0" applyFont="1" applyFill="1" applyBorder="1" applyProtection="1">
      <protection/>
    </xf>
    <xf numFmtId="0" fontId="44" fillId="0" borderId="19" xfId="0" applyFont="1" applyFill="1" applyBorder="1" applyAlignment="1" applyProtection="1">
      <alignment horizontal="center"/>
      <protection/>
    </xf>
    <xf numFmtId="0" fontId="49" fillId="0" borderId="19" xfId="0" applyFont="1" applyFill="1" applyBorder="1" applyProtection="1">
      <protection/>
    </xf>
    <xf numFmtId="166" fontId="46" fillId="0" borderId="19" xfId="0" applyNumberFormat="1" applyFont="1" applyFill="1" applyBorder="1" applyProtection="1">
      <protection/>
    </xf>
    <xf numFmtId="0" fontId="22" fillId="0" borderId="8" xfId="0" applyFont="1" applyFill="1" applyBorder="1" applyProtection="1">
      <protection/>
    </xf>
    <xf numFmtId="0" fontId="16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/>
    </xf>
    <xf numFmtId="166" fontId="42" fillId="0" borderId="0" xfId="0" applyNumberFormat="1" applyFont="1" applyFill="1" applyBorder="1" applyProtection="1">
      <protection/>
    </xf>
    <xf numFmtId="0" fontId="8" fillId="0" borderId="9" xfId="0" applyFont="1" applyBorder="1" applyProtection="1">
      <protection/>
    </xf>
    <xf numFmtId="0" fontId="41" fillId="0" borderId="8" xfId="0" applyFont="1" applyFill="1" applyBorder="1" applyAlignment="1" applyProtection="1">
      <alignment horizontal="justify" wrapTex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166" fontId="41" fillId="0" borderId="0" xfId="0" applyNumberFormat="1" applyFont="1" applyFill="1" applyBorder="1" applyAlignment="1" applyProtection="1">
      <alignment horizontal="justify" wrapText="1"/>
      <protection/>
    </xf>
    <xf numFmtId="0" fontId="22" fillId="0" borderId="10" xfId="0" applyFont="1" applyBorder="1" applyProtection="1">
      <protection/>
    </xf>
    <xf numFmtId="0" fontId="7" fillId="0" borderId="11" xfId="0" applyFont="1" applyBorder="1" applyProtection="1">
      <protection/>
    </xf>
    <xf numFmtId="0" fontId="42" fillId="0" borderId="8" xfId="0" applyFont="1" applyBorder="1" applyProtection="1">
      <protection/>
    </xf>
    <xf numFmtId="0" fontId="16" fillId="0" borderId="19" xfId="0" applyFont="1" applyBorder="1" applyAlignment="1" applyProtection="1">
      <alignment horizontal="center"/>
      <protection/>
    </xf>
    <xf numFmtId="0" fontId="36" fillId="0" borderId="19" xfId="0" applyFont="1" applyBorder="1" applyProtection="1">
      <protection/>
    </xf>
    <xf numFmtId="166" fontId="42" fillId="0" borderId="19" xfId="0" applyNumberFormat="1" applyFont="1" applyBorder="1" applyProtection="1">
      <protection/>
    </xf>
    <xf numFmtId="0" fontId="35" fillId="0" borderId="8" xfId="0" applyFont="1" applyBorder="1" applyProtection="1">
      <protection/>
    </xf>
    <xf numFmtId="0" fontId="16" fillId="0" borderId="15" xfId="0" applyFont="1" applyBorder="1" applyAlignment="1" applyProtection="1">
      <alignment horizontal="center"/>
      <protection/>
    </xf>
    <xf numFmtId="0" fontId="36" fillId="0" borderId="15" xfId="0" applyFont="1" applyBorder="1" applyProtection="1">
      <protection/>
    </xf>
    <xf numFmtId="166" fontId="42" fillId="0" borderId="15" xfId="0" applyNumberFormat="1" applyFont="1" applyBorder="1" applyProtection="1">
      <protection/>
    </xf>
    <xf numFmtId="0" fontId="16" fillId="0" borderId="20" xfId="0" applyFont="1" applyBorder="1" applyAlignment="1" applyProtection="1">
      <alignment horizontal="center"/>
      <protection/>
    </xf>
    <xf numFmtId="0" fontId="36" fillId="0" borderId="20" xfId="0" applyFont="1" applyBorder="1" applyProtection="1">
      <protection/>
    </xf>
    <xf numFmtId="166" fontId="42" fillId="0" borderId="20" xfId="0" applyNumberFormat="1" applyFont="1" applyBorder="1" applyProtection="1">
      <protection/>
    </xf>
    <xf numFmtId="0" fontId="16" fillId="0" borderId="0" xfId="0" applyFont="1" applyBorder="1" applyAlignment="1" applyProtection="1">
      <alignment horizontal="center"/>
      <protection/>
    </xf>
    <xf numFmtId="166" fontId="42" fillId="0" borderId="0" xfId="0" applyNumberFormat="1" applyFont="1" applyBorder="1" applyProtection="1">
      <protection/>
    </xf>
    <xf numFmtId="0" fontId="12" fillId="0" borderId="24" xfId="0" applyFont="1" applyFill="1" applyBorder="1" applyProtection="1">
      <protection/>
    </xf>
    <xf numFmtId="0" fontId="12" fillId="0" borderId="19" xfId="0" applyFont="1" applyFill="1" applyBorder="1" applyProtection="1">
      <protection/>
    </xf>
    <xf numFmtId="0" fontId="41" fillId="0" borderId="8" xfId="0" applyFont="1" applyBorder="1" applyAlignment="1" applyProtection="1">
      <alignment horizontal="left"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166" fontId="41" fillId="0" borderId="0" xfId="0" applyNumberFormat="1" applyFont="1" applyBorder="1" applyAlignment="1" applyProtection="1">
      <alignment horizontal="left" wrapText="1"/>
      <protection/>
    </xf>
    <xf numFmtId="0" fontId="8" fillId="0" borderId="9" xfId="0" applyFont="1" applyBorder="1" applyAlignment="1" applyProtection="1">
      <alignment horizontal="justify"/>
      <protection/>
    </xf>
    <xf numFmtId="0" fontId="43" fillId="0" borderId="19" xfId="0" applyFont="1" applyBorder="1" applyProtection="1">
      <protection/>
    </xf>
    <xf numFmtId="0" fontId="43" fillId="0" borderId="15" xfId="0" applyFont="1" applyBorder="1" applyProtection="1">
      <protection/>
    </xf>
    <xf numFmtId="0" fontId="41" fillId="0" borderId="10" xfId="0" applyFont="1" applyBorder="1" applyAlignment="1" applyProtection="1">
      <alignment horizontal="left" wrapText="1"/>
      <protection/>
    </xf>
    <xf numFmtId="0" fontId="16" fillId="8" borderId="11" xfId="0" applyFont="1" applyFill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left" wrapText="1"/>
      <protection/>
    </xf>
    <xf numFmtId="166" fontId="42" fillId="0" borderId="11" xfId="0" applyNumberFormat="1" applyFont="1" applyBorder="1" applyProtection="1">
      <protection/>
    </xf>
    <xf numFmtId="0" fontId="7" fillId="0" borderId="8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166" fontId="7" fillId="0" borderId="0" xfId="0" applyNumberFormat="1" applyFont="1" applyFill="1" applyBorder="1" applyProtection="1">
      <protection/>
    </xf>
    <xf numFmtId="0" fontId="40" fillId="0" borderId="9" xfId="0" applyFont="1" applyFill="1" applyBorder="1" applyProtection="1">
      <protection/>
    </xf>
    <xf numFmtId="0" fontId="41" fillId="0" borderId="15" xfId="0" applyFont="1" applyBorder="1" applyAlignment="1" applyProtection="1">
      <alignment horizontal="left" wrapText="1"/>
      <protection/>
    </xf>
    <xf numFmtId="0" fontId="16" fillId="0" borderId="11" xfId="0" applyFont="1" applyBorder="1" applyAlignment="1" applyProtection="1">
      <alignment horizontal="center"/>
      <protection/>
    </xf>
    <xf numFmtId="0" fontId="34" fillId="0" borderId="8" xfId="0" applyFont="1" applyBorder="1" applyAlignment="1" applyProtection="1">
      <alignment horizontal="left" wrapText="1"/>
      <protection/>
    </xf>
    <xf numFmtId="0" fontId="34" fillId="0" borderId="0" xfId="0" applyFont="1" applyBorder="1" applyAlignment="1" applyProtection="1">
      <alignment horizontal="left" wrapText="1"/>
      <protection/>
    </xf>
    <xf numFmtId="0" fontId="22" fillId="0" borderId="8" xfId="0" applyFont="1" applyFill="1" applyBorder="1" applyProtection="1">
      <protection/>
    </xf>
    <xf numFmtId="166" fontId="7" fillId="0" borderId="0" xfId="0" applyNumberFormat="1" applyFont="1" applyBorder="1" applyProtection="1">
      <protection/>
    </xf>
    <xf numFmtId="0" fontId="43" fillId="0" borderId="0" xfId="0" applyFont="1" applyBorder="1" applyProtection="1">
      <protection/>
    </xf>
    <xf numFmtId="0" fontId="41" fillId="0" borderId="16" xfId="0" applyFont="1" applyFill="1" applyBorder="1" applyProtection="1">
      <protection/>
    </xf>
    <xf numFmtId="0" fontId="44" fillId="0" borderId="17" xfId="0" applyFont="1" applyFill="1" applyBorder="1" applyProtection="1">
      <protection/>
    </xf>
    <xf numFmtId="166" fontId="41" fillId="7" borderId="18" xfId="0" applyNumberFormat="1" applyFont="1" applyFill="1" applyBorder="1" applyProtection="1">
      <protection/>
    </xf>
    <xf numFmtId="0" fontId="44" fillId="0" borderId="8" xfId="0" applyFont="1" applyFill="1" applyBorder="1" applyProtection="1">
      <protection/>
    </xf>
    <xf numFmtId="0" fontId="44" fillId="0" borderId="0" xfId="0" applyFont="1" applyFill="1" applyBorder="1" applyProtection="1">
      <protection/>
    </xf>
    <xf numFmtId="166" fontId="41" fillId="0" borderId="0" xfId="0" applyNumberFormat="1" applyFont="1" applyFill="1" applyBorder="1" applyAlignment="1" applyProtection="1">
      <alignment horizontal="right"/>
      <protection/>
    </xf>
    <xf numFmtId="0" fontId="44" fillId="0" borderId="19" xfId="0" applyFont="1" applyFill="1" applyBorder="1" applyProtection="1">
      <protection/>
    </xf>
    <xf numFmtId="166" fontId="41" fillId="0" borderId="19" xfId="0" applyNumberFormat="1" applyFont="1" applyFill="1" applyBorder="1" applyProtection="1">
      <protection/>
    </xf>
    <xf numFmtId="0" fontId="44" fillId="0" borderId="15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Protection="1">
      <protection/>
    </xf>
    <xf numFmtId="166" fontId="41" fillId="0" borderId="15" xfId="0" applyNumberFormat="1" applyFont="1" applyFill="1" applyBorder="1" applyProtection="1">
      <protection/>
    </xf>
    <xf numFmtId="0" fontId="44" fillId="0" borderId="0" xfId="0" applyFont="1" applyFill="1" applyBorder="1" applyAlignment="1" applyProtection="1">
      <alignment horizontal="center"/>
      <protection/>
    </xf>
    <xf numFmtId="166" fontId="41" fillId="0" borderId="0" xfId="0" applyNumberFormat="1" applyFont="1" applyFill="1" applyBorder="1" applyProtection="1">
      <protection/>
    </xf>
    <xf numFmtId="0" fontId="41" fillId="0" borderId="8" xfId="0" applyFont="1" applyFill="1" applyBorder="1" applyAlignment="1" applyProtection="1">
      <alignment horizontal="left" wrapText="1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41" fillId="0" borderId="21" xfId="0" applyFont="1" applyFill="1" applyBorder="1" applyProtection="1">
      <protection/>
    </xf>
    <xf numFmtId="0" fontId="44" fillId="0" borderId="22" xfId="0" applyFont="1" applyFill="1" applyBorder="1" applyProtection="1">
      <protection/>
    </xf>
    <xf numFmtId="166" fontId="41" fillId="9" borderId="7" xfId="0" applyNumberFormat="1" applyFont="1" applyFill="1" applyBorder="1" applyProtection="1">
      <protection/>
    </xf>
    <xf numFmtId="0" fontId="41" fillId="0" borderId="10" xfId="0" applyFont="1" applyFill="1" applyBorder="1" applyProtection="1">
      <protection/>
    </xf>
    <xf numFmtId="0" fontId="44" fillId="0" borderId="11" xfId="0" applyFont="1" applyFill="1" applyBorder="1" applyProtection="1">
      <protection/>
    </xf>
    <xf numFmtId="166" fontId="44" fillId="0" borderId="25" xfId="0" applyNumberFormat="1" applyFont="1" applyFill="1" applyBorder="1" applyProtection="1">
      <protection/>
    </xf>
    <xf numFmtId="0" fontId="49" fillId="0" borderId="8" xfId="0" applyFont="1" applyFill="1" applyBorder="1" applyProtection="1">
      <protection/>
    </xf>
    <xf numFmtId="0" fontId="49" fillId="0" borderId="0" xfId="0" applyFont="1" applyFill="1" applyBorder="1" applyProtection="1">
      <protection/>
    </xf>
    <xf numFmtId="166" fontId="49" fillId="0" borderId="0" xfId="0" applyNumberFormat="1" applyFont="1" applyFill="1" applyBorder="1" applyProtection="1">
      <protection/>
    </xf>
    <xf numFmtId="0" fontId="46" fillId="0" borderId="8" xfId="0" applyFont="1" applyFill="1" applyBorder="1" applyProtection="1">
      <protection/>
    </xf>
    <xf numFmtId="0" fontId="49" fillId="0" borderId="15" xfId="0" applyFont="1" applyFill="1" applyBorder="1" applyProtection="1">
      <protection/>
    </xf>
    <xf numFmtId="166" fontId="46" fillId="0" borderId="15" xfId="0" applyNumberFormat="1" applyFont="1" applyFill="1" applyBorder="1" applyProtection="1">
      <protection/>
    </xf>
    <xf numFmtId="166" fontId="46" fillId="0" borderId="0" xfId="0" applyNumberFormat="1" applyFont="1" applyFill="1" applyBorder="1" applyProtection="1">
      <protection/>
    </xf>
    <xf numFmtId="0" fontId="37" fillId="0" borderId="0" xfId="0" applyFont="1" applyBorder="1" applyAlignment="1" applyProtection="1">
      <alignment horizontal="center" vertical="top"/>
      <protection/>
    </xf>
    <xf numFmtId="0" fontId="38" fillId="0" borderId="0" xfId="0" applyFont="1" applyBorder="1" applyAlignment="1" applyProtection="1">
      <alignment horizontal="center" vertical="top"/>
      <protection/>
    </xf>
    <xf numFmtId="0" fontId="36" fillId="0" borderId="0" xfId="0" applyFont="1" applyBorder="1" applyAlignment="1" applyProtection="1">
      <alignment vertical="top"/>
      <protection/>
    </xf>
    <xf numFmtId="166" fontId="35" fillId="0" borderId="0" xfId="0" applyNumberFormat="1" applyFont="1" applyBorder="1" applyAlignment="1" applyProtection="1">
      <alignment vertical="top"/>
      <protection/>
    </xf>
    <xf numFmtId="0" fontId="37" fillId="0" borderId="8" xfId="0" applyFont="1" applyBorder="1" applyAlignment="1" applyProtection="1">
      <alignment horizontal="left" wrapText="1"/>
      <protection/>
    </xf>
    <xf numFmtId="0" fontId="37" fillId="0" borderId="0" xfId="0" applyFont="1" applyBorder="1" applyAlignment="1" applyProtection="1">
      <alignment horizontal="left" wrapText="1"/>
      <protection/>
    </xf>
    <xf numFmtId="166" fontId="37" fillId="0" borderId="0" xfId="0" applyNumberFormat="1" applyFont="1" applyBorder="1" applyAlignment="1" applyProtection="1">
      <alignment horizontal="left" wrapText="1"/>
      <protection/>
    </xf>
    <xf numFmtId="0" fontId="18" fillId="0" borderId="8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166" fontId="18" fillId="0" borderId="0" xfId="0" applyNumberFormat="1" applyFont="1" applyBorder="1" applyAlignment="1" applyProtection="1">
      <alignment wrapText="1"/>
      <protection/>
    </xf>
    <xf numFmtId="0" fontId="16" fillId="0" borderId="10" xfId="0" applyFont="1" applyBorder="1" applyProtection="1">
      <protection/>
    </xf>
    <xf numFmtId="0" fontId="12" fillId="0" borderId="25" xfId="0" applyFont="1" applyBorder="1" applyProtection="1">
      <protection/>
    </xf>
    <xf numFmtId="166" fontId="0" fillId="0" borderId="0" xfId="0" applyNumberFormat="1" applyProtection="1">
      <protection/>
    </xf>
    <xf numFmtId="166" fontId="19" fillId="4" borderId="0" xfId="0" applyNumberFormat="1" applyFont="1" applyFill="1" applyBorder="1" applyAlignment="1" applyProtection="1">
      <alignment horizontal="right"/>
      <protection locked="0"/>
    </xf>
    <xf numFmtId="166" fontId="19" fillId="4" borderId="11" xfId="0" applyNumberFormat="1" applyFont="1" applyFill="1" applyBorder="1" applyProtection="1">
      <protection locked="0"/>
    </xf>
    <xf numFmtId="166" fontId="19" fillId="4" borderId="0" xfId="0" applyNumberFormat="1" applyFont="1" applyFill="1" applyBorder="1" applyProtection="1">
      <protection locked="0"/>
    </xf>
    <xf numFmtId="166" fontId="42" fillId="4" borderId="11" xfId="0" applyNumberFormat="1" applyFont="1" applyFill="1" applyBorder="1" applyProtection="1">
      <protection locked="0"/>
    </xf>
    <xf numFmtId="166" fontId="42" fillId="4" borderId="0" xfId="0" applyNumberFormat="1" applyFont="1" applyFill="1" applyBorder="1" applyProtection="1">
      <protection locked="0"/>
    </xf>
    <xf numFmtId="0" fontId="55" fillId="0" borderId="0" xfId="0" applyFont="1" applyFill="1" applyAlignment="1" applyProtection="1">
      <alignment vertical="center" wrapText="1"/>
      <protection/>
    </xf>
    <xf numFmtId="0" fontId="18" fillId="0" borderId="8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0" fontId="59" fillId="4" borderId="0" xfId="0" applyFont="1" applyFill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Protection="1">
      <protection/>
    </xf>
    <xf numFmtId="0" fontId="50" fillId="0" borderId="0" xfId="0" applyFont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26" xfId="0" applyFont="1" applyBorder="1" applyProtection="1">
      <protection/>
    </xf>
    <xf numFmtId="4" fontId="1" fillId="6" borderId="2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4" fontId="53" fillId="7" borderId="26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4" fillId="0" borderId="8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5" fillId="0" borderId="8" xfId="0" applyFont="1" applyBorder="1" applyAlignment="1" applyProtection="1">
      <alignment horizontal="justify" wrapText="1"/>
      <protection/>
    </xf>
    <xf numFmtId="0" fontId="15" fillId="0" borderId="0" xfId="0" applyFont="1" applyBorder="1" applyAlignment="1" applyProtection="1">
      <alignment horizontal="justify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6" fillId="8" borderId="13" xfId="0" applyFont="1" applyFill="1" applyBorder="1" applyAlignment="1" applyProtection="1">
      <alignment horizontal="center" vertical="center"/>
      <protection/>
    </xf>
    <xf numFmtId="4" fontId="16" fillId="4" borderId="13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justify" wrapText="1"/>
      <protection locked="0"/>
    </xf>
    <xf numFmtId="0" fontId="10" fillId="0" borderId="22" xfId="0" applyFont="1" applyBorder="1" applyAlignment="1" applyProtection="1">
      <alignment horizontal="justify" wrapText="1"/>
      <protection locked="0"/>
    </xf>
    <xf numFmtId="0" fontId="10" fillId="0" borderId="8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8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5" fillId="3" borderId="8" xfId="0" applyFont="1" applyFill="1" applyBorder="1" applyAlignment="1" applyProtection="1">
      <alignment horizontal="justify" vertical="center" wrapText="1"/>
      <protection/>
    </xf>
    <xf numFmtId="0" fontId="15" fillId="3" borderId="0" xfId="0" applyFont="1" applyFill="1" applyBorder="1" applyAlignment="1" applyProtection="1">
      <alignment horizontal="justify" vertical="center" wrapText="1"/>
      <protection/>
    </xf>
    <xf numFmtId="0" fontId="21" fillId="0" borderId="8" xfId="0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22" fillId="0" borderId="8" xfId="0" applyFont="1" applyBorder="1" applyAlignment="1" applyProtection="1">
      <alignment horizontal="justify"/>
      <protection/>
    </xf>
    <xf numFmtId="0" fontId="22" fillId="0" borderId="0" xfId="0" applyFont="1" applyBorder="1" applyAlignment="1" applyProtection="1">
      <alignment horizontal="justify"/>
      <protection/>
    </xf>
    <xf numFmtId="0" fontId="15" fillId="0" borderId="0" xfId="0" applyFont="1" applyBorder="1" applyAlignment="1" applyProtection="1">
      <alignment horizontal="left"/>
      <protection/>
    </xf>
    <xf numFmtId="0" fontId="22" fillId="0" borderId="8" xfId="0" applyFont="1" applyBorder="1" applyAlignment="1" applyProtection="1">
      <alignment horizontal="justify" wrapText="1"/>
      <protection/>
    </xf>
    <xf numFmtId="0" fontId="22" fillId="0" borderId="0" xfId="0" applyFont="1" applyBorder="1" applyAlignment="1" applyProtection="1">
      <alignment horizontal="justify" wrapText="1"/>
      <protection/>
    </xf>
    <xf numFmtId="0" fontId="16" fillId="8" borderId="15" xfId="0" applyFont="1" applyFill="1" applyBorder="1" applyAlignment="1" applyProtection="1">
      <alignment horizontal="center" vertical="center"/>
      <protection/>
    </xf>
    <xf numFmtId="4" fontId="16" fillId="4" borderId="15" xfId="0" applyNumberFormat="1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16" fillId="0" borderId="8" xfId="0" applyFont="1" applyBorder="1" applyAlignment="1" applyProtection="1">
      <alignment horizontal="justify" wrapText="1"/>
      <protection/>
    </xf>
    <xf numFmtId="0" fontId="16" fillId="0" borderId="0" xfId="0" applyFont="1" applyBorder="1" applyAlignment="1" applyProtection="1">
      <alignment horizontal="justify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4" fontId="16" fillId="4" borderId="19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/>
    </xf>
    <xf numFmtId="4" fontId="16" fillId="4" borderId="2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8" fillId="0" borderId="8" xfId="0" applyFont="1" applyBorder="1" applyAlignment="1" applyProtection="1">
      <alignment horizontal="justify" wrapText="1"/>
      <protection/>
    </xf>
    <xf numFmtId="0" fontId="18" fillId="0" borderId="0" xfId="0" applyFont="1" applyBorder="1" applyAlignment="1" applyProtection="1">
      <alignment horizontal="justify" wrapText="1"/>
      <protection/>
    </xf>
    <xf numFmtId="0" fontId="28" fillId="0" borderId="8" xfId="0" applyFont="1" applyBorder="1" applyAlignment="1" applyProtection="1">
      <alignment horizontal="justify" wrapText="1"/>
      <protection/>
    </xf>
    <xf numFmtId="0" fontId="28" fillId="0" borderId="0" xfId="0" applyFont="1" applyBorder="1" applyAlignment="1" applyProtection="1">
      <alignment horizontal="justify" wrapText="1"/>
      <protection/>
    </xf>
    <xf numFmtId="0" fontId="21" fillId="0" borderId="8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 horizontal="justify" wrapText="1"/>
      <protection/>
    </xf>
    <xf numFmtId="0" fontId="31" fillId="0" borderId="8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8" xfId="0" applyFont="1" applyBorder="1" applyAlignment="1" applyProtection="1">
      <alignment horizontal="justify" vertical="center" wrapText="1"/>
      <protection/>
    </xf>
    <xf numFmtId="0" fontId="31" fillId="0" borderId="0" xfId="0" applyFont="1" applyBorder="1" applyAlignment="1" applyProtection="1">
      <alignment horizontal="justify" vertical="center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4" fontId="16" fillId="4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21" fillId="0" borderId="8" xfId="0" applyFont="1" applyBorder="1" applyAlignment="1" applyProtection="1">
      <alignment horizontal="justify" wrapText="1"/>
      <protection/>
    </xf>
    <xf numFmtId="0" fontId="21" fillId="0" borderId="0" xfId="0" applyFont="1" applyBorder="1" applyAlignment="1" applyProtection="1">
      <alignment horizontal="justify" wrapText="1"/>
      <protection/>
    </xf>
    <xf numFmtId="0" fontId="15" fillId="0" borderId="11" xfId="0" applyFont="1" applyBorder="1" applyAlignment="1" applyProtection="1">
      <alignment horizontal="left"/>
      <protection/>
    </xf>
    <xf numFmtId="49" fontId="28" fillId="0" borderId="24" xfId="0" applyNumberFormat="1" applyFont="1" applyBorder="1" applyAlignment="1" applyProtection="1">
      <alignment horizontal="left" wrapText="1"/>
      <protection/>
    </xf>
    <xf numFmtId="49" fontId="28" fillId="0" borderId="19" xfId="0" applyNumberFormat="1" applyFont="1" applyBorder="1" applyAlignment="1" applyProtection="1">
      <alignment horizontal="left" wrapText="1"/>
      <protection/>
    </xf>
    <xf numFmtId="0" fontId="15" fillId="0" borderId="19" xfId="0" applyFont="1" applyBorder="1" applyAlignment="1" applyProtection="1">
      <alignment horizontal="left" vertical="center"/>
      <protection/>
    </xf>
    <xf numFmtId="49" fontId="28" fillId="0" borderId="14" xfId="0" applyNumberFormat="1" applyFont="1" applyBorder="1" applyAlignment="1" applyProtection="1">
      <alignment horizontal="left" wrapText="1"/>
      <protection/>
    </xf>
    <xf numFmtId="49" fontId="28" fillId="0" borderId="15" xfId="0" applyNumberFormat="1" applyFont="1" applyBorder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left" vertical="center"/>
      <protection/>
    </xf>
    <xf numFmtId="49" fontId="28" fillId="0" borderId="10" xfId="0" applyNumberFormat="1" applyFont="1" applyBorder="1" applyAlignment="1" applyProtection="1">
      <alignment horizontal="left" wrapText="1"/>
      <protection/>
    </xf>
    <xf numFmtId="49" fontId="28" fillId="0" borderId="11" xfId="0" applyNumberFormat="1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49" fontId="28" fillId="0" borderId="10" xfId="0" applyNumberFormat="1" applyFont="1" applyFill="1" applyBorder="1" applyAlignment="1" applyProtection="1">
      <alignment horizontal="left" wrapText="1"/>
      <protection/>
    </xf>
    <xf numFmtId="49" fontId="28" fillId="0" borderId="11" xfId="0" applyNumberFormat="1" applyFont="1" applyFill="1" applyBorder="1" applyAlignment="1" applyProtection="1">
      <alignment horizontal="left" wrapText="1"/>
      <protection/>
    </xf>
    <xf numFmtId="0" fontId="31" fillId="0" borderId="8" xfId="0" applyFont="1" applyBorder="1" applyAlignment="1" applyProtection="1">
      <alignment horizontal="justify" wrapText="1"/>
      <protection/>
    </xf>
    <xf numFmtId="0" fontId="31" fillId="0" borderId="0" xfId="0" applyFont="1" applyBorder="1" applyAlignment="1" applyProtection="1">
      <alignment horizontal="justify" wrapText="1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39" fillId="0" borderId="8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/>
      <protection/>
    </xf>
    <xf numFmtId="0" fontId="41" fillId="0" borderId="8" xfId="0" applyFont="1" applyBorder="1" applyAlignment="1" applyProtection="1">
      <alignment horizontal="justify" wrapText="1"/>
      <protection/>
    </xf>
    <xf numFmtId="0" fontId="41" fillId="0" borderId="0" xfId="0" applyFont="1" applyBorder="1" applyAlignment="1" applyProtection="1">
      <alignment horizontal="justify" wrapText="1"/>
      <protection/>
    </xf>
    <xf numFmtId="0" fontId="16" fillId="0" borderId="8" xfId="0" applyFont="1" applyBorder="1" applyAlignment="1" applyProtection="1">
      <alignment horizontal="justify" wrapText="1"/>
      <protection/>
    </xf>
    <xf numFmtId="0" fontId="16" fillId="0" borderId="0" xfId="0" applyFont="1" applyBorder="1" applyAlignment="1" applyProtection="1">
      <alignment horizontal="justify" wrapText="1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8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1" fillId="0" borderId="8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horizontal="left" wrapText="1"/>
      <protection/>
    </xf>
    <xf numFmtId="0" fontId="16" fillId="0" borderId="8" xfId="0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/>
      <protection/>
    </xf>
    <xf numFmtId="0" fontId="16" fillId="0" borderId="15" xfId="0" applyFont="1" applyBorder="1" applyAlignment="1" applyProtection="1">
      <alignment horizontal="left"/>
      <protection/>
    </xf>
    <xf numFmtId="0" fontId="16" fillId="0" borderId="20" xfId="0" applyFont="1" applyBorder="1" applyAlignment="1" applyProtection="1">
      <alignment horizontal="left"/>
      <protection/>
    </xf>
    <xf numFmtId="0" fontId="44" fillId="0" borderId="19" xfId="0" applyFont="1" applyFill="1" applyBorder="1" applyAlignment="1" applyProtection="1">
      <alignment horizontal="left"/>
      <protection/>
    </xf>
    <xf numFmtId="0" fontId="39" fillId="0" borderId="8" xfId="0" applyFont="1" applyBorder="1" applyAlignment="1" applyProtection="1">
      <alignment horizontal="left" wrapText="1"/>
      <protection/>
    </xf>
    <xf numFmtId="0" fontId="39" fillId="0" borderId="0" xfId="0" applyFont="1" applyBorder="1" applyAlignment="1" applyProtection="1">
      <alignment horizontal="left" wrapText="1"/>
      <protection/>
    </xf>
    <xf numFmtId="0" fontId="41" fillId="0" borderId="8" xfId="0" applyFont="1" applyFill="1" applyBorder="1" applyAlignment="1" applyProtection="1">
      <alignment horizontal="justify" wrapText="1"/>
      <protection/>
    </xf>
    <xf numFmtId="0" fontId="41" fillId="0" borderId="0" xfId="0" applyFont="1" applyFill="1" applyBorder="1" applyAlignment="1" applyProtection="1">
      <alignment horizontal="justify" wrapText="1"/>
      <protection/>
    </xf>
    <xf numFmtId="0" fontId="16" fillId="0" borderId="8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/>
      <protection/>
    </xf>
    <xf numFmtId="0" fontId="41" fillId="0" borderId="8" xfId="0" applyFont="1" applyBorder="1" applyAlignment="1" applyProtection="1">
      <alignment horizontal="left"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0" fontId="41" fillId="0" borderId="8" xfId="0" applyFont="1" applyBorder="1" applyAlignment="1" applyProtection="1">
      <alignment horizontal="justify" wrapText="1"/>
      <protection/>
    </xf>
    <xf numFmtId="0" fontId="41" fillId="0" borderId="0" xfId="0" applyFont="1" applyBorder="1" applyAlignment="1" applyProtection="1">
      <alignment horizontal="justify" wrapText="1"/>
      <protection/>
    </xf>
    <xf numFmtId="0" fontId="44" fillId="0" borderId="8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left" wrapText="1"/>
      <protection/>
    </xf>
    <xf numFmtId="0" fontId="16" fillId="10" borderId="0" xfId="0" applyFont="1" applyFill="1" applyBorder="1" applyAlignment="1" applyProtection="1">
      <alignment horizontal="left" vertical="top" wrapText="1"/>
      <protection/>
    </xf>
    <xf numFmtId="0" fontId="16" fillId="10" borderId="11" xfId="0" applyFont="1" applyFill="1" applyBorder="1" applyAlignment="1" applyProtection="1">
      <alignment horizontal="left" vertical="top" wrapText="1"/>
      <protection/>
    </xf>
    <xf numFmtId="0" fontId="44" fillId="0" borderId="15" xfId="0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left" vertical="top"/>
      <protection/>
    </xf>
    <xf numFmtId="0" fontId="16" fillId="0" borderId="8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57" fillId="4" borderId="0" xfId="0" applyFont="1" applyFill="1" applyAlignment="1" applyProtection="1">
      <alignment horizontal="left" vertical="center" wrapText="1"/>
      <protection/>
    </xf>
    <xf numFmtId="0" fontId="57" fillId="4" borderId="0" xfId="0" applyFont="1" applyFill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 wrapText="1"/>
      <protection/>
    </xf>
    <xf numFmtId="0" fontId="17" fillId="0" borderId="8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41" fillId="0" borderId="8" xfId="0" applyFont="1" applyBorder="1" applyAlignment="1" applyProtection="1">
      <alignment horizontal="left" wrapText="1"/>
      <protection/>
    </xf>
    <xf numFmtId="0" fontId="41" fillId="0" borderId="0" xfId="0" applyFont="1" applyBorder="1" applyAlignment="1" applyProtection="1">
      <alignment horizontal="left" wrapText="1"/>
      <protection/>
    </xf>
    <xf numFmtId="0" fontId="22" fillId="8" borderId="8" xfId="0" applyFont="1" applyFill="1" applyBorder="1" applyAlignment="1" applyProtection="1">
      <alignment horizontal="justify" wrapText="1"/>
      <protection/>
    </xf>
    <xf numFmtId="0" fontId="22" fillId="8" borderId="0" xfId="0" applyFont="1" applyFill="1" applyBorder="1" applyAlignment="1" applyProtection="1">
      <alignment horizontal="justify" wrapText="1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66" fontId="1" fillId="7" borderId="27" xfId="0" applyNumberFormat="1" applyFont="1" applyFill="1" applyBorder="1" applyAlignment="1" applyProtection="1">
      <alignment horizontal="center" vertical="center"/>
      <protection/>
    </xf>
    <xf numFmtId="166" fontId="1" fillId="7" borderId="28" xfId="0" applyNumberFormat="1" applyFont="1" applyFill="1" applyBorder="1" applyAlignment="1" applyProtection="1">
      <alignment horizontal="center" vertical="center"/>
      <protection/>
    </xf>
    <xf numFmtId="166" fontId="1" fillId="7" borderId="29" xfId="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59" fillId="4" borderId="0" xfId="0" applyFont="1" applyFill="1" applyAlignment="1" applyProtection="1">
      <alignment horizontal="left" vertical="center" wrapText="1"/>
      <protection/>
    </xf>
    <xf numFmtId="0" fontId="53" fillId="0" borderId="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0" fillId="0" borderId="0" xfId="0" applyFont="1" applyAlignment="1" applyProtection="1">
      <alignment horizontal="left" vertical="center" wrapText="1"/>
      <protection/>
    </xf>
    <xf numFmtId="0" fontId="52" fillId="6" borderId="0" xfId="0" applyFont="1" applyFill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9"/>
  <sheetViews>
    <sheetView workbookViewId="0" topLeftCell="A27">
      <selection activeCell="L37" sqref="L37"/>
    </sheetView>
  </sheetViews>
  <sheetFormatPr defaultColWidth="9.140625" defaultRowHeight="12.75"/>
  <cols>
    <col min="1" max="1" width="44.57421875" style="47" customWidth="1"/>
    <col min="2" max="2" width="4.00390625" style="47" customWidth="1"/>
    <col min="3" max="3" width="4.57421875" style="47" customWidth="1"/>
    <col min="4" max="4" width="4.00390625" style="47" customWidth="1"/>
    <col min="5" max="5" width="6.00390625" style="47" customWidth="1"/>
    <col min="6" max="6" width="5.57421875" style="47" customWidth="1"/>
    <col min="7" max="7" width="4.421875" style="47" customWidth="1"/>
    <col min="8" max="8" width="16.57421875" style="338" customWidth="1"/>
    <col min="9" max="9" width="1.421875" style="47" customWidth="1"/>
    <col min="10" max="10" width="12.00390625" style="47" bestFit="1" customWidth="1"/>
    <col min="11" max="16384" width="9.140625" style="47" customWidth="1"/>
  </cols>
  <sheetData>
    <row r="1" spans="1:9" ht="21" customHeight="1">
      <c r="A1" s="474" t="s">
        <v>203</v>
      </c>
      <c r="B1" s="474"/>
      <c r="C1" s="474"/>
      <c r="D1" s="474"/>
      <c r="E1" s="474"/>
      <c r="F1" s="474"/>
      <c r="G1" s="474"/>
      <c r="H1" s="474"/>
      <c r="I1" s="46"/>
    </row>
    <row r="2" spans="1:9" ht="52.5" customHeight="1">
      <c r="A2" s="477" t="s">
        <v>178</v>
      </c>
      <c r="B2" s="477"/>
      <c r="C2" s="477"/>
      <c r="D2" s="477"/>
      <c r="E2" s="477"/>
      <c r="F2" s="477"/>
      <c r="G2" s="477"/>
      <c r="H2" s="477"/>
      <c r="I2" s="46"/>
    </row>
    <row r="3" spans="1:9" ht="19.5" customHeight="1">
      <c r="A3" s="475" t="s">
        <v>152</v>
      </c>
      <c r="B3" s="475"/>
      <c r="C3" s="475"/>
      <c r="D3" s="475"/>
      <c r="E3" s="475"/>
      <c r="F3" s="475"/>
      <c r="G3" s="475"/>
      <c r="H3" s="475"/>
      <c r="I3" s="46"/>
    </row>
    <row r="4" spans="1:9" ht="19.5" customHeight="1">
      <c r="A4" s="475" t="s">
        <v>153</v>
      </c>
      <c r="B4" s="475"/>
      <c r="C4" s="475"/>
      <c r="D4" s="475"/>
      <c r="E4" s="475"/>
      <c r="F4" s="475"/>
      <c r="G4" s="475"/>
      <c r="H4" s="475"/>
      <c r="I4" s="46"/>
    </row>
    <row r="5" spans="1:9" ht="18.75">
      <c r="A5" s="48"/>
      <c r="B5" s="49"/>
      <c r="C5" s="49"/>
      <c r="D5" s="49"/>
      <c r="E5" s="49"/>
      <c r="F5" s="49"/>
      <c r="G5" s="46"/>
      <c r="H5" s="50"/>
      <c r="I5" s="46"/>
    </row>
    <row r="6" spans="1:9" ht="15">
      <c r="A6" s="49"/>
      <c r="B6" s="49"/>
      <c r="C6" s="49"/>
      <c r="D6" s="49"/>
      <c r="E6" s="49"/>
      <c r="F6" s="49"/>
      <c r="G6" s="46"/>
      <c r="H6" s="50"/>
      <c r="I6" s="46"/>
    </row>
    <row r="7" spans="1:9" ht="15.75">
      <c r="A7" s="51" t="s">
        <v>14</v>
      </c>
      <c r="B7" s="52" t="s">
        <v>15</v>
      </c>
      <c r="C7" s="52"/>
      <c r="D7" s="52"/>
      <c r="E7" s="52"/>
      <c r="F7" s="52"/>
      <c r="G7" s="46"/>
      <c r="H7" s="50"/>
      <c r="I7" s="46"/>
    </row>
    <row r="8" spans="1:9" ht="15.75">
      <c r="A8" s="51" t="s">
        <v>16</v>
      </c>
      <c r="B8" s="476"/>
      <c r="C8" s="476"/>
      <c r="D8" s="476"/>
      <c r="E8" s="476"/>
      <c r="F8" s="476"/>
      <c r="G8" s="476"/>
      <c r="H8" s="476"/>
      <c r="I8" s="46"/>
    </row>
    <row r="9" spans="1:9" ht="15">
      <c r="A9" s="46"/>
      <c r="B9" s="46"/>
      <c r="C9" s="46"/>
      <c r="D9" s="46"/>
      <c r="E9" s="46"/>
      <c r="F9" s="46"/>
      <c r="G9" s="46"/>
      <c r="H9" s="50"/>
      <c r="I9" s="46"/>
    </row>
    <row r="10" spans="1:9" ht="48.75" customHeight="1">
      <c r="A10" s="368" t="s">
        <v>17</v>
      </c>
      <c r="B10" s="369"/>
      <c r="C10" s="369"/>
      <c r="D10" s="369"/>
      <c r="E10" s="369"/>
      <c r="F10" s="369"/>
      <c r="G10" s="369"/>
      <c r="H10" s="369"/>
      <c r="I10" s="53"/>
    </row>
    <row r="11" spans="1:9" ht="15.75">
      <c r="A11" s="54"/>
      <c r="B11" s="55"/>
      <c r="C11" s="55"/>
      <c r="D11" s="55"/>
      <c r="E11" s="55"/>
      <c r="F11" s="55"/>
      <c r="G11" s="55"/>
      <c r="H11" s="56"/>
      <c r="I11" s="57"/>
    </row>
    <row r="12" spans="1:9" ht="30.75" customHeight="1">
      <c r="A12" s="370" t="s">
        <v>184</v>
      </c>
      <c r="B12" s="371"/>
      <c r="C12" s="371"/>
      <c r="D12" s="371"/>
      <c r="E12" s="371"/>
      <c r="F12" s="371"/>
      <c r="G12" s="371"/>
      <c r="H12" s="371"/>
      <c r="I12" s="58"/>
    </row>
    <row r="13" spans="1:9" ht="15.75">
      <c r="A13" s="54"/>
      <c r="B13" s="55"/>
      <c r="C13" s="55"/>
      <c r="D13" s="55"/>
      <c r="E13" s="55"/>
      <c r="F13" s="55"/>
      <c r="G13" s="55"/>
      <c r="H13" s="56"/>
      <c r="I13" s="58"/>
    </row>
    <row r="14" spans="1:9" ht="15.75">
      <c r="A14" s="372" t="s">
        <v>18</v>
      </c>
      <c r="B14" s="373"/>
      <c r="C14" s="373"/>
      <c r="D14" s="373"/>
      <c r="E14" s="373"/>
      <c r="F14" s="373"/>
      <c r="G14" s="373"/>
      <c r="H14" s="373"/>
      <c r="I14" s="58"/>
    </row>
    <row r="15" spans="1:9" ht="15.75">
      <c r="A15" s="59"/>
      <c r="B15" s="60"/>
      <c r="C15" s="60"/>
      <c r="D15" s="60"/>
      <c r="E15" s="60"/>
      <c r="F15" s="60"/>
      <c r="G15" s="60"/>
      <c r="H15" s="61"/>
      <c r="I15" s="58"/>
    </row>
    <row r="16" spans="1:9" ht="15.75">
      <c r="A16" s="372" t="s">
        <v>19</v>
      </c>
      <c r="B16" s="373"/>
      <c r="C16" s="373"/>
      <c r="D16" s="373"/>
      <c r="E16" s="373"/>
      <c r="F16" s="373"/>
      <c r="G16" s="373"/>
      <c r="H16" s="373"/>
      <c r="I16" s="58"/>
    </row>
    <row r="17" spans="1:9" ht="15.75">
      <c r="A17" s="62"/>
      <c r="B17" s="63"/>
      <c r="C17" s="63"/>
      <c r="D17" s="63"/>
      <c r="E17" s="63"/>
      <c r="F17" s="63"/>
      <c r="G17" s="63"/>
      <c r="H17" s="64"/>
      <c r="I17" s="57"/>
    </row>
    <row r="18" spans="1:9" ht="15.75">
      <c r="A18" s="65" t="s">
        <v>20</v>
      </c>
      <c r="B18" s="63"/>
      <c r="C18" s="63"/>
      <c r="D18" s="63"/>
      <c r="E18" s="63"/>
      <c r="F18" s="63"/>
      <c r="G18" s="63"/>
      <c r="H18" s="64"/>
      <c r="I18" s="58"/>
    </row>
    <row r="19" spans="1:9" ht="15.75">
      <c r="A19" s="62"/>
      <c r="B19" s="63"/>
      <c r="C19" s="63"/>
      <c r="D19" s="63"/>
      <c r="E19" s="63"/>
      <c r="F19" s="63"/>
      <c r="G19" s="63"/>
      <c r="H19" s="64"/>
      <c r="I19" s="57"/>
    </row>
    <row r="20" spans="1:9" s="67" customFormat="1" ht="50.1" customHeight="1">
      <c r="A20" s="374" t="s">
        <v>185</v>
      </c>
      <c r="B20" s="375"/>
      <c r="C20" s="375"/>
      <c r="D20" s="375"/>
      <c r="E20" s="375"/>
      <c r="F20" s="375"/>
      <c r="G20" s="375"/>
      <c r="H20" s="375"/>
      <c r="I20" s="66"/>
    </row>
    <row r="21" spans="1:9" ht="15.75">
      <c r="A21" s="62"/>
      <c r="B21" s="63"/>
      <c r="C21" s="63"/>
      <c r="D21" s="63"/>
      <c r="E21" s="63"/>
      <c r="F21" s="63"/>
      <c r="G21" s="63"/>
      <c r="H21" s="64"/>
      <c r="I21" s="57"/>
    </row>
    <row r="22" spans="1:9" ht="18.75">
      <c r="A22" s="359" t="s">
        <v>21</v>
      </c>
      <c r="B22" s="360"/>
      <c r="C22" s="360"/>
      <c r="D22" s="360"/>
      <c r="E22" s="360"/>
      <c r="F22" s="360"/>
      <c r="G22" s="360"/>
      <c r="H22" s="360"/>
      <c r="I22" s="58"/>
    </row>
    <row r="23" spans="1:9" ht="18.75">
      <c r="A23" s="68"/>
      <c r="B23" s="69"/>
      <c r="C23" s="69"/>
      <c r="D23" s="69"/>
      <c r="E23" s="69"/>
      <c r="F23" s="69"/>
      <c r="G23" s="69"/>
      <c r="H23" s="70"/>
      <c r="I23" s="58"/>
    </row>
    <row r="24" spans="1:9" ht="15.75">
      <c r="A24" s="361" t="s">
        <v>22</v>
      </c>
      <c r="B24" s="362"/>
      <c r="C24" s="362"/>
      <c r="D24" s="362"/>
      <c r="E24" s="362"/>
      <c r="F24" s="362"/>
      <c r="G24" s="362"/>
      <c r="H24" s="362"/>
      <c r="I24" s="57"/>
    </row>
    <row r="25" spans="1:9" ht="15.75">
      <c r="A25" s="71"/>
      <c r="B25" s="72"/>
      <c r="C25" s="72"/>
      <c r="D25" s="72"/>
      <c r="E25" s="72"/>
      <c r="F25" s="72"/>
      <c r="G25" s="72"/>
      <c r="H25" s="73"/>
      <c r="I25" s="57"/>
    </row>
    <row r="26" spans="1:9" ht="78" customHeight="1">
      <c r="A26" s="363" t="s">
        <v>23</v>
      </c>
      <c r="B26" s="364"/>
      <c r="C26" s="364"/>
      <c r="D26" s="364"/>
      <c r="E26" s="364"/>
      <c r="F26" s="364"/>
      <c r="G26" s="364"/>
      <c r="H26" s="364"/>
      <c r="I26" s="57"/>
    </row>
    <row r="27" spans="1:9" ht="15">
      <c r="A27" s="74"/>
      <c r="B27" s="75"/>
      <c r="C27" s="75"/>
      <c r="D27" s="75"/>
      <c r="E27" s="75"/>
      <c r="F27" s="75"/>
      <c r="G27" s="75"/>
      <c r="H27" s="76"/>
      <c r="I27" s="57"/>
    </row>
    <row r="28" spans="1:9" ht="15">
      <c r="A28" s="77" t="s">
        <v>24</v>
      </c>
      <c r="B28" s="365" t="s">
        <v>25</v>
      </c>
      <c r="C28" s="365"/>
      <c r="D28" s="365"/>
      <c r="E28" s="365" t="s">
        <v>26</v>
      </c>
      <c r="F28" s="365"/>
      <c r="G28" s="365"/>
      <c r="H28" s="78" t="s">
        <v>27</v>
      </c>
      <c r="I28" s="57"/>
    </row>
    <row r="29" spans="1:9" ht="15.75" customHeight="1">
      <c r="A29" s="79" t="s">
        <v>28</v>
      </c>
      <c r="B29" s="366">
        <v>2</v>
      </c>
      <c r="C29" s="366"/>
      <c r="D29" s="366"/>
      <c r="E29" s="367">
        <v>1.01</v>
      </c>
      <c r="F29" s="367"/>
      <c r="G29" s="367"/>
      <c r="H29" s="80">
        <f>B29*E29</f>
        <v>2.02</v>
      </c>
      <c r="I29" s="57"/>
    </row>
    <row r="30" spans="1:9" ht="15.75" customHeight="1">
      <c r="A30" s="81" t="s">
        <v>29</v>
      </c>
      <c r="B30" s="383">
        <v>1</v>
      </c>
      <c r="C30" s="383"/>
      <c r="D30" s="383"/>
      <c r="E30" s="384">
        <v>1.01</v>
      </c>
      <c r="F30" s="384"/>
      <c r="G30" s="384"/>
      <c r="H30" s="82">
        <f>B30*E30</f>
        <v>1.01</v>
      </c>
      <c r="I30" s="57"/>
    </row>
    <row r="31" spans="1:9" ht="15.75">
      <c r="A31" s="83"/>
      <c r="B31" s="84"/>
      <c r="C31" s="84"/>
      <c r="D31" s="84"/>
      <c r="E31" s="84"/>
      <c r="F31" s="84"/>
      <c r="G31" s="84"/>
      <c r="H31" s="85"/>
      <c r="I31" s="57"/>
    </row>
    <row r="32" spans="1:9" ht="15">
      <c r="A32" s="86" t="s">
        <v>30</v>
      </c>
      <c r="B32" s="380" t="s">
        <v>31</v>
      </c>
      <c r="C32" s="380"/>
      <c r="D32" s="87"/>
      <c r="E32" s="87"/>
      <c r="F32" s="87"/>
      <c r="G32" s="87"/>
      <c r="H32" s="88">
        <f>H29+H30</f>
        <v>3.0300000000000002</v>
      </c>
      <c r="I32" s="57"/>
    </row>
    <row r="33" spans="1:9" ht="15">
      <c r="A33" s="86"/>
      <c r="B33" s="89"/>
      <c r="C33" s="89"/>
      <c r="D33" s="87"/>
      <c r="E33" s="87"/>
      <c r="F33" s="87"/>
      <c r="G33" s="87"/>
      <c r="H33" s="90"/>
      <c r="I33" s="57"/>
    </row>
    <row r="34" spans="1:9" ht="31.5" customHeight="1">
      <c r="A34" s="385" t="s">
        <v>32</v>
      </c>
      <c r="B34" s="386"/>
      <c r="C34" s="386"/>
      <c r="D34" s="386"/>
      <c r="E34" s="386"/>
      <c r="F34" s="386"/>
      <c r="G34" s="386"/>
      <c r="H34" s="386"/>
      <c r="I34" s="57"/>
    </row>
    <row r="35" spans="1:9" ht="15.75">
      <c r="A35" s="83"/>
      <c r="B35" s="84"/>
      <c r="C35" s="84"/>
      <c r="D35" s="84"/>
      <c r="E35" s="84"/>
      <c r="F35" s="84"/>
      <c r="G35" s="84"/>
      <c r="H35" s="91"/>
      <c r="I35" s="57"/>
    </row>
    <row r="36" spans="1:9" ht="45" customHeight="1">
      <c r="A36" s="387" t="s">
        <v>33</v>
      </c>
      <c r="B36" s="388"/>
      <c r="C36" s="388"/>
      <c r="D36" s="388"/>
      <c r="E36" s="388"/>
      <c r="F36" s="388"/>
      <c r="G36" s="388"/>
      <c r="H36" s="388"/>
      <c r="I36" s="57"/>
    </row>
    <row r="37" spans="1:9" ht="15.75">
      <c r="A37" s="83"/>
      <c r="B37" s="84"/>
      <c r="C37" s="84"/>
      <c r="D37" s="84"/>
      <c r="E37" s="84"/>
      <c r="F37" s="84"/>
      <c r="G37" s="84"/>
      <c r="H37" s="91"/>
      <c r="I37" s="57"/>
    </row>
    <row r="38" spans="1:9" ht="15">
      <c r="A38" s="86" t="s">
        <v>34</v>
      </c>
      <c r="B38" s="380" t="s">
        <v>31</v>
      </c>
      <c r="C38" s="380"/>
      <c r="D38" s="87"/>
      <c r="E38" s="87"/>
      <c r="F38" s="87"/>
      <c r="G38" s="87"/>
      <c r="H38" s="339">
        <v>1.01</v>
      </c>
      <c r="I38" s="57"/>
    </row>
    <row r="39" spans="1:9" ht="15">
      <c r="A39" s="86"/>
      <c r="B39" s="89"/>
      <c r="C39" s="89"/>
      <c r="D39" s="87"/>
      <c r="E39" s="87"/>
      <c r="F39" s="87"/>
      <c r="G39" s="87"/>
      <c r="H39" s="90"/>
      <c r="I39" s="57"/>
    </row>
    <row r="40" spans="1:9" ht="15.75">
      <c r="A40" s="376" t="s">
        <v>35</v>
      </c>
      <c r="B40" s="377"/>
      <c r="C40" s="377"/>
      <c r="D40" s="377"/>
      <c r="E40" s="377"/>
      <c r="F40" s="377"/>
      <c r="G40" s="377"/>
      <c r="H40" s="377"/>
      <c r="I40" s="57"/>
    </row>
    <row r="41" spans="1:9" ht="15.75">
      <c r="A41" s="92"/>
      <c r="B41" s="93"/>
      <c r="C41" s="93"/>
      <c r="D41" s="93"/>
      <c r="E41" s="93"/>
      <c r="F41" s="93"/>
      <c r="G41" s="93"/>
      <c r="H41" s="94"/>
      <c r="I41" s="57"/>
    </row>
    <row r="42" spans="1:9" ht="45" customHeight="1">
      <c r="A42" s="378" t="s">
        <v>36</v>
      </c>
      <c r="B42" s="379"/>
      <c r="C42" s="379"/>
      <c r="D42" s="379"/>
      <c r="E42" s="379"/>
      <c r="F42" s="379"/>
      <c r="G42" s="379"/>
      <c r="H42" s="379"/>
      <c r="I42" s="57"/>
    </row>
    <row r="43" spans="1:9" ht="15.75">
      <c r="A43" s="92"/>
      <c r="B43" s="93"/>
      <c r="C43" s="93"/>
      <c r="D43" s="93"/>
      <c r="E43" s="93"/>
      <c r="F43" s="93"/>
      <c r="G43" s="93"/>
      <c r="H43" s="94"/>
      <c r="I43" s="57"/>
    </row>
    <row r="44" spans="1:9" ht="15">
      <c r="A44" s="86" t="s">
        <v>37</v>
      </c>
      <c r="B44" s="380" t="s">
        <v>38</v>
      </c>
      <c r="C44" s="380"/>
      <c r="D44" s="87"/>
      <c r="E44" s="87"/>
      <c r="F44" s="87"/>
      <c r="G44" s="87"/>
      <c r="H44" s="339">
        <v>1.01</v>
      </c>
      <c r="I44" s="57"/>
    </row>
    <row r="45" spans="1:9" ht="15">
      <c r="A45" s="86"/>
      <c r="B45" s="89"/>
      <c r="C45" s="89"/>
      <c r="D45" s="87"/>
      <c r="E45" s="87"/>
      <c r="F45" s="87"/>
      <c r="G45" s="87"/>
      <c r="H45" s="90"/>
      <c r="I45" s="57"/>
    </row>
    <row r="46" spans="1:9" ht="15.75">
      <c r="A46" s="376" t="s">
        <v>39</v>
      </c>
      <c r="B46" s="377"/>
      <c r="C46" s="377"/>
      <c r="D46" s="377"/>
      <c r="E46" s="377"/>
      <c r="F46" s="377"/>
      <c r="G46" s="377"/>
      <c r="H46" s="377"/>
      <c r="I46" s="57"/>
    </row>
    <row r="47" spans="1:9" ht="15.75">
      <c r="A47" s="92"/>
      <c r="B47" s="93"/>
      <c r="C47" s="93"/>
      <c r="D47" s="93"/>
      <c r="E47" s="93"/>
      <c r="F47" s="93"/>
      <c r="G47" s="93"/>
      <c r="H47" s="94"/>
      <c r="I47" s="57"/>
    </row>
    <row r="48" spans="1:9" ht="15.75" customHeight="1">
      <c r="A48" s="381" t="s">
        <v>40</v>
      </c>
      <c r="B48" s="382"/>
      <c r="C48" s="382"/>
      <c r="D48" s="382"/>
      <c r="E48" s="382"/>
      <c r="F48" s="382"/>
      <c r="G48" s="382"/>
      <c r="H48" s="382"/>
      <c r="I48" s="57"/>
    </row>
    <row r="49" spans="1:9" ht="15.75">
      <c r="A49" s="92"/>
      <c r="B49" s="93"/>
      <c r="C49" s="93"/>
      <c r="D49" s="93"/>
      <c r="E49" s="93"/>
      <c r="F49" s="93"/>
      <c r="G49" s="93"/>
      <c r="H49" s="94"/>
      <c r="I49" s="57"/>
    </row>
    <row r="50" spans="1:9" ht="15">
      <c r="A50" s="86" t="s">
        <v>41</v>
      </c>
      <c r="B50" s="380" t="s">
        <v>38</v>
      </c>
      <c r="C50" s="380"/>
      <c r="D50" s="87"/>
      <c r="E50" s="87"/>
      <c r="F50" s="87"/>
      <c r="G50" s="87"/>
      <c r="H50" s="339">
        <v>1.01</v>
      </c>
      <c r="I50" s="57"/>
    </row>
    <row r="51" spans="1:9" ht="15">
      <c r="A51" s="86"/>
      <c r="B51" s="89"/>
      <c r="C51" s="89"/>
      <c r="D51" s="87"/>
      <c r="E51" s="87"/>
      <c r="F51" s="87"/>
      <c r="G51" s="87"/>
      <c r="H51" s="90"/>
      <c r="I51" s="57"/>
    </row>
    <row r="52" spans="1:9" ht="15.75">
      <c r="A52" s="95" t="s">
        <v>176</v>
      </c>
      <c r="B52" s="96"/>
      <c r="C52" s="96"/>
      <c r="D52" s="96"/>
      <c r="E52" s="96"/>
      <c r="F52" s="96"/>
      <c r="G52" s="96"/>
      <c r="H52" s="97">
        <f>+H32+H38+H44+H50</f>
        <v>6.06</v>
      </c>
      <c r="I52" s="57"/>
    </row>
    <row r="53" spans="1:9" ht="15.75">
      <c r="A53" s="98" t="s">
        <v>42</v>
      </c>
      <c r="B53" s="99"/>
      <c r="C53" s="99"/>
      <c r="D53" s="99"/>
      <c r="E53" s="99"/>
      <c r="F53" s="99"/>
      <c r="G53" s="99"/>
      <c r="H53" s="100"/>
      <c r="I53" s="57"/>
    </row>
    <row r="54" spans="1:9" ht="15">
      <c r="A54" s="101"/>
      <c r="B54" s="63"/>
      <c r="C54" s="63"/>
      <c r="D54" s="63"/>
      <c r="E54" s="63"/>
      <c r="F54" s="63"/>
      <c r="G54" s="63"/>
      <c r="H54" s="102"/>
      <c r="I54" s="57"/>
    </row>
    <row r="55" spans="1:9" ht="15.75">
      <c r="A55" s="103"/>
      <c r="B55" s="394" t="s">
        <v>31</v>
      </c>
      <c r="C55" s="394"/>
      <c r="D55" s="104"/>
      <c r="E55" s="105"/>
      <c r="F55" s="105"/>
      <c r="G55" s="105"/>
      <c r="H55" s="106">
        <f>+H32+H38</f>
        <v>4.04</v>
      </c>
      <c r="I55" s="57"/>
    </row>
    <row r="56" spans="1:9" ht="15.75">
      <c r="A56" s="103"/>
      <c r="B56" s="395" t="s">
        <v>38</v>
      </c>
      <c r="C56" s="395"/>
      <c r="D56" s="107"/>
      <c r="E56" s="108"/>
      <c r="F56" s="108"/>
      <c r="G56" s="108"/>
      <c r="H56" s="109">
        <f>H44+H50</f>
        <v>2.02</v>
      </c>
      <c r="I56" s="57"/>
    </row>
    <row r="57" spans="1:9" ht="15.75">
      <c r="A57" s="103"/>
      <c r="B57" s="110"/>
      <c r="C57" s="110"/>
      <c r="D57" s="107"/>
      <c r="E57" s="108"/>
      <c r="F57" s="108"/>
      <c r="G57" s="108"/>
      <c r="H57" s="109"/>
      <c r="I57" s="57"/>
    </row>
    <row r="58" spans="1:9" ht="18.75">
      <c r="A58" s="359" t="s">
        <v>43</v>
      </c>
      <c r="B58" s="360"/>
      <c r="C58" s="360"/>
      <c r="D58" s="360"/>
      <c r="E58" s="360"/>
      <c r="F58" s="360"/>
      <c r="G58" s="360"/>
      <c r="H58" s="360"/>
      <c r="I58" s="57"/>
    </row>
    <row r="59" spans="1:9" ht="18.75">
      <c r="A59" s="68"/>
      <c r="B59" s="69"/>
      <c r="C59" s="69"/>
      <c r="D59" s="69"/>
      <c r="E59" s="69"/>
      <c r="F59" s="69"/>
      <c r="G59" s="69"/>
      <c r="H59" s="70"/>
      <c r="I59" s="57"/>
    </row>
    <row r="60" spans="1:9" ht="45" customHeight="1">
      <c r="A60" s="396" t="s">
        <v>186</v>
      </c>
      <c r="B60" s="397"/>
      <c r="C60" s="397"/>
      <c r="D60" s="397"/>
      <c r="E60" s="397"/>
      <c r="F60" s="397"/>
      <c r="G60" s="397"/>
      <c r="H60" s="397"/>
      <c r="I60" s="57"/>
    </row>
    <row r="61" spans="1:9" ht="30" customHeight="1">
      <c r="A61" s="398" t="s">
        <v>44</v>
      </c>
      <c r="B61" s="399"/>
      <c r="C61" s="399"/>
      <c r="D61" s="399"/>
      <c r="E61" s="399"/>
      <c r="F61" s="399"/>
      <c r="G61" s="399"/>
      <c r="H61" s="399"/>
      <c r="I61" s="57"/>
    </row>
    <row r="62" spans="1:9" ht="15">
      <c r="A62" s="111"/>
      <c r="B62" s="112"/>
      <c r="C62" s="112"/>
      <c r="D62" s="112"/>
      <c r="E62" s="112"/>
      <c r="F62" s="112"/>
      <c r="G62" s="112"/>
      <c r="H62" s="113"/>
      <c r="I62" s="57"/>
    </row>
    <row r="63" spans="1:9" ht="30" customHeight="1">
      <c r="A63" s="400" t="s">
        <v>45</v>
      </c>
      <c r="B63" s="401"/>
      <c r="C63" s="401"/>
      <c r="D63" s="401"/>
      <c r="E63" s="401"/>
      <c r="F63" s="401"/>
      <c r="G63" s="401"/>
      <c r="H63" s="401"/>
      <c r="I63" s="57"/>
    </row>
    <row r="64" spans="1:9" ht="12.75">
      <c r="A64" s="114"/>
      <c r="B64" s="115"/>
      <c r="C64" s="115"/>
      <c r="D64" s="115"/>
      <c r="E64" s="115"/>
      <c r="F64" s="115"/>
      <c r="G64" s="115"/>
      <c r="H64" s="116"/>
      <c r="I64" s="57"/>
    </row>
    <row r="65" spans="1:9" ht="15.75" customHeight="1">
      <c r="A65" s="117" t="s">
        <v>46</v>
      </c>
      <c r="B65" s="389" t="s">
        <v>25</v>
      </c>
      <c r="C65" s="389"/>
      <c r="D65" s="389"/>
      <c r="E65" s="389" t="s">
        <v>47</v>
      </c>
      <c r="F65" s="389"/>
      <c r="G65" s="389"/>
      <c r="H65" s="118" t="s">
        <v>27</v>
      </c>
      <c r="I65" s="57"/>
    </row>
    <row r="66" spans="1:9" ht="15.75" customHeight="1">
      <c r="A66" s="119" t="s">
        <v>48</v>
      </c>
      <c r="B66" s="390">
        <v>10</v>
      </c>
      <c r="C66" s="390"/>
      <c r="D66" s="390"/>
      <c r="E66" s="391">
        <v>1.01</v>
      </c>
      <c r="F66" s="391"/>
      <c r="G66" s="391"/>
      <c r="H66" s="120">
        <f>B66*E66</f>
        <v>10.1</v>
      </c>
      <c r="I66" s="57"/>
    </row>
    <row r="67" spans="1:9" ht="15.75" customHeight="1">
      <c r="A67" s="121" t="s">
        <v>49</v>
      </c>
      <c r="B67" s="392">
        <v>10</v>
      </c>
      <c r="C67" s="392" t="s">
        <v>50</v>
      </c>
      <c r="D67" s="392"/>
      <c r="E67" s="393">
        <v>1.01</v>
      </c>
      <c r="F67" s="393"/>
      <c r="G67" s="393"/>
      <c r="H67" s="122">
        <f>B67*E67</f>
        <v>10.1</v>
      </c>
      <c r="I67" s="57"/>
    </row>
    <row r="68" spans="1:9" ht="15.75" customHeight="1">
      <c r="A68" s="123" t="s">
        <v>51</v>
      </c>
      <c r="B68" s="124"/>
      <c r="C68" s="124"/>
      <c r="D68" s="124"/>
      <c r="E68" s="125"/>
      <c r="F68" s="125"/>
      <c r="G68" s="125"/>
      <c r="H68" s="126">
        <f>SUM(H66:H67)</f>
        <v>20.2</v>
      </c>
      <c r="I68" s="57"/>
    </row>
    <row r="69" spans="1:9" ht="15">
      <c r="A69" s="123"/>
      <c r="B69" s="124"/>
      <c r="C69" s="124"/>
      <c r="D69" s="124"/>
      <c r="E69" s="125"/>
      <c r="F69" s="125"/>
      <c r="G69" s="125"/>
      <c r="H69" s="126"/>
      <c r="I69" s="57"/>
    </row>
    <row r="70" spans="1:9" ht="15">
      <c r="A70" s="117" t="s">
        <v>24</v>
      </c>
      <c r="B70" s="406" t="s">
        <v>52</v>
      </c>
      <c r="C70" s="406"/>
      <c r="D70" s="406"/>
      <c r="E70" s="406" t="s">
        <v>53</v>
      </c>
      <c r="F70" s="406"/>
      <c r="G70" s="406"/>
      <c r="H70" s="118" t="s">
        <v>27</v>
      </c>
      <c r="I70" s="57"/>
    </row>
    <row r="71" spans="1:9" ht="15.75" customHeight="1">
      <c r="A71" s="127" t="s">
        <v>54</v>
      </c>
      <c r="B71" s="407">
        <v>2</v>
      </c>
      <c r="C71" s="407"/>
      <c r="D71" s="407"/>
      <c r="E71" s="408">
        <v>1.01</v>
      </c>
      <c r="F71" s="408"/>
      <c r="G71" s="408"/>
      <c r="H71" s="126">
        <f>B71*E71</f>
        <v>2.02</v>
      </c>
      <c r="I71" s="57"/>
    </row>
    <row r="72" spans="1:9" ht="15">
      <c r="A72" s="103"/>
      <c r="B72" s="128"/>
      <c r="C72" s="128"/>
      <c r="D72" s="129"/>
      <c r="E72" s="130"/>
      <c r="F72" s="130"/>
      <c r="G72" s="130"/>
      <c r="H72" s="90"/>
      <c r="I72" s="57"/>
    </row>
    <row r="73" spans="1:9" ht="15">
      <c r="A73" s="131" t="s">
        <v>55</v>
      </c>
      <c r="B73" s="409" t="s">
        <v>56</v>
      </c>
      <c r="C73" s="409"/>
      <c r="D73" s="125"/>
      <c r="E73" s="125"/>
      <c r="F73" s="125"/>
      <c r="G73" s="125"/>
      <c r="H73" s="132">
        <f>+H68+H71</f>
        <v>22.22</v>
      </c>
      <c r="I73" s="57"/>
    </row>
    <row r="74" spans="1:9" ht="15">
      <c r="A74" s="133"/>
      <c r="B74" s="134"/>
      <c r="C74" s="134"/>
      <c r="D74" s="134"/>
      <c r="E74" s="134"/>
      <c r="F74" s="134"/>
      <c r="G74" s="134"/>
      <c r="H74" s="135"/>
      <c r="I74" s="57"/>
    </row>
    <row r="75" spans="1:9" ht="15.75">
      <c r="A75" s="136" t="s">
        <v>175</v>
      </c>
      <c r="B75" s="137"/>
      <c r="C75" s="137"/>
      <c r="D75" s="137"/>
      <c r="E75" s="137"/>
      <c r="F75" s="137"/>
      <c r="G75" s="137"/>
      <c r="H75" s="138">
        <f>H73</f>
        <v>22.22</v>
      </c>
      <c r="I75" s="57"/>
    </row>
    <row r="76" spans="1:9" ht="15.75">
      <c r="A76" s="139" t="s">
        <v>57</v>
      </c>
      <c r="B76" s="108"/>
      <c r="C76" s="108"/>
      <c r="D76" s="108"/>
      <c r="E76" s="108"/>
      <c r="F76" s="108"/>
      <c r="G76" s="108"/>
      <c r="H76" s="109"/>
      <c r="I76" s="57"/>
    </row>
    <row r="77" spans="1:9" ht="15.75">
      <c r="A77" s="139"/>
      <c r="B77" s="108"/>
      <c r="C77" s="108"/>
      <c r="D77" s="108"/>
      <c r="E77" s="108"/>
      <c r="F77" s="108"/>
      <c r="G77" s="108"/>
      <c r="H77" s="109"/>
      <c r="I77" s="57"/>
    </row>
    <row r="78" spans="1:9" ht="15.75">
      <c r="A78" s="140"/>
      <c r="B78" s="395" t="s">
        <v>56</v>
      </c>
      <c r="C78" s="395"/>
      <c r="D78" s="107"/>
      <c r="E78" s="108"/>
      <c r="F78" s="108"/>
      <c r="G78" s="108"/>
      <c r="H78" s="109">
        <f>H73</f>
        <v>22.22</v>
      </c>
      <c r="I78" s="57"/>
    </row>
    <row r="79" spans="1:9" ht="15">
      <c r="A79" s="141"/>
      <c r="B79" s="128"/>
      <c r="C79" s="128"/>
      <c r="D79" s="129"/>
      <c r="E79" s="130"/>
      <c r="F79" s="130"/>
      <c r="G79" s="130"/>
      <c r="H79" s="90"/>
      <c r="I79" s="57"/>
    </row>
    <row r="80" spans="1:9" ht="18.75">
      <c r="A80" s="359" t="s">
        <v>58</v>
      </c>
      <c r="B80" s="360"/>
      <c r="C80" s="360"/>
      <c r="D80" s="360"/>
      <c r="E80" s="360"/>
      <c r="F80" s="360"/>
      <c r="G80" s="360"/>
      <c r="H80" s="360"/>
      <c r="I80" s="142"/>
    </row>
    <row r="81" spans="1:9" ht="18.75">
      <c r="A81" s="68"/>
      <c r="B81" s="69"/>
      <c r="C81" s="69"/>
      <c r="D81" s="69"/>
      <c r="E81" s="69"/>
      <c r="F81" s="69"/>
      <c r="G81" s="69"/>
      <c r="H81" s="70"/>
      <c r="I81" s="142"/>
    </row>
    <row r="82" spans="1:9" ht="61.5" customHeight="1">
      <c r="A82" s="363" t="s">
        <v>187</v>
      </c>
      <c r="B82" s="364"/>
      <c r="C82" s="364"/>
      <c r="D82" s="364"/>
      <c r="E82" s="364"/>
      <c r="F82" s="364"/>
      <c r="G82" s="364"/>
      <c r="H82" s="364"/>
      <c r="I82" s="57"/>
    </row>
    <row r="83" spans="1:9" ht="15.75">
      <c r="A83" s="54"/>
      <c r="B83" s="55"/>
      <c r="C83" s="55"/>
      <c r="D83" s="55"/>
      <c r="E83" s="55"/>
      <c r="F83" s="55"/>
      <c r="G83" s="55"/>
      <c r="H83" s="56"/>
      <c r="I83" s="57"/>
    </row>
    <row r="84" spans="1:9" ht="15.75">
      <c r="A84" s="385" t="s">
        <v>59</v>
      </c>
      <c r="B84" s="386"/>
      <c r="C84" s="386"/>
      <c r="D84" s="386"/>
      <c r="E84" s="386"/>
      <c r="F84" s="386"/>
      <c r="G84" s="386"/>
      <c r="H84" s="386"/>
      <c r="I84" s="57"/>
    </row>
    <row r="85" spans="1:9" ht="15.75">
      <c r="A85" s="143"/>
      <c r="B85" s="144"/>
      <c r="C85" s="144"/>
      <c r="D85" s="144"/>
      <c r="E85" s="144"/>
      <c r="F85" s="144"/>
      <c r="G85" s="144"/>
      <c r="H85" s="145"/>
      <c r="I85" s="57"/>
    </row>
    <row r="86" spans="1:9" ht="29.25" customHeight="1">
      <c r="A86" s="402" t="s">
        <v>60</v>
      </c>
      <c r="B86" s="403"/>
      <c r="C86" s="403"/>
      <c r="D86" s="403"/>
      <c r="E86" s="403"/>
      <c r="F86" s="403"/>
      <c r="G86" s="403"/>
      <c r="H86" s="403"/>
      <c r="I86" s="57"/>
    </row>
    <row r="87" spans="1:9" ht="58.5" customHeight="1">
      <c r="A87" s="404" t="s">
        <v>61</v>
      </c>
      <c r="B87" s="405"/>
      <c r="C87" s="405"/>
      <c r="D87" s="405"/>
      <c r="E87" s="405"/>
      <c r="F87" s="405"/>
      <c r="G87" s="405"/>
      <c r="H87" s="405"/>
      <c r="I87" s="57"/>
    </row>
    <row r="88" spans="1:9" ht="15">
      <c r="A88" s="146"/>
      <c r="B88" s="147"/>
      <c r="C88" s="147"/>
      <c r="D88" s="147"/>
      <c r="E88" s="147"/>
      <c r="F88" s="147"/>
      <c r="G88" s="147"/>
      <c r="H88" s="148"/>
      <c r="I88" s="57"/>
    </row>
    <row r="89" spans="1:9" ht="15">
      <c r="A89" s="149" t="s">
        <v>62</v>
      </c>
      <c r="B89" s="413"/>
      <c r="C89" s="413"/>
      <c r="D89" s="150"/>
      <c r="E89" s="150"/>
      <c r="F89" s="150"/>
      <c r="G89" s="150"/>
      <c r="H89" s="340">
        <v>1.01</v>
      </c>
      <c r="I89" s="57"/>
    </row>
    <row r="90" spans="1:9" ht="14.25">
      <c r="A90" s="151" t="s">
        <v>63</v>
      </c>
      <c r="B90" s="84"/>
      <c r="C90" s="84"/>
      <c r="D90" s="84"/>
      <c r="E90" s="84"/>
      <c r="F90" s="84"/>
      <c r="G90" s="84"/>
      <c r="H90" s="91"/>
      <c r="I90" s="57"/>
    </row>
    <row r="91" spans="1:9" ht="60" customHeight="1">
      <c r="A91" s="414" t="s">
        <v>64</v>
      </c>
      <c r="B91" s="415"/>
      <c r="C91" s="415"/>
      <c r="D91" s="415"/>
      <c r="E91" s="416" t="s">
        <v>31</v>
      </c>
      <c r="F91" s="416"/>
      <c r="G91" s="152">
        <v>14</v>
      </c>
      <c r="H91" s="153">
        <f>G91*$H$89</f>
        <v>14.14</v>
      </c>
      <c r="I91" s="57"/>
    </row>
    <row r="92" spans="1:9" ht="30.75" customHeight="1">
      <c r="A92" s="417" t="s">
        <v>65</v>
      </c>
      <c r="B92" s="418"/>
      <c r="C92" s="418"/>
      <c r="D92" s="418"/>
      <c r="E92" s="419" t="s">
        <v>56</v>
      </c>
      <c r="F92" s="419"/>
      <c r="G92" s="154">
        <v>16</v>
      </c>
      <c r="H92" s="153">
        <f aca="true" t="shared" si="0" ref="H92:H94">G92*$H$89</f>
        <v>16.16</v>
      </c>
      <c r="I92" s="57"/>
    </row>
    <row r="93" spans="1:9" ht="47.25" customHeight="1">
      <c r="A93" s="417" t="s">
        <v>66</v>
      </c>
      <c r="B93" s="418"/>
      <c r="C93" s="418"/>
      <c r="D93" s="418"/>
      <c r="E93" s="419" t="s">
        <v>67</v>
      </c>
      <c r="F93" s="419"/>
      <c r="G93" s="154">
        <v>7</v>
      </c>
      <c r="H93" s="153">
        <f t="shared" si="0"/>
        <v>7.07</v>
      </c>
      <c r="I93" s="57"/>
    </row>
    <row r="94" spans="1:9" ht="15.75" customHeight="1">
      <c r="A94" s="155" t="s">
        <v>68</v>
      </c>
      <c r="B94" s="156"/>
      <c r="C94" s="156"/>
      <c r="D94" s="156"/>
      <c r="E94" s="410" t="s">
        <v>38</v>
      </c>
      <c r="F94" s="410"/>
      <c r="G94" s="157">
        <v>1</v>
      </c>
      <c r="H94" s="158">
        <f t="shared" si="0"/>
        <v>1.01</v>
      </c>
      <c r="I94" s="57"/>
    </row>
    <row r="95" spans="1:9" ht="15">
      <c r="A95" s="159" t="s">
        <v>69</v>
      </c>
      <c r="B95" s="147"/>
      <c r="C95" s="147"/>
      <c r="D95" s="147"/>
      <c r="E95" s="147"/>
      <c r="F95" s="147"/>
      <c r="G95" s="147"/>
      <c r="H95" s="160">
        <f>SUM(H91:H94)</f>
        <v>38.38</v>
      </c>
      <c r="I95" s="57"/>
    </row>
    <row r="96" spans="1:9" ht="15">
      <c r="A96" s="146"/>
      <c r="B96" s="147"/>
      <c r="C96" s="147"/>
      <c r="D96" s="147"/>
      <c r="E96" s="147"/>
      <c r="F96" s="147"/>
      <c r="G96" s="147"/>
      <c r="H96" s="148"/>
      <c r="I96" s="57"/>
    </row>
    <row r="97" spans="1:9" ht="30" customHeight="1">
      <c r="A97" s="411" t="s">
        <v>70</v>
      </c>
      <c r="B97" s="412"/>
      <c r="C97" s="412"/>
      <c r="D97" s="412"/>
      <c r="E97" s="412"/>
      <c r="F97" s="412"/>
      <c r="G97" s="412"/>
      <c r="H97" s="412"/>
      <c r="I97" s="57"/>
    </row>
    <row r="98" spans="1:9" ht="15">
      <c r="A98" s="146"/>
      <c r="B98" s="147"/>
      <c r="C98" s="147"/>
      <c r="D98" s="147"/>
      <c r="E98" s="147"/>
      <c r="F98" s="147"/>
      <c r="G98" s="147"/>
      <c r="H98" s="148"/>
      <c r="I98" s="57"/>
    </row>
    <row r="99" spans="1:9" ht="30" customHeight="1">
      <c r="A99" s="402" t="s">
        <v>189</v>
      </c>
      <c r="B99" s="403"/>
      <c r="C99" s="403"/>
      <c r="D99" s="403"/>
      <c r="E99" s="403"/>
      <c r="F99" s="403"/>
      <c r="G99" s="403"/>
      <c r="H99" s="403"/>
      <c r="I99" s="57"/>
    </row>
    <row r="100" spans="1:9" ht="60" customHeight="1">
      <c r="A100" s="404" t="s">
        <v>188</v>
      </c>
      <c r="B100" s="405"/>
      <c r="C100" s="405"/>
      <c r="D100" s="405"/>
      <c r="E100" s="405"/>
      <c r="F100" s="405"/>
      <c r="G100" s="405"/>
      <c r="H100" s="405"/>
      <c r="I100" s="57"/>
    </row>
    <row r="101" spans="1:9" ht="15">
      <c r="A101" s="146"/>
      <c r="B101" s="147"/>
      <c r="C101" s="147"/>
      <c r="D101" s="147"/>
      <c r="E101" s="147"/>
      <c r="F101" s="147"/>
      <c r="G101" s="147"/>
      <c r="H101" s="148"/>
      <c r="I101" s="57"/>
    </row>
    <row r="102" spans="1:9" ht="15">
      <c r="A102" s="149" t="s">
        <v>62</v>
      </c>
      <c r="B102" s="413"/>
      <c r="C102" s="413"/>
      <c r="D102" s="150"/>
      <c r="E102" s="150"/>
      <c r="F102" s="150"/>
      <c r="G102" s="150"/>
      <c r="H102" s="340">
        <v>1.01</v>
      </c>
      <c r="I102" s="57"/>
    </row>
    <row r="103" spans="1:9" ht="14.25">
      <c r="A103" s="151" t="s">
        <v>71</v>
      </c>
      <c r="B103" s="84"/>
      <c r="C103" s="84"/>
      <c r="D103" s="84"/>
      <c r="E103" s="84"/>
      <c r="F103" s="84"/>
      <c r="G103" s="84"/>
      <c r="H103" s="91"/>
      <c r="I103" s="57"/>
    </row>
    <row r="104" spans="1:9" ht="15">
      <c r="A104" s="414" t="s">
        <v>72</v>
      </c>
      <c r="B104" s="415"/>
      <c r="C104" s="415"/>
      <c r="D104" s="415"/>
      <c r="E104" s="416" t="s">
        <v>31</v>
      </c>
      <c r="F104" s="416"/>
      <c r="G104" s="152">
        <v>14</v>
      </c>
      <c r="H104" s="153">
        <f>G104*$H$102</f>
        <v>14.14</v>
      </c>
      <c r="I104" s="57"/>
    </row>
    <row r="105" spans="1:9" ht="15">
      <c r="A105" s="417" t="s">
        <v>73</v>
      </c>
      <c r="B105" s="418"/>
      <c r="C105" s="418"/>
      <c r="D105" s="418"/>
      <c r="E105" s="419" t="s">
        <v>56</v>
      </c>
      <c r="F105" s="419"/>
      <c r="G105" s="154">
        <v>6</v>
      </c>
      <c r="H105" s="153">
        <f aca="true" t="shared" si="1" ref="H105:H106">G105*$H$102</f>
        <v>6.0600000000000005</v>
      </c>
      <c r="I105" s="57"/>
    </row>
    <row r="106" spans="1:9" ht="15">
      <c r="A106" s="420" t="s">
        <v>74</v>
      </c>
      <c r="B106" s="421"/>
      <c r="C106" s="421"/>
      <c r="D106" s="421"/>
      <c r="E106" s="422" t="s">
        <v>67</v>
      </c>
      <c r="F106" s="422"/>
      <c r="G106" s="161">
        <v>7</v>
      </c>
      <c r="H106" s="158">
        <f t="shared" si="1"/>
        <v>7.07</v>
      </c>
      <c r="I106" s="57"/>
    </row>
    <row r="107" spans="1:9" ht="15">
      <c r="A107" s="159" t="s">
        <v>69</v>
      </c>
      <c r="B107" s="147"/>
      <c r="C107" s="147"/>
      <c r="D107" s="147"/>
      <c r="E107" s="147"/>
      <c r="F107" s="147"/>
      <c r="G107" s="147"/>
      <c r="H107" s="160">
        <f>SUM(H104:H106)</f>
        <v>27.270000000000003</v>
      </c>
      <c r="I107" s="57"/>
    </row>
    <row r="108" spans="1:9" ht="15">
      <c r="A108" s="151"/>
      <c r="B108" s="89"/>
      <c r="C108" s="89"/>
      <c r="D108" s="162"/>
      <c r="E108" s="87"/>
      <c r="F108" s="87"/>
      <c r="G108" s="87"/>
      <c r="H108" s="90"/>
      <c r="I108" s="57"/>
    </row>
    <row r="109" spans="1:9" ht="15.75">
      <c r="A109" s="385" t="s">
        <v>75</v>
      </c>
      <c r="B109" s="386"/>
      <c r="C109" s="386"/>
      <c r="D109" s="386"/>
      <c r="E109" s="386"/>
      <c r="F109" s="386"/>
      <c r="G109" s="386"/>
      <c r="H109" s="386"/>
      <c r="I109" s="57"/>
    </row>
    <row r="110" spans="1:9" ht="15.75">
      <c r="A110" s="143"/>
      <c r="B110" s="144"/>
      <c r="C110" s="144"/>
      <c r="D110" s="144"/>
      <c r="E110" s="144"/>
      <c r="F110" s="144"/>
      <c r="G110" s="144"/>
      <c r="H110" s="145"/>
      <c r="I110" s="57"/>
    </row>
    <row r="111" spans="1:9" ht="31.5" customHeight="1">
      <c r="A111" s="402" t="s">
        <v>76</v>
      </c>
      <c r="B111" s="403"/>
      <c r="C111" s="403"/>
      <c r="D111" s="403"/>
      <c r="E111" s="403"/>
      <c r="F111" s="403"/>
      <c r="G111" s="403"/>
      <c r="H111" s="403"/>
      <c r="I111" s="57"/>
    </row>
    <row r="112" spans="1:9" ht="46.5" customHeight="1">
      <c r="A112" s="404" t="s">
        <v>190</v>
      </c>
      <c r="B112" s="405"/>
      <c r="C112" s="405"/>
      <c r="D112" s="405"/>
      <c r="E112" s="405"/>
      <c r="F112" s="405"/>
      <c r="G112" s="405"/>
      <c r="H112" s="405"/>
      <c r="I112" s="57"/>
    </row>
    <row r="113" spans="1:9" ht="15">
      <c r="A113" s="146"/>
      <c r="B113" s="147"/>
      <c r="C113" s="147"/>
      <c r="D113" s="147"/>
      <c r="E113" s="147"/>
      <c r="F113" s="147"/>
      <c r="G113" s="147"/>
      <c r="H113" s="148"/>
      <c r="I113" s="57"/>
    </row>
    <row r="114" spans="1:9" ht="15">
      <c r="A114" s="149" t="s">
        <v>62</v>
      </c>
      <c r="B114" s="413"/>
      <c r="C114" s="413"/>
      <c r="D114" s="150"/>
      <c r="E114" s="150"/>
      <c r="F114" s="150"/>
      <c r="G114" s="150"/>
      <c r="H114" s="340">
        <v>1.01</v>
      </c>
      <c r="I114" s="57"/>
    </row>
    <row r="115" spans="1:9" ht="14.25">
      <c r="A115" s="151" t="s">
        <v>77</v>
      </c>
      <c r="B115" s="84"/>
      <c r="C115" s="84"/>
      <c r="D115" s="84"/>
      <c r="E115" s="84"/>
      <c r="F115" s="84"/>
      <c r="G115" s="84"/>
      <c r="H115" s="91"/>
      <c r="I115" s="57"/>
    </row>
    <row r="116" spans="1:9" ht="15">
      <c r="A116" s="414" t="s">
        <v>78</v>
      </c>
      <c r="B116" s="415"/>
      <c r="C116" s="415"/>
      <c r="D116" s="415"/>
      <c r="E116" s="416" t="s">
        <v>31</v>
      </c>
      <c r="F116" s="416"/>
      <c r="G116" s="152">
        <v>4</v>
      </c>
      <c r="H116" s="153">
        <f>+G116*$H$114</f>
        <v>4.04</v>
      </c>
      <c r="I116" s="57"/>
    </row>
    <row r="117" spans="1:9" ht="15">
      <c r="A117" s="417" t="s">
        <v>73</v>
      </c>
      <c r="B117" s="418"/>
      <c r="C117" s="418"/>
      <c r="D117" s="418"/>
      <c r="E117" s="419" t="s">
        <v>56</v>
      </c>
      <c r="F117" s="419"/>
      <c r="G117" s="154">
        <v>6</v>
      </c>
      <c r="H117" s="163">
        <f>+G117*$H$114</f>
        <v>6.0600000000000005</v>
      </c>
      <c r="I117" s="57"/>
    </row>
    <row r="118" spans="1:9" ht="15">
      <c r="A118" s="417" t="s">
        <v>79</v>
      </c>
      <c r="B118" s="418"/>
      <c r="C118" s="418"/>
      <c r="D118" s="418"/>
      <c r="E118" s="419" t="s">
        <v>67</v>
      </c>
      <c r="F118" s="419"/>
      <c r="G118" s="154">
        <v>1</v>
      </c>
      <c r="H118" s="163">
        <f>+G118*$H$114</f>
        <v>1.01</v>
      </c>
      <c r="I118" s="57"/>
    </row>
    <row r="119" spans="1:9" ht="15.75" customHeight="1">
      <c r="A119" s="164" t="s">
        <v>68</v>
      </c>
      <c r="B119" s="165"/>
      <c r="C119" s="165"/>
      <c r="D119" s="165"/>
      <c r="E119" s="423" t="s">
        <v>38</v>
      </c>
      <c r="F119" s="410"/>
      <c r="G119" s="157">
        <v>1</v>
      </c>
      <c r="H119" s="166">
        <f>+G119*$H$114</f>
        <v>1.01</v>
      </c>
      <c r="I119" s="57"/>
    </row>
    <row r="120" spans="1:9" ht="15">
      <c r="A120" s="167" t="s">
        <v>69</v>
      </c>
      <c r="B120" s="168"/>
      <c r="C120" s="168"/>
      <c r="D120" s="168"/>
      <c r="E120" s="168"/>
      <c r="F120" s="147"/>
      <c r="G120" s="147"/>
      <c r="H120" s="160">
        <f>SUM(H116:H119)</f>
        <v>12.120000000000001</v>
      </c>
      <c r="I120" s="57"/>
    </row>
    <row r="121" spans="1:9" ht="15">
      <c r="A121" s="151"/>
      <c r="B121" s="89"/>
      <c r="C121" s="89"/>
      <c r="D121" s="162"/>
      <c r="E121" s="87"/>
      <c r="F121" s="87"/>
      <c r="G121" s="87"/>
      <c r="H121" s="90"/>
      <c r="I121" s="57"/>
    </row>
    <row r="122" spans="1:9" ht="30" customHeight="1">
      <c r="A122" s="385" t="s">
        <v>80</v>
      </c>
      <c r="B122" s="386"/>
      <c r="C122" s="386"/>
      <c r="D122" s="386"/>
      <c r="E122" s="386"/>
      <c r="F122" s="386"/>
      <c r="G122" s="386"/>
      <c r="H122" s="386"/>
      <c r="I122" s="57"/>
    </row>
    <row r="123" spans="1:9" ht="15.75">
      <c r="A123" s="143"/>
      <c r="B123" s="144"/>
      <c r="C123" s="144"/>
      <c r="D123" s="144"/>
      <c r="E123" s="144"/>
      <c r="F123" s="144"/>
      <c r="G123" s="144"/>
      <c r="H123" s="145"/>
      <c r="I123" s="57"/>
    </row>
    <row r="124" spans="1:9" ht="48" customHeight="1">
      <c r="A124" s="402" t="s">
        <v>81</v>
      </c>
      <c r="B124" s="403"/>
      <c r="C124" s="403"/>
      <c r="D124" s="403"/>
      <c r="E124" s="403"/>
      <c r="F124" s="403"/>
      <c r="G124" s="403"/>
      <c r="H124" s="403"/>
      <c r="I124" s="57"/>
    </row>
    <row r="125" spans="1:9" ht="66" customHeight="1">
      <c r="A125" s="404" t="s">
        <v>191</v>
      </c>
      <c r="B125" s="405"/>
      <c r="C125" s="405"/>
      <c r="D125" s="405"/>
      <c r="E125" s="405"/>
      <c r="F125" s="405"/>
      <c r="G125" s="405"/>
      <c r="H125" s="405"/>
      <c r="I125" s="57"/>
    </row>
    <row r="126" spans="1:9" ht="15">
      <c r="A126" s="146"/>
      <c r="B126" s="147"/>
      <c r="C126" s="147"/>
      <c r="D126" s="147"/>
      <c r="E126" s="147"/>
      <c r="F126" s="147"/>
      <c r="G126" s="147"/>
      <c r="H126" s="148"/>
      <c r="I126" s="57"/>
    </row>
    <row r="127" spans="1:9" ht="15">
      <c r="A127" s="149" t="s">
        <v>62</v>
      </c>
      <c r="B127" s="413"/>
      <c r="C127" s="413"/>
      <c r="D127" s="150"/>
      <c r="E127" s="150"/>
      <c r="F127" s="150"/>
      <c r="G127" s="150"/>
      <c r="H127" s="340">
        <v>1.01</v>
      </c>
      <c r="I127" s="57"/>
    </row>
    <row r="128" spans="1:9" ht="14.25">
      <c r="A128" s="151" t="s">
        <v>82</v>
      </c>
      <c r="B128" s="84"/>
      <c r="C128" s="84"/>
      <c r="D128" s="84"/>
      <c r="E128" s="84"/>
      <c r="F128" s="84"/>
      <c r="G128" s="84"/>
      <c r="H128" s="91"/>
      <c r="I128" s="57"/>
    </row>
    <row r="129" spans="1:9" ht="62.25" customHeight="1">
      <c r="A129" s="414" t="s">
        <v>83</v>
      </c>
      <c r="B129" s="415"/>
      <c r="C129" s="415"/>
      <c r="D129" s="415"/>
      <c r="E129" s="416" t="s">
        <v>31</v>
      </c>
      <c r="F129" s="416"/>
      <c r="G129" s="152">
        <v>8</v>
      </c>
      <c r="H129" s="153">
        <f>+G129*$H$127</f>
        <v>8.08</v>
      </c>
      <c r="I129" s="57"/>
    </row>
    <row r="130" spans="1:9" ht="30" customHeight="1">
      <c r="A130" s="417" t="s">
        <v>84</v>
      </c>
      <c r="B130" s="418"/>
      <c r="C130" s="418"/>
      <c r="D130" s="418"/>
      <c r="E130" s="419" t="s">
        <v>56</v>
      </c>
      <c r="F130" s="419"/>
      <c r="G130" s="154">
        <v>10</v>
      </c>
      <c r="H130" s="163">
        <f>+G130*$H$127</f>
        <v>10.1</v>
      </c>
      <c r="I130" s="57"/>
    </row>
    <row r="131" spans="1:9" ht="48" customHeight="1">
      <c r="A131" s="417" t="s">
        <v>85</v>
      </c>
      <c r="B131" s="418"/>
      <c r="C131" s="418"/>
      <c r="D131" s="418"/>
      <c r="E131" s="419" t="s">
        <v>67</v>
      </c>
      <c r="F131" s="419"/>
      <c r="G131" s="154">
        <v>13</v>
      </c>
      <c r="H131" s="163">
        <f>+G131*$H$127</f>
        <v>13.13</v>
      </c>
      <c r="I131" s="57"/>
    </row>
    <row r="132" spans="1:9" ht="15.75" customHeight="1">
      <c r="A132" s="169" t="s">
        <v>68</v>
      </c>
      <c r="B132" s="170"/>
      <c r="C132" s="170"/>
      <c r="D132" s="170"/>
      <c r="E132" s="425" t="s">
        <v>38</v>
      </c>
      <c r="F132" s="425"/>
      <c r="G132" s="171">
        <v>1</v>
      </c>
      <c r="H132" s="172">
        <f>+G132*$H$127</f>
        <v>1.01</v>
      </c>
      <c r="I132" s="57"/>
    </row>
    <row r="133" spans="1:9" ht="15">
      <c r="A133" s="159" t="s">
        <v>69</v>
      </c>
      <c r="B133" s="147"/>
      <c r="C133" s="147"/>
      <c r="D133" s="147"/>
      <c r="E133" s="147"/>
      <c r="F133" s="147"/>
      <c r="G133" s="147"/>
      <c r="H133" s="160">
        <f>SUM(H129:H132)</f>
        <v>32.32</v>
      </c>
      <c r="I133" s="57"/>
    </row>
    <row r="134" spans="1:9" ht="15">
      <c r="A134" s="151"/>
      <c r="B134" s="89"/>
      <c r="C134" s="89"/>
      <c r="D134" s="162"/>
      <c r="E134" s="87"/>
      <c r="F134" s="87"/>
      <c r="G134" s="87"/>
      <c r="H134" s="173"/>
      <c r="I134" s="57"/>
    </row>
    <row r="135" spans="1:9" ht="15.75">
      <c r="A135" s="385" t="s">
        <v>86</v>
      </c>
      <c r="B135" s="386"/>
      <c r="C135" s="386"/>
      <c r="D135" s="386"/>
      <c r="E135" s="386"/>
      <c r="F135" s="386"/>
      <c r="G135" s="386"/>
      <c r="H135" s="386"/>
      <c r="I135" s="57"/>
    </row>
    <row r="136" spans="1:9" ht="15.75">
      <c r="A136" s="143"/>
      <c r="B136" s="144"/>
      <c r="C136" s="144"/>
      <c r="D136" s="144"/>
      <c r="E136" s="144"/>
      <c r="F136" s="144"/>
      <c r="G136" s="144"/>
      <c r="H136" s="145"/>
      <c r="I136" s="57"/>
    </row>
    <row r="137" spans="1:9" ht="30" customHeight="1">
      <c r="A137" s="402" t="s">
        <v>192</v>
      </c>
      <c r="B137" s="403"/>
      <c r="C137" s="403"/>
      <c r="D137" s="403"/>
      <c r="E137" s="403"/>
      <c r="F137" s="403"/>
      <c r="G137" s="403"/>
      <c r="H137" s="403"/>
      <c r="I137" s="57"/>
    </row>
    <row r="138" spans="1:9" ht="30.75" customHeight="1">
      <c r="A138" s="404" t="s">
        <v>193</v>
      </c>
      <c r="B138" s="405"/>
      <c r="C138" s="405"/>
      <c r="D138" s="405"/>
      <c r="E138" s="405"/>
      <c r="F138" s="405"/>
      <c r="G138" s="405"/>
      <c r="H138" s="405"/>
      <c r="I138" s="57"/>
    </row>
    <row r="139" spans="1:9" ht="15">
      <c r="A139" s="151"/>
      <c r="B139" s="89"/>
      <c r="C139" s="89"/>
      <c r="D139" s="162"/>
      <c r="E139" s="87"/>
      <c r="F139" s="87"/>
      <c r="G139" s="87"/>
      <c r="H139" s="173"/>
      <c r="I139" s="57"/>
    </row>
    <row r="140" spans="1:9" ht="15">
      <c r="A140" s="149" t="s">
        <v>62</v>
      </c>
      <c r="B140" s="413"/>
      <c r="C140" s="413"/>
      <c r="D140" s="150"/>
      <c r="E140" s="150"/>
      <c r="F140" s="150"/>
      <c r="G140" s="150"/>
      <c r="H140" s="340">
        <v>1.01</v>
      </c>
      <c r="I140" s="57"/>
    </row>
    <row r="141" spans="1:9" ht="14.25">
      <c r="A141" s="151" t="s">
        <v>87</v>
      </c>
      <c r="B141" s="84"/>
      <c r="C141" s="84"/>
      <c r="D141" s="84"/>
      <c r="E141" s="84"/>
      <c r="F141" s="84"/>
      <c r="G141" s="84"/>
      <c r="H141" s="91"/>
      <c r="I141" s="57"/>
    </row>
    <row r="142" spans="1:9" ht="15">
      <c r="A142" s="174"/>
      <c r="B142" s="175"/>
      <c r="C142" s="175"/>
      <c r="D142" s="175"/>
      <c r="E142" s="416" t="s">
        <v>31</v>
      </c>
      <c r="F142" s="416"/>
      <c r="G142" s="152">
        <v>8</v>
      </c>
      <c r="H142" s="153">
        <f>G142*$H$140</f>
        <v>8.08</v>
      </c>
      <c r="I142" s="57"/>
    </row>
    <row r="143" spans="1:9" ht="15">
      <c r="A143" s="174"/>
      <c r="B143" s="175"/>
      <c r="C143" s="175"/>
      <c r="D143" s="175"/>
      <c r="E143" s="419" t="s">
        <v>56</v>
      </c>
      <c r="F143" s="419"/>
      <c r="G143" s="154">
        <v>12</v>
      </c>
      <c r="H143" s="163">
        <f>+G143*$H$140</f>
        <v>12.120000000000001</v>
      </c>
      <c r="I143" s="57"/>
    </row>
    <row r="144" spans="1:9" ht="15">
      <c r="A144" s="176"/>
      <c r="B144" s="177"/>
      <c r="C144" s="177"/>
      <c r="D144" s="177"/>
      <c r="E144" s="419" t="s">
        <v>67</v>
      </c>
      <c r="F144" s="419"/>
      <c r="G144" s="154">
        <v>7</v>
      </c>
      <c r="H144" s="163">
        <f>+G144*$H$140</f>
        <v>7.07</v>
      </c>
      <c r="I144" s="57"/>
    </row>
    <row r="145" spans="1:9" ht="15">
      <c r="A145" s="420"/>
      <c r="B145" s="421"/>
      <c r="C145" s="421"/>
      <c r="D145" s="421"/>
      <c r="E145" s="424" t="s">
        <v>38</v>
      </c>
      <c r="F145" s="424"/>
      <c r="G145" s="178">
        <v>2</v>
      </c>
      <c r="H145" s="158">
        <f>+G145*$H$140</f>
        <v>2.02</v>
      </c>
      <c r="I145" s="57"/>
    </row>
    <row r="146" spans="1:9" ht="15">
      <c r="A146" s="159" t="s">
        <v>69</v>
      </c>
      <c r="B146" s="147"/>
      <c r="C146" s="147"/>
      <c r="D146" s="147"/>
      <c r="E146" s="147"/>
      <c r="F146" s="147"/>
      <c r="G146" s="147"/>
      <c r="H146" s="160">
        <f>SUM(H142:H145)</f>
        <v>29.290000000000003</v>
      </c>
      <c r="I146" s="57"/>
    </row>
    <row r="147" spans="1:9" ht="15">
      <c r="A147" s="151"/>
      <c r="B147" s="89"/>
      <c r="C147" s="89"/>
      <c r="D147" s="162"/>
      <c r="E147" s="87"/>
      <c r="F147" s="87"/>
      <c r="G147" s="87"/>
      <c r="H147" s="173"/>
      <c r="I147" s="57"/>
    </row>
    <row r="148" spans="1:9" ht="15.75">
      <c r="A148" s="385" t="s">
        <v>88</v>
      </c>
      <c r="B148" s="386"/>
      <c r="C148" s="386"/>
      <c r="D148" s="386"/>
      <c r="E148" s="386"/>
      <c r="F148" s="386"/>
      <c r="G148" s="386"/>
      <c r="H148" s="386"/>
      <c r="I148" s="57"/>
    </row>
    <row r="149" spans="1:9" ht="15.75">
      <c r="A149" s="143"/>
      <c r="B149" s="144"/>
      <c r="C149" s="144"/>
      <c r="D149" s="144"/>
      <c r="E149" s="144"/>
      <c r="F149" s="144"/>
      <c r="G149" s="144"/>
      <c r="H149" s="145"/>
      <c r="I149" s="57"/>
    </row>
    <row r="150" spans="1:9" ht="30" customHeight="1">
      <c r="A150" s="402" t="s">
        <v>89</v>
      </c>
      <c r="B150" s="403"/>
      <c r="C150" s="403"/>
      <c r="D150" s="403"/>
      <c r="E150" s="403"/>
      <c r="F150" s="403"/>
      <c r="G150" s="403"/>
      <c r="H150" s="403"/>
      <c r="I150" s="57"/>
    </row>
    <row r="151" spans="1:9" ht="15">
      <c r="A151" s="151"/>
      <c r="B151" s="89"/>
      <c r="C151" s="89"/>
      <c r="D151" s="162"/>
      <c r="E151" s="87"/>
      <c r="F151" s="87"/>
      <c r="G151" s="87"/>
      <c r="H151" s="173"/>
      <c r="I151" s="57"/>
    </row>
    <row r="152" spans="1:9" ht="15">
      <c r="A152" s="149" t="s">
        <v>62</v>
      </c>
      <c r="B152" s="413"/>
      <c r="C152" s="413"/>
      <c r="D152" s="150"/>
      <c r="E152" s="150"/>
      <c r="F152" s="150"/>
      <c r="G152" s="150"/>
      <c r="H152" s="340">
        <v>1.01</v>
      </c>
      <c r="I152" s="57"/>
    </row>
    <row r="153" spans="1:9" ht="14.25">
      <c r="A153" s="151" t="s">
        <v>90</v>
      </c>
      <c r="B153" s="84"/>
      <c r="C153" s="84"/>
      <c r="D153" s="84"/>
      <c r="E153" s="84"/>
      <c r="F153" s="84"/>
      <c r="G153" s="84"/>
      <c r="H153" s="91"/>
      <c r="I153" s="57"/>
    </row>
    <row r="154" spans="1:9" ht="15">
      <c r="A154" s="174"/>
      <c r="B154" s="175"/>
      <c r="C154" s="175"/>
      <c r="D154" s="175"/>
      <c r="E154" s="419" t="s">
        <v>56</v>
      </c>
      <c r="F154" s="419"/>
      <c r="G154" s="154">
        <v>2</v>
      </c>
      <c r="H154" s="163">
        <f>+G154*$H$152</f>
        <v>2.02</v>
      </c>
      <c r="I154" s="57"/>
    </row>
    <row r="155" spans="1:9" ht="15">
      <c r="A155" s="176"/>
      <c r="B155" s="177"/>
      <c r="C155" s="177"/>
      <c r="D155" s="177"/>
      <c r="E155" s="419" t="s">
        <v>67</v>
      </c>
      <c r="F155" s="419"/>
      <c r="G155" s="154">
        <v>4</v>
      </c>
      <c r="H155" s="163">
        <f>+G155*$H$152</f>
        <v>4.04</v>
      </c>
      <c r="I155" s="57"/>
    </row>
    <row r="156" spans="1:9" ht="15">
      <c r="A156" s="179"/>
      <c r="B156" s="180"/>
      <c r="C156" s="180"/>
      <c r="D156" s="180"/>
      <c r="E156" s="424" t="s">
        <v>38</v>
      </c>
      <c r="F156" s="424"/>
      <c r="G156" s="178">
        <v>1</v>
      </c>
      <c r="H156" s="158">
        <f>+G156*$H$152</f>
        <v>1.01</v>
      </c>
      <c r="I156" s="57"/>
    </row>
    <row r="157" spans="1:9" ht="15">
      <c r="A157" s="159" t="s">
        <v>69</v>
      </c>
      <c r="B157" s="147"/>
      <c r="C157" s="147"/>
      <c r="D157" s="147"/>
      <c r="E157" s="147"/>
      <c r="F157" s="147"/>
      <c r="G157" s="147"/>
      <c r="H157" s="160">
        <f>SUM(H154:H156)</f>
        <v>7.07</v>
      </c>
      <c r="I157" s="57"/>
    </row>
    <row r="158" spans="1:9" ht="15">
      <c r="A158" s="151"/>
      <c r="B158" s="89"/>
      <c r="C158" s="89"/>
      <c r="D158" s="162"/>
      <c r="E158" s="87"/>
      <c r="F158" s="87"/>
      <c r="G158" s="87"/>
      <c r="H158" s="173"/>
      <c r="I158" s="57"/>
    </row>
    <row r="159" spans="1:9" ht="15.75">
      <c r="A159" s="385" t="s">
        <v>91</v>
      </c>
      <c r="B159" s="386"/>
      <c r="C159" s="386"/>
      <c r="D159" s="386"/>
      <c r="E159" s="386"/>
      <c r="F159" s="386"/>
      <c r="G159" s="386"/>
      <c r="H159" s="386"/>
      <c r="I159" s="57"/>
    </row>
    <row r="160" spans="1:9" ht="15">
      <c r="A160" s="151"/>
      <c r="B160" s="89"/>
      <c r="C160" s="89"/>
      <c r="D160" s="162"/>
      <c r="E160" s="87"/>
      <c r="F160" s="87"/>
      <c r="G160" s="87"/>
      <c r="H160" s="173"/>
      <c r="I160" s="57"/>
    </row>
    <row r="161" spans="1:9" ht="28.5" customHeight="1">
      <c r="A161" s="402" t="s">
        <v>92</v>
      </c>
      <c r="B161" s="403"/>
      <c r="C161" s="403"/>
      <c r="D161" s="403"/>
      <c r="E161" s="403"/>
      <c r="F161" s="403"/>
      <c r="G161" s="403"/>
      <c r="H161" s="403"/>
      <c r="I161" s="57"/>
    </row>
    <row r="162" spans="1:9" ht="54" customHeight="1">
      <c r="A162" s="404" t="s">
        <v>194</v>
      </c>
      <c r="B162" s="405"/>
      <c r="C162" s="405"/>
      <c r="D162" s="405"/>
      <c r="E162" s="405"/>
      <c r="F162" s="405"/>
      <c r="G162" s="405"/>
      <c r="H162" s="405"/>
      <c r="I162" s="57"/>
    </row>
    <row r="163" spans="1:9" ht="15">
      <c r="A163" s="151"/>
      <c r="B163" s="89"/>
      <c r="C163" s="89"/>
      <c r="D163" s="162"/>
      <c r="E163" s="87"/>
      <c r="F163" s="87"/>
      <c r="G163" s="87"/>
      <c r="H163" s="173"/>
      <c r="I163" s="57"/>
    </row>
    <row r="164" spans="1:9" ht="15">
      <c r="A164" s="149" t="s">
        <v>62</v>
      </c>
      <c r="B164" s="413"/>
      <c r="C164" s="413"/>
      <c r="D164" s="150"/>
      <c r="E164" s="150"/>
      <c r="F164" s="150"/>
      <c r="G164" s="150"/>
      <c r="H164" s="340">
        <v>1.01</v>
      </c>
      <c r="I164" s="57"/>
    </row>
    <row r="165" spans="1:9" ht="14.25">
      <c r="A165" s="151" t="s">
        <v>93</v>
      </c>
      <c r="B165" s="84"/>
      <c r="C165" s="84"/>
      <c r="D165" s="84"/>
      <c r="E165" s="84"/>
      <c r="F165" s="84"/>
      <c r="G165" s="84"/>
      <c r="H165" s="91"/>
      <c r="I165" s="57"/>
    </row>
    <row r="166" spans="1:9" ht="15">
      <c r="A166" s="414" t="s">
        <v>94</v>
      </c>
      <c r="B166" s="415"/>
      <c r="C166" s="415"/>
      <c r="D166" s="415"/>
      <c r="E166" s="419" t="s">
        <v>56</v>
      </c>
      <c r="F166" s="419"/>
      <c r="G166" s="154">
        <v>2</v>
      </c>
      <c r="H166" s="163">
        <f>+G166*$H$164</f>
        <v>2.02</v>
      </c>
      <c r="I166" s="57"/>
    </row>
    <row r="167" spans="1:9" ht="30" customHeight="1">
      <c r="A167" s="414" t="s">
        <v>95</v>
      </c>
      <c r="B167" s="415"/>
      <c r="C167" s="415"/>
      <c r="D167" s="415"/>
      <c r="E167" s="416" t="s">
        <v>67</v>
      </c>
      <c r="F167" s="416"/>
      <c r="G167" s="154">
        <v>8</v>
      </c>
      <c r="H167" s="163">
        <f>+G167*$H$164</f>
        <v>8.08</v>
      </c>
      <c r="I167" s="57"/>
    </row>
    <row r="168" spans="1:9" ht="15">
      <c r="A168" s="428" t="s">
        <v>68</v>
      </c>
      <c r="B168" s="429"/>
      <c r="C168" s="429"/>
      <c r="D168" s="429"/>
      <c r="E168" s="410" t="s">
        <v>38</v>
      </c>
      <c r="F168" s="410"/>
      <c r="G168" s="157">
        <v>1</v>
      </c>
      <c r="H168" s="166">
        <f>+G168*$H$164</f>
        <v>1.01</v>
      </c>
      <c r="I168" s="57"/>
    </row>
    <row r="169" spans="1:9" ht="15">
      <c r="A169" s="159" t="s">
        <v>69</v>
      </c>
      <c r="B169" s="147"/>
      <c r="C169" s="147"/>
      <c r="D169" s="147"/>
      <c r="E169" s="147"/>
      <c r="F169" s="147"/>
      <c r="G169" s="147"/>
      <c r="H169" s="160">
        <f>SUM(H166:H168)</f>
        <v>11.11</v>
      </c>
      <c r="I169" s="57"/>
    </row>
    <row r="170" spans="1:9" ht="15.75">
      <c r="A170" s="181"/>
      <c r="B170" s="182"/>
      <c r="C170" s="182"/>
      <c r="D170" s="182"/>
      <c r="E170" s="182"/>
      <c r="F170" s="182"/>
      <c r="G170" s="182"/>
      <c r="H170" s="183"/>
      <c r="I170" s="184"/>
    </row>
    <row r="171" spans="1:9" ht="15.75">
      <c r="A171" s="385" t="s">
        <v>96</v>
      </c>
      <c r="B171" s="386"/>
      <c r="C171" s="386"/>
      <c r="D171" s="386"/>
      <c r="E171" s="386"/>
      <c r="F171" s="386"/>
      <c r="G171" s="386"/>
      <c r="H171" s="386"/>
      <c r="I171" s="184"/>
    </row>
    <row r="172" spans="1:9" ht="15">
      <c r="A172" s="185"/>
      <c r="B172" s="427"/>
      <c r="C172" s="427"/>
      <c r="D172" s="186"/>
      <c r="E172" s="187"/>
      <c r="F172" s="187"/>
      <c r="G172" s="187"/>
      <c r="H172" s="188"/>
      <c r="I172" s="184"/>
    </row>
    <row r="173" spans="1:9" ht="30" customHeight="1">
      <c r="A173" s="430" t="s">
        <v>97</v>
      </c>
      <c r="B173" s="431"/>
      <c r="C173" s="431"/>
      <c r="D173" s="431"/>
      <c r="E173" s="431"/>
      <c r="F173" s="431"/>
      <c r="G173" s="431"/>
      <c r="H173" s="431"/>
      <c r="I173" s="184"/>
    </row>
    <row r="174" spans="1:9" ht="15">
      <c r="A174" s="185"/>
      <c r="B174" s="427"/>
      <c r="C174" s="427"/>
      <c r="D174" s="186"/>
      <c r="E174" s="187"/>
      <c r="F174" s="187"/>
      <c r="G174" s="187"/>
      <c r="H174" s="188"/>
      <c r="I174" s="184"/>
    </row>
    <row r="175" spans="1:9" ht="15">
      <c r="A175" s="149" t="s">
        <v>62</v>
      </c>
      <c r="B175" s="413"/>
      <c r="C175" s="413"/>
      <c r="D175" s="150"/>
      <c r="E175" s="150"/>
      <c r="F175" s="150"/>
      <c r="G175" s="150"/>
      <c r="H175" s="340">
        <v>1.01</v>
      </c>
      <c r="I175" s="184"/>
    </row>
    <row r="176" spans="1:9" ht="15">
      <c r="A176" s="151" t="s">
        <v>98</v>
      </c>
      <c r="B176" s="426" t="s">
        <v>31</v>
      </c>
      <c r="C176" s="426"/>
      <c r="D176" s="189">
        <v>1</v>
      </c>
      <c r="E176" s="190"/>
      <c r="F176" s="190"/>
      <c r="G176" s="190"/>
      <c r="H176" s="191">
        <f>+D176*$H$175</f>
        <v>1.01</v>
      </c>
      <c r="I176" s="184"/>
    </row>
    <row r="177" spans="1:9" ht="15">
      <c r="A177" s="151"/>
      <c r="B177" s="426" t="s">
        <v>56</v>
      </c>
      <c r="C177" s="426"/>
      <c r="D177" s="189">
        <v>1</v>
      </c>
      <c r="E177" s="190"/>
      <c r="F177" s="190"/>
      <c r="G177" s="190"/>
      <c r="H177" s="191">
        <f>+D177*$H$175</f>
        <v>1.01</v>
      </c>
      <c r="I177" s="184"/>
    </row>
    <row r="178" spans="1:9" ht="15">
      <c r="A178" s="192"/>
      <c r="B178" s="413" t="s">
        <v>67</v>
      </c>
      <c r="C178" s="413"/>
      <c r="D178" s="193">
        <v>1</v>
      </c>
      <c r="E178" s="194"/>
      <c r="F178" s="194"/>
      <c r="G178" s="194"/>
      <c r="H178" s="195">
        <f>+D178*$H$175</f>
        <v>1.01</v>
      </c>
      <c r="I178" s="184"/>
    </row>
    <row r="179" spans="1:9" ht="15">
      <c r="A179" s="159" t="s">
        <v>69</v>
      </c>
      <c r="B179" s="89"/>
      <c r="C179" s="89"/>
      <c r="D179" s="162"/>
      <c r="E179" s="196"/>
      <c r="F179" s="87"/>
      <c r="G179" s="87"/>
      <c r="H179" s="197">
        <f>SUM(H176:H178)</f>
        <v>3.0300000000000002</v>
      </c>
      <c r="I179" s="184"/>
    </row>
    <row r="180" spans="1:9" ht="15">
      <c r="A180" s="159"/>
      <c r="B180" s="89"/>
      <c r="C180" s="89"/>
      <c r="D180" s="162"/>
      <c r="E180" s="196"/>
      <c r="F180" s="87"/>
      <c r="G180" s="87"/>
      <c r="H180" s="197"/>
      <c r="I180" s="184"/>
    </row>
    <row r="181" spans="1:9" ht="15.75">
      <c r="A181" s="385" t="s">
        <v>99</v>
      </c>
      <c r="B181" s="386"/>
      <c r="C181" s="386"/>
      <c r="D181" s="386"/>
      <c r="E181" s="386"/>
      <c r="F181" s="386"/>
      <c r="G181" s="386"/>
      <c r="H181" s="386"/>
      <c r="I181" s="184"/>
    </row>
    <row r="182" spans="1:9" ht="15">
      <c r="A182" s="185"/>
      <c r="B182" s="427"/>
      <c r="C182" s="427"/>
      <c r="D182" s="186"/>
      <c r="E182" s="187"/>
      <c r="F182" s="187"/>
      <c r="G182" s="187"/>
      <c r="H182" s="188"/>
      <c r="I182" s="184"/>
    </row>
    <row r="183" spans="1:9" ht="31.5" customHeight="1">
      <c r="A183" s="430" t="s">
        <v>100</v>
      </c>
      <c r="B183" s="431"/>
      <c r="C183" s="431"/>
      <c r="D183" s="431"/>
      <c r="E183" s="431"/>
      <c r="F183" s="431"/>
      <c r="G183" s="431"/>
      <c r="H183" s="431"/>
      <c r="I183" s="184"/>
    </row>
    <row r="184" spans="1:9" ht="15">
      <c r="A184" s="185"/>
      <c r="B184" s="427"/>
      <c r="C184" s="427"/>
      <c r="D184" s="186"/>
      <c r="E184" s="187"/>
      <c r="F184" s="187"/>
      <c r="G184" s="187"/>
      <c r="H184" s="188"/>
      <c r="I184" s="184"/>
    </row>
    <row r="185" spans="1:9" ht="15">
      <c r="A185" s="149" t="s">
        <v>62</v>
      </c>
      <c r="B185" s="413"/>
      <c r="C185" s="413"/>
      <c r="D185" s="150"/>
      <c r="E185" s="150"/>
      <c r="F185" s="150"/>
      <c r="G185" s="150"/>
      <c r="H185" s="340">
        <v>1.01</v>
      </c>
      <c r="I185" s="184"/>
    </row>
    <row r="186" spans="1:9" ht="15">
      <c r="A186" s="151" t="s">
        <v>101</v>
      </c>
      <c r="B186" s="426" t="s">
        <v>31</v>
      </c>
      <c r="C186" s="426"/>
      <c r="D186" s="189">
        <v>1</v>
      </c>
      <c r="E186" s="190"/>
      <c r="F186" s="190"/>
      <c r="G186" s="190"/>
      <c r="H186" s="191">
        <f>+D186*$H$175</f>
        <v>1.01</v>
      </c>
      <c r="I186" s="184"/>
    </row>
    <row r="187" spans="1:9" ht="15">
      <c r="A187" s="151"/>
      <c r="B187" s="426" t="s">
        <v>56</v>
      </c>
      <c r="C187" s="426"/>
      <c r="D187" s="189">
        <v>1</v>
      </c>
      <c r="E187" s="190"/>
      <c r="F187" s="190"/>
      <c r="G187" s="190"/>
      <c r="H187" s="191">
        <f>+D187*$H$175</f>
        <v>1.01</v>
      </c>
      <c r="I187" s="184"/>
    </row>
    <row r="188" spans="1:9" ht="15">
      <c r="A188" s="192"/>
      <c r="B188" s="413" t="s">
        <v>67</v>
      </c>
      <c r="C188" s="413"/>
      <c r="D188" s="193">
        <v>1</v>
      </c>
      <c r="E188" s="194"/>
      <c r="F188" s="194"/>
      <c r="G188" s="194"/>
      <c r="H188" s="195">
        <f>+D188*$H$175</f>
        <v>1.01</v>
      </c>
      <c r="I188" s="184"/>
    </row>
    <row r="189" spans="1:9" ht="15">
      <c r="A189" s="159" t="s">
        <v>69</v>
      </c>
      <c r="B189" s="89"/>
      <c r="C189" s="89"/>
      <c r="D189" s="162"/>
      <c r="E189" s="196"/>
      <c r="F189" s="87"/>
      <c r="G189" s="87"/>
      <c r="H189" s="197">
        <f>SUM(H186:H188)</f>
        <v>3.0300000000000002</v>
      </c>
      <c r="I189" s="184"/>
    </row>
    <row r="190" spans="1:9" ht="15">
      <c r="A190" s="159"/>
      <c r="B190" s="89"/>
      <c r="C190" s="89"/>
      <c r="D190" s="162"/>
      <c r="E190" s="196"/>
      <c r="F190" s="87"/>
      <c r="G190" s="87"/>
      <c r="H190" s="197"/>
      <c r="I190" s="57"/>
    </row>
    <row r="191" spans="1:10" ht="15.75">
      <c r="A191" s="95" t="s">
        <v>174</v>
      </c>
      <c r="B191" s="96"/>
      <c r="C191" s="96"/>
      <c r="D191" s="96"/>
      <c r="E191" s="96"/>
      <c r="F191" s="96"/>
      <c r="G191" s="96"/>
      <c r="H191" s="138">
        <f>SUM(H194:H197)</f>
        <v>163.62</v>
      </c>
      <c r="I191" s="57"/>
      <c r="J191" s="198"/>
    </row>
    <row r="192" spans="1:9" ht="15.75">
      <c r="A192" s="98" t="s">
        <v>102</v>
      </c>
      <c r="B192" s="99"/>
      <c r="C192" s="99"/>
      <c r="D192" s="99"/>
      <c r="E192" s="99"/>
      <c r="F192" s="99"/>
      <c r="G192" s="99"/>
      <c r="H192" s="109"/>
      <c r="I192" s="57"/>
    </row>
    <row r="193" spans="1:9" ht="15.75">
      <c r="A193" s="98"/>
      <c r="B193" s="99"/>
      <c r="C193" s="99"/>
      <c r="D193" s="99"/>
      <c r="E193" s="99"/>
      <c r="F193" s="99"/>
      <c r="G193" s="99"/>
      <c r="H193" s="109"/>
      <c r="I193" s="57"/>
    </row>
    <row r="194" spans="1:9" ht="15.75">
      <c r="A194" s="139"/>
      <c r="B194" s="394" t="s">
        <v>31</v>
      </c>
      <c r="C194" s="394"/>
      <c r="D194" s="104"/>
      <c r="E194" s="105"/>
      <c r="F194" s="105"/>
      <c r="G194" s="105"/>
      <c r="H194" s="199">
        <f>H91+H104+H116+H129+H142+H176+H186</f>
        <v>50.49999999999999</v>
      </c>
      <c r="I194" s="57"/>
    </row>
    <row r="195" spans="1:9" ht="15.75">
      <c r="A195" s="139"/>
      <c r="B195" s="432" t="s">
        <v>56</v>
      </c>
      <c r="C195" s="432"/>
      <c r="D195" s="200"/>
      <c r="E195" s="201"/>
      <c r="F195" s="201"/>
      <c r="G195" s="201"/>
      <c r="H195" s="202">
        <f>H92+H105+H117+H130+H143+H154+H166+H177+H187</f>
        <v>56.56</v>
      </c>
      <c r="I195" s="57"/>
    </row>
    <row r="196" spans="1:9" ht="15.75">
      <c r="A196" s="139"/>
      <c r="B196" s="432" t="s">
        <v>67</v>
      </c>
      <c r="C196" s="432"/>
      <c r="D196" s="200"/>
      <c r="E196" s="201"/>
      <c r="F196" s="201"/>
      <c r="G196" s="201"/>
      <c r="H196" s="202">
        <f>H93+H106+H118+H131+H144+H155+H167+H178+H188</f>
        <v>49.489999999999995</v>
      </c>
      <c r="I196" s="57"/>
    </row>
    <row r="197" spans="1:9" ht="15.75">
      <c r="A197" s="139"/>
      <c r="B197" s="432" t="s">
        <v>38</v>
      </c>
      <c r="C197" s="432"/>
      <c r="D197" s="200"/>
      <c r="E197" s="201"/>
      <c r="F197" s="201"/>
      <c r="G197" s="201"/>
      <c r="H197" s="202">
        <f>H94+H119+H132+H145+H156+H168</f>
        <v>7.07</v>
      </c>
      <c r="I197" s="57"/>
    </row>
    <row r="198" spans="1:9" ht="15.75">
      <c r="A198" s="139"/>
      <c r="B198" s="110"/>
      <c r="C198" s="110"/>
      <c r="D198" s="107"/>
      <c r="E198" s="108"/>
      <c r="F198" s="108"/>
      <c r="G198" s="108"/>
      <c r="H198" s="203"/>
      <c r="I198" s="57"/>
    </row>
    <row r="199" spans="1:9" ht="18.75">
      <c r="A199" s="433" t="s">
        <v>103</v>
      </c>
      <c r="B199" s="434"/>
      <c r="C199" s="434"/>
      <c r="D199" s="434"/>
      <c r="E199" s="434"/>
      <c r="F199" s="434"/>
      <c r="G199" s="434"/>
      <c r="H199" s="434"/>
      <c r="I199" s="204"/>
    </row>
    <row r="200" spans="1:9" ht="18.75">
      <c r="A200" s="205"/>
      <c r="B200" s="206"/>
      <c r="C200" s="206"/>
      <c r="D200" s="206"/>
      <c r="E200" s="206"/>
      <c r="F200" s="206"/>
      <c r="G200" s="206"/>
      <c r="H200" s="207"/>
      <c r="I200" s="204"/>
    </row>
    <row r="201" spans="1:9" ht="15.75">
      <c r="A201" s="436" t="s">
        <v>104</v>
      </c>
      <c r="B201" s="437"/>
      <c r="C201" s="437"/>
      <c r="D201" s="437"/>
      <c r="E201" s="437"/>
      <c r="F201" s="437"/>
      <c r="G201" s="437"/>
      <c r="H201" s="437"/>
      <c r="I201" s="204"/>
    </row>
    <row r="202" spans="1:9" ht="15.75">
      <c r="A202" s="208"/>
      <c r="B202" s="209"/>
      <c r="C202" s="209"/>
      <c r="D202" s="209"/>
      <c r="E202" s="209"/>
      <c r="F202" s="209"/>
      <c r="G202" s="209"/>
      <c r="H202" s="210"/>
      <c r="I202" s="204"/>
    </row>
    <row r="203" spans="1:9" ht="29.25" customHeight="1">
      <c r="A203" s="441" t="s">
        <v>105</v>
      </c>
      <c r="B203" s="442"/>
      <c r="C203" s="442"/>
      <c r="D203" s="442"/>
      <c r="E203" s="442"/>
      <c r="F203" s="442"/>
      <c r="G203" s="442"/>
      <c r="H203" s="442"/>
      <c r="I203" s="204"/>
    </row>
    <row r="204" spans="1:9" ht="15">
      <c r="A204" s="211"/>
      <c r="B204" s="212"/>
      <c r="C204" s="212"/>
      <c r="D204" s="212"/>
      <c r="E204" s="212"/>
      <c r="F204" s="212"/>
      <c r="G204" s="212"/>
      <c r="H204" s="213"/>
      <c r="I204" s="204"/>
    </row>
    <row r="205" spans="1:9" ht="15">
      <c r="A205" s="214" t="s">
        <v>106</v>
      </c>
      <c r="B205" s="215"/>
      <c r="C205" s="215"/>
      <c r="D205" s="215"/>
      <c r="E205" s="215"/>
      <c r="F205" s="215"/>
      <c r="G205" s="215"/>
      <c r="H205" s="341">
        <v>1.01</v>
      </c>
      <c r="I205" s="204"/>
    </row>
    <row r="206" spans="1:9" ht="15">
      <c r="A206" s="214"/>
      <c r="B206" s="215"/>
      <c r="C206" s="215"/>
      <c r="D206" s="215"/>
      <c r="E206" s="215"/>
      <c r="F206" s="215"/>
      <c r="G206" s="215"/>
      <c r="H206" s="90"/>
      <c r="I206" s="204"/>
    </row>
    <row r="207" spans="1:9" ht="15">
      <c r="A207" s="214" t="s">
        <v>107</v>
      </c>
      <c r="B207" s="215"/>
      <c r="C207" s="215"/>
      <c r="D207" s="215"/>
      <c r="E207" s="215"/>
      <c r="F207" s="215"/>
      <c r="G207" s="215"/>
      <c r="H207" s="216"/>
      <c r="I207" s="204"/>
    </row>
    <row r="208" spans="1:9" ht="15">
      <c r="A208" s="214"/>
      <c r="B208" s="215"/>
      <c r="C208" s="215"/>
      <c r="D208" s="215"/>
      <c r="E208" s="215"/>
      <c r="F208" s="215"/>
      <c r="G208" s="215"/>
      <c r="H208" s="216"/>
      <c r="I208" s="204"/>
    </row>
    <row r="209" spans="1:9" ht="31.5" customHeight="1">
      <c r="A209" s="217" t="s">
        <v>108</v>
      </c>
      <c r="B209" s="443" t="s">
        <v>67</v>
      </c>
      <c r="C209" s="443"/>
      <c r="D209" s="218">
        <v>3</v>
      </c>
      <c r="E209" s="219"/>
      <c r="F209" s="219"/>
      <c r="G209" s="219"/>
      <c r="H209" s="220">
        <f>+D209*$H$205</f>
        <v>3.0300000000000002</v>
      </c>
      <c r="I209" s="57"/>
    </row>
    <row r="210" spans="1:9" ht="15">
      <c r="A210" s="221"/>
      <c r="B210" s="222"/>
      <c r="C210" s="222"/>
      <c r="D210" s="223"/>
      <c r="E210" s="224"/>
      <c r="F210" s="225"/>
      <c r="G210" s="225"/>
      <c r="H210" s="226"/>
      <c r="I210" s="57"/>
    </row>
    <row r="211" spans="1:9" ht="15.75">
      <c r="A211" s="444" t="s">
        <v>109</v>
      </c>
      <c r="B211" s="445"/>
      <c r="C211" s="445"/>
      <c r="D211" s="445"/>
      <c r="E211" s="445"/>
      <c r="F211" s="445"/>
      <c r="G211" s="445"/>
      <c r="H211" s="445"/>
      <c r="I211" s="57"/>
    </row>
    <row r="212" spans="1:9" ht="15.75">
      <c r="A212" s="227"/>
      <c r="B212" s="228"/>
      <c r="C212" s="228"/>
      <c r="D212" s="228"/>
      <c r="E212" s="228"/>
      <c r="F212" s="228"/>
      <c r="G212" s="228"/>
      <c r="H212" s="229"/>
      <c r="I212" s="57"/>
    </row>
    <row r="213" spans="1:9" ht="30.75" customHeight="1">
      <c r="A213" s="446" t="s">
        <v>110</v>
      </c>
      <c r="B213" s="447"/>
      <c r="C213" s="447"/>
      <c r="D213" s="447"/>
      <c r="E213" s="447"/>
      <c r="F213" s="447"/>
      <c r="G213" s="447"/>
      <c r="H213" s="447"/>
      <c r="I213" s="57"/>
    </row>
    <row r="214" spans="1:9" ht="15.75">
      <c r="A214" s="230"/>
      <c r="B214" s="231"/>
      <c r="C214" s="231"/>
      <c r="D214" s="231"/>
      <c r="E214" s="231"/>
      <c r="F214" s="231"/>
      <c r="G214" s="231"/>
      <c r="H214" s="232"/>
      <c r="I214" s="57"/>
    </row>
    <row r="215" spans="1:9" ht="15">
      <c r="A215" s="233" t="s">
        <v>111</v>
      </c>
      <c r="B215" s="440" t="s">
        <v>67</v>
      </c>
      <c r="C215" s="440"/>
      <c r="D215" s="234">
        <v>1</v>
      </c>
      <c r="E215" s="235"/>
      <c r="F215" s="235"/>
      <c r="G215" s="235"/>
      <c r="H215" s="341">
        <v>1.01</v>
      </c>
      <c r="I215" s="57"/>
    </row>
    <row r="216" spans="1:9" ht="15">
      <c r="A216" s="236"/>
      <c r="B216" s="435"/>
      <c r="C216" s="435"/>
      <c r="D216" s="223"/>
      <c r="E216" s="225"/>
      <c r="F216" s="225"/>
      <c r="G216" s="225"/>
      <c r="H216" s="226"/>
      <c r="I216" s="57"/>
    </row>
    <row r="217" spans="1:9" ht="31.5" customHeight="1">
      <c r="A217" s="436" t="s">
        <v>195</v>
      </c>
      <c r="B217" s="437"/>
      <c r="C217" s="437"/>
      <c r="D217" s="437"/>
      <c r="E217" s="437"/>
      <c r="F217" s="437"/>
      <c r="G217" s="437"/>
      <c r="H217" s="437"/>
      <c r="I217" s="204"/>
    </row>
    <row r="218" spans="1:9" ht="15.75">
      <c r="A218" s="208"/>
      <c r="B218" s="209"/>
      <c r="C218" s="209"/>
      <c r="D218" s="209"/>
      <c r="E218" s="209"/>
      <c r="F218" s="209"/>
      <c r="G218" s="209"/>
      <c r="H218" s="210"/>
      <c r="I218" s="204"/>
    </row>
    <row r="219" spans="1:9" ht="31.5" customHeight="1">
      <c r="A219" s="438" t="s">
        <v>112</v>
      </c>
      <c r="B219" s="439"/>
      <c r="C219" s="439"/>
      <c r="D219" s="439"/>
      <c r="E219" s="439"/>
      <c r="F219" s="439"/>
      <c r="G219" s="439"/>
      <c r="H219" s="439"/>
      <c r="I219" s="204"/>
    </row>
    <row r="220" spans="1:9" ht="15.75">
      <c r="A220" s="237"/>
      <c r="B220" s="238"/>
      <c r="C220" s="238"/>
      <c r="D220" s="238"/>
      <c r="E220" s="238"/>
      <c r="F220" s="238"/>
      <c r="G220" s="238"/>
      <c r="H220" s="239"/>
      <c r="I220" s="57"/>
    </row>
    <row r="221" spans="1:9" ht="15">
      <c r="A221" s="233" t="s">
        <v>113</v>
      </c>
      <c r="B221" s="440" t="s">
        <v>67</v>
      </c>
      <c r="C221" s="440"/>
      <c r="D221" s="234">
        <v>1</v>
      </c>
      <c r="E221" s="235"/>
      <c r="F221" s="235"/>
      <c r="G221" s="235"/>
      <c r="H221" s="341">
        <v>1.01</v>
      </c>
      <c r="I221" s="57"/>
    </row>
    <row r="222" spans="1:9" ht="15">
      <c r="A222" s="233"/>
      <c r="B222" s="240"/>
      <c r="C222" s="240"/>
      <c r="D222" s="234"/>
      <c r="E222" s="235"/>
      <c r="F222" s="235"/>
      <c r="G222" s="235"/>
      <c r="H222" s="90"/>
      <c r="I222" s="57"/>
    </row>
    <row r="223" spans="1:9" ht="31.5" customHeight="1">
      <c r="A223" s="436" t="s">
        <v>196</v>
      </c>
      <c r="B223" s="437"/>
      <c r="C223" s="437"/>
      <c r="D223" s="437"/>
      <c r="E223" s="437"/>
      <c r="F223" s="437"/>
      <c r="G223" s="437"/>
      <c r="H223" s="437"/>
      <c r="I223" s="204"/>
    </row>
    <row r="224" spans="1:9" ht="15.75">
      <c r="A224" s="208"/>
      <c r="B224" s="209"/>
      <c r="C224" s="209"/>
      <c r="D224" s="209"/>
      <c r="E224" s="209"/>
      <c r="F224" s="209"/>
      <c r="G224" s="209"/>
      <c r="H224" s="210"/>
      <c r="I224" s="204"/>
    </row>
    <row r="225" spans="1:9" ht="45" customHeight="1">
      <c r="A225" s="438" t="s">
        <v>183</v>
      </c>
      <c r="B225" s="439"/>
      <c r="C225" s="439"/>
      <c r="D225" s="439"/>
      <c r="E225" s="439"/>
      <c r="F225" s="439"/>
      <c r="G225" s="439"/>
      <c r="H225" s="439"/>
      <c r="I225" s="204"/>
    </row>
    <row r="226" spans="1:9" ht="15.75">
      <c r="A226" s="237"/>
      <c r="B226" s="238"/>
      <c r="C226" s="238"/>
      <c r="D226" s="238"/>
      <c r="E226" s="238"/>
      <c r="F226" s="238"/>
      <c r="G226" s="238"/>
      <c r="H226" s="239"/>
      <c r="I226" s="57"/>
    </row>
    <row r="227" spans="1:9" ht="15">
      <c r="A227" s="233" t="s">
        <v>114</v>
      </c>
      <c r="B227" s="440" t="s">
        <v>38</v>
      </c>
      <c r="C227" s="440"/>
      <c r="D227" s="234">
        <v>1</v>
      </c>
      <c r="E227" s="235"/>
      <c r="F227" s="235"/>
      <c r="G227" s="235"/>
      <c r="H227" s="341">
        <v>1.01</v>
      </c>
      <c r="I227" s="57"/>
    </row>
    <row r="228" spans="1:9" ht="15">
      <c r="A228" s="233"/>
      <c r="B228" s="240"/>
      <c r="C228" s="240"/>
      <c r="D228" s="234"/>
      <c r="E228" s="235"/>
      <c r="F228" s="235"/>
      <c r="G228" s="235"/>
      <c r="H228" s="90"/>
      <c r="I228" s="184"/>
    </row>
    <row r="229" spans="1:9" ht="15.75">
      <c r="A229" s="241" t="s">
        <v>173</v>
      </c>
      <c r="B229" s="242"/>
      <c r="C229" s="242"/>
      <c r="D229" s="242"/>
      <c r="E229" s="242"/>
      <c r="F229" s="242"/>
      <c r="G229" s="242"/>
      <c r="H229" s="243">
        <f>SUM(H232:H233)</f>
        <v>6.06</v>
      </c>
      <c r="I229" s="57"/>
    </row>
    <row r="230" spans="1:9" ht="15.75">
      <c r="A230" s="244" t="s">
        <v>115</v>
      </c>
      <c r="B230" s="245"/>
      <c r="C230" s="245"/>
      <c r="D230" s="245"/>
      <c r="E230" s="245"/>
      <c r="F230" s="245"/>
      <c r="G230" s="245"/>
      <c r="H230" s="246"/>
      <c r="I230" s="57"/>
    </row>
    <row r="231" spans="1:9" ht="15.75">
      <c r="A231" s="244"/>
      <c r="B231" s="245"/>
      <c r="C231" s="245"/>
      <c r="D231" s="245"/>
      <c r="E231" s="245"/>
      <c r="F231" s="245"/>
      <c r="G231" s="245"/>
      <c r="H231" s="246"/>
      <c r="I231" s="57"/>
    </row>
    <row r="232" spans="1:9" ht="15.75">
      <c r="A232" s="247"/>
      <c r="B232" s="451" t="s">
        <v>67</v>
      </c>
      <c r="C232" s="451"/>
      <c r="D232" s="248"/>
      <c r="E232" s="249"/>
      <c r="F232" s="249"/>
      <c r="G232" s="249"/>
      <c r="H232" s="250">
        <f>+H209+H215+H221</f>
        <v>5.05</v>
      </c>
      <c r="I232" s="57"/>
    </row>
    <row r="233" spans="1:9" ht="15.75">
      <c r="A233" s="247"/>
      <c r="B233" s="451" t="s">
        <v>38</v>
      </c>
      <c r="C233" s="451"/>
      <c r="D233" s="248"/>
      <c r="E233" s="249"/>
      <c r="F233" s="249"/>
      <c r="G233" s="249"/>
      <c r="H233" s="250">
        <f>H227</f>
        <v>1.01</v>
      </c>
      <c r="I233" s="57"/>
    </row>
    <row r="234" spans="1:9" ht="15">
      <c r="A234" s="251"/>
      <c r="B234" s="252"/>
      <c r="C234" s="252"/>
      <c r="D234" s="234"/>
      <c r="E234" s="253"/>
      <c r="F234" s="235"/>
      <c r="G234" s="235"/>
      <c r="H234" s="254"/>
      <c r="I234" s="57"/>
    </row>
    <row r="235" spans="1:9" ht="37.5" customHeight="1">
      <c r="A235" s="452" t="s">
        <v>197</v>
      </c>
      <c r="B235" s="453"/>
      <c r="C235" s="453"/>
      <c r="D235" s="453"/>
      <c r="E235" s="453"/>
      <c r="F235" s="453"/>
      <c r="G235" s="453"/>
      <c r="H235" s="453"/>
      <c r="I235" s="255"/>
    </row>
    <row r="236" spans="1:9" ht="18.75">
      <c r="A236" s="205"/>
      <c r="B236" s="206"/>
      <c r="C236" s="206"/>
      <c r="D236" s="206"/>
      <c r="E236" s="206"/>
      <c r="F236" s="206"/>
      <c r="G236" s="206"/>
      <c r="H236" s="207"/>
      <c r="I236" s="255"/>
    </row>
    <row r="237" spans="1:9" ht="31.5" customHeight="1">
      <c r="A237" s="454" t="s">
        <v>116</v>
      </c>
      <c r="B237" s="455"/>
      <c r="C237" s="455"/>
      <c r="D237" s="455"/>
      <c r="E237" s="455"/>
      <c r="F237" s="455"/>
      <c r="G237" s="455"/>
      <c r="H237" s="455"/>
      <c r="I237" s="255"/>
    </row>
    <row r="238" spans="1:9" ht="15.75">
      <c r="A238" s="256"/>
      <c r="B238" s="257"/>
      <c r="C238" s="257"/>
      <c r="D238" s="257"/>
      <c r="E238" s="257"/>
      <c r="F238" s="257"/>
      <c r="G238" s="257"/>
      <c r="H238" s="258"/>
      <c r="I238" s="255"/>
    </row>
    <row r="239" spans="1:9" ht="15">
      <c r="A239" s="456" t="s">
        <v>117</v>
      </c>
      <c r="B239" s="457"/>
      <c r="C239" s="457"/>
      <c r="D239" s="457"/>
      <c r="E239" s="457"/>
      <c r="F239" s="457"/>
      <c r="G239" s="457"/>
      <c r="H239" s="457"/>
      <c r="I239" s="255"/>
    </row>
    <row r="240" spans="1:9" ht="15.75">
      <c r="A240" s="256"/>
      <c r="B240" s="257"/>
      <c r="C240" s="257"/>
      <c r="D240" s="257"/>
      <c r="E240" s="257"/>
      <c r="F240" s="257"/>
      <c r="G240" s="257"/>
      <c r="H240" s="258"/>
      <c r="I240" s="255"/>
    </row>
    <row r="241" spans="1:9" ht="15">
      <c r="A241" s="259" t="s">
        <v>118</v>
      </c>
      <c r="B241" s="260"/>
      <c r="C241" s="260"/>
      <c r="D241" s="260"/>
      <c r="E241" s="260"/>
      <c r="F241" s="260"/>
      <c r="G241" s="260"/>
      <c r="H241" s="340">
        <v>1.01</v>
      </c>
      <c r="I241" s="255"/>
    </row>
    <row r="242" spans="1:9" ht="15">
      <c r="A242" s="261" t="s">
        <v>119</v>
      </c>
      <c r="B242" s="448" t="s">
        <v>31</v>
      </c>
      <c r="C242" s="448"/>
      <c r="D242" s="262">
        <v>12</v>
      </c>
      <c r="E242" s="263"/>
      <c r="F242" s="263"/>
      <c r="G242" s="263"/>
      <c r="H242" s="264">
        <f>+D242*$H$241</f>
        <v>12.120000000000001</v>
      </c>
      <c r="I242" s="255"/>
    </row>
    <row r="243" spans="1:9" ht="15">
      <c r="A243" s="265"/>
      <c r="B243" s="449" t="s">
        <v>56</v>
      </c>
      <c r="C243" s="449"/>
      <c r="D243" s="266">
        <v>12</v>
      </c>
      <c r="E243" s="267"/>
      <c r="F243" s="267"/>
      <c r="G243" s="267"/>
      <c r="H243" s="268">
        <f aca="true" t="shared" si="2" ref="H243:H245">+D243*$H$241</f>
        <v>12.120000000000001</v>
      </c>
      <c r="I243" s="255"/>
    </row>
    <row r="244" spans="1:9" ht="15">
      <c r="A244" s="265"/>
      <c r="B244" s="449" t="s">
        <v>67</v>
      </c>
      <c r="C244" s="449"/>
      <c r="D244" s="266">
        <v>12</v>
      </c>
      <c r="E244" s="267"/>
      <c r="F244" s="267"/>
      <c r="G244" s="267"/>
      <c r="H244" s="268">
        <f t="shared" si="2"/>
        <v>12.120000000000001</v>
      </c>
      <c r="I244" s="255"/>
    </row>
    <row r="245" spans="1:9" ht="15">
      <c r="A245" s="265"/>
      <c r="B245" s="450" t="s">
        <v>38</v>
      </c>
      <c r="C245" s="450"/>
      <c r="D245" s="269">
        <v>3</v>
      </c>
      <c r="E245" s="270"/>
      <c r="F245" s="270"/>
      <c r="G245" s="270"/>
      <c r="H245" s="271">
        <f t="shared" si="2"/>
        <v>3.0300000000000002</v>
      </c>
      <c r="I245" s="255"/>
    </row>
    <row r="246" spans="1:9" ht="15">
      <c r="A246" s="159" t="s">
        <v>69</v>
      </c>
      <c r="B246" s="89"/>
      <c r="C246" s="89"/>
      <c r="D246" s="162"/>
      <c r="E246" s="196"/>
      <c r="F246" s="87"/>
      <c r="G246" s="87"/>
      <c r="H246" s="197">
        <f>SUM(H242:H245)</f>
        <v>39.39</v>
      </c>
      <c r="I246" s="255"/>
    </row>
    <row r="247" spans="1:9" ht="15">
      <c r="A247" s="146"/>
      <c r="B247" s="240"/>
      <c r="C247" s="240"/>
      <c r="D247" s="272"/>
      <c r="E247" s="224"/>
      <c r="F247" s="225"/>
      <c r="G247" s="225"/>
      <c r="H247" s="273"/>
      <c r="I247" s="255"/>
    </row>
    <row r="248" spans="1:9" ht="15.75">
      <c r="A248" s="385" t="s">
        <v>120</v>
      </c>
      <c r="B248" s="386"/>
      <c r="C248" s="386"/>
      <c r="D248" s="386"/>
      <c r="E248" s="386"/>
      <c r="F248" s="386"/>
      <c r="G248" s="386"/>
      <c r="H248" s="386"/>
      <c r="I248" s="57"/>
    </row>
    <row r="249" spans="1:9" ht="15.75">
      <c r="A249" s="83"/>
      <c r="B249" s="84"/>
      <c r="C249" s="84"/>
      <c r="D249" s="84"/>
      <c r="E249" s="84"/>
      <c r="F249" s="84"/>
      <c r="G249" s="84"/>
      <c r="H249" s="91"/>
      <c r="I249" s="57"/>
    </row>
    <row r="250" spans="1:9" ht="60" customHeight="1">
      <c r="A250" s="387" t="s">
        <v>182</v>
      </c>
      <c r="B250" s="388"/>
      <c r="C250" s="388"/>
      <c r="D250" s="388"/>
      <c r="E250" s="388"/>
      <c r="F250" s="388"/>
      <c r="G250" s="388"/>
      <c r="H250" s="388"/>
      <c r="I250" s="57"/>
    </row>
    <row r="251" spans="1:9" ht="15.75">
      <c r="A251" s="83"/>
      <c r="B251" s="84"/>
      <c r="C251" s="84"/>
      <c r="D251" s="84"/>
      <c r="E251" s="84"/>
      <c r="F251" s="84"/>
      <c r="G251" s="84"/>
      <c r="H251" s="91"/>
      <c r="I251" s="57"/>
    </row>
    <row r="252" spans="1:9" ht="15">
      <c r="A252" s="149" t="s">
        <v>62</v>
      </c>
      <c r="B252" s="413"/>
      <c r="C252" s="413"/>
      <c r="D252" s="150"/>
      <c r="E252" s="150"/>
      <c r="F252" s="150"/>
      <c r="G252" s="150"/>
      <c r="H252" s="340">
        <v>1.01</v>
      </c>
      <c r="I252" s="57"/>
    </row>
    <row r="253" spans="1:9" ht="15">
      <c r="A253" s="151" t="s">
        <v>121</v>
      </c>
      <c r="B253" s="426" t="s">
        <v>31</v>
      </c>
      <c r="C253" s="426"/>
      <c r="D253" s="189">
        <v>1</v>
      </c>
      <c r="E253" s="190"/>
      <c r="F253" s="190"/>
      <c r="G253" s="190"/>
      <c r="H253" s="191">
        <f>+D253*$H$252</f>
        <v>1.01</v>
      </c>
      <c r="I253" s="57"/>
    </row>
    <row r="254" spans="1:9" ht="15">
      <c r="A254" s="151"/>
      <c r="B254" s="426" t="s">
        <v>56</v>
      </c>
      <c r="C254" s="426"/>
      <c r="D254" s="189">
        <v>1</v>
      </c>
      <c r="E254" s="190"/>
      <c r="F254" s="190"/>
      <c r="G254" s="190"/>
      <c r="H254" s="191">
        <f>+D254*$H$252</f>
        <v>1.01</v>
      </c>
      <c r="I254" s="57"/>
    </row>
    <row r="255" spans="1:9" ht="15">
      <c r="A255" s="274"/>
      <c r="B255" s="426" t="s">
        <v>67</v>
      </c>
      <c r="C255" s="426"/>
      <c r="D255" s="189">
        <v>1</v>
      </c>
      <c r="E255" s="275"/>
      <c r="F255" s="275"/>
      <c r="G255" s="275"/>
      <c r="H255" s="191">
        <f>+D255*$H$252</f>
        <v>1.01</v>
      </c>
      <c r="I255" s="57"/>
    </row>
    <row r="256" spans="1:9" ht="15">
      <c r="A256" s="159" t="s">
        <v>69</v>
      </c>
      <c r="B256" s="89"/>
      <c r="C256" s="89"/>
      <c r="D256" s="162"/>
      <c r="E256" s="196"/>
      <c r="F256" s="87"/>
      <c r="G256" s="87"/>
      <c r="H256" s="90">
        <f>SUM(H253:H255)</f>
        <v>3.0300000000000002</v>
      </c>
      <c r="I256" s="57"/>
    </row>
    <row r="257" spans="1:9" ht="15">
      <c r="A257" s="159"/>
      <c r="B257" s="89"/>
      <c r="C257" s="89"/>
      <c r="D257" s="162"/>
      <c r="E257" s="196"/>
      <c r="F257" s="87"/>
      <c r="G257" s="87"/>
      <c r="H257" s="197"/>
      <c r="I257" s="57"/>
    </row>
    <row r="258" spans="1:9" ht="31.5" customHeight="1">
      <c r="A258" s="461" t="s">
        <v>198</v>
      </c>
      <c r="B258" s="462"/>
      <c r="C258" s="462"/>
      <c r="D258" s="462"/>
      <c r="E258" s="462"/>
      <c r="F258" s="462"/>
      <c r="G258" s="462"/>
      <c r="H258" s="462"/>
      <c r="I258" s="255"/>
    </row>
    <row r="259" spans="1:9" ht="15.75">
      <c r="A259" s="276"/>
      <c r="B259" s="277"/>
      <c r="C259" s="277"/>
      <c r="D259" s="277"/>
      <c r="E259" s="277"/>
      <c r="F259" s="277"/>
      <c r="G259" s="277"/>
      <c r="H259" s="278"/>
      <c r="I259" s="255"/>
    </row>
    <row r="260" spans="1:9" ht="15.75">
      <c r="A260" s="463" t="s">
        <v>122</v>
      </c>
      <c r="B260" s="464"/>
      <c r="C260" s="464"/>
      <c r="D260" s="464"/>
      <c r="E260" s="464"/>
      <c r="F260" s="464"/>
      <c r="G260" s="464"/>
      <c r="H260" s="464"/>
      <c r="I260" s="255"/>
    </row>
    <row r="261" spans="1:9" ht="31.5" customHeight="1">
      <c r="A261" s="381" t="s">
        <v>123</v>
      </c>
      <c r="B261" s="382"/>
      <c r="C261" s="382"/>
      <c r="D261" s="382"/>
      <c r="E261" s="382"/>
      <c r="F261" s="382"/>
      <c r="G261" s="382"/>
      <c r="H261" s="382"/>
      <c r="I261" s="279"/>
    </row>
    <row r="262" spans="1:9" ht="15.75">
      <c r="A262" s="208"/>
      <c r="B262" s="209"/>
      <c r="C262" s="209"/>
      <c r="D262" s="209"/>
      <c r="E262" s="209"/>
      <c r="F262" s="209"/>
      <c r="G262" s="209"/>
      <c r="H262" s="210"/>
      <c r="I262" s="57"/>
    </row>
    <row r="263" spans="1:9" ht="15">
      <c r="A263" s="259" t="s">
        <v>124</v>
      </c>
      <c r="B263" s="260"/>
      <c r="C263" s="260"/>
      <c r="D263" s="260"/>
      <c r="E263" s="260"/>
      <c r="F263" s="260"/>
      <c r="G263" s="260"/>
      <c r="H263" s="342">
        <v>1.01</v>
      </c>
      <c r="I263" s="57"/>
    </row>
    <row r="264" spans="1:9" ht="15">
      <c r="A264" s="261" t="s">
        <v>125</v>
      </c>
      <c r="B264" s="448" t="s">
        <v>31</v>
      </c>
      <c r="C264" s="448"/>
      <c r="D264" s="262">
        <v>16</v>
      </c>
      <c r="E264" s="280"/>
      <c r="F264" s="280"/>
      <c r="G264" s="280"/>
      <c r="H264" s="264">
        <f>+D264*$H$263</f>
        <v>16.16</v>
      </c>
      <c r="I264" s="204"/>
    </row>
    <row r="265" spans="1:9" ht="15">
      <c r="A265" s="261"/>
      <c r="B265" s="449" t="s">
        <v>56</v>
      </c>
      <c r="C265" s="449"/>
      <c r="D265" s="266">
        <v>18</v>
      </c>
      <c r="E265" s="281"/>
      <c r="F265" s="281"/>
      <c r="G265" s="281"/>
      <c r="H265" s="268">
        <f aca="true" t="shared" si="3" ref="H265:H266">+D265*$H$263</f>
        <v>18.18</v>
      </c>
      <c r="I265" s="204"/>
    </row>
    <row r="266" spans="1:9" ht="15.75">
      <c r="A266" s="282"/>
      <c r="B266" s="458" t="s">
        <v>67</v>
      </c>
      <c r="C266" s="458"/>
      <c r="D266" s="283">
        <v>13</v>
      </c>
      <c r="E266" s="284"/>
      <c r="F266" s="284"/>
      <c r="G266" s="284"/>
      <c r="H266" s="285">
        <f t="shared" si="3"/>
        <v>13.13</v>
      </c>
      <c r="I266" s="204"/>
    </row>
    <row r="267" spans="1:9" ht="15">
      <c r="A267" s="159" t="s">
        <v>69</v>
      </c>
      <c r="B267" s="89"/>
      <c r="C267" s="89"/>
      <c r="D267" s="162"/>
      <c r="E267" s="196"/>
      <c r="F267" s="87"/>
      <c r="G267" s="87"/>
      <c r="H267" s="90">
        <f>SUM(H264:H266)</f>
        <v>47.470000000000006</v>
      </c>
      <c r="I267" s="204"/>
    </row>
    <row r="268" spans="1:9" ht="15">
      <c r="A268" s="159"/>
      <c r="B268" s="89"/>
      <c r="C268" s="89"/>
      <c r="D268" s="162"/>
      <c r="E268" s="196"/>
      <c r="F268" s="87"/>
      <c r="G268" s="87"/>
      <c r="H268" s="197"/>
      <c r="I268" s="204"/>
    </row>
    <row r="269" spans="1:9" ht="15.75">
      <c r="A269" s="459" t="s">
        <v>126</v>
      </c>
      <c r="B269" s="460"/>
      <c r="C269" s="460"/>
      <c r="D269" s="460"/>
      <c r="E269" s="460"/>
      <c r="F269" s="460"/>
      <c r="G269" s="460"/>
      <c r="H269" s="460"/>
      <c r="I269" s="57"/>
    </row>
    <row r="270" spans="1:9" ht="15.75">
      <c r="A270" s="276"/>
      <c r="B270" s="277"/>
      <c r="C270" s="277"/>
      <c r="D270" s="277"/>
      <c r="E270" s="277"/>
      <c r="F270" s="277"/>
      <c r="G270" s="277"/>
      <c r="H270" s="278"/>
      <c r="I270" s="57"/>
    </row>
    <row r="271" spans="1:9" ht="61.5" customHeight="1">
      <c r="A271" s="381" t="s">
        <v>127</v>
      </c>
      <c r="B271" s="382"/>
      <c r="C271" s="382"/>
      <c r="D271" s="382"/>
      <c r="E271" s="382"/>
      <c r="F271" s="382"/>
      <c r="G271" s="382"/>
      <c r="H271" s="382"/>
      <c r="I271" s="57"/>
    </row>
    <row r="272" spans="1:9" ht="15.75">
      <c r="A272" s="208"/>
      <c r="B272" s="209"/>
      <c r="C272" s="209"/>
      <c r="D272" s="209"/>
      <c r="E272" s="209"/>
      <c r="F272" s="209"/>
      <c r="G272" s="209"/>
      <c r="H272" s="210"/>
      <c r="I272" s="57"/>
    </row>
    <row r="273" spans="1:9" ht="15">
      <c r="A273" s="259" t="s">
        <v>128</v>
      </c>
      <c r="B273" s="260"/>
      <c r="C273" s="260"/>
      <c r="D273" s="260"/>
      <c r="E273" s="260"/>
      <c r="F273" s="260"/>
      <c r="G273" s="260"/>
      <c r="H273" s="342">
        <v>1.01</v>
      </c>
      <c r="I273" s="57"/>
    </row>
    <row r="274" spans="1:9" ht="15">
      <c r="A274" s="261" t="s">
        <v>129</v>
      </c>
      <c r="B274" s="448" t="s">
        <v>31</v>
      </c>
      <c r="C274" s="448"/>
      <c r="D274" s="262">
        <v>3</v>
      </c>
      <c r="E274" s="280"/>
      <c r="F274" s="280"/>
      <c r="G274" s="280"/>
      <c r="H274" s="264">
        <f>+D274*$H$273</f>
        <v>3.0300000000000002</v>
      </c>
      <c r="I274" s="57"/>
    </row>
    <row r="275" spans="1:9" ht="15">
      <c r="A275" s="261"/>
      <c r="B275" s="449" t="s">
        <v>56</v>
      </c>
      <c r="C275" s="449"/>
      <c r="D275" s="266">
        <v>4</v>
      </c>
      <c r="E275" s="281"/>
      <c r="F275" s="281"/>
      <c r="G275" s="281"/>
      <c r="H275" s="268">
        <f aca="true" t="shared" si="4" ref="H275:H276">+D275*$H$273</f>
        <v>4.04</v>
      </c>
      <c r="I275" s="57"/>
    </row>
    <row r="276" spans="1:9" ht="15.75">
      <c r="A276" s="282"/>
      <c r="B276" s="458" t="s">
        <v>67</v>
      </c>
      <c r="C276" s="458"/>
      <c r="D276" s="283">
        <v>4</v>
      </c>
      <c r="E276" s="284"/>
      <c r="F276" s="284"/>
      <c r="G276" s="284"/>
      <c r="H276" s="285">
        <f t="shared" si="4"/>
        <v>4.04</v>
      </c>
      <c r="I276" s="57"/>
    </row>
    <row r="277" spans="1:9" ht="15">
      <c r="A277" s="159" t="s">
        <v>69</v>
      </c>
      <c r="B277" s="89"/>
      <c r="C277" s="89"/>
      <c r="D277" s="162"/>
      <c r="E277" s="196"/>
      <c r="F277" s="87"/>
      <c r="G277" s="87"/>
      <c r="H277" s="90">
        <f>SUM(H274:H276)</f>
        <v>11.11</v>
      </c>
      <c r="I277" s="57"/>
    </row>
    <row r="278" spans="1:9" ht="15">
      <c r="A278" s="159"/>
      <c r="B278" s="89"/>
      <c r="C278" s="89"/>
      <c r="D278" s="162"/>
      <c r="E278" s="196"/>
      <c r="F278" s="87"/>
      <c r="G278" s="87"/>
      <c r="H278" s="197"/>
      <c r="I278" s="57"/>
    </row>
    <row r="279" spans="1:9" ht="15.75">
      <c r="A279" s="480" t="s">
        <v>130</v>
      </c>
      <c r="B279" s="481"/>
      <c r="C279" s="481"/>
      <c r="D279" s="481"/>
      <c r="E279" s="481"/>
      <c r="F279" s="481"/>
      <c r="G279" s="481"/>
      <c r="H279" s="481"/>
      <c r="I279" s="204"/>
    </row>
    <row r="280" spans="1:9" ht="15.75">
      <c r="A280" s="208"/>
      <c r="B280" s="209"/>
      <c r="C280" s="209"/>
      <c r="D280" s="209"/>
      <c r="E280" s="209"/>
      <c r="F280" s="209"/>
      <c r="G280" s="209"/>
      <c r="H280" s="210"/>
      <c r="I280" s="204"/>
    </row>
    <row r="281" spans="1:9" ht="15">
      <c r="A281" s="381" t="s">
        <v>131</v>
      </c>
      <c r="B281" s="382"/>
      <c r="C281" s="382"/>
      <c r="D281" s="382"/>
      <c r="E281" s="382"/>
      <c r="F281" s="382"/>
      <c r="G281" s="382"/>
      <c r="H281" s="382"/>
      <c r="I281" s="204"/>
    </row>
    <row r="282" spans="1:9" ht="15">
      <c r="A282" s="286"/>
      <c r="B282" s="287"/>
      <c r="C282" s="287"/>
      <c r="D282" s="287"/>
      <c r="E282" s="287"/>
      <c r="F282" s="287"/>
      <c r="G282" s="287"/>
      <c r="H282" s="288"/>
      <c r="I282" s="289"/>
    </row>
    <row r="283" spans="1:9" ht="15">
      <c r="A283" s="259" t="s">
        <v>132</v>
      </c>
      <c r="B283" s="260"/>
      <c r="C283" s="260"/>
      <c r="D283" s="260"/>
      <c r="E283" s="260"/>
      <c r="F283" s="260"/>
      <c r="G283" s="260"/>
      <c r="H283" s="342">
        <v>1.01</v>
      </c>
      <c r="I283" s="204"/>
    </row>
    <row r="284" spans="1:9" ht="15">
      <c r="A284" s="261" t="s">
        <v>133</v>
      </c>
      <c r="B284" s="448" t="s">
        <v>31</v>
      </c>
      <c r="C284" s="448"/>
      <c r="D284" s="262">
        <v>1</v>
      </c>
      <c r="E284" s="280"/>
      <c r="F284" s="280"/>
      <c r="G284" s="280"/>
      <c r="H284" s="264">
        <f>+D284*$H$283</f>
        <v>1.01</v>
      </c>
      <c r="I284" s="204"/>
    </row>
    <row r="285" spans="1:9" ht="15.75">
      <c r="A285" s="208"/>
      <c r="B285" s="449" t="s">
        <v>56</v>
      </c>
      <c r="C285" s="449"/>
      <c r="D285" s="266">
        <v>1</v>
      </c>
      <c r="E285" s="290"/>
      <c r="F285" s="290"/>
      <c r="G285" s="290"/>
      <c r="H285" s="268">
        <f aca="true" t="shared" si="5" ref="H285:H286">+D285*$H$283</f>
        <v>1.01</v>
      </c>
      <c r="I285" s="204"/>
    </row>
    <row r="286" spans="1:9" ht="15.75">
      <c r="A286" s="282"/>
      <c r="B286" s="458" t="s">
        <v>67</v>
      </c>
      <c r="C286" s="458"/>
      <c r="D286" s="291">
        <v>1</v>
      </c>
      <c r="E286" s="284"/>
      <c r="F286" s="284"/>
      <c r="G286" s="284"/>
      <c r="H286" s="285">
        <f t="shared" si="5"/>
        <v>1.01</v>
      </c>
      <c r="I286" s="204"/>
    </row>
    <row r="287" spans="1:9" ht="15">
      <c r="A287" s="159" t="s">
        <v>69</v>
      </c>
      <c r="B287" s="89"/>
      <c r="C287" s="89"/>
      <c r="D287" s="162"/>
      <c r="E287" s="196"/>
      <c r="F287" s="87"/>
      <c r="G287" s="87"/>
      <c r="H287" s="197">
        <f>SUM(H284:H286)</f>
        <v>3.0300000000000002</v>
      </c>
      <c r="I287" s="57"/>
    </row>
    <row r="288" spans="1:9" ht="15.75">
      <c r="A288" s="292"/>
      <c r="B288" s="222"/>
      <c r="C288" s="222"/>
      <c r="D288" s="223"/>
      <c r="E288" s="293"/>
      <c r="F288" s="293"/>
      <c r="G288" s="293"/>
      <c r="H288" s="226"/>
      <c r="I288" s="57"/>
    </row>
    <row r="289" spans="1:9" ht="15.75">
      <c r="A289" s="480" t="s">
        <v>134</v>
      </c>
      <c r="B289" s="481"/>
      <c r="C289" s="481"/>
      <c r="D289" s="481"/>
      <c r="E289" s="481"/>
      <c r="F289" s="481"/>
      <c r="G289" s="481"/>
      <c r="H289" s="481"/>
      <c r="I289" s="57"/>
    </row>
    <row r="290" spans="1:9" ht="15.75">
      <c r="A290" s="208"/>
      <c r="B290" s="209"/>
      <c r="C290" s="209"/>
      <c r="D290" s="209"/>
      <c r="E290" s="209"/>
      <c r="F290" s="209"/>
      <c r="G290" s="209"/>
      <c r="H290" s="210"/>
      <c r="I290" s="57"/>
    </row>
    <row r="291" spans="1:9" ht="31.5" customHeight="1">
      <c r="A291" s="482" t="s">
        <v>135</v>
      </c>
      <c r="B291" s="483"/>
      <c r="C291" s="483"/>
      <c r="D291" s="483"/>
      <c r="E291" s="483"/>
      <c r="F291" s="483"/>
      <c r="G291" s="483"/>
      <c r="H291" s="483"/>
      <c r="I291" s="57"/>
    </row>
    <row r="292" spans="1:9" ht="15.75">
      <c r="A292" s="294"/>
      <c r="B292" s="228"/>
      <c r="C292" s="228"/>
      <c r="D292" s="228"/>
      <c r="E292" s="228"/>
      <c r="F292" s="228"/>
      <c r="G292" s="228"/>
      <c r="H292" s="229"/>
      <c r="I292" s="184"/>
    </row>
    <row r="293" spans="1:9" ht="15">
      <c r="A293" s="214" t="s">
        <v>132</v>
      </c>
      <c r="B293" s="215"/>
      <c r="C293" s="215"/>
      <c r="D293" s="215"/>
      <c r="E293" s="215"/>
      <c r="F293" s="215"/>
      <c r="G293" s="215"/>
      <c r="H293" s="295"/>
      <c r="I293" s="57"/>
    </row>
    <row r="294" spans="1:9" ht="15">
      <c r="A294" s="261" t="s">
        <v>136</v>
      </c>
      <c r="B294" s="440" t="s">
        <v>38</v>
      </c>
      <c r="C294" s="440"/>
      <c r="D294" s="272">
        <v>1</v>
      </c>
      <c r="E294" s="296"/>
      <c r="F294" s="296"/>
      <c r="G294" s="296"/>
      <c r="H294" s="343">
        <v>1.01</v>
      </c>
      <c r="I294" s="57"/>
    </row>
    <row r="295" spans="1:9" ht="15">
      <c r="A295" s="261"/>
      <c r="B295" s="240"/>
      <c r="C295" s="240"/>
      <c r="D295" s="272"/>
      <c r="E295" s="296"/>
      <c r="F295" s="296"/>
      <c r="G295" s="296"/>
      <c r="H295" s="254"/>
      <c r="I295" s="57"/>
    </row>
    <row r="296" spans="1:9" ht="31.5" customHeight="1">
      <c r="A296" s="480" t="s">
        <v>137</v>
      </c>
      <c r="B296" s="481"/>
      <c r="C296" s="481"/>
      <c r="D296" s="481"/>
      <c r="E296" s="481"/>
      <c r="F296" s="481"/>
      <c r="G296" s="481"/>
      <c r="H296" s="481"/>
      <c r="I296" s="57"/>
    </row>
    <row r="297" spans="1:9" ht="15.75">
      <c r="A297" s="208"/>
      <c r="B297" s="209"/>
      <c r="C297" s="209"/>
      <c r="D297" s="209"/>
      <c r="E297" s="209"/>
      <c r="F297" s="209"/>
      <c r="G297" s="209"/>
      <c r="H297" s="210"/>
      <c r="I297" s="57"/>
    </row>
    <row r="298" spans="1:9" ht="30.75" customHeight="1">
      <c r="A298" s="387" t="s">
        <v>138</v>
      </c>
      <c r="B298" s="388"/>
      <c r="C298" s="388"/>
      <c r="D298" s="388"/>
      <c r="E298" s="388"/>
      <c r="F298" s="388"/>
      <c r="G298" s="388"/>
      <c r="H298" s="388"/>
      <c r="I298" s="57"/>
    </row>
    <row r="299" spans="1:9" ht="15.75">
      <c r="A299" s="208"/>
      <c r="B299" s="209"/>
      <c r="C299" s="209"/>
      <c r="D299" s="209"/>
      <c r="E299" s="209"/>
      <c r="F299" s="209"/>
      <c r="G299" s="209"/>
      <c r="H299" s="210"/>
      <c r="I299" s="57"/>
    </row>
    <row r="300" spans="1:9" ht="15">
      <c r="A300" s="214" t="s">
        <v>132</v>
      </c>
      <c r="B300" s="215"/>
      <c r="C300" s="215"/>
      <c r="D300" s="215"/>
      <c r="E300" s="215"/>
      <c r="F300" s="215"/>
      <c r="G300" s="215"/>
      <c r="H300" s="295"/>
      <c r="I300" s="57"/>
    </row>
    <row r="301" spans="1:9" ht="15">
      <c r="A301" s="261" t="s">
        <v>139</v>
      </c>
      <c r="B301" s="440" t="s">
        <v>38</v>
      </c>
      <c r="C301" s="440"/>
      <c r="D301" s="272">
        <v>1</v>
      </c>
      <c r="E301" s="296"/>
      <c r="F301" s="296"/>
      <c r="G301" s="296"/>
      <c r="H301" s="343">
        <v>1.01</v>
      </c>
      <c r="I301" s="57"/>
    </row>
    <row r="302" spans="1:9" ht="15">
      <c r="A302" s="261"/>
      <c r="B302" s="240"/>
      <c r="C302" s="240"/>
      <c r="D302" s="272"/>
      <c r="E302" s="296"/>
      <c r="F302" s="296"/>
      <c r="G302" s="296"/>
      <c r="H302" s="254"/>
      <c r="I302" s="57"/>
    </row>
    <row r="303" spans="1:9" ht="15.75">
      <c r="A303" s="297" t="s">
        <v>172</v>
      </c>
      <c r="B303" s="298"/>
      <c r="C303" s="298"/>
      <c r="D303" s="298"/>
      <c r="E303" s="298"/>
      <c r="F303" s="298"/>
      <c r="G303" s="298"/>
      <c r="H303" s="299">
        <f>SUM(H306:H309)</f>
        <v>106.05</v>
      </c>
      <c r="I303" s="57"/>
    </row>
    <row r="304" spans="1:9" ht="15.75">
      <c r="A304" s="300" t="s">
        <v>140</v>
      </c>
      <c r="B304" s="301"/>
      <c r="C304" s="301"/>
      <c r="D304" s="301"/>
      <c r="E304" s="301"/>
      <c r="F304" s="301"/>
      <c r="G304" s="301"/>
      <c r="H304" s="302"/>
      <c r="I304" s="57"/>
    </row>
    <row r="305" spans="1:9" ht="15.75">
      <c r="A305" s="300"/>
      <c r="B305" s="301"/>
      <c r="C305" s="301"/>
      <c r="D305" s="301"/>
      <c r="E305" s="301"/>
      <c r="F305" s="301"/>
      <c r="G305" s="301"/>
      <c r="H305" s="302"/>
      <c r="I305" s="57"/>
    </row>
    <row r="306" spans="1:9" ht="15.75">
      <c r="A306" s="300"/>
      <c r="B306" s="451" t="s">
        <v>31</v>
      </c>
      <c r="C306" s="451"/>
      <c r="D306" s="248"/>
      <c r="E306" s="303"/>
      <c r="F306" s="303"/>
      <c r="G306" s="303"/>
      <c r="H306" s="304">
        <f>H242+H253+H264+H274+H284</f>
        <v>33.33</v>
      </c>
      <c r="I306" s="57"/>
    </row>
    <row r="307" spans="1:9" ht="15.75">
      <c r="A307" s="300"/>
      <c r="B307" s="467" t="s">
        <v>56</v>
      </c>
      <c r="C307" s="467"/>
      <c r="D307" s="305"/>
      <c r="E307" s="306"/>
      <c r="F307" s="306"/>
      <c r="G307" s="306"/>
      <c r="H307" s="307">
        <f>H243+H254+H265+H275+H285</f>
        <v>36.36</v>
      </c>
      <c r="I307" s="57"/>
    </row>
    <row r="308" spans="1:9" ht="15.75">
      <c r="A308" s="300"/>
      <c r="B308" s="467" t="s">
        <v>67</v>
      </c>
      <c r="C308" s="467"/>
      <c r="D308" s="305"/>
      <c r="E308" s="305"/>
      <c r="F308" s="306"/>
      <c r="G308" s="306"/>
      <c r="H308" s="307">
        <f>H244+H255+H266+H276+H286</f>
        <v>31.310000000000002</v>
      </c>
      <c r="I308" s="57"/>
    </row>
    <row r="309" spans="1:9" ht="15.75">
      <c r="A309" s="300"/>
      <c r="B309" s="468" t="s">
        <v>38</v>
      </c>
      <c r="C309" s="468"/>
      <c r="D309" s="308"/>
      <c r="E309" s="308"/>
      <c r="F309" s="301"/>
      <c r="G309" s="301"/>
      <c r="H309" s="309">
        <f>H245+H294+H301</f>
        <v>5.05</v>
      </c>
      <c r="I309" s="57"/>
    </row>
    <row r="310" spans="1:9" ht="15.75">
      <c r="A310" s="310"/>
      <c r="B310" s="311"/>
      <c r="C310" s="311"/>
      <c r="D310" s="308"/>
      <c r="E310" s="312"/>
      <c r="F310" s="312"/>
      <c r="G310" s="312"/>
      <c r="H310" s="309"/>
      <c r="I310" s="57"/>
    </row>
    <row r="311" spans="1:9" ht="15.75">
      <c r="A311" s="313" t="s">
        <v>141</v>
      </c>
      <c r="B311" s="314"/>
      <c r="C311" s="314"/>
      <c r="D311" s="314"/>
      <c r="E311" s="314"/>
      <c r="F311" s="314"/>
      <c r="G311" s="314"/>
      <c r="H311" s="315">
        <f>SUM(H314:H317)</f>
        <v>304.01</v>
      </c>
      <c r="I311" s="204"/>
    </row>
    <row r="312" spans="1:9" ht="15.75">
      <c r="A312" s="316" t="s">
        <v>142</v>
      </c>
      <c r="B312" s="317"/>
      <c r="C312" s="317"/>
      <c r="D312" s="317"/>
      <c r="E312" s="317"/>
      <c r="F312" s="317"/>
      <c r="G312" s="317"/>
      <c r="H312" s="318"/>
      <c r="I312" s="204"/>
    </row>
    <row r="313" spans="1:9" ht="15">
      <c r="A313" s="319"/>
      <c r="B313" s="320"/>
      <c r="C313" s="320"/>
      <c r="D313" s="320"/>
      <c r="E313" s="320"/>
      <c r="F313" s="320"/>
      <c r="G313" s="320"/>
      <c r="H313" s="321"/>
      <c r="I313" s="204"/>
    </row>
    <row r="314" spans="1:9" ht="15.75">
      <c r="A314" s="322" t="s">
        <v>143</v>
      </c>
      <c r="B314" s="451" t="s">
        <v>31</v>
      </c>
      <c r="C314" s="451"/>
      <c r="D314" s="248"/>
      <c r="E314" s="249"/>
      <c r="F314" s="249"/>
      <c r="G314" s="249"/>
      <c r="H314" s="250">
        <f>H55+H194+H306</f>
        <v>87.86999999999999</v>
      </c>
      <c r="I314" s="204"/>
    </row>
    <row r="315" spans="1:9" ht="15.75">
      <c r="A315" s="300" t="s">
        <v>144</v>
      </c>
      <c r="B315" s="467" t="s">
        <v>56</v>
      </c>
      <c r="C315" s="467"/>
      <c r="D315" s="305"/>
      <c r="E315" s="323"/>
      <c r="F315" s="323"/>
      <c r="G315" s="323"/>
      <c r="H315" s="324">
        <f>H78+H195+H307</f>
        <v>115.14</v>
      </c>
      <c r="I315" s="204"/>
    </row>
    <row r="316" spans="1:9" ht="15.75">
      <c r="A316" s="322"/>
      <c r="B316" s="467" t="s">
        <v>67</v>
      </c>
      <c r="C316" s="467"/>
      <c r="D316" s="305"/>
      <c r="E316" s="323"/>
      <c r="F316" s="323"/>
      <c r="G316" s="323"/>
      <c r="H316" s="324">
        <f>H196+H232+H308</f>
        <v>85.85</v>
      </c>
      <c r="I316" s="204"/>
    </row>
    <row r="317" spans="1:9" ht="15.75">
      <c r="A317" s="322"/>
      <c r="B317" s="468" t="s">
        <v>38</v>
      </c>
      <c r="C317" s="468"/>
      <c r="D317" s="308"/>
      <c r="E317" s="320"/>
      <c r="F317" s="320"/>
      <c r="G317" s="320"/>
      <c r="H317" s="325">
        <f>H56+H197+H233+H309</f>
        <v>15.149999999999999</v>
      </c>
      <c r="I317" s="204"/>
    </row>
    <row r="318" spans="1:9" ht="15">
      <c r="A318" s="265"/>
      <c r="B318" s="469"/>
      <c r="C318" s="469"/>
      <c r="D318" s="326"/>
      <c r="E318" s="327"/>
      <c r="F318" s="328"/>
      <c r="G318" s="328"/>
      <c r="H318" s="329"/>
      <c r="I318" s="57"/>
    </row>
    <row r="319" spans="1:9" ht="15">
      <c r="A319" s="470" t="s">
        <v>145</v>
      </c>
      <c r="B319" s="471"/>
      <c r="C319" s="471"/>
      <c r="D319" s="471"/>
      <c r="E319" s="471"/>
      <c r="F319" s="471"/>
      <c r="G319" s="471"/>
      <c r="H319" s="471"/>
      <c r="I319" s="57"/>
    </row>
    <row r="320" spans="1:9" ht="15">
      <c r="A320" s="470" t="s">
        <v>146</v>
      </c>
      <c r="B320" s="471"/>
      <c r="C320" s="471"/>
      <c r="D320" s="471"/>
      <c r="E320" s="471"/>
      <c r="F320" s="471"/>
      <c r="G320" s="471"/>
      <c r="H320" s="471"/>
      <c r="I320" s="57"/>
    </row>
    <row r="321" spans="1:9" ht="15">
      <c r="A321" s="330"/>
      <c r="B321" s="331"/>
      <c r="C321" s="331"/>
      <c r="D321" s="331"/>
      <c r="E321" s="331"/>
      <c r="F321" s="331"/>
      <c r="G321" s="331"/>
      <c r="H321" s="332"/>
      <c r="I321" s="57"/>
    </row>
    <row r="322" spans="1:9" ht="30" customHeight="1">
      <c r="A322" s="470" t="s">
        <v>147</v>
      </c>
      <c r="B322" s="471"/>
      <c r="C322" s="471"/>
      <c r="D322" s="471"/>
      <c r="E322" s="471"/>
      <c r="F322" s="471"/>
      <c r="G322" s="471"/>
      <c r="H322" s="471"/>
      <c r="I322" s="57"/>
    </row>
    <row r="323" spans="1:9" s="67" customFormat="1" ht="24.95" customHeight="1">
      <c r="A323" s="345" t="s">
        <v>148</v>
      </c>
      <c r="B323" s="346"/>
      <c r="C323" s="346"/>
      <c r="D323" s="346"/>
      <c r="E323" s="346"/>
      <c r="F323" s="346"/>
      <c r="G323" s="346"/>
      <c r="H323" s="347"/>
      <c r="I323" s="66"/>
    </row>
    <row r="324" spans="1:9" ht="45" customHeight="1">
      <c r="A324" s="478" t="s">
        <v>180</v>
      </c>
      <c r="B324" s="479"/>
      <c r="C324" s="479"/>
      <c r="D324" s="479"/>
      <c r="E324" s="479"/>
      <c r="F324" s="479"/>
      <c r="G324" s="479"/>
      <c r="H324" s="479"/>
      <c r="I324" s="57"/>
    </row>
    <row r="325" spans="1:9" ht="15">
      <c r="A325" s="333"/>
      <c r="B325" s="334"/>
      <c r="C325" s="334"/>
      <c r="D325" s="334"/>
      <c r="E325" s="334"/>
      <c r="F325" s="334"/>
      <c r="G325" s="334"/>
      <c r="H325" s="335"/>
      <c r="I325" s="57"/>
    </row>
    <row r="326" spans="1:9" ht="15">
      <c r="A326" s="159" t="s">
        <v>149</v>
      </c>
      <c r="B326" s="465" t="s">
        <v>150</v>
      </c>
      <c r="C326" s="465"/>
      <c r="D326" s="465"/>
      <c r="E326" s="465"/>
      <c r="F326" s="465"/>
      <c r="G326" s="465"/>
      <c r="H326" s="465"/>
      <c r="I326" s="57"/>
    </row>
    <row r="327" spans="1:9" ht="15">
      <c r="A327" s="336"/>
      <c r="B327" s="466"/>
      <c r="C327" s="466"/>
      <c r="D327" s="466"/>
      <c r="E327" s="466"/>
      <c r="F327" s="466"/>
      <c r="G327" s="466"/>
      <c r="H327" s="466"/>
      <c r="I327" s="337"/>
    </row>
    <row r="329" spans="1:8" ht="45" customHeight="1">
      <c r="A329" s="472" t="s">
        <v>181</v>
      </c>
      <c r="B329" s="473"/>
      <c r="C329" s="473"/>
      <c r="D329" s="473"/>
      <c r="E329" s="473"/>
      <c r="F329" s="473"/>
      <c r="G329" s="473"/>
      <c r="H329" s="473"/>
    </row>
  </sheetData>
  <sheetProtection algorithmName="SHA-512" hashValue="+hpcksocorhk7TtvMP2zHyCSmjR9jPcgWkL9WECrOkROlrfiurbSkDv1FUGlYXTBGrgk3HQBpOtF3TSEzypJog==" saltValue="MIsMfUcz/sZa0+EVuvLGkA==" spinCount="100000" sheet="1" objects="1" scenarios="1"/>
  <mergeCells count="203">
    <mergeCell ref="A329:H329"/>
    <mergeCell ref="A1:H1"/>
    <mergeCell ref="A3:H3"/>
    <mergeCell ref="A4:H4"/>
    <mergeCell ref="B8:H8"/>
    <mergeCell ref="A2:H2"/>
    <mergeCell ref="A320:H320"/>
    <mergeCell ref="A322:H322"/>
    <mergeCell ref="A324:H324"/>
    <mergeCell ref="B285:C285"/>
    <mergeCell ref="B286:C286"/>
    <mergeCell ref="A289:H289"/>
    <mergeCell ref="A291:H291"/>
    <mergeCell ref="B294:C294"/>
    <mergeCell ref="A296:H296"/>
    <mergeCell ref="B274:C274"/>
    <mergeCell ref="B275:C275"/>
    <mergeCell ref="B276:C276"/>
    <mergeCell ref="A279:H279"/>
    <mergeCell ref="A281:H281"/>
    <mergeCell ref="B284:C284"/>
    <mergeCell ref="A261:H261"/>
    <mergeCell ref="B264:C264"/>
    <mergeCell ref="B265:C265"/>
    <mergeCell ref="B326:H327"/>
    <mergeCell ref="B314:C314"/>
    <mergeCell ref="B315:C315"/>
    <mergeCell ref="B316:C316"/>
    <mergeCell ref="B317:C317"/>
    <mergeCell ref="B318:C318"/>
    <mergeCell ref="A319:H319"/>
    <mergeCell ref="A298:H298"/>
    <mergeCell ref="B301:C301"/>
    <mergeCell ref="B306:C306"/>
    <mergeCell ref="B307:C307"/>
    <mergeCell ref="B308:C308"/>
    <mergeCell ref="B309:C309"/>
    <mergeCell ref="B266:C266"/>
    <mergeCell ref="A269:H269"/>
    <mergeCell ref="A271:H271"/>
    <mergeCell ref="B252:C252"/>
    <mergeCell ref="B253:C253"/>
    <mergeCell ref="B254:C254"/>
    <mergeCell ref="B255:C255"/>
    <mergeCell ref="A258:H258"/>
    <mergeCell ref="A260:H260"/>
    <mergeCell ref="B242:C242"/>
    <mergeCell ref="B243:C243"/>
    <mergeCell ref="B244:C244"/>
    <mergeCell ref="B245:C245"/>
    <mergeCell ref="A248:H248"/>
    <mergeCell ref="A250:H250"/>
    <mergeCell ref="B227:C227"/>
    <mergeCell ref="B232:C232"/>
    <mergeCell ref="B233:C233"/>
    <mergeCell ref="A235:H235"/>
    <mergeCell ref="A237:H237"/>
    <mergeCell ref="A239:H239"/>
    <mergeCell ref="B216:C216"/>
    <mergeCell ref="A217:H217"/>
    <mergeCell ref="A219:H219"/>
    <mergeCell ref="B221:C221"/>
    <mergeCell ref="A223:H223"/>
    <mergeCell ref="A225:H225"/>
    <mergeCell ref="A201:H201"/>
    <mergeCell ref="A203:H203"/>
    <mergeCell ref="B209:C209"/>
    <mergeCell ref="A211:H211"/>
    <mergeCell ref="A213:H213"/>
    <mergeCell ref="B215:C215"/>
    <mergeCell ref="B194:C194"/>
    <mergeCell ref="B195:C195"/>
    <mergeCell ref="B196:C196"/>
    <mergeCell ref="B197:C197"/>
    <mergeCell ref="A199:H199"/>
    <mergeCell ref="A183:H183"/>
    <mergeCell ref="B184:C184"/>
    <mergeCell ref="B185:C185"/>
    <mergeCell ref="B186:C186"/>
    <mergeCell ref="B187:C187"/>
    <mergeCell ref="B188:C188"/>
    <mergeCell ref="B175:C175"/>
    <mergeCell ref="B176:C176"/>
    <mergeCell ref="B177:C177"/>
    <mergeCell ref="B178:C178"/>
    <mergeCell ref="A181:H181"/>
    <mergeCell ref="B182:C182"/>
    <mergeCell ref="A168:D168"/>
    <mergeCell ref="E168:F168"/>
    <mergeCell ref="A171:H171"/>
    <mergeCell ref="B172:C172"/>
    <mergeCell ref="A173:H173"/>
    <mergeCell ref="B174:C174"/>
    <mergeCell ref="A162:H162"/>
    <mergeCell ref="B164:C164"/>
    <mergeCell ref="A166:D166"/>
    <mergeCell ref="E166:F166"/>
    <mergeCell ref="A167:D167"/>
    <mergeCell ref="E167:F167"/>
    <mergeCell ref="B152:C152"/>
    <mergeCell ref="E154:F154"/>
    <mergeCell ref="E155:F155"/>
    <mergeCell ref="E156:F156"/>
    <mergeCell ref="A159:H159"/>
    <mergeCell ref="A161:H161"/>
    <mergeCell ref="E143:F143"/>
    <mergeCell ref="E144:F144"/>
    <mergeCell ref="A145:D145"/>
    <mergeCell ref="E145:F145"/>
    <mergeCell ref="A148:H148"/>
    <mergeCell ref="A150:H150"/>
    <mergeCell ref="E132:F132"/>
    <mergeCell ref="A135:H135"/>
    <mergeCell ref="A137:H137"/>
    <mergeCell ref="A138:H138"/>
    <mergeCell ref="B140:C140"/>
    <mergeCell ref="E142:F142"/>
    <mergeCell ref="B127:C127"/>
    <mergeCell ref="A129:D129"/>
    <mergeCell ref="E129:F129"/>
    <mergeCell ref="A130:D130"/>
    <mergeCell ref="E130:F130"/>
    <mergeCell ref="A131:D131"/>
    <mergeCell ref="E131:F131"/>
    <mergeCell ref="A118:D118"/>
    <mergeCell ref="E118:F118"/>
    <mergeCell ref="E119:F119"/>
    <mergeCell ref="A122:H122"/>
    <mergeCell ref="A124:H124"/>
    <mergeCell ref="A125:H125"/>
    <mergeCell ref="A112:H112"/>
    <mergeCell ref="B114:C114"/>
    <mergeCell ref="A116:D116"/>
    <mergeCell ref="E116:F116"/>
    <mergeCell ref="A117:D117"/>
    <mergeCell ref="E117:F117"/>
    <mergeCell ref="A105:D105"/>
    <mergeCell ref="E105:F105"/>
    <mergeCell ref="A106:D106"/>
    <mergeCell ref="E106:F106"/>
    <mergeCell ref="A109:H109"/>
    <mergeCell ref="A111:H111"/>
    <mergeCell ref="E94:F94"/>
    <mergeCell ref="A97:H97"/>
    <mergeCell ref="A99:H99"/>
    <mergeCell ref="A100:H100"/>
    <mergeCell ref="B102:C102"/>
    <mergeCell ref="A104:D104"/>
    <mergeCell ref="E104:F104"/>
    <mergeCell ref="B89:C89"/>
    <mergeCell ref="A91:D91"/>
    <mergeCell ref="E91:F91"/>
    <mergeCell ref="A92:D92"/>
    <mergeCell ref="E92:F92"/>
    <mergeCell ref="A93:D93"/>
    <mergeCell ref="E93:F93"/>
    <mergeCell ref="A80:H80"/>
    <mergeCell ref="A82:H82"/>
    <mergeCell ref="A84:H84"/>
    <mergeCell ref="A86:H86"/>
    <mergeCell ref="A87:H87"/>
    <mergeCell ref="B70:D70"/>
    <mergeCell ref="E70:G70"/>
    <mergeCell ref="B71:D71"/>
    <mergeCell ref="E71:G71"/>
    <mergeCell ref="B73:C73"/>
    <mergeCell ref="B78:C78"/>
    <mergeCell ref="B65:D65"/>
    <mergeCell ref="E65:G65"/>
    <mergeCell ref="B66:D66"/>
    <mergeCell ref="E66:G66"/>
    <mergeCell ref="B67:D67"/>
    <mergeCell ref="E67:G67"/>
    <mergeCell ref="B55:C55"/>
    <mergeCell ref="B56:C56"/>
    <mergeCell ref="A58:H58"/>
    <mergeCell ref="A60:H60"/>
    <mergeCell ref="A61:H61"/>
    <mergeCell ref="A63:H63"/>
    <mergeCell ref="A40:H40"/>
    <mergeCell ref="A42:H42"/>
    <mergeCell ref="B44:C44"/>
    <mergeCell ref="A46:H46"/>
    <mergeCell ref="A48:H48"/>
    <mergeCell ref="B50:C50"/>
    <mergeCell ref="B30:D30"/>
    <mergeCell ref="E30:G30"/>
    <mergeCell ref="B32:C32"/>
    <mergeCell ref="A34:H34"/>
    <mergeCell ref="A36:H36"/>
    <mergeCell ref="B38:C38"/>
    <mergeCell ref="A22:H22"/>
    <mergeCell ref="A24:H24"/>
    <mergeCell ref="A26:H26"/>
    <mergeCell ref="B28:D28"/>
    <mergeCell ref="E28:G28"/>
    <mergeCell ref="B29:D29"/>
    <mergeCell ref="E29:G29"/>
    <mergeCell ref="A10:H10"/>
    <mergeCell ref="A12:H12"/>
    <mergeCell ref="A14:H14"/>
    <mergeCell ref="A16:H16"/>
    <mergeCell ref="A20:H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R42"/>
  <sheetViews>
    <sheetView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15.421875" style="0" customWidth="1"/>
    <col min="3" max="3" width="70.7109375" style="0" customWidth="1"/>
    <col min="4" max="4" width="18.7109375" style="1" customWidth="1"/>
    <col min="5" max="5" width="22.28125" style="11" bestFit="1" customWidth="1"/>
    <col min="6" max="6" width="12.421875" style="0" bestFit="1" customWidth="1"/>
    <col min="8" max="9" width="9.140625" style="0" customWidth="1"/>
    <col min="10" max="10" width="9.00390625" style="7" customWidth="1"/>
    <col min="11" max="12" width="9.00390625" style="0" customWidth="1"/>
    <col min="13" max="14" width="9.140625" style="0" customWidth="1"/>
    <col min="15" max="17" width="11.00390625" style="0" bestFit="1" customWidth="1"/>
  </cols>
  <sheetData>
    <row r="2" spans="2:18" ht="15.75">
      <c r="B2" s="474" t="s">
        <v>203</v>
      </c>
      <c r="C2" s="474"/>
      <c r="D2" s="474"/>
      <c r="E2" s="474"/>
      <c r="F2" s="474"/>
      <c r="G2" s="474"/>
      <c r="H2" s="474"/>
      <c r="I2" s="474"/>
      <c r="J2" s="24"/>
      <c r="K2" s="23"/>
      <c r="L2" s="23"/>
      <c r="M2" s="25"/>
      <c r="N2" s="25"/>
      <c r="O2" s="25"/>
      <c r="P2" s="25"/>
      <c r="Q2" s="25"/>
      <c r="R2" s="23"/>
    </row>
    <row r="3" spans="2:18" ht="20.1" customHeight="1">
      <c r="B3" s="5"/>
      <c r="H3" s="15"/>
      <c r="I3" s="23"/>
      <c r="J3" s="15"/>
      <c r="K3" s="15"/>
      <c r="L3" s="15"/>
      <c r="M3" s="26"/>
      <c r="N3" s="26"/>
      <c r="O3" s="26"/>
      <c r="P3" s="26"/>
      <c r="Q3" s="26"/>
      <c r="R3" s="23"/>
    </row>
    <row r="4" spans="2:18" ht="20.1" customHeight="1">
      <c r="B4" s="9" t="s">
        <v>8</v>
      </c>
      <c r="C4" s="484" t="s">
        <v>177</v>
      </c>
      <c r="D4" s="485"/>
      <c r="E4" s="485"/>
      <c r="H4" s="15"/>
      <c r="I4" s="27"/>
      <c r="J4" s="15"/>
      <c r="K4" s="15"/>
      <c r="L4" s="15"/>
      <c r="M4" s="15"/>
      <c r="N4" s="15"/>
      <c r="O4" s="15"/>
      <c r="P4" s="15"/>
      <c r="Q4" s="15"/>
      <c r="R4" s="23"/>
    </row>
    <row r="5" spans="2:18" ht="20.1" customHeight="1">
      <c r="B5" s="9"/>
      <c r="C5" s="485"/>
      <c r="D5" s="485"/>
      <c r="E5" s="485"/>
      <c r="F5" s="13"/>
      <c r="H5" s="23"/>
      <c r="I5" s="27"/>
      <c r="J5" s="21"/>
      <c r="K5" s="21"/>
      <c r="L5" s="21"/>
      <c r="M5" s="15"/>
      <c r="N5" s="15"/>
      <c r="O5" s="15"/>
      <c r="P5" s="15"/>
      <c r="Q5" s="15"/>
      <c r="R5" s="23"/>
    </row>
    <row r="6" spans="2:18" ht="20.1" customHeight="1">
      <c r="B6" s="4" t="s">
        <v>9</v>
      </c>
      <c r="C6" s="4" t="s">
        <v>10</v>
      </c>
      <c r="D6" s="13"/>
      <c r="E6" s="13"/>
      <c r="F6" s="8"/>
      <c r="H6" s="23"/>
      <c r="I6" s="27"/>
      <c r="J6" s="21"/>
      <c r="K6" s="21"/>
      <c r="L6" s="21"/>
      <c r="M6" s="15"/>
      <c r="N6" s="15"/>
      <c r="O6" s="15"/>
      <c r="P6" s="15"/>
      <c r="Q6" s="15"/>
      <c r="R6" s="23"/>
    </row>
    <row r="7" spans="2:18" ht="20.1" customHeight="1">
      <c r="B7" s="4" t="s">
        <v>5</v>
      </c>
      <c r="C7" s="6">
        <v>219160018</v>
      </c>
      <c r="H7" s="16"/>
      <c r="I7" s="28"/>
      <c r="J7" s="17"/>
      <c r="K7" s="17"/>
      <c r="L7" s="18"/>
      <c r="M7" s="15"/>
      <c r="N7" s="15"/>
      <c r="O7" s="15"/>
      <c r="P7" s="15"/>
      <c r="Q7" s="15"/>
      <c r="R7" s="23"/>
    </row>
    <row r="8" spans="8:18" ht="15" customHeight="1" thickBot="1">
      <c r="H8" s="23"/>
      <c r="I8" s="23"/>
      <c r="J8" s="24"/>
      <c r="K8" s="23"/>
      <c r="L8" s="23"/>
      <c r="M8" s="23"/>
      <c r="N8" s="23"/>
      <c r="O8" s="23"/>
      <c r="P8" s="23"/>
      <c r="Q8" s="23"/>
      <c r="R8" s="23"/>
    </row>
    <row r="9" spans="2:18" ht="30" customHeight="1" thickBot="1">
      <c r="B9" s="22" t="s">
        <v>2</v>
      </c>
      <c r="C9" s="494" t="s">
        <v>12</v>
      </c>
      <c r="D9" s="495"/>
      <c r="E9" s="37" t="s">
        <v>4</v>
      </c>
      <c r="F9" s="1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</row>
    <row r="10" spans="2:18" ht="30" customHeight="1" thickBot="1">
      <c r="B10" s="486" t="s">
        <v>0</v>
      </c>
      <c r="C10" s="489" t="s">
        <v>202</v>
      </c>
      <c r="D10" s="490"/>
      <c r="E10" s="491">
        <f>(D11+D12)*D13</f>
        <v>2.0402</v>
      </c>
      <c r="F10" s="1"/>
      <c r="H10" s="29"/>
      <c r="I10" s="29"/>
      <c r="J10" s="30"/>
      <c r="K10" s="3"/>
      <c r="L10" s="23"/>
      <c r="M10" s="23"/>
      <c r="N10" s="23"/>
      <c r="O10" s="23"/>
      <c r="P10" s="23"/>
      <c r="Q10" s="23"/>
      <c r="R10" s="23"/>
    </row>
    <row r="11" spans="2:18" ht="39.95" customHeight="1" thickBot="1">
      <c r="B11" s="487"/>
      <c r="C11" s="33" t="s">
        <v>165</v>
      </c>
      <c r="D11" s="43">
        <v>1.01</v>
      </c>
      <c r="E11" s="492"/>
      <c r="F11" s="1"/>
      <c r="H11" s="29"/>
      <c r="I11" s="29"/>
      <c r="J11" s="30"/>
      <c r="K11" s="3"/>
      <c r="L11" s="23"/>
      <c r="M11" s="23"/>
      <c r="N11" s="23"/>
      <c r="O11" s="23"/>
      <c r="P11" s="23"/>
      <c r="Q11" s="23"/>
      <c r="R11" s="23"/>
    </row>
    <row r="12" spans="2:18" ht="30" customHeight="1" thickBot="1">
      <c r="B12" s="487"/>
      <c r="C12" s="34" t="s">
        <v>166</v>
      </c>
      <c r="D12" s="43">
        <v>1.01</v>
      </c>
      <c r="E12" s="492"/>
      <c r="F12" s="1"/>
      <c r="H12" s="29"/>
      <c r="I12" s="29"/>
      <c r="J12" s="23"/>
      <c r="K12" s="29"/>
      <c r="L12" s="29"/>
      <c r="M12" s="23"/>
      <c r="N12" s="23"/>
      <c r="O12" s="23"/>
      <c r="P12" s="23"/>
      <c r="Q12" s="23"/>
      <c r="R12" s="23"/>
    </row>
    <row r="13" spans="2:18" ht="18" customHeight="1" thickBot="1">
      <c r="B13" s="488"/>
      <c r="C13" s="35" t="s">
        <v>154</v>
      </c>
      <c r="D13" s="38">
        <v>1.01</v>
      </c>
      <c r="E13" s="493"/>
      <c r="F13" s="1"/>
      <c r="H13" s="3"/>
      <c r="I13" s="23"/>
      <c r="J13" s="23"/>
      <c r="K13" s="23"/>
      <c r="L13" s="3"/>
      <c r="M13" s="23"/>
      <c r="N13" s="23"/>
      <c r="O13" s="23"/>
      <c r="P13" s="23"/>
      <c r="Q13" s="23"/>
      <c r="R13" s="23"/>
    </row>
    <row r="14" spans="2:18" ht="69.95" customHeight="1" thickBot="1">
      <c r="B14" s="486" t="s">
        <v>1</v>
      </c>
      <c r="C14" s="489" t="s">
        <v>201</v>
      </c>
      <c r="D14" s="490"/>
      <c r="E14" s="491">
        <f>D15*D16</f>
        <v>1.0201</v>
      </c>
      <c r="F14" s="1"/>
      <c r="G14" s="31"/>
      <c r="H14" s="31"/>
      <c r="I14" s="23"/>
      <c r="J14" s="32"/>
      <c r="K14" s="23"/>
      <c r="L14" s="23"/>
      <c r="M14" s="23"/>
      <c r="N14" s="32"/>
      <c r="O14" s="23"/>
      <c r="P14" s="23"/>
      <c r="Q14" s="23"/>
      <c r="R14" s="23"/>
    </row>
    <row r="15" spans="2:18" ht="30" customHeight="1" thickBot="1">
      <c r="B15" s="487"/>
      <c r="C15" s="34" t="s">
        <v>167</v>
      </c>
      <c r="D15" s="43">
        <v>1.01</v>
      </c>
      <c r="E15" s="492"/>
      <c r="F15" s="1"/>
      <c r="H15" s="21"/>
      <c r="I15" s="31"/>
      <c r="J15" s="31"/>
      <c r="K15" s="31"/>
      <c r="L15" s="31"/>
      <c r="M15" s="23"/>
      <c r="N15" s="23"/>
      <c r="O15" s="23"/>
      <c r="P15" s="23"/>
      <c r="Q15" s="23"/>
      <c r="R15" s="23"/>
    </row>
    <row r="16" spans="2:18" ht="18" customHeight="1" thickBot="1">
      <c r="B16" s="488"/>
      <c r="C16" s="35" t="s">
        <v>11</v>
      </c>
      <c r="D16" s="38">
        <v>1.01</v>
      </c>
      <c r="E16" s="493"/>
      <c r="F16" s="1"/>
      <c r="H16" s="23"/>
      <c r="I16" s="23"/>
      <c r="J16" s="24"/>
      <c r="K16" s="23"/>
      <c r="L16" s="23"/>
      <c r="M16" s="23"/>
      <c r="N16" s="23"/>
      <c r="O16" s="23"/>
      <c r="P16" s="23"/>
      <c r="Q16" s="23"/>
      <c r="R16" s="23"/>
    </row>
    <row r="17" spans="2:18" ht="30.75" customHeight="1" thickBot="1">
      <c r="B17" s="486" t="s">
        <v>6</v>
      </c>
      <c r="C17" s="489" t="s">
        <v>13</v>
      </c>
      <c r="D17" s="490"/>
      <c r="E17" s="491">
        <f>D18*D19</f>
        <v>1.0201</v>
      </c>
      <c r="F17" s="1"/>
      <c r="H17" s="23"/>
      <c r="I17" s="23"/>
      <c r="J17" s="24"/>
      <c r="K17" s="23"/>
      <c r="L17" s="23"/>
      <c r="M17" s="23"/>
      <c r="N17" s="23"/>
      <c r="O17" s="23"/>
      <c r="P17" s="23"/>
      <c r="Q17" s="23"/>
      <c r="R17" s="23"/>
    </row>
    <row r="18" spans="2:6" ht="18" customHeight="1" thickBot="1">
      <c r="B18" s="487"/>
      <c r="C18" s="36" t="s">
        <v>168</v>
      </c>
      <c r="D18" s="43">
        <v>1.01</v>
      </c>
      <c r="E18" s="492"/>
      <c r="F18" s="1"/>
    </row>
    <row r="19" spans="2:6" ht="18" customHeight="1" thickBot="1">
      <c r="B19" s="488"/>
      <c r="C19" s="35" t="s">
        <v>11</v>
      </c>
      <c r="D19" s="38">
        <v>1.01</v>
      </c>
      <c r="E19" s="493"/>
      <c r="F19" s="1"/>
    </row>
    <row r="20" spans="2:6" ht="9.95" customHeight="1" thickBot="1">
      <c r="B20" s="2"/>
      <c r="C20" s="3"/>
      <c r="D20" s="3"/>
      <c r="E20" s="12"/>
      <c r="F20" s="1"/>
    </row>
    <row r="21" spans="2:10" s="41" customFormat="1" ht="30" customHeight="1" thickBot="1">
      <c r="B21" s="497" t="s">
        <v>7</v>
      </c>
      <c r="C21" s="498"/>
      <c r="D21" s="499"/>
      <c r="E21" s="39">
        <f>SUM(E10:E19)</f>
        <v>4.0804</v>
      </c>
      <c r="F21" s="40" t="s">
        <v>3</v>
      </c>
      <c r="J21" s="42"/>
    </row>
    <row r="22" ht="15" customHeight="1"/>
    <row r="23" spans="1:5" s="45" customFormat="1" ht="30" customHeight="1">
      <c r="A23" s="44"/>
      <c r="B23" s="348" t="s">
        <v>169</v>
      </c>
      <c r="C23" s="496" t="s">
        <v>200</v>
      </c>
      <c r="D23" s="496"/>
      <c r="E23" s="496"/>
    </row>
    <row r="24" ht="15" customHeight="1"/>
    <row r="25" ht="15" customHeight="1"/>
    <row r="26" ht="15" customHeight="1"/>
    <row r="27" ht="15" customHeight="1"/>
    <row r="28" ht="15" customHeight="1"/>
    <row r="29" ht="15" customHeight="1">
      <c r="H29" s="14"/>
    </row>
    <row r="30" spans="10:13" ht="15.75">
      <c r="J30" s="20"/>
      <c r="M30" s="10"/>
    </row>
    <row r="32" ht="15">
      <c r="H32" s="14"/>
    </row>
    <row r="33" spans="8:10" ht="12.75">
      <c r="H33" s="10"/>
      <c r="J33" s="19"/>
    </row>
    <row r="34" ht="15.75" customHeight="1">
      <c r="J34" s="20"/>
    </row>
    <row r="36" ht="15">
      <c r="H36" s="14"/>
    </row>
    <row r="37" spans="8:10" ht="12.75">
      <c r="H37" s="10"/>
      <c r="J37" s="19"/>
    </row>
    <row r="38" ht="15.75">
      <c r="J38" s="20"/>
    </row>
    <row r="40" ht="15">
      <c r="H40" s="14"/>
    </row>
    <row r="41" spans="8:10" ht="12.75">
      <c r="H41" s="10"/>
      <c r="J41" s="19"/>
    </row>
    <row r="42" ht="12.75">
      <c r="J42" s="19"/>
    </row>
    <row r="48" ht="69.75" customHeight="1"/>
  </sheetData>
  <sheetProtection algorithmName="SHA-512" hashValue="BslrW6jq03qD91iErFnBb8OH7t2cDmIPlnWYHwK9X+Wi9WbK9sopHIri8yLdxFs5mp1L2tMZEolzRxLFWnPBqQ==" saltValue="AqFkVHu6K2pZs2GB0kE1FA==" spinCount="100000" sheet="1" objects="1" scenarios="1"/>
  <mergeCells count="14">
    <mergeCell ref="B2:I2"/>
    <mergeCell ref="C23:E23"/>
    <mergeCell ref="B17:B19"/>
    <mergeCell ref="C17:D17"/>
    <mergeCell ref="E17:E19"/>
    <mergeCell ref="B21:D21"/>
    <mergeCell ref="C4:E5"/>
    <mergeCell ref="B14:B16"/>
    <mergeCell ref="C14:D14"/>
    <mergeCell ref="E14:E16"/>
    <mergeCell ref="C9:D9"/>
    <mergeCell ref="B10:B13"/>
    <mergeCell ref="C10:D10"/>
    <mergeCell ref="E10:E13"/>
  </mergeCells>
  <printOptions/>
  <pageMargins left="0.7" right="0.7" top="0.787401575" bottom="0.787401575" header="0.3" footer="0.3"/>
  <pageSetup fitToHeight="1" fitToWidth="1" horizontalDpi="600" verticalDpi="600" orientation="landscape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H18"/>
  <sheetViews>
    <sheetView tabSelected="1" workbookViewId="0" topLeftCell="A1">
      <selection activeCell="C14" sqref="C14"/>
    </sheetView>
  </sheetViews>
  <sheetFormatPr defaultColWidth="71.7109375" defaultRowHeight="18" customHeight="1"/>
  <cols>
    <col min="1" max="1" width="12.8515625" style="47" bestFit="1" customWidth="1"/>
    <col min="2" max="2" width="58.7109375" style="47" customWidth="1"/>
    <col min="3" max="3" width="21.421875" style="47" customWidth="1"/>
    <col min="4" max="16384" width="71.7109375" style="47" customWidth="1"/>
  </cols>
  <sheetData>
    <row r="2" spans="1:8" ht="18" customHeight="1">
      <c r="A2" s="474" t="s">
        <v>203</v>
      </c>
      <c r="B2" s="474"/>
      <c r="C2" s="474"/>
      <c r="D2" s="474"/>
      <c r="E2" s="474"/>
      <c r="F2" s="474"/>
      <c r="G2" s="474"/>
      <c r="H2" s="474"/>
    </row>
    <row r="4" spans="1:4" ht="50.1" customHeight="1">
      <c r="A4" s="349" t="s">
        <v>155</v>
      </c>
      <c r="B4" s="500" t="s">
        <v>179</v>
      </c>
      <c r="C4" s="500"/>
      <c r="D4" s="350"/>
    </row>
    <row r="5" spans="1:4" ht="18" customHeight="1">
      <c r="A5" s="351"/>
      <c r="B5" s="352"/>
      <c r="C5" s="352"/>
      <c r="D5" s="350"/>
    </row>
    <row r="6" spans="1:4" ht="18" customHeight="1">
      <c r="A6" s="351" t="s">
        <v>151</v>
      </c>
      <c r="B6" s="500" t="s">
        <v>162</v>
      </c>
      <c r="C6" s="500"/>
      <c r="D6" s="350"/>
    </row>
    <row r="7" spans="1:4" ht="18" customHeight="1">
      <c r="A7" s="351" t="s">
        <v>161</v>
      </c>
      <c r="B7" s="352">
        <v>219160018</v>
      </c>
      <c r="C7" s="352"/>
      <c r="D7" s="350"/>
    </row>
    <row r="8" spans="1:4" ht="18" customHeight="1">
      <c r="A8" s="351"/>
      <c r="B8" s="352"/>
      <c r="C8" s="352"/>
      <c r="D8" s="350"/>
    </row>
    <row r="9" spans="1:4" ht="18" customHeight="1">
      <c r="A9" s="351" t="s">
        <v>157</v>
      </c>
      <c r="B9" s="351" t="s">
        <v>164</v>
      </c>
      <c r="C9" s="352"/>
      <c r="D9" s="350"/>
    </row>
    <row r="10" spans="1:3" ht="18" customHeight="1">
      <c r="A10" s="351" t="s">
        <v>14</v>
      </c>
      <c r="B10" s="351" t="s">
        <v>156</v>
      </c>
      <c r="C10" s="351"/>
    </row>
    <row r="11" spans="1:3" ht="18" customHeight="1">
      <c r="A11" s="351" t="s">
        <v>16</v>
      </c>
      <c r="B11" s="501"/>
      <c r="C11" s="501"/>
    </row>
    <row r="12" spans="1:3" ht="18" customHeight="1">
      <c r="A12" s="351"/>
      <c r="B12" s="351"/>
      <c r="C12" s="351"/>
    </row>
    <row r="13" spans="1:3" ht="18" customHeight="1">
      <c r="A13" s="353" t="s">
        <v>158</v>
      </c>
      <c r="B13" s="353" t="s">
        <v>163</v>
      </c>
      <c r="C13" s="353" t="s">
        <v>159</v>
      </c>
    </row>
    <row r="14" spans="1:3" ht="20.1" customHeight="1">
      <c r="A14" s="353">
        <v>219160018</v>
      </c>
      <c r="B14" s="354" t="s">
        <v>170</v>
      </c>
      <c r="C14" s="355">
        <f>TBD_dohled!H311</f>
        <v>304.01</v>
      </c>
    </row>
    <row r="15" spans="1:3" ht="20.1" customHeight="1">
      <c r="A15" s="353">
        <v>219160018</v>
      </c>
      <c r="B15" s="354" t="s">
        <v>171</v>
      </c>
      <c r="C15" s="355">
        <f>'Injektážní dozor'!E21</f>
        <v>4.0804</v>
      </c>
    </row>
    <row r="16" spans="1:3" s="67" customFormat="1" ht="30" customHeight="1">
      <c r="A16" s="356"/>
      <c r="B16" s="357" t="s">
        <v>160</v>
      </c>
      <c r="C16" s="358">
        <f>SUM(C14:C15)</f>
        <v>308.0904</v>
      </c>
    </row>
    <row r="18" spans="1:4" ht="30" customHeight="1">
      <c r="A18" s="348" t="s">
        <v>169</v>
      </c>
      <c r="B18" s="496" t="s">
        <v>199</v>
      </c>
      <c r="C18" s="496"/>
      <c r="D18" s="344"/>
    </row>
  </sheetData>
  <sheetProtection algorithmName="SHA-512" hashValue="okW4OuKFEfmchxOrMev5RLiWMjvqGWGZxwXKqli0GzZ/4Fjx0lAbz8HND5UBty+HVPkZaAwJsduEIseGWeyO7g==" saltValue="UvIKtV2sLtJMwNe36yDeqw==" spinCount="100000" sheet="1" objects="1" scenarios="1"/>
  <mergeCells count="5">
    <mergeCell ref="B6:C6"/>
    <mergeCell ref="B4:C4"/>
    <mergeCell ref="B18:C18"/>
    <mergeCell ref="B11:C11"/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2022-02-22T14:01:45Z</dcterms:created>
  <dcterms:modified xsi:type="dcterms:W3CDTF">2022-08-22T07:26:40Z</dcterms:modified>
  <cp:category/>
  <cp:version/>
  <cp:contentType/>
  <cp:contentStatus/>
</cp:coreProperties>
</file>