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Q:\Data\Dotace\Dokumentace_Akce_PLa\229211001_Podolský potok, Heřmanův Městec, rekonstrukce zdí, ř. km 12,713 – 12,800\VZ_realizace\Vykaz_vymer_k_naceneni\"/>
    </mc:Choice>
  </mc:AlternateContent>
  <bookViews>
    <workbookView xWindow="270" yWindow="600" windowWidth="20775" windowHeight="10680"/>
  </bookViews>
  <sheets>
    <sheet name="Rekapitulace stavby" sheetId="1" r:id="rId1"/>
    <sheet name="SO-01 - Odstranění nežádo..." sheetId="2" r:id="rId2"/>
    <sheet name="SO-02 - Odstranění sedimentů" sheetId="3" r:id="rId3"/>
    <sheet name="SO-03 - Lokální oprava op..." sheetId="4" r:id="rId4"/>
    <sheet name="SO-04 - Náhradní výsadba" sheetId="5" r:id="rId5"/>
    <sheet name="VON - Vedlejší a ostatní ..." sheetId="6" r:id="rId6"/>
    <sheet name="Pokyny pro vyplnění" sheetId="7" r:id="rId7"/>
  </sheets>
  <definedNames>
    <definedName name="_xlnm._FilterDatabase" localSheetId="1" hidden="1">'SO-01 - Odstranění nežádo...'!$C$80:$K$202</definedName>
    <definedName name="_xlnm._FilterDatabase" localSheetId="2" hidden="1">'SO-02 - Odstranění sedimentů'!$C$80:$K$99</definedName>
    <definedName name="_xlnm._FilterDatabase" localSheetId="3" hidden="1">'SO-03 - Lokální oprava op...'!$C$86:$K$276</definedName>
    <definedName name="_xlnm._FilterDatabase" localSheetId="4" hidden="1">'SO-04 - Náhradní výsadba'!$C$81:$K$128</definedName>
    <definedName name="_xlnm._FilterDatabase" localSheetId="5" hidden="1">'VON - Vedlejší a ostatní ...'!$C$81:$K$110</definedName>
    <definedName name="_xlnm.Print_Titles" localSheetId="0">'Rekapitulace stavby'!$52:$52</definedName>
    <definedName name="_xlnm.Print_Titles" localSheetId="1">'SO-01 - Odstranění nežádo...'!$80:$80</definedName>
    <definedName name="_xlnm.Print_Titles" localSheetId="2">'SO-02 - Odstranění sedimentů'!$80:$80</definedName>
    <definedName name="_xlnm.Print_Titles" localSheetId="3">'SO-03 - Lokální oprava op...'!$86:$86</definedName>
    <definedName name="_xlnm.Print_Titles" localSheetId="4">'SO-04 - Náhradní výsadba'!$81:$81</definedName>
    <definedName name="_xlnm.Print_Titles" localSheetId="5">'VON - Vedlejší a ostatní ...'!$81:$81</definedName>
    <definedName name="_xlnm.Print_Area" localSheetId="6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stavby'!$C$42:$AQ$60</definedName>
    <definedName name="_xlnm.Print_Area" localSheetId="1">'SO-01 - Odstranění nežádo...'!$C$4:$J$39,'SO-01 - Odstranění nežádo...'!$C$45:$J$62,'SO-01 - Odstranění nežádo...'!$C$68:$K$202</definedName>
    <definedName name="_xlnm.Print_Area" localSheetId="2">'SO-02 - Odstranění sedimentů'!$C$4:$J$39,'SO-02 - Odstranění sedimentů'!$C$45:$J$62,'SO-02 - Odstranění sedimentů'!$C$68:$K$99</definedName>
    <definedName name="_xlnm.Print_Area" localSheetId="3">'SO-03 - Lokální oprava op...'!$C$4:$J$39,'SO-03 - Lokální oprava op...'!$C$45:$J$68,'SO-03 - Lokální oprava op...'!$C$74:$K$276</definedName>
    <definedName name="_xlnm.Print_Area" localSheetId="4">'SO-04 - Náhradní výsadba'!$C$4:$J$39,'SO-04 - Náhradní výsadba'!$C$45:$J$63,'SO-04 - Náhradní výsadba'!$C$69:$K$128</definedName>
    <definedName name="_xlnm.Print_Area" localSheetId="5">'VON - Vedlejší a ostatní ...'!$C$4:$J$39,'VON - Vedlejší a ostatní ...'!$C$45:$J$63,'VON - Vedlejší a ostatní ...'!$C$69:$K$110</definedName>
  </definedNames>
  <calcPr calcId="162913"/>
</workbook>
</file>

<file path=xl/calcChain.xml><?xml version="1.0" encoding="utf-8"?>
<calcChain xmlns="http://schemas.openxmlformats.org/spreadsheetml/2006/main">
  <c r="BK104" i="6" l="1"/>
  <c r="BI104" i="6"/>
  <c r="BH104" i="6"/>
  <c r="BG104" i="6"/>
  <c r="BF104" i="6"/>
  <c r="BE104" i="6"/>
  <c r="J104" i="6"/>
  <c r="J37" i="6" l="1"/>
  <c r="J36" i="6"/>
  <c r="AY59" i="1"/>
  <c r="J35" i="6"/>
  <c r="AX59" i="1" s="1"/>
  <c r="BI109" i="6"/>
  <c r="BH109" i="6"/>
  <c r="BG109" i="6"/>
  <c r="BF109" i="6"/>
  <c r="T109" i="6"/>
  <c r="R109" i="6"/>
  <c r="P109" i="6"/>
  <c r="BI106" i="6"/>
  <c r="BH106" i="6"/>
  <c r="BG106" i="6"/>
  <c r="BF106" i="6"/>
  <c r="T106" i="6"/>
  <c r="R106" i="6"/>
  <c r="P106" i="6"/>
  <c r="BI102" i="6"/>
  <c r="BH102" i="6"/>
  <c r="BG102" i="6"/>
  <c r="BF102" i="6"/>
  <c r="T102" i="6"/>
  <c r="R102" i="6"/>
  <c r="P102" i="6"/>
  <c r="BI100" i="6"/>
  <c r="BH100" i="6"/>
  <c r="BG100" i="6"/>
  <c r="BF100" i="6"/>
  <c r="T100" i="6"/>
  <c r="R100" i="6"/>
  <c r="P100" i="6"/>
  <c r="BI97" i="6"/>
  <c r="BH97" i="6"/>
  <c r="BG97" i="6"/>
  <c r="BF97" i="6"/>
  <c r="T97" i="6"/>
  <c r="R97" i="6"/>
  <c r="P97" i="6"/>
  <c r="BI94" i="6"/>
  <c r="BH94" i="6"/>
  <c r="BG94" i="6"/>
  <c r="BF94" i="6"/>
  <c r="T94" i="6"/>
  <c r="R94" i="6"/>
  <c r="P94" i="6"/>
  <c r="BI92" i="6"/>
  <c r="BH92" i="6"/>
  <c r="BG92" i="6"/>
  <c r="BF92" i="6"/>
  <c r="T92" i="6"/>
  <c r="R92" i="6"/>
  <c r="P92" i="6"/>
  <c r="BI88" i="6"/>
  <c r="BH88" i="6"/>
  <c r="BG88" i="6"/>
  <c r="BF88" i="6"/>
  <c r="T88" i="6"/>
  <c r="R88" i="6"/>
  <c r="P88" i="6"/>
  <c r="BI85" i="6"/>
  <c r="BH85" i="6"/>
  <c r="BG85" i="6"/>
  <c r="BF85" i="6"/>
  <c r="T85" i="6"/>
  <c r="R85" i="6"/>
  <c r="P85" i="6"/>
  <c r="J78" i="6"/>
  <c r="F78" i="6"/>
  <c r="F76" i="6"/>
  <c r="E74" i="6"/>
  <c r="J54" i="6"/>
  <c r="F54" i="6"/>
  <c r="F52" i="6"/>
  <c r="E50" i="6"/>
  <c r="J24" i="6"/>
  <c r="E24" i="6"/>
  <c r="J79" i="6" s="1"/>
  <c r="J23" i="6"/>
  <c r="J18" i="6"/>
  <c r="E18" i="6"/>
  <c r="F79" i="6"/>
  <c r="J17" i="6"/>
  <c r="J12" i="6"/>
  <c r="J52" i="6" s="1"/>
  <c r="E7" i="6"/>
  <c r="E48" i="6" s="1"/>
  <c r="J37" i="5"/>
  <c r="J36" i="5"/>
  <c r="AY58" i="1" s="1"/>
  <c r="J35" i="5"/>
  <c r="AX58" i="1"/>
  <c r="BI126" i="5"/>
  <c r="BH126" i="5"/>
  <c r="BG126" i="5"/>
  <c r="BF126" i="5"/>
  <c r="T126" i="5"/>
  <c r="T125" i="5" s="1"/>
  <c r="R126" i="5"/>
  <c r="R125" i="5" s="1"/>
  <c r="P126" i="5"/>
  <c r="P125" i="5"/>
  <c r="BI120" i="5"/>
  <c r="BH120" i="5"/>
  <c r="BG120" i="5"/>
  <c r="BF120" i="5"/>
  <c r="T120" i="5"/>
  <c r="R120" i="5"/>
  <c r="P120" i="5"/>
  <c r="BI115" i="5"/>
  <c r="BH115" i="5"/>
  <c r="BG115" i="5"/>
  <c r="BF115" i="5"/>
  <c r="T115" i="5"/>
  <c r="R115" i="5"/>
  <c r="P115" i="5"/>
  <c r="BI110" i="5"/>
  <c r="BH110" i="5"/>
  <c r="BG110" i="5"/>
  <c r="BF110" i="5"/>
  <c r="T110" i="5"/>
  <c r="R110" i="5"/>
  <c r="P110" i="5"/>
  <c r="BI106" i="5"/>
  <c r="BH106" i="5"/>
  <c r="BG106" i="5"/>
  <c r="BF106" i="5"/>
  <c r="T106" i="5"/>
  <c r="R106" i="5"/>
  <c r="P106" i="5"/>
  <c r="BI103" i="5"/>
  <c r="BH103" i="5"/>
  <c r="BG103" i="5"/>
  <c r="BF103" i="5"/>
  <c r="T103" i="5"/>
  <c r="R103" i="5"/>
  <c r="P103" i="5"/>
  <c r="BI100" i="5"/>
  <c r="BH100" i="5"/>
  <c r="BG100" i="5"/>
  <c r="BF100" i="5"/>
  <c r="T100" i="5"/>
  <c r="R100" i="5"/>
  <c r="P100" i="5"/>
  <c r="BI96" i="5"/>
  <c r="BH96" i="5"/>
  <c r="BG96" i="5"/>
  <c r="BF96" i="5"/>
  <c r="T96" i="5"/>
  <c r="R96" i="5"/>
  <c r="P96" i="5"/>
  <c r="BI93" i="5"/>
  <c r="BH93" i="5"/>
  <c r="BG93" i="5"/>
  <c r="BF93" i="5"/>
  <c r="T93" i="5"/>
  <c r="R93" i="5"/>
  <c r="P93" i="5"/>
  <c r="BI89" i="5"/>
  <c r="BH89" i="5"/>
  <c r="BG89" i="5"/>
  <c r="BF89" i="5"/>
  <c r="T89" i="5"/>
  <c r="R89" i="5"/>
  <c r="P89" i="5"/>
  <c r="BI85" i="5"/>
  <c r="BH85" i="5"/>
  <c r="BG85" i="5"/>
  <c r="BF85" i="5"/>
  <c r="T85" i="5"/>
  <c r="R85" i="5"/>
  <c r="P85" i="5"/>
  <c r="J78" i="5"/>
  <c r="F78" i="5"/>
  <c r="F76" i="5"/>
  <c r="E74" i="5"/>
  <c r="J54" i="5"/>
  <c r="F54" i="5"/>
  <c r="F52" i="5"/>
  <c r="E50" i="5"/>
  <c r="J24" i="5"/>
  <c r="E24" i="5"/>
  <c r="J55" i="5" s="1"/>
  <c r="J23" i="5"/>
  <c r="J18" i="5"/>
  <c r="E18" i="5"/>
  <c r="F79" i="5" s="1"/>
  <c r="J17" i="5"/>
  <c r="J12" i="5"/>
  <c r="J76" i="5"/>
  <c r="E7" i="5"/>
  <c r="E48" i="5"/>
  <c r="J37" i="4"/>
  <c r="J36" i="4"/>
  <c r="AY57" i="1" s="1"/>
  <c r="J35" i="4"/>
  <c r="AX57" i="1" s="1"/>
  <c r="BI274" i="4"/>
  <c r="BH274" i="4"/>
  <c r="BG274" i="4"/>
  <c r="BF274" i="4"/>
  <c r="T274" i="4"/>
  <c r="T273" i="4" s="1"/>
  <c r="R274" i="4"/>
  <c r="R273" i="4"/>
  <c r="P274" i="4"/>
  <c r="P273" i="4" s="1"/>
  <c r="BI269" i="4"/>
  <c r="BH269" i="4"/>
  <c r="BG269" i="4"/>
  <c r="BF269" i="4"/>
  <c r="T269" i="4"/>
  <c r="R269" i="4"/>
  <c r="P269" i="4"/>
  <c r="BI265" i="4"/>
  <c r="BH265" i="4"/>
  <c r="BG265" i="4"/>
  <c r="BF265" i="4"/>
  <c r="T265" i="4"/>
  <c r="R265" i="4"/>
  <c r="P265" i="4"/>
  <c r="BI261" i="4"/>
  <c r="BH261" i="4"/>
  <c r="BG261" i="4"/>
  <c r="BF261" i="4"/>
  <c r="T261" i="4"/>
  <c r="R261" i="4"/>
  <c r="P261" i="4"/>
  <c r="BI256" i="4"/>
  <c r="BH256" i="4"/>
  <c r="BG256" i="4"/>
  <c r="BF256" i="4"/>
  <c r="T256" i="4"/>
  <c r="T255" i="4"/>
  <c r="R256" i="4"/>
  <c r="R255" i="4"/>
  <c r="P256" i="4"/>
  <c r="P255" i="4"/>
  <c r="BI253" i="4"/>
  <c r="BH253" i="4"/>
  <c r="BG253" i="4"/>
  <c r="BF253" i="4"/>
  <c r="T253" i="4"/>
  <c r="R253" i="4"/>
  <c r="P253" i="4"/>
  <c r="BI250" i="4"/>
  <c r="BH250" i="4"/>
  <c r="BG250" i="4"/>
  <c r="BF250" i="4"/>
  <c r="T250" i="4"/>
  <c r="R250" i="4"/>
  <c r="P250" i="4"/>
  <c r="BI246" i="4"/>
  <c r="BH246" i="4"/>
  <c r="BG246" i="4"/>
  <c r="BF246" i="4"/>
  <c r="T246" i="4"/>
  <c r="R246" i="4"/>
  <c r="P246" i="4"/>
  <c r="BI241" i="4"/>
  <c r="BH241" i="4"/>
  <c r="BG241" i="4"/>
  <c r="BF241" i="4"/>
  <c r="T241" i="4"/>
  <c r="R241" i="4"/>
  <c r="P241" i="4"/>
  <c r="BI237" i="4"/>
  <c r="BH237" i="4"/>
  <c r="BG237" i="4"/>
  <c r="BF237" i="4"/>
  <c r="T237" i="4"/>
  <c r="R237" i="4"/>
  <c r="P237" i="4"/>
  <c r="BI233" i="4"/>
  <c r="BH233" i="4"/>
  <c r="BG233" i="4"/>
  <c r="BF233" i="4"/>
  <c r="T233" i="4"/>
  <c r="R233" i="4"/>
  <c r="P233" i="4"/>
  <c r="BI228" i="4"/>
  <c r="BH228" i="4"/>
  <c r="BG228" i="4"/>
  <c r="BF228" i="4"/>
  <c r="T228" i="4"/>
  <c r="R228" i="4"/>
  <c r="P228" i="4"/>
  <c r="BI224" i="4"/>
  <c r="BH224" i="4"/>
  <c r="BG224" i="4"/>
  <c r="BF224" i="4"/>
  <c r="T224" i="4"/>
  <c r="R224" i="4"/>
  <c r="P224" i="4"/>
  <c r="BI219" i="4"/>
  <c r="BH219" i="4"/>
  <c r="BG219" i="4"/>
  <c r="BF219" i="4"/>
  <c r="T219" i="4"/>
  <c r="R219" i="4"/>
  <c r="P219" i="4"/>
  <c r="BI214" i="4"/>
  <c r="BH214" i="4"/>
  <c r="BG214" i="4"/>
  <c r="BF214" i="4"/>
  <c r="T214" i="4"/>
  <c r="R214" i="4"/>
  <c r="P214" i="4"/>
  <c r="BI208" i="4"/>
  <c r="BH208" i="4"/>
  <c r="BG208" i="4"/>
  <c r="BF208" i="4"/>
  <c r="T208" i="4"/>
  <c r="R208" i="4"/>
  <c r="P208" i="4"/>
  <c r="BI205" i="4"/>
  <c r="BH205" i="4"/>
  <c r="BG205" i="4"/>
  <c r="BF205" i="4"/>
  <c r="T205" i="4"/>
  <c r="R205" i="4"/>
  <c r="P205" i="4"/>
  <c r="BI199" i="4"/>
  <c r="BH199" i="4"/>
  <c r="BG199" i="4"/>
  <c r="BF199" i="4"/>
  <c r="T199" i="4"/>
  <c r="R199" i="4"/>
  <c r="P199" i="4"/>
  <c r="BI194" i="4"/>
  <c r="BH194" i="4"/>
  <c r="BG194" i="4"/>
  <c r="BF194" i="4"/>
  <c r="T194" i="4"/>
  <c r="R194" i="4"/>
  <c r="P194" i="4"/>
  <c r="BI189" i="4"/>
  <c r="BH189" i="4"/>
  <c r="BG189" i="4"/>
  <c r="BF189" i="4"/>
  <c r="T189" i="4"/>
  <c r="R189" i="4"/>
  <c r="P189" i="4"/>
  <c r="BI185" i="4"/>
  <c r="BH185" i="4"/>
  <c r="BG185" i="4"/>
  <c r="BF185" i="4"/>
  <c r="T185" i="4"/>
  <c r="R185" i="4"/>
  <c r="P185" i="4"/>
  <c r="BI181" i="4"/>
  <c r="BH181" i="4"/>
  <c r="BG181" i="4"/>
  <c r="BF181" i="4"/>
  <c r="T181" i="4"/>
  <c r="R181" i="4"/>
  <c r="P181" i="4"/>
  <c r="BI178" i="4"/>
  <c r="BH178" i="4"/>
  <c r="BG178" i="4"/>
  <c r="BF178" i="4"/>
  <c r="T178" i="4"/>
  <c r="R178" i="4"/>
  <c r="P178" i="4"/>
  <c r="BI173" i="4"/>
  <c r="BH173" i="4"/>
  <c r="BG173" i="4"/>
  <c r="BF173" i="4"/>
  <c r="T173" i="4"/>
  <c r="R173" i="4"/>
  <c r="P173" i="4"/>
  <c r="BI168" i="4"/>
  <c r="BH168" i="4"/>
  <c r="BG168" i="4"/>
  <c r="BF168" i="4"/>
  <c r="T168" i="4"/>
  <c r="R168" i="4"/>
  <c r="P168" i="4"/>
  <c r="BI164" i="4"/>
  <c r="BH164" i="4"/>
  <c r="BG164" i="4"/>
  <c r="BF164" i="4"/>
  <c r="T164" i="4"/>
  <c r="R164" i="4"/>
  <c r="P164" i="4"/>
  <c r="BI160" i="4"/>
  <c r="BH160" i="4"/>
  <c r="BG160" i="4"/>
  <c r="BF160" i="4"/>
  <c r="T160" i="4"/>
  <c r="R160" i="4"/>
  <c r="P160" i="4"/>
  <c r="BI156" i="4"/>
  <c r="BH156" i="4"/>
  <c r="BG156" i="4"/>
  <c r="BF156" i="4"/>
  <c r="T156" i="4"/>
  <c r="R156" i="4"/>
  <c r="P156" i="4"/>
  <c r="BI152" i="4"/>
  <c r="BH152" i="4"/>
  <c r="BG152" i="4"/>
  <c r="BF152" i="4"/>
  <c r="T152" i="4"/>
  <c r="R152" i="4"/>
  <c r="P152" i="4"/>
  <c r="BI147" i="4"/>
  <c r="BH147" i="4"/>
  <c r="BG147" i="4"/>
  <c r="BF147" i="4"/>
  <c r="T147" i="4"/>
  <c r="R147" i="4"/>
  <c r="P147" i="4"/>
  <c r="BI144" i="4"/>
  <c r="BH144" i="4"/>
  <c r="BG144" i="4"/>
  <c r="BF144" i="4"/>
  <c r="T144" i="4"/>
  <c r="R144" i="4"/>
  <c r="P144" i="4"/>
  <c r="BI140" i="4"/>
  <c r="BH140" i="4"/>
  <c r="BG140" i="4"/>
  <c r="BF140" i="4"/>
  <c r="T140" i="4"/>
  <c r="R140" i="4"/>
  <c r="P140" i="4"/>
  <c r="BI135" i="4"/>
  <c r="BH135" i="4"/>
  <c r="BG135" i="4"/>
  <c r="BF135" i="4"/>
  <c r="T135" i="4"/>
  <c r="R135" i="4"/>
  <c r="P135" i="4"/>
  <c r="BI127" i="4"/>
  <c r="BH127" i="4"/>
  <c r="BG127" i="4"/>
  <c r="BF127" i="4"/>
  <c r="T127" i="4"/>
  <c r="R127" i="4"/>
  <c r="P127" i="4"/>
  <c r="BI122" i="4"/>
  <c r="BH122" i="4"/>
  <c r="BG122" i="4"/>
  <c r="BF122" i="4"/>
  <c r="T122" i="4"/>
  <c r="R122" i="4"/>
  <c r="P122" i="4"/>
  <c r="BI117" i="4"/>
  <c r="BH117" i="4"/>
  <c r="BG117" i="4"/>
  <c r="BF117" i="4"/>
  <c r="T117" i="4"/>
  <c r="R117" i="4"/>
  <c r="P117" i="4"/>
  <c r="BI112" i="4"/>
  <c r="BH112" i="4"/>
  <c r="BG112" i="4"/>
  <c r="BF112" i="4"/>
  <c r="T112" i="4"/>
  <c r="R112" i="4"/>
  <c r="P112" i="4"/>
  <c r="BI108" i="4"/>
  <c r="BH108" i="4"/>
  <c r="BG108" i="4"/>
  <c r="BF108" i="4"/>
  <c r="T108" i="4"/>
  <c r="R108" i="4"/>
  <c r="P108" i="4"/>
  <c r="BI104" i="4"/>
  <c r="BH104" i="4"/>
  <c r="BG104" i="4"/>
  <c r="BF104" i="4"/>
  <c r="T104" i="4"/>
  <c r="R104" i="4"/>
  <c r="P104" i="4"/>
  <c r="BI101" i="4"/>
  <c r="BH101" i="4"/>
  <c r="BG101" i="4"/>
  <c r="BF101" i="4"/>
  <c r="T101" i="4"/>
  <c r="R101" i="4"/>
  <c r="P101" i="4"/>
  <c r="BI97" i="4"/>
  <c r="BH97" i="4"/>
  <c r="BG97" i="4"/>
  <c r="BF97" i="4"/>
  <c r="T97" i="4"/>
  <c r="R97" i="4"/>
  <c r="P97" i="4"/>
  <c r="BI94" i="4"/>
  <c r="BH94" i="4"/>
  <c r="BG94" i="4"/>
  <c r="BF94" i="4"/>
  <c r="T94" i="4"/>
  <c r="R94" i="4"/>
  <c r="P94" i="4"/>
  <c r="BI90" i="4"/>
  <c r="BH90" i="4"/>
  <c r="BG90" i="4"/>
  <c r="BF90" i="4"/>
  <c r="T90" i="4"/>
  <c r="R90" i="4"/>
  <c r="P90" i="4"/>
  <c r="J83" i="4"/>
  <c r="F83" i="4"/>
  <c r="F81" i="4"/>
  <c r="E79" i="4"/>
  <c r="J54" i="4"/>
  <c r="F54" i="4"/>
  <c r="F52" i="4"/>
  <c r="E50" i="4"/>
  <c r="J24" i="4"/>
  <c r="E24" i="4"/>
  <c r="J84" i="4" s="1"/>
  <c r="J23" i="4"/>
  <c r="J18" i="4"/>
  <c r="E18" i="4"/>
  <c r="F84" i="4" s="1"/>
  <c r="J17" i="4"/>
  <c r="J12" i="4"/>
  <c r="J81" i="4"/>
  <c r="E7" i="4"/>
  <c r="E48" i="4"/>
  <c r="J37" i="3"/>
  <c r="J36" i="3"/>
  <c r="AY56" i="1" s="1"/>
  <c r="J35" i="3"/>
  <c r="AX56" i="1"/>
  <c r="BI96" i="3"/>
  <c r="BH96" i="3"/>
  <c r="BG96" i="3"/>
  <c r="BF96" i="3"/>
  <c r="T96" i="3"/>
  <c r="R96" i="3"/>
  <c r="P96" i="3"/>
  <c r="BI92" i="3"/>
  <c r="BH92" i="3"/>
  <c r="BG92" i="3"/>
  <c r="BF92" i="3"/>
  <c r="T92" i="3"/>
  <c r="R92" i="3"/>
  <c r="P92" i="3"/>
  <c r="BI88" i="3"/>
  <c r="BH88" i="3"/>
  <c r="BG88" i="3"/>
  <c r="BF88" i="3"/>
  <c r="T88" i="3"/>
  <c r="R88" i="3"/>
  <c r="P88" i="3"/>
  <c r="BI84" i="3"/>
  <c r="BH84" i="3"/>
  <c r="BG84" i="3"/>
  <c r="BF84" i="3"/>
  <c r="T84" i="3"/>
  <c r="R84" i="3"/>
  <c r="P84" i="3"/>
  <c r="J77" i="3"/>
  <c r="F77" i="3"/>
  <c r="F75" i="3"/>
  <c r="E73" i="3"/>
  <c r="J54" i="3"/>
  <c r="F54" i="3"/>
  <c r="F52" i="3"/>
  <c r="E50" i="3"/>
  <c r="J24" i="3"/>
  <c r="E24" i="3"/>
  <c r="J55" i="3" s="1"/>
  <c r="J23" i="3"/>
  <c r="J18" i="3"/>
  <c r="E18" i="3"/>
  <c r="F78" i="3" s="1"/>
  <c r="J17" i="3"/>
  <c r="J12" i="3"/>
  <c r="J75" i="3"/>
  <c r="E7" i="3"/>
  <c r="E71" i="3"/>
  <c r="J37" i="2"/>
  <c r="J36" i="2"/>
  <c r="AY55" i="1" s="1"/>
  <c r="J35" i="2"/>
  <c r="AX55" i="1" s="1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2" i="2"/>
  <c r="BH192" i="2"/>
  <c r="BG192" i="2"/>
  <c r="BF192" i="2"/>
  <c r="T192" i="2"/>
  <c r="R192" i="2"/>
  <c r="P192" i="2"/>
  <c r="BI188" i="2"/>
  <c r="BH188" i="2"/>
  <c r="BG188" i="2"/>
  <c r="BF188" i="2"/>
  <c r="T188" i="2"/>
  <c r="R188" i="2"/>
  <c r="P188" i="2"/>
  <c r="BI184" i="2"/>
  <c r="BH184" i="2"/>
  <c r="BG184" i="2"/>
  <c r="BF184" i="2"/>
  <c r="T184" i="2"/>
  <c r="R184" i="2"/>
  <c r="P184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5" i="2"/>
  <c r="BH145" i="2"/>
  <c r="BG145" i="2"/>
  <c r="BF145" i="2"/>
  <c r="T145" i="2"/>
  <c r="R145" i="2"/>
  <c r="P145" i="2"/>
  <c r="BI141" i="2"/>
  <c r="BH141" i="2"/>
  <c r="BG141" i="2"/>
  <c r="BF141" i="2"/>
  <c r="T141" i="2"/>
  <c r="R141" i="2"/>
  <c r="P141" i="2"/>
  <c r="BI137" i="2"/>
  <c r="BH137" i="2"/>
  <c r="BG137" i="2"/>
  <c r="BF137" i="2"/>
  <c r="T137" i="2"/>
  <c r="R137" i="2"/>
  <c r="P137" i="2"/>
  <c r="BI133" i="2"/>
  <c r="BH133" i="2"/>
  <c r="BG133" i="2"/>
  <c r="BF133" i="2"/>
  <c r="T133" i="2"/>
  <c r="R133" i="2"/>
  <c r="P133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3" i="2"/>
  <c r="BH123" i="2"/>
  <c r="BG123" i="2"/>
  <c r="BF123" i="2"/>
  <c r="T123" i="2"/>
  <c r="R123" i="2"/>
  <c r="P123" i="2"/>
  <c r="BI120" i="2"/>
  <c r="BH120" i="2"/>
  <c r="BG120" i="2"/>
  <c r="BF120" i="2"/>
  <c r="T120" i="2"/>
  <c r="R120" i="2"/>
  <c r="P120" i="2"/>
  <c r="BI116" i="2"/>
  <c r="BH116" i="2"/>
  <c r="BG116" i="2"/>
  <c r="BF116" i="2"/>
  <c r="T116" i="2"/>
  <c r="R116" i="2"/>
  <c r="P116" i="2"/>
  <c r="BI112" i="2"/>
  <c r="BH112" i="2"/>
  <c r="BG112" i="2"/>
  <c r="BF112" i="2"/>
  <c r="T112" i="2"/>
  <c r="R112" i="2"/>
  <c r="P112" i="2"/>
  <c r="BI108" i="2"/>
  <c r="BH108" i="2"/>
  <c r="BG108" i="2"/>
  <c r="BF108" i="2"/>
  <c r="T108" i="2"/>
  <c r="R108" i="2"/>
  <c r="P108" i="2"/>
  <c r="BI104" i="2"/>
  <c r="BH104" i="2"/>
  <c r="BG104" i="2"/>
  <c r="BF104" i="2"/>
  <c r="T104" i="2"/>
  <c r="R104" i="2"/>
  <c r="P104" i="2"/>
  <c r="BI100" i="2"/>
  <c r="BH100" i="2"/>
  <c r="BG100" i="2"/>
  <c r="BF100" i="2"/>
  <c r="T100" i="2"/>
  <c r="R100" i="2"/>
  <c r="P100" i="2"/>
  <c r="BI96" i="2"/>
  <c r="BH96" i="2"/>
  <c r="BG96" i="2"/>
  <c r="BF96" i="2"/>
  <c r="T96" i="2"/>
  <c r="R96" i="2"/>
  <c r="P96" i="2"/>
  <c r="BI92" i="2"/>
  <c r="BH92" i="2"/>
  <c r="BG92" i="2"/>
  <c r="BF92" i="2"/>
  <c r="T92" i="2"/>
  <c r="R92" i="2"/>
  <c r="P92" i="2"/>
  <c r="BI88" i="2"/>
  <c r="BH88" i="2"/>
  <c r="BG88" i="2"/>
  <c r="BF88" i="2"/>
  <c r="T88" i="2"/>
  <c r="R88" i="2"/>
  <c r="P88" i="2"/>
  <c r="BI84" i="2"/>
  <c r="BH84" i="2"/>
  <c r="BG84" i="2"/>
  <c r="BF84" i="2"/>
  <c r="T84" i="2"/>
  <c r="R84" i="2"/>
  <c r="P84" i="2"/>
  <c r="J77" i="2"/>
  <c r="F77" i="2"/>
  <c r="F75" i="2"/>
  <c r="E73" i="2"/>
  <c r="J54" i="2"/>
  <c r="F54" i="2"/>
  <c r="F52" i="2"/>
  <c r="E50" i="2"/>
  <c r="J24" i="2"/>
  <c r="E24" i="2"/>
  <c r="J78" i="2" s="1"/>
  <c r="J23" i="2"/>
  <c r="J18" i="2"/>
  <c r="E18" i="2"/>
  <c r="F78" i="2" s="1"/>
  <c r="J17" i="2"/>
  <c r="J12" i="2"/>
  <c r="J75" i="2"/>
  <c r="E7" i="2"/>
  <c r="E71" i="2"/>
  <c r="L50" i="1"/>
  <c r="AM50" i="1"/>
  <c r="AM49" i="1"/>
  <c r="L49" i="1"/>
  <c r="AM47" i="1"/>
  <c r="L47" i="1"/>
  <c r="L45" i="1"/>
  <c r="L44" i="1"/>
  <c r="BK176" i="2"/>
  <c r="J126" i="2"/>
  <c r="BK158" i="2"/>
  <c r="BK199" i="2"/>
  <c r="BK88" i="3"/>
  <c r="BK140" i="4"/>
  <c r="J127" i="4"/>
  <c r="J274" i="4"/>
  <c r="J181" i="4"/>
  <c r="BK224" i="4"/>
  <c r="J140" i="4"/>
  <c r="J85" i="5"/>
  <c r="BK109" i="6"/>
  <c r="J84" i="2"/>
  <c r="BK133" i="2"/>
  <c r="J173" i="2"/>
  <c r="J133" i="2"/>
  <c r="J96" i="3"/>
  <c r="BK90" i="4"/>
  <c r="BK156" i="4"/>
  <c r="BK127" i="4"/>
  <c r="J199" i="4"/>
  <c r="J126" i="5"/>
  <c r="J109" i="6"/>
  <c r="BK155" i="2"/>
  <c r="J152" i="2"/>
  <c r="AS54" i="1"/>
  <c r="BK164" i="4"/>
  <c r="BK233" i="4"/>
  <c r="BK274" i="4"/>
  <c r="BK144" i="4"/>
  <c r="J214" i="4"/>
  <c r="BK115" i="5"/>
  <c r="BK110" i="5"/>
  <c r="J106" i="6"/>
  <c r="J167" i="2"/>
  <c r="BK167" i="2"/>
  <c r="J92" i="2"/>
  <c r="J155" i="2"/>
  <c r="J180" i="2"/>
  <c r="J92" i="3"/>
  <c r="BK135" i="4"/>
  <c r="BK185" i="4"/>
  <c r="J122" i="4"/>
  <c r="BK152" i="4"/>
  <c r="BK100" i="5"/>
  <c r="BK88" i="6"/>
  <c r="J92" i="6"/>
  <c r="J88" i="2"/>
  <c r="J141" i="2"/>
  <c r="BK184" i="2"/>
  <c r="J129" i="2"/>
  <c r="BK100" i="2"/>
  <c r="BK214" i="4"/>
  <c r="BK253" i="4"/>
  <c r="J90" i="4"/>
  <c r="J228" i="4"/>
  <c r="BK112" i="4"/>
  <c r="BK173" i="4"/>
  <c r="J103" i="5"/>
  <c r="BK97" i="6"/>
  <c r="J85" i="6"/>
  <c r="J176" i="2"/>
  <c r="J96" i="2"/>
  <c r="BK161" i="2"/>
  <c r="BK88" i="2"/>
  <c r="BK265" i="4"/>
  <c r="BK160" i="4"/>
  <c r="BK228" i="4"/>
  <c r="BK117" i="4"/>
  <c r="J265" i="4"/>
  <c r="J164" i="4"/>
  <c r="BK96" i="5"/>
  <c r="J93" i="5"/>
  <c r="J196" i="2"/>
  <c r="BK170" i="2"/>
  <c r="J100" i="2"/>
  <c r="BK112" i="2"/>
  <c r="BK149" i="2"/>
  <c r="BK250" i="4"/>
  <c r="J104" i="4"/>
  <c r="J108" i="4"/>
  <c r="J205" i="4"/>
  <c r="BK97" i="4"/>
  <c r="BK178" i="4"/>
  <c r="J96" i="5"/>
  <c r="BK106" i="6"/>
  <c r="BK92" i="6"/>
  <c r="BK104" i="2"/>
  <c r="BK129" i="2"/>
  <c r="J192" i="2"/>
  <c r="BK123" i="2"/>
  <c r="BK261" i="4"/>
  <c r="BK108" i="4"/>
  <c r="BK199" i="4"/>
  <c r="BK168" i="4"/>
  <c r="J168" i="4"/>
  <c r="J120" i="5"/>
  <c r="BK89" i="5"/>
  <c r="J123" i="2"/>
  <c r="BK108" i="2"/>
  <c r="J170" i="2"/>
  <c r="J108" i="2"/>
  <c r="BK92" i="3"/>
  <c r="J117" i="4"/>
  <c r="BK208" i="4"/>
  <c r="BK104" i="4"/>
  <c r="J189" i="4"/>
  <c r="J253" i="4"/>
  <c r="J160" i="4"/>
  <c r="BK106" i="5"/>
  <c r="J100" i="6"/>
  <c r="J116" i="2"/>
  <c r="J112" i="2"/>
  <c r="J149" i="2"/>
  <c r="BK152" i="2"/>
  <c r="J233" i="4"/>
  <c r="J112" i="4"/>
  <c r="BK194" i="4"/>
  <c r="J97" i="4"/>
  <c r="J250" i="4"/>
  <c r="J135" i="4"/>
  <c r="BK120" i="5"/>
  <c r="J88" i="6"/>
  <c r="BK188" i="2"/>
  <c r="BK137" i="2"/>
  <c r="J145" i="2"/>
  <c r="BK192" i="2"/>
  <c r="BK84" i="3"/>
  <c r="BK122" i="4"/>
  <c r="BK181" i="4"/>
  <c r="BK269" i="4"/>
  <c r="J185" i="4"/>
  <c r="BK256" i="4"/>
  <c r="J144" i="4"/>
  <c r="BK93" i="5"/>
  <c r="BK85" i="6"/>
  <c r="J97" i="6"/>
  <c r="BK196" i="2"/>
  <c r="J104" i="2"/>
  <c r="BK164" i="2"/>
  <c r="BK96" i="2"/>
  <c r="J84" i="3"/>
  <c r="J173" i="4"/>
  <c r="J237" i="4"/>
  <c r="BK101" i="4"/>
  <c r="BK205" i="4"/>
  <c r="J89" i="5"/>
  <c r="J100" i="5"/>
  <c r="BK100" i="6"/>
  <c r="J184" i="2"/>
  <c r="J164" i="2"/>
  <c r="BK84" i="2"/>
  <c r="BK141" i="2"/>
  <c r="J161" i="2"/>
  <c r="BK241" i="4"/>
  <c r="BK94" i="4"/>
  <c r="BK189" i="4"/>
  <c r="J261" i="4"/>
  <c r="BK147" i="4"/>
  <c r="J208" i="4"/>
  <c r="BK103" i="5"/>
  <c r="J106" i="5"/>
  <c r="J94" i="6"/>
  <c r="BK173" i="2"/>
  <c r="J158" i="2"/>
  <c r="J188" i="2"/>
  <c r="BK116" i="2"/>
  <c r="J88" i="3"/>
  <c r="J194" i="4"/>
  <c r="J241" i="4"/>
  <c r="J156" i="4"/>
  <c r="BK219" i="4"/>
  <c r="J115" i="5"/>
  <c r="BK85" i="5"/>
  <c r="BK92" i="2"/>
  <c r="J120" i="2"/>
  <c r="BK126" i="2"/>
  <c r="BK96" i="3"/>
  <c r="J219" i="4"/>
  <c r="J256" i="4"/>
  <c r="J152" i="4"/>
  <c r="BK246" i="4"/>
  <c r="J178" i="4"/>
  <c r="J246" i="4"/>
  <c r="J94" i="4"/>
  <c r="J110" i="5"/>
  <c r="BK94" i="6"/>
  <c r="J199" i="2"/>
  <c r="BK145" i="2"/>
  <c r="BK180" i="2"/>
  <c r="J137" i="2"/>
  <c r="BK120" i="2"/>
  <c r="J224" i="4"/>
  <c r="J269" i="4"/>
  <c r="J147" i="4"/>
  <c r="BK237" i="4"/>
  <c r="J101" i="4"/>
  <c r="BK126" i="5"/>
  <c r="J102" i="6"/>
  <c r="BK102" i="6"/>
  <c r="P83" i="2" l="1"/>
  <c r="P82" i="2" s="1"/>
  <c r="P81" i="2" s="1"/>
  <c r="AU55" i="1" s="1"/>
  <c r="BK83" i="3"/>
  <c r="J83" i="3" s="1"/>
  <c r="J61" i="3" s="1"/>
  <c r="BK89" i="4"/>
  <c r="J89" i="4"/>
  <c r="J61" i="4" s="1"/>
  <c r="T83" i="2"/>
  <c r="T82" i="2" s="1"/>
  <c r="T81" i="2" s="1"/>
  <c r="T83" i="3"/>
  <c r="T82" i="3"/>
  <c r="T81" i="3" s="1"/>
  <c r="R89" i="4"/>
  <c r="P193" i="4"/>
  <c r="R193" i="4"/>
  <c r="P213" i="4"/>
  <c r="BK245" i="4"/>
  <c r="J245" i="4" s="1"/>
  <c r="J64" i="4" s="1"/>
  <c r="R245" i="4"/>
  <c r="T260" i="4"/>
  <c r="P84" i="5"/>
  <c r="P83" i="5" s="1"/>
  <c r="P82" i="5" s="1"/>
  <c r="AU58" i="1" s="1"/>
  <c r="R83" i="2"/>
  <c r="R82" i="2" s="1"/>
  <c r="R81" i="2" s="1"/>
  <c r="R83" i="3"/>
  <c r="R82" i="3" s="1"/>
  <c r="R81" i="3" s="1"/>
  <c r="P89" i="4"/>
  <c r="BK193" i="4"/>
  <c r="J193" i="4" s="1"/>
  <c r="J62" i="4" s="1"/>
  <c r="T193" i="4"/>
  <c r="T213" i="4"/>
  <c r="T245" i="4"/>
  <c r="BK260" i="4"/>
  <c r="J260" i="4" s="1"/>
  <c r="J66" i="4" s="1"/>
  <c r="R260" i="4"/>
  <c r="T84" i="5"/>
  <c r="T83" i="5" s="1"/>
  <c r="T82" i="5" s="1"/>
  <c r="BK84" i="6"/>
  <c r="J84" i="6" s="1"/>
  <c r="J61" i="6" s="1"/>
  <c r="R84" i="6"/>
  <c r="BK91" i="6"/>
  <c r="J91" i="6" s="1"/>
  <c r="J62" i="6" s="1"/>
  <c r="R91" i="6"/>
  <c r="BK83" i="2"/>
  <c r="J83" i="2" s="1"/>
  <c r="J61" i="2" s="1"/>
  <c r="P83" i="3"/>
  <c r="P82" i="3" s="1"/>
  <c r="P81" i="3" s="1"/>
  <c r="AU56" i="1" s="1"/>
  <c r="T89" i="4"/>
  <c r="T88" i="4" s="1"/>
  <c r="T87" i="4" s="1"/>
  <c r="BK213" i="4"/>
  <c r="J213" i="4"/>
  <c r="J63" i="4" s="1"/>
  <c r="R213" i="4"/>
  <c r="P245" i="4"/>
  <c r="P260" i="4"/>
  <c r="BK84" i="5"/>
  <c r="J84" i="5" s="1"/>
  <c r="J61" i="5" s="1"/>
  <c r="R84" i="5"/>
  <c r="R83" i="5" s="1"/>
  <c r="R82" i="5" s="1"/>
  <c r="P84" i="6"/>
  <c r="T84" i="6"/>
  <c r="P91" i="6"/>
  <c r="T91" i="6"/>
  <c r="BK255" i="4"/>
  <c r="J255" i="4" s="1"/>
  <c r="J65" i="4" s="1"/>
  <c r="BK273" i="4"/>
  <c r="J273" i="4" s="1"/>
  <c r="J67" i="4" s="1"/>
  <c r="BK125" i="5"/>
  <c r="J125" i="5" s="1"/>
  <c r="J62" i="5" s="1"/>
  <c r="E72" i="6"/>
  <c r="BE94" i="6"/>
  <c r="BE106" i="6"/>
  <c r="F55" i="6"/>
  <c r="J76" i="6"/>
  <c r="BE85" i="6"/>
  <c r="BE92" i="6"/>
  <c r="BE102" i="6"/>
  <c r="J55" i="6"/>
  <c r="BE97" i="6"/>
  <c r="BE88" i="6"/>
  <c r="BE100" i="6"/>
  <c r="BE109" i="6"/>
  <c r="E72" i="5"/>
  <c r="BE89" i="5"/>
  <c r="BE93" i="5"/>
  <c r="BE96" i="5"/>
  <c r="BE100" i="5"/>
  <c r="F55" i="5"/>
  <c r="J79" i="5"/>
  <c r="BE85" i="5"/>
  <c r="BE103" i="5"/>
  <c r="BE110" i="5"/>
  <c r="J52" i="5"/>
  <c r="BE106" i="5"/>
  <c r="BE115" i="5"/>
  <c r="BE120" i="5"/>
  <c r="BE126" i="5"/>
  <c r="E77" i="4"/>
  <c r="BE90" i="4"/>
  <c r="BE104" i="4"/>
  <c r="BE108" i="4"/>
  <c r="BE112" i="4"/>
  <c r="BE122" i="4"/>
  <c r="BE135" i="4"/>
  <c r="BE140" i="4"/>
  <c r="BE156" i="4"/>
  <c r="BE189" i="4"/>
  <c r="BE194" i="4"/>
  <c r="BE241" i="4"/>
  <c r="J55" i="4"/>
  <c r="BE101" i="4"/>
  <c r="BE147" i="4"/>
  <c r="BE199" i="4"/>
  <c r="BE214" i="4"/>
  <c r="BE228" i="4"/>
  <c r="BE237" i="4"/>
  <c r="BE250" i="4"/>
  <c r="BE256" i="4"/>
  <c r="BE269" i="4"/>
  <c r="BE274" i="4"/>
  <c r="J52" i="4"/>
  <c r="F55" i="4"/>
  <c r="BE117" i="4"/>
  <c r="BE127" i="4"/>
  <c r="BE144" i="4"/>
  <c r="BE160" i="4"/>
  <c r="BE164" i="4"/>
  <c r="BE168" i="4"/>
  <c r="BE173" i="4"/>
  <c r="BE219" i="4"/>
  <c r="BE246" i="4"/>
  <c r="BE261" i="4"/>
  <c r="BE265" i="4"/>
  <c r="BE94" i="4"/>
  <c r="BE97" i="4"/>
  <c r="BE152" i="4"/>
  <c r="BE178" i="4"/>
  <c r="BE181" i="4"/>
  <c r="BE185" i="4"/>
  <c r="BE205" i="4"/>
  <c r="BE208" i="4"/>
  <c r="BE224" i="4"/>
  <c r="BE233" i="4"/>
  <c r="BE253" i="4"/>
  <c r="BK82" i="2"/>
  <c r="J82" i="2"/>
  <c r="J60" i="2" s="1"/>
  <c r="F55" i="3"/>
  <c r="J78" i="3"/>
  <c r="BE84" i="3"/>
  <c r="BE92" i="3"/>
  <c r="J52" i="3"/>
  <c r="E48" i="3"/>
  <c r="BE88" i="3"/>
  <c r="BE96" i="3"/>
  <c r="E48" i="2"/>
  <c r="J52" i="2"/>
  <c r="F55" i="2"/>
  <c r="BE88" i="2"/>
  <c r="BE92" i="2"/>
  <c r="BE104" i="2"/>
  <c r="BE112" i="2"/>
  <c r="BE164" i="2"/>
  <c r="BE170" i="2"/>
  <c r="BE176" i="2"/>
  <c r="BE188" i="2"/>
  <c r="J55" i="2"/>
  <c r="BE84" i="2"/>
  <c r="BE100" i="2"/>
  <c r="BE116" i="2"/>
  <c r="BE126" i="2"/>
  <c r="BE152" i="2"/>
  <c r="BE173" i="2"/>
  <c r="BE180" i="2"/>
  <c r="BE192" i="2"/>
  <c r="BE199" i="2"/>
  <c r="BE123" i="2"/>
  <c r="BE129" i="2"/>
  <c r="BE133" i="2"/>
  <c r="BE137" i="2"/>
  <c r="BE141" i="2"/>
  <c r="BE155" i="2"/>
  <c r="BE161" i="2"/>
  <c r="BE167" i="2"/>
  <c r="BE184" i="2"/>
  <c r="BE96" i="2"/>
  <c r="BE108" i="2"/>
  <c r="BE120" i="2"/>
  <c r="BE145" i="2"/>
  <c r="BE149" i="2"/>
  <c r="BE158" i="2"/>
  <c r="BE196" i="2"/>
  <c r="F37" i="4"/>
  <c r="BD57" i="1"/>
  <c r="F34" i="5"/>
  <c r="BA58" i="1" s="1"/>
  <c r="J34" i="6"/>
  <c r="AW59" i="1" s="1"/>
  <c r="F35" i="4"/>
  <c r="BB57" i="1" s="1"/>
  <c r="J34" i="5"/>
  <c r="AW58" i="1" s="1"/>
  <c r="F35" i="6"/>
  <c r="BB59" i="1" s="1"/>
  <c r="J34" i="2"/>
  <c r="AW55" i="1"/>
  <c r="F37" i="6"/>
  <c r="BD59" i="1" s="1"/>
  <c r="F36" i="2"/>
  <c r="BC55" i="1"/>
  <c r="F35" i="3"/>
  <c r="BB56" i="1" s="1"/>
  <c r="F34" i="4"/>
  <c r="BA57" i="1"/>
  <c r="F36" i="5"/>
  <c r="BC58" i="1" s="1"/>
  <c r="F37" i="2"/>
  <c r="BD55" i="1" s="1"/>
  <c r="F37" i="3"/>
  <c r="BD56" i="1" s="1"/>
  <c r="F36" i="4"/>
  <c r="BC57" i="1"/>
  <c r="F36" i="3"/>
  <c r="BC56" i="1" s="1"/>
  <c r="F37" i="5"/>
  <c r="BD58" i="1"/>
  <c r="F34" i="2"/>
  <c r="BA55" i="1" s="1"/>
  <c r="F34" i="3"/>
  <c r="BA56" i="1"/>
  <c r="F36" i="6"/>
  <c r="BC59" i="1" s="1"/>
  <c r="F34" i="6"/>
  <c r="BA59" i="1" s="1"/>
  <c r="J34" i="3"/>
  <c r="AW56" i="1" s="1"/>
  <c r="J34" i="4"/>
  <c r="AW57" i="1"/>
  <c r="F35" i="5"/>
  <c r="BB58" i="1" s="1"/>
  <c r="F35" i="2"/>
  <c r="BB55" i="1"/>
  <c r="P83" i="6" l="1"/>
  <c r="P82" i="6" s="1"/>
  <c r="AU59" i="1" s="1"/>
  <c r="R83" i="6"/>
  <c r="R82" i="6"/>
  <c r="P88" i="4"/>
  <c r="P87" i="4" s="1"/>
  <c r="AU57" i="1" s="1"/>
  <c r="R88" i="4"/>
  <c r="R87" i="4" s="1"/>
  <c r="T83" i="6"/>
  <c r="T82" i="6" s="1"/>
  <c r="BK82" i="3"/>
  <c r="J82" i="3" s="1"/>
  <c r="J60" i="3" s="1"/>
  <c r="BK83" i="5"/>
  <c r="J83" i="5" s="1"/>
  <c r="J60" i="5" s="1"/>
  <c r="BK88" i="4"/>
  <c r="BK87" i="4" s="1"/>
  <c r="J87" i="4" s="1"/>
  <c r="J30" i="4" s="1"/>
  <c r="AG57" i="1" s="1"/>
  <c r="BK83" i="6"/>
  <c r="BK82" i="6" s="1"/>
  <c r="J82" i="6" s="1"/>
  <c r="J59" i="6" s="1"/>
  <c r="BK81" i="2"/>
  <c r="J81" i="2" s="1"/>
  <c r="J59" i="2" s="1"/>
  <c r="J33" i="2"/>
  <c r="AV55" i="1" s="1"/>
  <c r="AT55" i="1" s="1"/>
  <c r="F33" i="3"/>
  <c r="AZ56" i="1" s="1"/>
  <c r="F33" i="2"/>
  <c r="AZ55" i="1" s="1"/>
  <c r="F33" i="5"/>
  <c r="AZ58" i="1" s="1"/>
  <c r="F33" i="6"/>
  <c r="AZ59" i="1" s="1"/>
  <c r="J33" i="6"/>
  <c r="AV59" i="1" s="1"/>
  <c r="AT59" i="1" s="1"/>
  <c r="BA54" i="1"/>
  <c r="W30" i="1" s="1"/>
  <c r="J33" i="4"/>
  <c r="AV57" i="1" s="1"/>
  <c r="AT57" i="1" s="1"/>
  <c r="BC54" i="1"/>
  <c r="W32" i="1" s="1"/>
  <c r="BD54" i="1"/>
  <c r="W33" i="1" s="1"/>
  <c r="BB54" i="1"/>
  <c r="W31" i="1" s="1"/>
  <c r="J33" i="3"/>
  <c r="AV56" i="1" s="1"/>
  <c r="AT56" i="1" s="1"/>
  <c r="F33" i="4"/>
  <c r="AZ57" i="1"/>
  <c r="J33" i="5"/>
  <c r="AV58" i="1" s="1"/>
  <c r="AT58" i="1" s="1"/>
  <c r="BK81" i="3" l="1"/>
  <c r="J81" i="3" s="1"/>
  <c r="J30" i="3" s="1"/>
  <c r="AG56" i="1" s="1"/>
  <c r="BK82" i="5"/>
  <c r="J82" i="5" s="1"/>
  <c r="J59" i="5" s="1"/>
  <c r="J88" i="4"/>
  <c r="J60" i="4" s="1"/>
  <c r="J83" i="6"/>
  <c r="J60" i="6" s="1"/>
  <c r="J59" i="4"/>
  <c r="J39" i="4"/>
  <c r="AN57" i="1"/>
  <c r="AU54" i="1"/>
  <c r="AX54" i="1"/>
  <c r="AY54" i="1"/>
  <c r="J30" i="6"/>
  <c r="AG59" i="1" s="1"/>
  <c r="J30" i="2"/>
  <c r="AG55" i="1" s="1"/>
  <c r="AW54" i="1"/>
  <c r="AK30" i="1" s="1"/>
  <c r="AZ54" i="1"/>
  <c r="AV54" i="1" s="1"/>
  <c r="AK29" i="1" s="1"/>
  <c r="J39" i="6" l="1"/>
  <c r="J39" i="3"/>
  <c r="J59" i="3"/>
  <c r="J39" i="2"/>
  <c r="AN55" i="1"/>
  <c r="AN56" i="1"/>
  <c r="AN59" i="1"/>
  <c r="AT54" i="1"/>
  <c r="J30" i="5"/>
  <c r="AG58" i="1" s="1"/>
  <c r="AG54" i="1" s="1"/>
  <c r="AK26" i="1" s="1"/>
  <c r="AK35" i="1" s="1"/>
  <c r="W29" i="1"/>
  <c r="J39" i="5" l="1"/>
  <c r="AN58" i="1"/>
  <c r="AN54" i="1"/>
</calcChain>
</file>

<file path=xl/sharedStrings.xml><?xml version="1.0" encoding="utf-8"?>
<sst xmlns="http://schemas.openxmlformats.org/spreadsheetml/2006/main" count="4322" uniqueCount="929">
  <si>
    <t>Export Komplet</t>
  </si>
  <si>
    <t>VZ</t>
  </si>
  <si>
    <t>2.0</t>
  </si>
  <si>
    <t>ZAMOK</t>
  </si>
  <si>
    <t>False</t>
  </si>
  <si>
    <t>{f4264f23-c8df-4b2d-b701-c5e1ce86585a}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</si>
  <si>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</si>
  <si>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</si>
  <si>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</si>
  <si>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</si>
  <si>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</si>
  <si>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</si>
  <si>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</si>
  <si>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</si>
  <si>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PAV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</si>
  <si>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</si>
  <si>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</si>
  <si>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Podolský potok, Heřmanův Městec, těžení sedimentů, oprava úpravy, ř. km 12,300-12,565</t>
  </si>
  <si>
    <t>KSO:</t>
  </si>
  <si>
    <t/>
  </si>
  <si>
    <t>CC-CZ:</t>
  </si>
  <si>
    <t>Místo:</t>
  </si>
  <si>
    <t xml:space="preserve"> </t>
  </si>
  <si>
    <t>Datum:</t>
  </si>
  <si>
    <t>11. 7. 2022</t>
  </si>
  <si>
    <t>Zadavatel:</t>
  </si>
  <si>
    <t>IČ:</t>
  </si>
  <si>
    <t>Povodí Labe, státní podnik, Hradec Králové</t>
  </si>
  <si>
    <t>DIČ:</t>
  </si>
  <si>
    <t>Uchazeč:</t>
  </si>
  <si>
    <t>Vyplň údaj</t>
  </si>
  <si>
    <t>Projektant:</t>
  </si>
  <si>
    <t>Agroprojekce Litomyšl,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</si>
  <si>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</si>
  <si>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</si>
  <si>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</si>
  <si>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</si>
  <si>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</si>
  <si>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</si>
  <si>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</si>
  <si>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</si>
  <si>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</si>
  <si>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</si>
  <si>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</si>
  <si>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</si>
  <si>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</si>
  <si>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</si>
  <si>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</si>
  <si>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</si>
  <si>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</si>
  <si>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</si>
  <si>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</si>
  <si>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</si>
  <si>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</si>
  <si>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</si>
  <si>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</si>
  <si>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</si>
  <si>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</si>
  <si>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</si>
  <si>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</si>
  <si>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</si>
  <si>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</si>
  <si>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</si>
  <si>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</si>
  <si>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</si>
  <si>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</si>
  <si>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</si>
  <si>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</si>
  <si>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</si>
  <si>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</si>
  <si>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</si>
  <si>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</si>
  <si>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</si>
  <si>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</si>
  <si>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</si>
  <si>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</si>
  <si>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</si>
  <si>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Odstranění nežádoucích dřevin</t>
  </si>
  <si>
    <t>STA</t>
  </si>
  <si>
    <t>1</t>
  </si>
  <si>
    <t>{2794a6bc-da9d-44ab-8955-2d6de20c22f1}</t>
  </si>
  <si>
    <t>2</t>
  </si>
  <si>
    <t>SO-02</t>
  </si>
  <si>
    <t>Odstranění sedimentů</t>
  </si>
  <si>
    <t>{c8c4b882-b27c-4c96-ae2e-cfd0c6080175}</t>
  </si>
  <si>
    <t>833 2</t>
  </si>
  <si>
    <t>SO-03</t>
  </si>
  <si>
    <t>Lokální oprava opevnění</t>
  </si>
  <si>
    <t>{f8496891-b217-431b-b8de-1572a9f4870f}</t>
  </si>
  <si>
    <t>SO-04</t>
  </si>
  <si>
    <t>Náhradní výsadba</t>
  </si>
  <si>
    <t>{6e0a5e73-c034-4bda-ad44-8029bf0a6a3f}</t>
  </si>
  <si>
    <t>823 2</t>
  </si>
  <si>
    <t>VON</t>
  </si>
  <si>
    <t>Vedlejší a ostatní náklady</t>
  </si>
  <si>
    <t>{66f145c6-3c00-4cab-bc98-40de2e93d7ce}</t>
  </si>
  <si>
    <t>KRYCÍ LIST SOUPISU PRACÍ</t>
  </si>
  <si>
    <t>Objekt:</t>
  </si>
  <si>
    <t>SO-01 - Odstranění nežádoucích dřevin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</si>
  <si>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</si>
  <si>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</si>
  <si>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</si>
  <si>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</si>
  <si>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</si>
  <si>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</si>
  <si>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</si>
  <si>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</si>
  <si>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</si>
  <si>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</si>
  <si>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</si>
  <si>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</si>
  <si>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</si>
  <si>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</si>
  <si>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</si>
  <si>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</si>
  <si>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</si>
  <si>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</si>
  <si>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</si>
  <si>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</si>
  <si>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</si>
  <si>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</si>
  <si>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</si>
  <si>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</si>
  <si>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111251102</t>
  </si>
  <si>
    <t>Odstranění křovin a stromů průměru kmene do 100 mm i s kořeny sklonu terénu do 1:5 z celkové plochy přes 100 do 500 m2 strojně</t>
  </si>
  <si>
    <t>m2</t>
  </si>
  <si>
    <t>CS ÚRS 2022 02</t>
  </si>
  <si>
    <t>4</t>
  </si>
  <si>
    <t>149057724</t>
  </si>
  <si>
    <t>PP</t>
  </si>
  <si>
    <t>Odstranění křovin a stromů s odstraněním kořenů strojně průměru kmene do 100 mm v rovině nebo ve svahu sklonu terénu do 1:5, při celkové ploše přes 100 do 500 m2</t>
  </si>
  <si>
    <t>Online PSC</t>
  </si>
  <si>
    <t>https://podminky.urs.cz/item/CS_URS_2022_02/111251102</t>
  </si>
  <si>
    <t>VV</t>
  </si>
  <si>
    <t>"viz. Tabulka kácení D.1.1.5." 387,0</t>
  </si>
  <si>
    <t>112101101</t>
  </si>
  <si>
    <t>Odstranění stromů listnatých průměru kmene přes 100 do 300 mm</t>
  </si>
  <si>
    <t>kus</t>
  </si>
  <si>
    <t>1884611224</t>
  </si>
  <si>
    <t>Odstranění stromů s odřezáním kmene a s odvětvením listnatých, průměru kmene přes 100 do 300 mm</t>
  </si>
  <si>
    <t>https://podminky.urs.cz/item/CS_URS_2022_02/112101101</t>
  </si>
  <si>
    <t>"viz. Tabulka kácení D.1.1.5." 45,0</t>
  </si>
  <si>
    <t>3</t>
  </si>
  <si>
    <t>112101102</t>
  </si>
  <si>
    <t>Odstranění stromů listnatých průměru kmene přes 300 do 500 mm</t>
  </si>
  <si>
    <t>1623253658</t>
  </si>
  <si>
    <t>Odstranění stromů s odřezáním kmene a s odvětvením listnatých, průměru kmene přes 300 do 500 mm</t>
  </si>
  <si>
    <t>https://podminky.urs.cz/item/CS_URS_2022_02/112101102</t>
  </si>
  <si>
    <t>"viz. Tabulka kácení D.1.1.5." 6,0</t>
  </si>
  <si>
    <t>112101103</t>
  </si>
  <si>
    <t>Odstranění stromů listnatých průměru kmene přes 500 do 700 mm</t>
  </si>
  <si>
    <t>-733317424</t>
  </si>
  <si>
    <t>Odstranění stromů s odřezáním kmene a s odvětvením listnatých, průměru kmene přes 500 do 700 mm</t>
  </si>
  <si>
    <t>https://podminky.urs.cz/item/CS_URS_2022_02/112101103</t>
  </si>
  <si>
    <t>"viz. Tabulka kácení D.1.1.5." 2,0</t>
  </si>
  <si>
    <t>5</t>
  </si>
  <si>
    <t>112101104</t>
  </si>
  <si>
    <t>Odstranění stromů listnatých průměru kmene přes 700 do 900 mm</t>
  </si>
  <si>
    <t>-599200724</t>
  </si>
  <si>
    <t>Odstranění stromů s odřezáním kmene a s odvětvením listnatých, průměru kmene přes 700 do 900 mm</t>
  </si>
  <si>
    <t>https://podminky.urs.cz/item/CS_URS_2022_02/112101104</t>
  </si>
  <si>
    <t>6</t>
  </si>
  <si>
    <t>112101105</t>
  </si>
  <si>
    <t>Odstranění stromů listnatých průměru kmene přes 900 do 1100 mm</t>
  </si>
  <si>
    <t>-1375231793</t>
  </si>
  <si>
    <t>Odstranění stromů s odřezáním kmene a s odvětvením listnatých, průměru kmene přes 900 do 1100 mm</t>
  </si>
  <si>
    <t>https://podminky.urs.cz/item/CS_URS_2022_02/112101105</t>
  </si>
  <si>
    <t>"viz. Tabulka kácení D.1.1.5." 3,0</t>
  </si>
  <si>
    <t>7</t>
  </si>
  <si>
    <t>112155215</t>
  </si>
  <si>
    <t>Štěpkování solitérních stromků a větví průměru kmene do 300 mm s naložením</t>
  </si>
  <si>
    <t>-98511977</t>
  </si>
  <si>
    <t>Štěpkování s naložením na dopravní prostředek a odvozem do 20 km stromků a větví solitérů, průměru kmene do 300 mm</t>
  </si>
  <si>
    <t>https://podminky.urs.cz/item/CS_URS_2022_02/112155215</t>
  </si>
  <si>
    <t>"větve vč. kmenů" 45,0</t>
  </si>
  <si>
    <t>8</t>
  </si>
  <si>
    <t>112155221</t>
  </si>
  <si>
    <t>Štěpkování solitérních stromků a větví průměru kmene přes 300 do 500 mm s naložením</t>
  </si>
  <si>
    <t>-1186433947</t>
  </si>
  <si>
    <t>Štěpkování s naložením na dopravní prostředek a odvozem do 20 km stromků a větví solitérů, průměru kmene přes 300 do 500 mm</t>
  </si>
  <si>
    <t>https://podminky.urs.cz/item/CS_URS_2022_02/112155221</t>
  </si>
  <si>
    <t>"větve" 6,0</t>
  </si>
  <si>
    <t>9</t>
  </si>
  <si>
    <t>112155225</t>
  </si>
  <si>
    <t>Štěpkování solitérních stromků a větví průměru kmene přes 500 do 700 mm s naložením</t>
  </si>
  <si>
    <t>-57902780</t>
  </si>
  <si>
    <t>Štěpkování s naložením na dopravní prostředek a odvozem do 20 km stromků a větví solitérů, průměru kmene přes 500 do 700 mm</t>
  </si>
  <si>
    <t>https://podminky.urs.cz/item/CS_URS_2022_02/112155225</t>
  </si>
  <si>
    <t>"větve" 2,0</t>
  </si>
  <si>
    <t>10</t>
  </si>
  <si>
    <t>112159991-R</t>
  </si>
  <si>
    <t>Štěpkování solitérních stromků a větví průměru kmene do 900 mm s naložením</t>
  </si>
  <si>
    <t>-2064843366</t>
  </si>
  <si>
    <t>Štěpkování s naložením na dopravní prostředek a odvozem do 20 km stromků a větví solitérů, průměru kmene přes 700 do 900 mm</t>
  </si>
  <si>
    <t>11</t>
  </si>
  <si>
    <t>112159992-R</t>
  </si>
  <si>
    <t>Štěpkování solitérních stromků a větví průměru kmene do 1100 mm s naložením</t>
  </si>
  <si>
    <t>197027076</t>
  </si>
  <si>
    <t>Štěpkování s naložením na dopravní prostředek a odvozem do 20 km stromků a větví solitérů, průměru kmene přes 900 do 1100 mm</t>
  </si>
  <si>
    <t>"větve" 3,0</t>
  </si>
  <si>
    <t>12</t>
  </si>
  <si>
    <t>112155311</t>
  </si>
  <si>
    <t>Štěpkování keřového porostu středně hustého s naložením</t>
  </si>
  <si>
    <t>1833723074</t>
  </si>
  <si>
    <t>Štěpkování s naložením na dopravní prostředek a odvozem do 20 km keřového porostu středně hustého</t>
  </si>
  <si>
    <t>https://podminky.urs.cz/item/CS_URS_2022_02/112155311</t>
  </si>
  <si>
    <t>13</t>
  </si>
  <si>
    <t>112251101</t>
  </si>
  <si>
    <t>Odstranění pařezů průměru přes 100 do 300 mm</t>
  </si>
  <si>
    <t>67884352</t>
  </si>
  <si>
    <t>Odstranění pařezů strojně s jejich vykopáním nebo vytrháním průměru přes 100 do 300 mm</t>
  </si>
  <si>
    <t>https://podminky.urs.cz/item/CS_URS_2022_02/112251101</t>
  </si>
  <si>
    <t>14</t>
  </si>
  <si>
    <t>112251102</t>
  </si>
  <si>
    <t>Odstranění pařezů průměru přes 300 do 500 mm</t>
  </si>
  <si>
    <t>-1326714452</t>
  </si>
  <si>
    <t>Odstranění pařezů strojně s jejich vykopáním nebo vytrháním průměru přes 300 do 500 mm</t>
  </si>
  <si>
    <t>https://podminky.urs.cz/item/CS_URS_2022_02/112251102</t>
  </si>
  <si>
    <t>112251103</t>
  </si>
  <si>
    <t>Odstranění pařezů průměru přes 500 do 700 mm</t>
  </si>
  <si>
    <t>338301830</t>
  </si>
  <si>
    <t>Odstranění pařezů strojně s jejich vykopáním nebo vytrháním průměru přes 500 do 700 mm</t>
  </si>
  <si>
    <t>https://podminky.urs.cz/item/CS_URS_2022_02/112251103</t>
  </si>
  <si>
    <t>"viz. Tabulka kácení D.1.1.5." 1,0</t>
  </si>
  <si>
    <t>16</t>
  </si>
  <si>
    <t>112251104</t>
  </si>
  <si>
    <t>Odstranění pařezů průměru přes 700 do 900 mm</t>
  </si>
  <si>
    <t>-724207017</t>
  </si>
  <si>
    <t>Odstranění pařezů strojně s jejich vykopáním nebo vytrháním průměru přes 700 do 900 mm</t>
  </si>
  <si>
    <t>https://podminky.urs.cz/item/CS_URS_2022_02/112251104</t>
  </si>
  <si>
    <t>17</t>
  </si>
  <si>
    <t>112251105</t>
  </si>
  <si>
    <t>Odstranění pařezů průměru přes 900 do 1100 mm</t>
  </si>
  <si>
    <t>880920136</t>
  </si>
  <si>
    <t>Odstranění pařezů strojně s jejich vykopáním nebo vytrháním průměru přes 900 do 1100 mm</t>
  </si>
  <si>
    <t>https://podminky.urs.cz/item/CS_URS_2022_02/112251105</t>
  </si>
  <si>
    <t>18</t>
  </si>
  <si>
    <t>162201412</t>
  </si>
  <si>
    <t>Vodorovné přemístění kmenů stromů listnatých do 1 km D kmene přes 300 do 500 mm</t>
  </si>
  <si>
    <t>-1214797437</t>
  </si>
  <si>
    <t>Vodorovné přemístění větví, kmenů nebo pařezů s naložením, složením a dopravou do 1000 m kmenů stromů listnatých, průměru přes 300 do 500 mm</t>
  </si>
  <si>
    <t>https://podminky.urs.cz/item/CS_URS_2022_02/162201412</t>
  </si>
  <si>
    <t>19</t>
  </si>
  <si>
    <t>162201413</t>
  </si>
  <si>
    <t>Vodorovné přemístění kmenů stromů listnatých do 1 km D kmene přes 500 do 700 mm</t>
  </si>
  <si>
    <t>-868415187</t>
  </si>
  <si>
    <t>Vodorovné přemístění větví, kmenů nebo pařezů s naložením, složením a dopravou do 1000 m kmenů stromů listnatých, průměru přes 500 do 700 mm</t>
  </si>
  <si>
    <t>https://podminky.urs.cz/item/CS_URS_2022_02/162201413</t>
  </si>
  <si>
    <t>20</t>
  </si>
  <si>
    <t>162201414</t>
  </si>
  <si>
    <t>Vodorovné přemístění kmenů stromů listnatých do 1 km D kmene přes 700 do 900 mm</t>
  </si>
  <si>
    <t>-940749088</t>
  </si>
  <si>
    <t>Vodorovné přemístění větví, kmenů nebo pařezů s naložením, složením a dopravou do 1000 m kmenů stromů listnatých, průměru přes 700 do 900 mm</t>
  </si>
  <si>
    <t>https://podminky.urs.cz/item/CS_URS_2022_02/162201414</t>
  </si>
  <si>
    <t>162201510</t>
  </si>
  <si>
    <t>Vodorovné přemístění kmenů stromů listnatých do 1 km D kmene přes 900 do 1100 mm</t>
  </si>
  <si>
    <t>-1528704698</t>
  </si>
  <si>
    <t>Vodorovné přemístění větví, kmenů nebo pařezů s naložením, složením a dopravou do 1000 m kmenů stromů listnatých, průměru přes 900 do 1100 mm</t>
  </si>
  <si>
    <t>https://podminky.urs.cz/item/CS_URS_2022_02/162201510</t>
  </si>
  <si>
    <t>22</t>
  </si>
  <si>
    <t>162201421</t>
  </si>
  <si>
    <t>Vodorovné přemístění pařezů do 1 km D přes 100 do 300 mm</t>
  </si>
  <si>
    <t>449291243</t>
  </si>
  <si>
    <t>Vodorovné přemístění větví, kmenů nebo pařezů s naložením, složením a dopravou do 1000 m pařezů kmenů, průměru přes 100 do 300 mm</t>
  </si>
  <si>
    <t>https://podminky.urs.cz/item/CS_URS_2022_02/162201421</t>
  </si>
  <si>
    <t>23</t>
  </si>
  <si>
    <t>162201422</t>
  </si>
  <si>
    <t>Vodorovné přemístění pařezů do 1 km D přes 300 do 500 mm</t>
  </si>
  <si>
    <t>-1276098026</t>
  </si>
  <si>
    <t>Vodorovné přemístění větví, kmenů nebo pařezů s naložením, složením a dopravou do 1000 m pařezů kmenů, průměru přes 300 do 500 mm</t>
  </si>
  <si>
    <t>https://podminky.urs.cz/item/CS_URS_2022_02/162201422</t>
  </si>
  <si>
    <t>24</t>
  </si>
  <si>
    <t>162201423</t>
  </si>
  <si>
    <t>Vodorovné přemístění pařezů do 1 km D přes 500 do 700 mm</t>
  </si>
  <si>
    <t>-1159787371</t>
  </si>
  <si>
    <t>Vodorovné přemístění větví, kmenů nebo pařezů s naložením, složením a dopravou do 1000 m pařezů kmenů, průměru přes 500 do 700 mm</t>
  </si>
  <si>
    <t>https://podminky.urs.cz/item/CS_URS_2022_02/162201423</t>
  </si>
  <si>
    <t>25</t>
  </si>
  <si>
    <t>162201424</t>
  </si>
  <si>
    <t>Vodorovné přemístění pařezů do 1 km D přes 700 do 900 mm</t>
  </si>
  <si>
    <t>-129478846</t>
  </si>
  <si>
    <t>Vodorovné přemístění větví, kmenů nebo pařezů s naložením, složením a dopravou do 1000 m pařezů kmenů, průměru přes 700 do 900 mm</t>
  </si>
  <si>
    <t>https://podminky.urs.cz/item/CS_URS_2022_02/162201424</t>
  </si>
  <si>
    <t>26</t>
  </si>
  <si>
    <t>162201520</t>
  </si>
  <si>
    <t>Vodorovné přemístění pařezů do 1 km D přes 900 do 1100 mm</t>
  </si>
  <si>
    <t>-1122455386</t>
  </si>
  <si>
    <t>Vodorovné přemístění větví, kmenů nebo pařezů s naložením, složením a dopravou do 1000 m pařezů kmenů, průměru přes 900 do 1100 mm</t>
  </si>
  <si>
    <t>https://podminky.urs.cz/item/CS_URS_2022_02/162201520</t>
  </si>
  <si>
    <t>27</t>
  </si>
  <si>
    <t>162301971</t>
  </si>
  <si>
    <t>Příplatek k vodorovnému přemístění pařezů D přes 100 do 300 mm ZKD 1 km</t>
  </si>
  <si>
    <t>-1332059870</t>
  </si>
  <si>
    <t>Vodorovné přemístění větví, kmenů nebo pařezů s naložením, složením a dopravou Příplatek k cenám za každých dalších i započatých 1000 m přes 1000 m pařezů kmenů, průměru přes 100 do 300 mm</t>
  </si>
  <si>
    <t>https://podminky.urs.cz/item/CS_URS_2022_02/162301971</t>
  </si>
  <si>
    <t>24*2</t>
  </si>
  <si>
    <t>28</t>
  </si>
  <si>
    <t>162301972</t>
  </si>
  <si>
    <t>Příplatek k vodorovnému přemístění pařezů D přes 300 do 500 mm ZKD 1 km</t>
  </si>
  <si>
    <t>1173253387</t>
  </si>
  <si>
    <t>Vodorovné přemístění větví, kmenů nebo pařezů s naložením, složením a dopravou Příplatek k cenám za každých dalších i započatých 1000 m přes 1000 m pařezů kmenů, průměru přes 300 do 500 mm</t>
  </si>
  <si>
    <t>https://podminky.urs.cz/item/CS_URS_2022_02/162301972</t>
  </si>
  <si>
    <t>29</t>
  </si>
  <si>
    <t>162301973</t>
  </si>
  <si>
    <t>Příplatek k vodorovnému přemístění pařezů D přes 500 do 700 mm ZKD 1 km</t>
  </si>
  <si>
    <t>-298916067</t>
  </si>
  <si>
    <t>Vodorovné přemístění větví, kmenů nebo pařezů s naložením, složením a dopravou Příplatek k cenám za každých dalších i započatých 1000 m přes 1000 m pařezů kmenů, průměru přes 500 do 700 mm</t>
  </si>
  <si>
    <t>https://podminky.urs.cz/item/CS_URS_2022_02/162301973</t>
  </si>
  <si>
    <t>24*1</t>
  </si>
  <si>
    <t>30</t>
  </si>
  <si>
    <t>162301974</t>
  </si>
  <si>
    <t>Příplatek k vodorovnému přemístění pařezů D přes 700 do 900 mm ZKD 1 km</t>
  </si>
  <si>
    <t>-237369215</t>
  </si>
  <si>
    <t>Vodorovné přemístění větví, kmenů nebo pařezů s naložením, složením a dopravou Příplatek k cenám za každých dalších i započatých 1000 m přes 1000 m pařezů kmenů, průměru přes 700 do 900 mm</t>
  </si>
  <si>
    <t>https://podminky.urs.cz/item/CS_URS_2022_02/162301974</t>
  </si>
  <si>
    <t>24*3</t>
  </si>
  <si>
    <t>31</t>
  </si>
  <si>
    <t>162301975</t>
  </si>
  <si>
    <t>Příplatek k vodorovnému přemístění pařezů D přes 900 do 1100 mm ZKD 1 km</t>
  </si>
  <si>
    <t>682511169</t>
  </si>
  <si>
    <t>Vodorovné přemístění větví, kmenů nebo pařezů s naložením, složením a dopravou Příplatek k cenám za každých dalších i započatých 1000 m přes 1000 m pařezů kmenů, průměru přes 900 do 1100 mm</t>
  </si>
  <si>
    <t>https://podminky.urs.cz/item/CS_URS_2022_02/162301975</t>
  </si>
  <si>
    <t>32</t>
  </si>
  <si>
    <t>171209005-R</t>
  </si>
  <si>
    <t>Skládkovné - pařezy</t>
  </si>
  <si>
    <t>t</t>
  </si>
  <si>
    <t>-1442055800</t>
  </si>
  <si>
    <t>Skládkovné -pařezy</t>
  </si>
  <si>
    <t>2*0,050+2*0,100+1*0,300+3*0,600+2*1,0</t>
  </si>
  <si>
    <t>33</t>
  </si>
  <si>
    <t>184818112</t>
  </si>
  <si>
    <t>Vyvětvení a tvarový ořez dřevin v přes 3 do 5 m s odnesením odpadu do 200 m a spálením</t>
  </si>
  <si>
    <t>-947642880</t>
  </si>
  <si>
    <t>Vyvětvení a tvarový ořez dřevin s úpravou koruny při výšce stromu přes 3 do 5 m</t>
  </si>
  <si>
    <t>https://podminky.urs.cz/item/CS_URS_2022_02/184818112</t>
  </si>
  <si>
    <t>"ořez větví" 1,0</t>
  </si>
  <si>
    <t>SO-02 - Odstranění sedimentů</t>
  </si>
  <si>
    <t>129253101</t>
  </si>
  <si>
    <t>Čištění otevřených koryt vodotečí šíře dna do 5 m hl do 2,5 m v hornině třídy těžitelnosti I skupiny 3 strojně</t>
  </si>
  <si>
    <t>m3</t>
  </si>
  <si>
    <t>-1128756498</t>
  </si>
  <si>
    <t>Čištění otevřených koryt vodotečí strojně s přehozením rozpojeného nánosu do 3 m nebo s naložením na dopravní prostředek při šířce původního dna do 5 m a hloubce koryta do 2,5 m v hornině třídy těžitelnosti I skupiny 3</t>
  </si>
  <si>
    <t>https://podminky.urs.cz/item/CS_URS_2022_02/129253101</t>
  </si>
  <si>
    <t>"sediment - viz. C.2." 10,0</t>
  </si>
  <si>
    <t>162751115</t>
  </si>
  <si>
    <t>Vodorovné přemístění přes 7 000 do 8000 m výkopku/sypaniny z horniny třídy těžitelnosti I skupiny 1 až 3</t>
  </si>
  <si>
    <t>136742849</t>
  </si>
  <si>
    <t>Vodorovné přemístění výkopku nebo sypaniny po suchu na obvyklém dopravním prostředku, bez naložení výkopku, avšak se složením bez rozhrnutí z horniny třídy těžitelnosti I skupiny 1 až 3 na vzdálenost přes 7 000 do 8 000 m</t>
  </si>
  <si>
    <t>https://podminky.urs.cz/item/CS_URS_2022_02/162751115</t>
  </si>
  <si>
    <t>"sediment" 10,0</t>
  </si>
  <si>
    <t>171201231</t>
  </si>
  <si>
    <t>Poplatek za uložení zeminy a kamení na recyklační skládce (skládkovné) kód odpadu 17 05 04</t>
  </si>
  <si>
    <t>1492956820</t>
  </si>
  <si>
    <t>Poplatek za uložení stavebního odpadu na recyklační skládce (skládkovné) zeminy a kamení zatříděného do Katalogu odpadů pod kódem 17 05 04</t>
  </si>
  <si>
    <t>https://podminky.urs.cz/item/CS_URS_2022_02/171201231</t>
  </si>
  <si>
    <t>10,0*1,8</t>
  </si>
  <si>
    <t>171251201</t>
  </si>
  <si>
    <t>Uložení sypaniny na skládky nebo meziskládky</t>
  </si>
  <si>
    <t>-1238551232</t>
  </si>
  <si>
    <t>Uložení sypaniny na skládky nebo meziskládky bez hutnění s upravením uložené sypaniny do předepsaného tvaru</t>
  </si>
  <si>
    <t>https://podminky.urs.cz/item/CS_URS_2022_02/171251201</t>
  </si>
  <si>
    <t>SO-03 - Lokální oprava opevnění</t>
  </si>
  <si>
    <t xml:space="preserve">    2 - Zakládání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</si>
  <si>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</si>
  <si>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</si>
  <si>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</si>
  <si>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</si>
  <si>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</si>
  <si>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114203101</t>
  </si>
  <si>
    <t>Rozebrání dlažeb z lomového kamene nebo betonových tvárnic na sucho</t>
  </si>
  <si>
    <t>1791771652</t>
  </si>
  <si>
    <t>Rozebrání dlažeb nebo záhozů s naložením na dopravní prostředek dlažeb z lomového kamene nebo betonových tvárnic na sucho nebo se spárami vyplněnými pískem nebo drnem</t>
  </si>
  <si>
    <t>https://podminky.urs.cz/item/CS_URS_2022_02/114203101</t>
  </si>
  <si>
    <t>"přeskládání dlažby - viz. C.2. (80%)" 8,0*0,25*0,8</t>
  </si>
  <si>
    <t>114203201</t>
  </si>
  <si>
    <t>Očištění lomového kamene nebo betonových tvárnic od hlíny nebo písku</t>
  </si>
  <si>
    <t>-1913668831</t>
  </si>
  <si>
    <t>Očištění lomového kamene nebo betonových tvárnic získaných při rozebrání dlažeb, záhozů, rovnanin a soustřeďovacích staveb od hlíny nebo písku</t>
  </si>
  <si>
    <t>https://podminky.urs.cz/item/CS_URS_2022_02/114203201</t>
  </si>
  <si>
    <t>115001105</t>
  </si>
  <si>
    <t>Převedení vody potrubím DN přes 300 do 600</t>
  </si>
  <si>
    <t>m</t>
  </si>
  <si>
    <t>-256158799</t>
  </si>
  <si>
    <t>Převedení vody potrubím průměru DN přes 300 do 600</t>
  </si>
  <si>
    <t>https://podminky.urs.cz/item/CS_URS_2022_02/115001105</t>
  </si>
  <si>
    <t>15+90</t>
  </si>
  <si>
    <t>115101201</t>
  </si>
  <si>
    <t>Čerpání vody na dopravní výšku do 10 m průměrný přítok do 500 l/min</t>
  </si>
  <si>
    <t>hod</t>
  </si>
  <si>
    <t>2066962849</t>
  </si>
  <si>
    <t>Čerpání vody na dopravní výšku do 10 m s uvažovaným průměrným přítokem do 500 l/min</t>
  </si>
  <si>
    <t>https://podminky.urs.cz/item/CS_URS_2022_02/115101201</t>
  </si>
  <si>
    <t>122251101</t>
  </si>
  <si>
    <t>Odkopávky a prokopávky nezapažené v hornině třídy těžitelnosti I skupiny 3 objem do 20 m3 strojně</t>
  </si>
  <si>
    <t>989307905</t>
  </si>
  <si>
    <t>Odkopávky a prokopávky nezapažené strojně v hornině třídy těžitelnosti I skupiny 3 do 20 m3</t>
  </si>
  <si>
    <t>https://podminky.urs.cz/item/CS_URS_2022_02/122251101</t>
  </si>
  <si>
    <t>"zrušení zajímkování" (3,1*2+3,3+4,5)*2,0*1,0</t>
  </si>
  <si>
    <t>131251104</t>
  </si>
  <si>
    <t>Hloubení jam nezapažených v hornině třídy těžitelnosti I skupiny 3 objem do 500 m3 strojně</t>
  </si>
  <si>
    <t>1880346253</t>
  </si>
  <si>
    <t>Hloubení nezapažených jam a zářezů strojně s urovnáním dna do předepsaného profilu a spádu v hornině třídy těžitelnosti I skupiny 3 přes 100 do 500 m3</t>
  </si>
  <si>
    <t>https://podminky.urs.cz/item/CS_URS_2022_02/131251104</t>
  </si>
  <si>
    <t>"viz. Tabulka kubatur D.1.1.4. (odpočet rýhy pro prahy) - 80%" (131,7-(12,6+0,8))*0,8</t>
  </si>
  <si>
    <t>131451104</t>
  </si>
  <si>
    <t>Hloubení jam nezapažených v hornině třídy těžitelnosti II skupiny 5 objem do 500 m3 strojně</t>
  </si>
  <si>
    <t>1194127354</t>
  </si>
  <si>
    <t>Hloubení nezapažených jam a zářezů strojně s urovnáním dna do předepsaného profilu a spádu v hornině třídy těžitelnosti II skupiny 5 přes 100 do 500 m3</t>
  </si>
  <si>
    <t>https://podminky.urs.cz/item/CS_URS_2022_02/131451104</t>
  </si>
  <si>
    <t>P</t>
  </si>
  <si>
    <t>Poznámka k položce:_x000D_
hor. 5 = stávající kamenné opevnění</t>
  </si>
  <si>
    <t>"viz. Tabulka kubatur D.1.1.4. (odpočet rýhy pro prahy) - 20%" (131,7-(12,6+0,8))*0,2</t>
  </si>
  <si>
    <t>132251251</t>
  </si>
  <si>
    <t>Hloubení rýh nezapažených š do 2000 mm v hornině třídy těžitelnosti I skupiny 3 objem do 20 m3 strojně</t>
  </si>
  <si>
    <t>-1305960324</t>
  </si>
  <si>
    <t>Hloubení nezapažených rýh šířky přes 800 do 2 000 mm strojně s urovnáním dna do předepsaného profilu a spádu v hornině třídy těžitelnosti I skupiny 3 do 20 m3</t>
  </si>
  <si>
    <t>https://podminky.urs.cz/item/CS_URS_2022_02/132251251</t>
  </si>
  <si>
    <t>"prahy pod úrovní rovnaniny - viz. Příčné řezy D.1.1.2.+Vzor. řez D.1.1.3.1." (8,1+8,7)*1,1*0,3</t>
  </si>
  <si>
    <t>"práh v km 12,527 - viz. Příčné řezy D.1.1.2. (90%)" 8,9*1,1*0,8*0,9</t>
  </si>
  <si>
    <t>132451251</t>
  </si>
  <si>
    <t>Hloubení rýh nezapažených š do 2000 mm v hornině třídy těžitelnosti II skupiny 5 objem do 20 m3 strojně</t>
  </si>
  <si>
    <t>-997493476</t>
  </si>
  <si>
    <t>Hloubení nezapažených rýh šířky přes 800 do 2 000 mm strojně s urovnáním dna do předepsaného profilu a spádu v hornině třídy těžitelnosti II skupiny 5 do 20 m3</t>
  </si>
  <si>
    <t>https://podminky.urs.cz/item/CS_URS_2022_02/132451251</t>
  </si>
  <si>
    <t>"práh v km 12,527 - viz. Příčné řezy D.1.1.2. (10%)" 8,9*1,1*0,8*0,1</t>
  </si>
  <si>
    <t>139001101</t>
  </si>
  <si>
    <t>Příplatek za ztížení vykopávky v blízkosti podzemního vedení</t>
  </si>
  <si>
    <t>1267337768</t>
  </si>
  <si>
    <t>Příplatek k cenám hloubených vykopávek za ztížení vykopávky v blízkosti podzemního vedení nebo výbušnin pro jakoukoliv třídu horniny</t>
  </si>
  <si>
    <t>https://podminky.urs.cz/item/CS_URS_2022_02/139001101</t>
  </si>
  <si>
    <t>"viz. Podélný profil D.1.1.1."</t>
  </si>
  <si>
    <t>"křížení se sdělovacím vedením" 2,0*1,1*0,5</t>
  </si>
  <si>
    <t>"křížení s vodovodem" 2,0*1,2*0,5</t>
  </si>
  <si>
    <t>"křížení s plynovodem" 3,0*1,2*0,5</t>
  </si>
  <si>
    <t>"souběh s neznámým vedením" 4,0*1,1*0,5</t>
  </si>
  <si>
    <t>227258615</t>
  </si>
  <si>
    <t>"dovoz ornice na ohumusování" 195,5*0,1</t>
  </si>
  <si>
    <t>"přebytečná zemina" 94,6+12,6-(24,3+7,3)</t>
  </si>
  <si>
    <t>162751135</t>
  </si>
  <si>
    <t>Vodorovné přemístění přes 7 000 do 8000 m výkopku/sypaniny z horniny třídy těžitelnosti II skupiny 4 a 5</t>
  </si>
  <si>
    <t>1943602339</t>
  </si>
  <si>
    <t>Vodorovné přemístění výkopku nebo sypaniny po suchu na obvyklém dopravním prostředku, bez naložení výkopku, avšak se složením bez rozhrnutí z horniny třídy těžitelnosti II skupiny 4 a 5 na vzdálenost přes 7 000 do 8 000 m</t>
  </si>
  <si>
    <t>https://podminky.urs.cz/item/CS_URS_2022_02/162751135</t>
  </si>
  <si>
    <t>"přebytečná zemina" 23,6+0,8</t>
  </si>
  <si>
    <t>M</t>
  </si>
  <si>
    <t>58399002-R</t>
  </si>
  <si>
    <t>Nákup ornice</t>
  </si>
  <si>
    <t>-1561905328</t>
  </si>
  <si>
    <t>"ornice na ohumusování" 195,5*0,1</t>
  </si>
  <si>
    <t>167151101</t>
  </si>
  <si>
    <t>Nakládání výkopku z hornin třídy těžitelnosti I skupiny 1 až 3 do 100 m3</t>
  </si>
  <si>
    <t>-1128903731</t>
  </si>
  <si>
    <t>Nakládání, skládání a překládání neulehlého výkopku nebo sypaniny strojně nakládání, množství do 100 m3, z horniny třídy těžitelnosti I, skupiny 1 až 3</t>
  </si>
  <si>
    <t>https://podminky.urs.cz/item/CS_URS_2022_02/167151101</t>
  </si>
  <si>
    <t>171151131</t>
  </si>
  <si>
    <t>Uložení sypaniny z hornin nesoudržných a soudržných střídavě do násypů zhutněných strojně</t>
  </si>
  <si>
    <t>-1215992043</t>
  </si>
  <si>
    <t>Uložení sypanin do násypů strojně s rozprostřením sypaniny ve vrstvách a s hrubým urovnáním zhutněných z hornin nesoudržných a soudržných střídavě ukládaných</t>
  </si>
  <si>
    <t>https://podminky.urs.cz/item/CS_URS_2022_02/171151131</t>
  </si>
  <si>
    <t>"úprava terénu - viz. Tabulka kubatur D.1.1.4.+Vzor. řezy D.1.1.3.2." 24,3</t>
  </si>
  <si>
    <t>171153101</t>
  </si>
  <si>
    <t>Zemní hrázky melioračních kanálů z horniny třídy těžitelnosti I a II skupiny 1 až 4</t>
  </si>
  <si>
    <t>-1098614478</t>
  </si>
  <si>
    <t>Zemní hrázky přívodních a odpadních melioračních kanálů zhutňované po vrstvách tloušťky 200 mm s přemístěním sypaniny do 20 m nebo s jejím přehozením do 3 m z hornin třídy těžitelnosti I a II, skupiny 1 až 4</t>
  </si>
  <si>
    <t>https://podminky.urs.cz/item/CS_URS_2022_02/171153101</t>
  </si>
  <si>
    <t>"zajímkování" (3,1*2+3,3+4,5)*2,0*1,0</t>
  </si>
  <si>
    <t>-751790533</t>
  </si>
  <si>
    <t>100,0*1,8</t>
  </si>
  <si>
    <t>1620374076</t>
  </si>
  <si>
    <t>"přebytečná zemina" 75,6+24,4</t>
  </si>
  <si>
    <t>174151101</t>
  </si>
  <si>
    <t>Zásyp jam, šachet rýh nebo kolem objektů sypaninou se zhutněním</t>
  </si>
  <si>
    <t>-592123221</t>
  </si>
  <si>
    <t>Zásyp sypaninou z jakékoliv horniny strojně s uložením výkopku ve vrstvách se zhutněním jam, šachet, rýh nebo kolem objektů v těchto vykopávkách</t>
  </si>
  <si>
    <t>https://podminky.urs.cz/item/CS_URS_2022_02/174151101</t>
  </si>
  <si>
    <t>"prahy pod úrovní rovnaniny - viz. Příčné řezy D.1.1.2.+Vzor. řez D.1.1.3.1." (8,1+8,7)*0,6*0,3</t>
  </si>
  <si>
    <t>"práh v km 12,527 - viz. Příčné řezy D.1.1.2." 8,9*0,6*0,8</t>
  </si>
  <si>
    <t>181411122</t>
  </si>
  <si>
    <t>Založení lučního trávníku výsevem pl do 1000 m2 ve svahu přes 1:5 do 1:2</t>
  </si>
  <si>
    <t>1514586880</t>
  </si>
  <si>
    <t>Založení trávníku na půdě předem připravené plochy do 1000 m2 výsevem včetně utažení lučního na svahu přes 1:5 do 1:2</t>
  </si>
  <si>
    <t>https://podminky.urs.cz/item/CS_URS_2022_02/181411122</t>
  </si>
  <si>
    <t>"prosypání rovnaniny - viz. Tabulka kubatur D.1.1.4. (50% plochy)" 16,1/0,5*0,5</t>
  </si>
  <si>
    <t>"viz. Tabulka kubatur D.1.1.4." 195,5</t>
  </si>
  <si>
    <t>00572470</t>
  </si>
  <si>
    <t>osivo směs travní univerzál</t>
  </si>
  <si>
    <t>kg</t>
  </si>
  <si>
    <t>-426072577</t>
  </si>
  <si>
    <t>211,6*0,02*1,03</t>
  </si>
  <si>
    <t>182251101</t>
  </si>
  <si>
    <t>Svahování násypů strojně</t>
  </si>
  <si>
    <t>1938354471</t>
  </si>
  <si>
    <t>Svahování trvalých svahů do projektovaných profilů strojně s potřebným přemístěním výkopku při svahování násypů v jakékoliv hornině</t>
  </si>
  <si>
    <t>https://podminky.urs.cz/item/CS_URS_2022_02/182251101</t>
  </si>
  <si>
    <t>182351023</t>
  </si>
  <si>
    <t>Rozprostření ornice pl do 100 m2 ve svahu přes 1:5 tl vrstvy do 200 mm strojně</t>
  </si>
  <si>
    <t>-1275089662</t>
  </si>
  <si>
    <t>Rozprostření a urovnání ornice ve svahu sklonu přes 1:5 strojně při souvislé ploše do 100 m2, tl. vrstvy do 200 mm</t>
  </si>
  <si>
    <t>https://podminky.urs.cz/item/CS_URS_2022_02/182351023</t>
  </si>
  <si>
    <t>182351123</t>
  </si>
  <si>
    <t>Rozprostření ornice pl přes 100 do 500 m2 ve svahu přes 1:5 tl vrstvy do 200 mm strojně</t>
  </si>
  <si>
    <t>-1663343384</t>
  </si>
  <si>
    <t>Rozprostření a urovnání ornice ve svahu sklonu přes 1:5 strojně při souvislé ploše přes 100 do 500 m2, tl. vrstvy do 200 mm</t>
  </si>
  <si>
    <t>https://podminky.urs.cz/item/CS_URS_2022_02/182351123</t>
  </si>
  <si>
    <t>"viz. Tabulka kubatur D.1.1.4. = SN" 195,5</t>
  </si>
  <si>
    <t>Zakládání</t>
  </si>
  <si>
    <t>274321611</t>
  </si>
  <si>
    <t>Základové pasy ze ŽB bez zvýšených nároků na prostředí tř. C 30/37</t>
  </si>
  <si>
    <t>211455181</t>
  </si>
  <si>
    <t>Základy z betonu železového (bez výztuže) pasy z betonu bez zvláštních nároků na prostředí tř. C 30/37</t>
  </si>
  <si>
    <t>https://podminky.urs.cz/item/CS_URS_2022_02/274321611</t>
  </si>
  <si>
    <t>"prahy - viz. Tabulka kubatur D.1.1.4." 10,4</t>
  </si>
  <si>
    <t>"oprava schodiště - viz. Tabulka kubatur D.1.1.4." 0,5</t>
  </si>
  <si>
    <t>274351121</t>
  </si>
  <si>
    <t>Zřízení bednění základových pasů rovného</t>
  </si>
  <si>
    <t>1398327536</t>
  </si>
  <si>
    <t>Bednění základů pasů rovné zřízení</t>
  </si>
  <si>
    <t>https://podminky.urs.cz/item/CS_URS_2022_02/274351121</t>
  </si>
  <si>
    <t>"prahy  v km 12,439 a 12,442 - viz. Příčné řezy D.1.1.2." (8,1+0,5)*2*0,8+(8,7+0,5)*2*0,8</t>
  </si>
  <si>
    <t>"práh v km 12,527 - viz. Příčné řezy D.1.1.2." (8,9+0,5)*2*0,8</t>
  </si>
  <si>
    <t>"oprava schodiště - viz. C.2." 1,2*(0,2+0,7)</t>
  </si>
  <si>
    <t>274351122</t>
  </si>
  <si>
    <t>Odstranění bednění základových pasů rovného</t>
  </si>
  <si>
    <t>723088922</t>
  </si>
  <si>
    <t>Bednění základů pasů rovné odstranění</t>
  </si>
  <si>
    <t>https://podminky.urs.cz/item/CS_URS_2022_02/274351122</t>
  </si>
  <si>
    <t>274362021</t>
  </si>
  <si>
    <t>Výztuž základových pasů svařovanými sítěmi Kari</t>
  </si>
  <si>
    <t>-2027536938</t>
  </si>
  <si>
    <t>Výztuž základů pasů ze svařovaných sítí z drátů typu KARI</t>
  </si>
  <si>
    <t>https://podminky.urs.cz/item/CS_URS_2022_02/274362021</t>
  </si>
  <si>
    <t>"prahy - viz. Tabulka kubatur D.1.1.4." 254,0*0,001</t>
  </si>
  <si>
    <t>"oprava schodiště - viz. Tabulka kubatur D.1.1.4." 11,0*0,001</t>
  </si>
  <si>
    <t>Vodorovné konstrukce</t>
  </si>
  <si>
    <t>451316124</t>
  </si>
  <si>
    <t>Podklad pod dlažbu z betonu prostého se zvýšenými nároky na prostředí C 30/37 tl přes 200 do 250 mm</t>
  </si>
  <si>
    <t>-146968477</t>
  </si>
  <si>
    <t>Podklad pod dlažbu z betonu prostého se zvýšenými nároky na prostředí tř. C 30/37 tl. přes 200 do 250 mm</t>
  </si>
  <si>
    <t>https://podminky.urs.cz/item/CS_URS_2022_02/451316124</t>
  </si>
  <si>
    <t>Poznámka k položce:_x000D_
- podklad pod dlažbu tl. 250-350 mm</t>
  </si>
  <si>
    <t>"km 12,527-12,548 - viz. Tabulka kubatur D.1.1.4." 22,61/0,25</t>
  </si>
  <si>
    <t>451571224</t>
  </si>
  <si>
    <t>Podklad pod dlažbu ze štěrkopísku tl přes 200 do 250 mm</t>
  </si>
  <si>
    <t>577860992</t>
  </si>
  <si>
    <t>Podklad pod dlažbu ze štěrkopísku tl. přes 200 do 250 mm</t>
  </si>
  <si>
    <t>https://podminky.urs.cz/item/CS_URS_2022_02/451571224</t>
  </si>
  <si>
    <t>"viz. Tabulka kubatur D.1.1.4." 40,6/0,25</t>
  </si>
  <si>
    <t>463212111</t>
  </si>
  <si>
    <t>Rovnanina z lomového kamene upraveného s vyklínováním spár úlomky kamene</t>
  </si>
  <si>
    <t>-1920000416</t>
  </si>
  <si>
    <t>Rovnanina z lomového kamene upraveného, tříděného jakékoliv tloušťky rovnaniny s vyklínováním spár a dutin úlomky kamene</t>
  </si>
  <si>
    <t>https://podminky.urs.cz/item/CS_URS_2022_02/463212111</t>
  </si>
  <si>
    <t>"křížení s plynovodem - viz. Tabulka kubatur D.1.1.4." 16,1</t>
  </si>
  <si>
    <t>465511217</t>
  </si>
  <si>
    <t>Oprava dlažeb z lomového kamene na sucho s vyklínováním do 20 m2 s dodáním kamene tl 250 mm</t>
  </si>
  <si>
    <t>1567833030</t>
  </si>
  <si>
    <t>Oprava dlažeb z lomového kamene lomařsky upraveného pro dlažbu o ploše opravovaných míst do 20 m2 jednotlivě včetně dodání kamene na sucho s vyklínováním kamenem, s vyplněním spár těženým kamenivem, drnem nebo ornicí s osetím, tl. kamene 250 mm</t>
  </si>
  <si>
    <t>https://podminky.urs.cz/item/CS_URS_2022_02/465511217</t>
  </si>
  <si>
    <t>"doplnění chybějícího opevnění - viz. Tabulka kubatur D.1.1.4." 173,5-(8+86+67)</t>
  </si>
  <si>
    <t>"doplnění chybějícího opevnění - viz. C.2. (20%)" 8,0*0,2</t>
  </si>
  <si>
    <t>465511227</t>
  </si>
  <si>
    <t>Dlažba z lomového kamene na sucho s vyklínováním a vyplněním spár tl 250 mm</t>
  </si>
  <si>
    <t>-1269351623</t>
  </si>
  <si>
    <t>Dlažba z lomového kamene lomařsky upraveného na sucho s vyklínováním kamenem, s vyplněním spár těženým kamenivem, drnem nebo ornicí s osetím, tl. kamene 250 mm</t>
  </si>
  <si>
    <t>https://podminky.urs.cz/item/CS_URS_2022_02/465511227</t>
  </si>
  <si>
    <t>"km 12,468-12,527" 86,0</t>
  </si>
  <si>
    <t>34</t>
  </si>
  <si>
    <t>465513227</t>
  </si>
  <si>
    <t>Dlažba z lomového kamene na cementovou maltu s vyspárováním tl 250 mm pro hráze</t>
  </si>
  <si>
    <t>-46515748</t>
  </si>
  <si>
    <t>Dlažba z lomového kamene lomařsky upraveného na cementovou maltu, s vyspárováním cementovou maltou, tl. kamene 250 mm</t>
  </si>
  <si>
    <t>https://podminky.urs.cz/item/CS_URS_2022_02/465513227</t>
  </si>
  <si>
    <t>"km 12,527-12,548" 67,0</t>
  </si>
  <si>
    <t>35</t>
  </si>
  <si>
    <t>465516217</t>
  </si>
  <si>
    <t>Oprava dlažeb z lomového kamene na sucho s vyklínováním do 20 m2 bez dodání kamene tl 250 mm</t>
  </si>
  <si>
    <t>-1718837756</t>
  </si>
  <si>
    <t>Oprava dlažeb z lomového kamene lomařsky upraveného pro dlažbu o ploše opravovaných míst do 20 m2 jednotlivě bez dodání kamene na sucho s vyklínováním kamenem, s vyplněním spár těženým kamenivem, drnem nebo ornicí s osetím, tl. kamene 250 mm</t>
  </si>
  <si>
    <t>https://podminky.urs.cz/item/CS_URS_2022_02/465516217</t>
  </si>
  <si>
    <t>"přeskládání dlažby - viz. C.2. (80%)" 8,0*0,8</t>
  </si>
  <si>
    <t>Trubní vedení</t>
  </si>
  <si>
    <t>36</t>
  </si>
  <si>
    <t>810351811</t>
  </si>
  <si>
    <t>Bourání stávajícího potrubí z betonu DN do 200</t>
  </si>
  <si>
    <t>-529695663</t>
  </si>
  <si>
    <t>Bourání stávajícího potrubí z betonu v otevřeném výkopu DN do 200</t>
  </si>
  <si>
    <t>https://podminky.urs.cz/item/CS_URS_2022_02/810351811</t>
  </si>
  <si>
    <t>"stávající výusť - viz. C.2." 1,0</t>
  </si>
  <si>
    <t>37</t>
  </si>
  <si>
    <t>831990003-R</t>
  </si>
  <si>
    <t>Úprava stávajících výustí DN 200</t>
  </si>
  <si>
    <t>ks</t>
  </si>
  <si>
    <t>902271985</t>
  </si>
  <si>
    <t>"prodloužení stávající výusti- viz. C.2." 1,0</t>
  </si>
  <si>
    <t>38</t>
  </si>
  <si>
    <t>899999032-R</t>
  </si>
  <si>
    <t>Řezání trub DN 200 0° - 60°</t>
  </si>
  <si>
    <t>-951072295</t>
  </si>
  <si>
    <t>Ostatní konstrukce a práce, bourání</t>
  </si>
  <si>
    <t>39</t>
  </si>
  <si>
    <t>938901101</t>
  </si>
  <si>
    <t>Očištění dlažby z lomového kamene nebo z betonových desek od porostu</t>
  </si>
  <si>
    <t>1706404174</t>
  </si>
  <si>
    <t>Dokončovací práce na dosavadních konstrukcích očištění dlažby od travního a divokého porostu, s vytrháním kořenů ze spár, s naložením odstraněného porostu na dopravní prostředek nebo s odklizením na hromady do vzdálenosti 50 m z lomového kamene nebo betonových desek</t>
  </si>
  <si>
    <t>https://podminky.urs.cz/item/CS_URS_2022_02/938901101</t>
  </si>
  <si>
    <t>"viz. Tabulka kubatur D.1.1.4." 14,2</t>
  </si>
  <si>
    <t>997</t>
  </si>
  <si>
    <t>Přesun sutě</t>
  </si>
  <si>
    <t>40</t>
  </si>
  <si>
    <t>997013501</t>
  </si>
  <si>
    <t>Odvoz suti a vybouraných hmot na skládku nebo meziskládku do 1 km se složením</t>
  </si>
  <si>
    <t>1542634431</t>
  </si>
  <si>
    <t>Odvoz suti a vybouraných hmot na skládku nebo meziskládku se složením, na vzdálenost do 1 km</t>
  </si>
  <si>
    <t>https://podminky.urs.cz/item/CS_URS_2022_02/997013501</t>
  </si>
  <si>
    <t>"trubka ze stávající výusti" 0,180</t>
  </si>
  <si>
    <t>41</t>
  </si>
  <si>
    <t>997013509</t>
  </si>
  <si>
    <t>Příplatek k odvozu suti a vybouraných hmot na skládku ZKD 1 km přes 1 km</t>
  </si>
  <si>
    <t>-668414258</t>
  </si>
  <si>
    <t>Odvoz suti a vybouraných hmot na skládku nebo meziskládku se složením, na vzdálenost Příplatek k ceně za každý další i započatý 1 km přes 1 km</t>
  </si>
  <si>
    <t>https://podminky.urs.cz/item/CS_URS_2022_02/997013509</t>
  </si>
  <si>
    <t>7*0,180</t>
  </si>
  <si>
    <t>42</t>
  </si>
  <si>
    <t>997013861</t>
  </si>
  <si>
    <t>Poplatek za uložení stavebního odpadu na recyklační skládce (skládkovné) z prostého betonu kód odpadu 17 01 01</t>
  </si>
  <si>
    <t>-617897034</t>
  </si>
  <si>
    <t>Poplatek za uložení stavebního odpadu na recyklační skládce (skládkovné) z prostého betonu zatříděného do Katalogu odpadů pod kódem 17 01 01</t>
  </si>
  <si>
    <t>https://podminky.urs.cz/item/CS_URS_2022_02/997013861</t>
  </si>
  <si>
    <t>998</t>
  </si>
  <si>
    <t>Přesun hmot</t>
  </si>
  <si>
    <t>43</t>
  </si>
  <si>
    <t>998332011</t>
  </si>
  <si>
    <t>Přesun hmot pro úpravy vodních toků a kanály</t>
  </si>
  <si>
    <t>1781215476</t>
  </si>
  <si>
    <t>Přesun hmot pro úpravy vodních toků a kanály, hráze rybníků apod. dopravní vzdálenost do 500 m</t>
  </si>
  <si>
    <t>https://podminky.urs.cz/item/CS_URS_2022_02/998332011</t>
  </si>
  <si>
    <t>SO-04 - Náhradní výsadba</t>
  </si>
  <si>
    <t>183101115</t>
  </si>
  <si>
    <t>Hloubení jamek bez výměny půdy zeminy tř 1 až 4 obj přes 0,125 do 0,4 m3 v rovině a svahu do 1:5</t>
  </si>
  <si>
    <t>-1736149851</t>
  </si>
  <si>
    <t>Hloubení jamek pro vysazování rostlin v zemině tř.1 až 4 bez výměny půdy v rovině nebo na svahu do 1:5, objemu přes 0,125 do 0,40 m3</t>
  </si>
  <si>
    <t>https://podminky.urs.cz/item/CS_URS_2022_02/183101115</t>
  </si>
  <si>
    <t>"stromy - viz. TZ D.1.1.1." 15</t>
  </si>
  <si>
    <t>184102112</t>
  </si>
  <si>
    <t>Výsadba dřeviny s balem D přes 0,2 do 0,3 m do jamky se zalitím v rovině a svahu do 1:5</t>
  </si>
  <si>
    <t>-1907968846</t>
  </si>
  <si>
    <t>Výsadba dřeviny s balem do předem vyhloubené jamky se zalitím v rovině nebo na svahu do 1:5, při průměru balu přes 200 do 300 mm</t>
  </si>
  <si>
    <t>https://podminky.urs.cz/item/CS_URS_2022_02/184102112</t>
  </si>
  <si>
    <t>02699014-R</t>
  </si>
  <si>
    <t>Dodávka stromků s balem, v. kmene 1,8-2,2 m se zapěstovanou korunkou</t>
  </si>
  <si>
    <t>344178793</t>
  </si>
  <si>
    <t>Poznámka k položce:_x000D_
Jasan ztepilý (Fraxinus excelsior)    5 ks_x000D_
Olše lepkavá (Alnus glutinosa)        5 ks_x000D_
Třešeň ptačí (Prunus avium)          5 ks</t>
  </si>
  <si>
    <t>184215133</t>
  </si>
  <si>
    <t>Ukotvení kmene dřevin třemi kůly D do 0,1 m dl přes 2 do 3 m</t>
  </si>
  <si>
    <t>1760846187</t>
  </si>
  <si>
    <t>Ukotvení dřeviny kůly třemi kůly, délky přes 2 do 3 m</t>
  </si>
  <si>
    <t>https://podminky.urs.cz/item/CS_URS_2022_02/184215133</t>
  </si>
  <si>
    <t>60591255</t>
  </si>
  <si>
    <t>kůl vyvazovací dřevěný impregnovaný D 8cm dl 2,5m</t>
  </si>
  <si>
    <t>1282979772</t>
  </si>
  <si>
    <t>15*3</t>
  </si>
  <si>
    <t>60599001-R</t>
  </si>
  <si>
    <t>Příčka spojovací ke kůlům impregnovaná 50 x 8 cm</t>
  </si>
  <si>
    <t>1610286466</t>
  </si>
  <si>
    <t>184801121</t>
  </si>
  <si>
    <t>Ošetřování vysazených dřevin soliterních v rovině a svahu do 1:5</t>
  </si>
  <si>
    <t>894936869</t>
  </si>
  <si>
    <t>Ošetření vysazených dřevin solitérních v rovině nebo na svahu do 1:5</t>
  </si>
  <si>
    <t>https://podminky.urs.cz/item/CS_URS_2022_02/184801121</t>
  </si>
  <si>
    <t>Poznámka k položce:_x000D_
Ceny jsou určeny pouze pro jednorázové ošetření při výsadbě.</t>
  </si>
  <si>
    <t>184813121</t>
  </si>
  <si>
    <t>Ochrana dřevin před okusem ručně pletivem v rovině a svahu do 1:5</t>
  </si>
  <si>
    <t>1822618954</t>
  </si>
  <si>
    <t>Ochrana dřevin před okusem zvěří ručně v rovině nebo ve svahu do 1:5, pletivem, výšky do 2 m</t>
  </si>
  <si>
    <t>https://podminky.urs.cz/item/CS_URS_2022_02/184813121</t>
  </si>
  <si>
    <t xml:space="preserve">Poznámka k položce:_x000D_
6-ti hranné pletivo výšky 100 cm, oka 25 mm bude uchyceno na upevňovací kůly jednotlivých sazenic (3m/strom = celkem 45 m pletiva). </t>
  </si>
  <si>
    <t>184911431</t>
  </si>
  <si>
    <t>Mulčování rostlin kůrou tl přes 0,1 do 0,15 m v rovině a svahu do 1:5</t>
  </si>
  <si>
    <t>293751541</t>
  </si>
  <si>
    <t>Mulčování vysazených rostlin mulčovací kůrou, tl. přes 100 do 150 mm v rovině nebo na svahu do 1:5</t>
  </si>
  <si>
    <t>https://podminky.urs.cz/item/CS_URS_2022_02/184911431</t>
  </si>
  <si>
    <t>Poznámka k položce:_x000D_
K mulčování bude využita štěpka z keřů a větví pokácených stromů.</t>
  </si>
  <si>
    <t>"1 m2/ks" 15*1,0</t>
  </si>
  <si>
    <t>185804311</t>
  </si>
  <si>
    <t>Zalití rostlin vodou plocha do 20 m2</t>
  </si>
  <si>
    <t>188746687</t>
  </si>
  <si>
    <t>Zalití rostlin vodou plochy záhonů jednotlivě do 20 m2</t>
  </si>
  <si>
    <t>https://podminky.urs.cz/item/CS_URS_2022_02/185804311</t>
  </si>
  <si>
    <t>Poznámka k položce:_x000D_
V ceně je zahrnuta dodávka vody.</t>
  </si>
  <si>
    <t>"stromy" 15*0,060</t>
  </si>
  <si>
    <t>998231311</t>
  </si>
  <si>
    <t>Přesun hmot pro sadovnické a krajinářské úpravy vodorovně do 5000 m</t>
  </si>
  <si>
    <t>-1961496282</t>
  </si>
  <si>
    <t>Přesun hmot pro sadovnické a krajinářské úpravy - strojně dopravní vzdálenost do 5000 m</t>
  </si>
  <si>
    <t>https://podminky.urs.cz/item/CS_URS_2022_02/998231311</t>
  </si>
  <si>
    <t>VON - Vedlejší a ostatní náklady</t>
  </si>
  <si>
    <t>U výběrového řízení společného pro obě akce (opravu i rekonstrukci) budou, resp. jsou některé položky oceněny zhotovitelem v adekvátním rozsahu nebo poměru jednotlivých akcí - viz. poznámka "v adekvátním rozsahu".</t>
  </si>
  <si>
    <t>VRN - Vedlejší a ostatní náklady</t>
  </si>
  <si>
    <t xml:space="preserve">    VRN3 - Vedlejší náklady</t>
  </si>
  <si>
    <t xml:space="preserve">    VRN9 - Ostatní náklady</t>
  </si>
  <si>
    <t>VRN</t>
  </si>
  <si>
    <t>VRN3</t>
  </si>
  <si>
    <t>Vedlejší náklady</t>
  </si>
  <si>
    <t>031002000</t>
  </si>
  <si>
    <t>Zařízení staveniště</t>
  </si>
  <si>
    <t>soubor</t>
  </si>
  <si>
    <t>1024</t>
  </si>
  <si>
    <t>-1886255009</t>
  </si>
  <si>
    <t>Poznámka k položce:_x000D_
- zajištění místnosti pro TDI v ZS vč. jejího vybavení_x000D_
- zajištění ohlášení všech staveb zařízení staveniště dle § 104 odst. (2) zákona č. 183/2006 Sb. - zajištění oplocení prostoru ZS, jeho napojení na inž. sítě_x000D_
- zajištění následné likvidace všech objektů ZS včetně  při
pojení na sítě_x000D_
- zajištění zřízení a odstranění dočasných komunikací, sjezdů a nájezdů pro realizaci stavby_x000D_
- zajištění zřízení a odstranění dočasné deponie pro uložení výkopku_x000D_
- zajištění ostrahy stavby a staveniště po dobu realizace stavby_x000D_
- zajištění podmínek pro použití přístupových komunikací dotčených stavbou s příslušnými vlastníky či správci a zajištění jejich splnění_x000D_
- zřízení čistících zón před výjezdem z obvodu staveniště_x000D_
- provedení takových opatření, aby plochy obvodu staveniště nebyly znečištěny ropnými látkami a jinými podobnými produkty_x000D_
- provedení takových opatření, aby nebyly překročeny limity prašnosti a hlučnosti dané obecně závaznou vyhláško_x000D_
- zajištění péče o nepředané objekty a konstrukce stavby, jejich ošetřování a zimní opatření_x000D_
- zajištění výroby a instalace informačních tabulí ke stavbě_x000D_
- zajištění ochrany veškeré zeleně v prostoru staveniště a v jeho bezprostřední blízkosti proti poškození během realizace stavby_x000D_
- uvedení pozemků do stavu shodného před zahájením stavby vč. případných oprav asfaltových krytů, osetí travním semenem apod._x000D_
- v adekvátním rozsahu</t>
  </si>
  <si>
    <t>031002002</t>
  </si>
  <si>
    <t>Zajištění dopravně inženýrských opatření</t>
  </si>
  <si>
    <t>-1522868862</t>
  </si>
  <si>
    <t>Poznámka k položce:_x000D_
- zajištění dopravně inženýrských opatření_x000D_
- zajištění zřízení a likvidace dopravního značení včetně případné světelné signalizace_x000D_
- zajištění vydání dopravně inženýrského rozhodnutí</t>
  </si>
  <si>
    <t>VRN9</t>
  </si>
  <si>
    <t>Ostatní náklady</t>
  </si>
  <si>
    <t>091404000</t>
  </si>
  <si>
    <t>Zajištění veškerých předepsaných rozborů, atestů, zkoušek a revizí dle příslušných norem a dalších předpisů a nařízení platných v ČR</t>
  </si>
  <si>
    <t>262144</t>
  </si>
  <si>
    <t>1213016086</t>
  </si>
  <si>
    <t>Zajištění veškerých předepsaných rozborů, atestů, zkoušek a revizí dle příslušných norem a dalších předpisů a nařízení platných v ČR, kterými bude prokázáno dosažení předepsané kvality a parametrů dokončeného díla</t>
  </si>
  <si>
    <t>091704000</t>
  </si>
  <si>
    <t>Vypracování Plánu opatření pro případ havárie</t>
  </si>
  <si>
    <t>225420250</t>
  </si>
  <si>
    <t>Poznámka k položce:_x000D_
Zhotovitelem vypracovaný Plán opatření pro případ úniku závadných látek (např. ropné produkty, cementové výluhy, odpadní vody z těsnících clon,atd.)_x000D_
- v adekvátním rozsahu</t>
  </si>
  <si>
    <t>091804000</t>
  </si>
  <si>
    <t>Zpracování povodňového plánu stavby dle §71 zákona č. 254/2001 Sb. včetně zajištění schválení příslušnými orgány správy a Povodím Labe, státní podnik</t>
  </si>
  <si>
    <t>-1670348470</t>
  </si>
  <si>
    <t>Poznámka k položce:_x000D_
- v adekvátním rozsahu</t>
  </si>
  <si>
    <t>091904001</t>
  </si>
  <si>
    <t>Provedení pasportizace stávajících nemovitostí (vč. pozemků) a jejich příslušenství, zajištění fotodokumentace stávajícho stavu přístupových komunikací</t>
  </si>
  <si>
    <t>-1919248004</t>
  </si>
  <si>
    <t>092004002</t>
  </si>
  <si>
    <t>Zajištění fotodokumentace veškerých konstrukcí, které budou v průběhu výstavby skryty nebo zakryty</t>
  </si>
  <si>
    <t>-2013398422</t>
  </si>
  <si>
    <t>092004008</t>
  </si>
  <si>
    <t>-714481094</t>
  </si>
  <si>
    <t>Poznámka k položce:_x000D_
Přístupy budou projednány a odsouhlaseny vlastníky dotčených pozemků.</t>
  </si>
  <si>
    <t>092105000</t>
  </si>
  <si>
    <t>Zajištění povolení ke kácení a zajištění dokladů o předání dřevní hmoty vzniklé smýcením porostů k dalšímu využití</t>
  </si>
  <si>
    <t>-787515335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</si>
  <si>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</si>
  <si>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</si>
  <si>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</si>
  <si>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</si>
  <si>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</si>
  <si>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</si>
  <si>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</si>
  <si>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</si>
  <si>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</si>
  <si>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</si>
  <si>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</si>
  <si>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</si>
  <si>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</si>
  <si>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</si>
  <si>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</si>
  <si>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</si>
  <si>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</si>
  <si>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</si>
  <si>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</si>
  <si>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</si>
  <si>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</si>
  <si>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</si>
  <si>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</si>
  <si>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</si>
  <si>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</si>
  <si>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</si>
  <si>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</si>
  <si>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</si>
  <si>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</si>
  <si>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</si>
  <si>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</si>
  <si>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</si>
  <si>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</si>
  <si>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</si>
  <si>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</si>
  <si>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</si>
  <si>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</si>
  <si>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</si>
  <si>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</si>
  <si>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</si>
  <si>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</si>
  <si>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</si>
  <si>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</si>
  <si>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</si>
  <si>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</si>
  <si>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</si>
  <si>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</si>
  <si>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</si>
  <si>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</si>
  <si>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</si>
  <si>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</si>
  <si>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</si>
  <si>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</si>
  <si>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</si>
  <si>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</si>
  <si>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</si>
  <si>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</si>
  <si>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</si>
  <si>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</si>
  <si>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</si>
  <si>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</si>
  <si>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</si>
  <si>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</si>
  <si>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</si>
  <si>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</si>
  <si>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</si>
  <si>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</si>
  <si>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</si>
  <si>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</si>
  <si>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</si>
  <si>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</si>
  <si>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</si>
  <si>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</si>
  <si>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</si>
  <si>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</si>
  <si>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</si>
  <si>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</si>
  <si>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</si>
  <si>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</si>
  <si>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</si>
  <si>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</si>
  <si>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</si>
  <si>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</si>
  <si>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</si>
  <si>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</si>
  <si>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</si>
  <si>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</si>
  <si>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</si>
  <si>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</si>
  <si>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</si>
  <si>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</si>
  <si>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</si>
  <si>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</si>
  <si>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</si>
  <si>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</si>
  <si>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</si>
  <si>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</si>
  <si>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</si>
  <si>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</si>
  <si>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</si>
  <si>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</si>
  <si>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</si>
  <si>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</si>
  <si>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</si>
  <si>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</si>
  <si>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</si>
  <si>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</si>
  <si>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</si>
  <si>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</si>
  <si>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</si>
  <si>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</si>
  <si>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</si>
  <si>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</si>
  <si>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</si>
  <si>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</si>
  <si>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</si>
  <si>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</si>
  <si>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</si>
  <si>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</si>
  <si>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</si>
  <si>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</si>
  <si>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</si>
  <si>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</si>
  <si>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</si>
  <si>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</si>
  <si>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</si>
  <si>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</si>
  <si>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</si>
  <si>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</si>
  <si>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</si>
  <si>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</si>
  <si>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</si>
  <si>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</si>
  <si>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</si>
  <si>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</si>
  <si>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</si>
  <si>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</si>
  <si>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</si>
  <si>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</si>
  <si>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</si>
  <si>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</si>
  <si>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</si>
  <si>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</si>
  <si>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</si>
  <si>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</si>
  <si>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</si>
  <si>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</si>
  <si>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</si>
  <si>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</si>
  <si>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</si>
  <si>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</si>
  <si>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</si>
  <si>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</si>
  <si>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</si>
  <si>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</si>
  <si>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</si>
  <si>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</si>
  <si>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</si>
  <si>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</si>
  <si>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</si>
  <si>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</si>
  <si>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</si>
  <si>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</si>
  <si>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</si>
  <si>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</si>
  <si>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</si>
  <si>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</si>
  <si>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</si>
  <si>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</si>
  <si>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</si>
  <si>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</si>
  <si>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</si>
  <si>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</si>
  <si>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</si>
  <si>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</si>
  <si>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</si>
  <si>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</si>
  <si>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</si>
  <si>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</si>
  <si>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</si>
  <si>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</si>
  <si>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</si>
  <si>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</si>
  <si>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Zajištění dokladů o předání dřevní hmoty vzniklé smýcením porostů k dalšímu využití</t>
  </si>
  <si>
    <t>092004003</t>
  </si>
  <si>
    <t>Zajištění slovení rybí obsádky a dalších organismů podléhajících zvláštní ochraně k tomu oprávněnou osobou (zajištění biologického dozoru)</t>
  </si>
  <si>
    <t>Zajištění slovení rybí obsádky a dalších organismů podléhajících zvláštní ochraně k tomu oprávněnou osobou (zajištění biologického dozoru), včetně pořízení protokolu a zajištění oznámení zahájení prací na vodním toku příslušnému uživateli rybářského revíru</t>
  </si>
  <si>
    <t>Zajištění písemných souhlasných vyjádření všech dotčených vlastníků a případných uživatelů všech pozemků dotčených stavbou s jejich konečnou úpravou po dokončení prací vč. nájmu za užívání pozemků</t>
  </si>
  <si>
    <t>Zařízení staveniště včetně všech nákladů spojených s jeho zřízením, provozem, zabezpečením a likvidací - zřízení a propojení potřebných ploch pro zařízení staveniště, skládky materiálu, mezideponie, oplocení včetně úhrady případných poplatků a úpravy povrchu po likvidaci staveniště.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</si>
</sst>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42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165" fontId="2" fillId="0" borderId="0" xfId="0" applyNumberFormat="1" applyFont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0" xfId="0"/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 wrapText="1"/>
    </xf>
    <xf numFmtId="0" fontId="40" fillId="0" borderId="1" xfId="0" applyFont="1" applyBorder="1" applyAlignment="1">
      <alignment horizontal="center" vertical="center"/>
    </xf>
    <xf numFmtId="49" fontId="42" fillId="0" borderId="1" xfId="0" applyNumberFormat="1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/>
    </xf>
    <xf numFmtId="0" fontId="0" fillId="0" borderId="1" xfId="0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20" fillId="0" borderId="23" xfId="0" applyFont="1" applyBorder="1" applyAlignment="1" applyProtection="1">
      <alignment horizontal="left" vertical="center" wrapText="1"/>
      <protection locked="0"/>
    </xf>
    <xf numFmtId="0" fontId="0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2" borderId="0" xfId="0" applyFont="1" applyFill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4" xfId="0" applyFont="1" applyBorder="1" applyAlignment="1" applyProtection="1">
      <alignment vertical="center" wrapText="1"/>
    </xf>
    <xf numFmtId="0" fontId="0" fillId="0" borderId="4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16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0" fontId="4" fillId="4" borderId="7" xfId="0" applyFont="1" applyFill="1" applyBorder="1" applyAlignment="1" applyProtection="1">
      <alignment horizontal="left" vertical="center"/>
    </xf>
    <xf numFmtId="0" fontId="4" fillId="4" borderId="8" xfId="0" applyFont="1" applyFill="1" applyBorder="1" applyAlignment="1" applyProtection="1">
      <alignment horizontal="right" vertical="center"/>
    </xf>
    <xf numFmtId="0" fontId="4" fillId="4" borderId="8" xfId="0" applyFont="1" applyFill="1" applyBorder="1" applyAlignment="1" applyProtection="1">
      <alignment horizontal="center" vertical="center"/>
    </xf>
    <xf numFmtId="4" fontId="4" fillId="4" borderId="8" xfId="0" applyNumberFormat="1" applyFont="1" applyFill="1" applyBorder="1" applyAlignment="1" applyProtection="1">
      <alignment vertical="center"/>
    </xf>
    <xf numFmtId="0" fontId="0" fillId="4" borderId="9" xfId="0" applyFont="1" applyFill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4" fontId="31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8" xfId="0" applyFont="1" applyFill="1" applyBorder="1" applyAlignment="1" applyProtection="1">
      <alignment vertical="center"/>
      <protection locked="0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4" borderId="0" xfId="0" applyFont="1" applyFill="1" applyAlignment="1" applyProtection="1">
      <alignment vertical="center"/>
      <protection locked="0"/>
    </xf>
    <xf numFmtId="0" fontId="6" fillId="0" borderId="21" xfId="0" applyFont="1" applyBorder="1" applyAlignment="1" applyProtection="1">
      <alignment vertical="center"/>
      <protection locked="0"/>
    </xf>
    <xf numFmtId="0" fontId="7" fillId="0" borderId="21" xfId="0" applyFont="1" applyBorder="1" applyAlignment="1" applyProtection="1">
      <alignment vertical="center"/>
      <protection locked="0"/>
    </xf>
    <xf numFmtId="0" fontId="20" fillId="4" borderId="18" xfId="0" applyFont="1" applyFill="1" applyBorder="1" applyAlignment="1" applyProtection="1">
      <alignment horizontal="center" vertical="center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112155221" TargetMode="External"/><Relationship Id="rId13" Type="http://schemas.openxmlformats.org/officeDocument/2006/relationships/hyperlink" Target="https://podminky.urs.cz/item/CS_URS_2022_02/112251103" TargetMode="External"/><Relationship Id="rId18" Type="http://schemas.openxmlformats.org/officeDocument/2006/relationships/hyperlink" Target="https://podminky.urs.cz/item/CS_URS_2022_02/162201414" TargetMode="External"/><Relationship Id="rId26" Type="http://schemas.openxmlformats.org/officeDocument/2006/relationships/hyperlink" Target="https://podminky.urs.cz/item/CS_URS_2022_02/162301972" TargetMode="External"/><Relationship Id="rId3" Type="http://schemas.openxmlformats.org/officeDocument/2006/relationships/hyperlink" Target="https://podminky.urs.cz/item/CS_URS_2022_02/112101102" TargetMode="External"/><Relationship Id="rId21" Type="http://schemas.openxmlformats.org/officeDocument/2006/relationships/hyperlink" Target="https://podminky.urs.cz/item/CS_URS_2022_02/162201422" TargetMode="External"/><Relationship Id="rId7" Type="http://schemas.openxmlformats.org/officeDocument/2006/relationships/hyperlink" Target="https://podminky.urs.cz/item/CS_URS_2022_02/112155215" TargetMode="External"/><Relationship Id="rId12" Type="http://schemas.openxmlformats.org/officeDocument/2006/relationships/hyperlink" Target="https://podminky.urs.cz/item/CS_URS_2022_02/112251102" TargetMode="External"/><Relationship Id="rId17" Type="http://schemas.openxmlformats.org/officeDocument/2006/relationships/hyperlink" Target="https://podminky.urs.cz/item/CS_URS_2022_02/162201413" TargetMode="External"/><Relationship Id="rId25" Type="http://schemas.openxmlformats.org/officeDocument/2006/relationships/hyperlink" Target="https://podminky.urs.cz/item/CS_URS_2022_02/162301971" TargetMode="External"/><Relationship Id="rId2" Type="http://schemas.openxmlformats.org/officeDocument/2006/relationships/hyperlink" Target="https://podminky.urs.cz/item/CS_URS_2022_02/112101101" TargetMode="External"/><Relationship Id="rId16" Type="http://schemas.openxmlformats.org/officeDocument/2006/relationships/hyperlink" Target="https://podminky.urs.cz/item/CS_URS_2022_02/162201412" TargetMode="External"/><Relationship Id="rId20" Type="http://schemas.openxmlformats.org/officeDocument/2006/relationships/hyperlink" Target="https://podminky.urs.cz/item/CS_URS_2022_02/162201421" TargetMode="External"/><Relationship Id="rId29" Type="http://schemas.openxmlformats.org/officeDocument/2006/relationships/hyperlink" Target="https://podminky.urs.cz/item/CS_URS_2022_02/162301975" TargetMode="External"/><Relationship Id="rId1" Type="http://schemas.openxmlformats.org/officeDocument/2006/relationships/hyperlink" Target="https://podminky.urs.cz/item/CS_URS_2022_02/111251102" TargetMode="External"/><Relationship Id="rId6" Type="http://schemas.openxmlformats.org/officeDocument/2006/relationships/hyperlink" Target="https://podminky.urs.cz/item/CS_URS_2022_02/112101105" TargetMode="External"/><Relationship Id="rId11" Type="http://schemas.openxmlformats.org/officeDocument/2006/relationships/hyperlink" Target="https://podminky.urs.cz/item/CS_URS_2022_02/112251101" TargetMode="External"/><Relationship Id="rId24" Type="http://schemas.openxmlformats.org/officeDocument/2006/relationships/hyperlink" Target="https://podminky.urs.cz/item/CS_URS_2022_02/162201520" TargetMode="External"/><Relationship Id="rId5" Type="http://schemas.openxmlformats.org/officeDocument/2006/relationships/hyperlink" Target="https://podminky.urs.cz/item/CS_URS_2022_02/112101104" TargetMode="External"/><Relationship Id="rId15" Type="http://schemas.openxmlformats.org/officeDocument/2006/relationships/hyperlink" Target="https://podminky.urs.cz/item/CS_URS_2022_02/112251105" TargetMode="External"/><Relationship Id="rId23" Type="http://schemas.openxmlformats.org/officeDocument/2006/relationships/hyperlink" Target="https://podminky.urs.cz/item/CS_URS_2022_02/162201424" TargetMode="External"/><Relationship Id="rId28" Type="http://schemas.openxmlformats.org/officeDocument/2006/relationships/hyperlink" Target="https://podminky.urs.cz/item/CS_URS_2022_02/162301974" TargetMode="External"/><Relationship Id="rId10" Type="http://schemas.openxmlformats.org/officeDocument/2006/relationships/hyperlink" Target="https://podminky.urs.cz/item/CS_URS_2022_02/112155311" TargetMode="External"/><Relationship Id="rId19" Type="http://schemas.openxmlformats.org/officeDocument/2006/relationships/hyperlink" Target="https://podminky.urs.cz/item/CS_URS_2022_02/162201510" TargetMode="External"/><Relationship Id="rId31" Type="http://schemas.openxmlformats.org/officeDocument/2006/relationships/drawing" Target="../drawings/drawing2.xml"/><Relationship Id="rId4" Type="http://schemas.openxmlformats.org/officeDocument/2006/relationships/hyperlink" Target="https://podminky.urs.cz/item/CS_URS_2022_02/112101103" TargetMode="External"/><Relationship Id="rId9" Type="http://schemas.openxmlformats.org/officeDocument/2006/relationships/hyperlink" Target="https://podminky.urs.cz/item/CS_URS_2022_02/112155225" TargetMode="External"/><Relationship Id="rId14" Type="http://schemas.openxmlformats.org/officeDocument/2006/relationships/hyperlink" Target="https://podminky.urs.cz/item/CS_URS_2022_02/112251104" TargetMode="External"/><Relationship Id="rId22" Type="http://schemas.openxmlformats.org/officeDocument/2006/relationships/hyperlink" Target="https://podminky.urs.cz/item/CS_URS_2022_02/162201423" TargetMode="External"/><Relationship Id="rId27" Type="http://schemas.openxmlformats.org/officeDocument/2006/relationships/hyperlink" Target="https://podminky.urs.cz/item/CS_URS_2022_02/162301973" TargetMode="External"/><Relationship Id="rId30" Type="http://schemas.openxmlformats.org/officeDocument/2006/relationships/hyperlink" Target="https://podminky.urs.cz/item/CS_URS_2022_02/184818112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2_02/171201231" TargetMode="External"/><Relationship Id="rId2" Type="http://schemas.openxmlformats.org/officeDocument/2006/relationships/hyperlink" Target="https://podminky.urs.cz/item/CS_URS_2022_02/162751115" TargetMode="External"/><Relationship Id="rId1" Type="http://schemas.openxmlformats.org/officeDocument/2006/relationships/hyperlink" Target="https://podminky.urs.cz/item/CS_URS_2022_02/129253101" TargetMode="External"/><Relationship Id="rId5" Type="http://schemas.openxmlformats.org/officeDocument/2006/relationships/drawing" Target="../drawings/drawing3.xml"/><Relationship Id="rId4" Type="http://schemas.openxmlformats.org/officeDocument/2006/relationships/hyperlink" Target="https://podminky.urs.cz/item/CS_URS_2022_02/171251201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167151101" TargetMode="External"/><Relationship Id="rId18" Type="http://schemas.openxmlformats.org/officeDocument/2006/relationships/hyperlink" Target="https://podminky.urs.cz/item/CS_URS_2022_02/174151101" TargetMode="External"/><Relationship Id="rId26" Type="http://schemas.openxmlformats.org/officeDocument/2006/relationships/hyperlink" Target="https://podminky.urs.cz/item/CS_URS_2022_02/274362021" TargetMode="External"/><Relationship Id="rId39" Type="http://schemas.openxmlformats.org/officeDocument/2006/relationships/hyperlink" Target="https://podminky.urs.cz/item/CS_URS_2022_02/998332011" TargetMode="External"/><Relationship Id="rId21" Type="http://schemas.openxmlformats.org/officeDocument/2006/relationships/hyperlink" Target="https://podminky.urs.cz/item/CS_URS_2022_02/182351023" TargetMode="External"/><Relationship Id="rId34" Type="http://schemas.openxmlformats.org/officeDocument/2006/relationships/hyperlink" Target="https://podminky.urs.cz/item/CS_URS_2022_02/810351811" TargetMode="External"/><Relationship Id="rId7" Type="http://schemas.openxmlformats.org/officeDocument/2006/relationships/hyperlink" Target="https://podminky.urs.cz/item/CS_URS_2022_02/131451104" TargetMode="External"/><Relationship Id="rId12" Type="http://schemas.openxmlformats.org/officeDocument/2006/relationships/hyperlink" Target="https://podminky.urs.cz/item/CS_URS_2022_02/162751135" TargetMode="External"/><Relationship Id="rId17" Type="http://schemas.openxmlformats.org/officeDocument/2006/relationships/hyperlink" Target="https://podminky.urs.cz/item/CS_URS_2022_02/171251201" TargetMode="External"/><Relationship Id="rId25" Type="http://schemas.openxmlformats.org/officeDocument/2006/relationships/hyperlink" Target="https://podminky.urs.cz/item/CS_URS_2022_02/274351122" TargetMode="External"/><Relationship Id="rId33" Type="http://schemas.openxmlformats.org/officeDocument/2006/relationships/hyperlink" Target="https://podminky.urs.cz/item/CS_URS_2022_02/465516217" TargetMode="External"/><Relationship Id="rId38" Type="http://schemas.openxmlformats.org/officeDocument/2006/relationships/hyperlink" Target="https://podminky.urs.cz/item/CS_URS_2022_02/997013861" TargetMode="External"/><Relationship Id="rId2" Type="http://schemas.openxmlformats.org/officeDocument/2006/relationships/hyperlink" Target="https://podminky.urs.cz/item/CS_URS_2022_02/114203201" TargetMode="External"/><Relationship Id="rId16" Type="http://schemas.openxmlformats.org/officeDocument/2006/relationships/hyperlink" Target="https://podminky.urs.cz/item/CS_URS_2022_02/171201231" TargetMode="External"/><Relationship Id="rId20" Type="http://schemas.openxmlformats.org/officeDocument/2006/relationships/hyperlink" Target="https://podminky.urs.cz/item/CS_URS_2022_02/182251101" TargetMode="External"/><Relationship Id="rId29" Type="http://schemas.openxmlformats.org/officeDocument/2006/relationships/hyperlink" Target="https://podminky.urs.cz/item/CS_URS_2022_02/463212111" TargetMode="External"/><Relationship Id="rId1" Type="http://schemas.openxmlformats.org/officeDocument/2006/relationships/hyperlink" Target="https://podminky.urs.cz/item/CS_URS_2022_02/114203101" TargetMode="External"/><Relationship Id="rId6" Type="http://schemas.openxmlformats.org/officeDocument/2006/relationships/hyperlink" Target="https://podminky.urs.cz/item/CS_URS_2022_02/131251104" TargetMode="External"/><Relationship Id="rId11" Type="http://schemas.openxmlformats.org/officeDocument/2006/relationships/hyperlink" Target="https://podminky.urs.cz/item/CS_URS_2022_02/162751115" TargetMode="External"/><Relationship Id="rId24" Type="http://schemas.openxmlformats.org/officeDocument/2006/relationships/hyperlink" Target="https://podminky.urs.cz/item/CS_URS_2022_02/274351121" TargetMode="External"/><Relationship Id="rId32" Type="http://schemas.openxmlformats.org/officeDocument/2006/relationships/hyperlink" Target="https://podminky.urs.cz/item/CS_URS_2022_02/465513227" TargetMode="External"/><Relationship Id="rId37" Type="http://schemas.openxmlformats.org/officeDocument/2006/relationships/hyperlink" Target="https://podminky.urs.cz/item/CS_URS_2022_02/997013509" TargetMode="External"/><Relationship Id="rId40" Type="http://schemas.openxmlformats.org/officeDocument/2006/relationships/drawing" Target="../drawings/drawing4.xml"/><Relationship Id="rId5" Type="http://schemas.openxmlformats.org/officeDocument/2006/relationships/hyperlink" Target="https://podminky.urs.cz/item/CS_URS_2022_02/122251101" TargetMode="External"/><Relationship Id="rId15" Type="http://schemas.openxmlformats.org/officeDocument/2006/relationships/hyperlink" Target="https://podminky.urs.cz/item/CS_URS_2022_02/171153101" TargetMode="External"/><Relationship Id="rId23" Type="http://schemas.openxmlformats.org/officeDocument/2006/relationships/hyperlink" Target="https://podminky.urs.cz/item/CS_URS_2022_02/274321611" TargetMode="External"/><Relationship Id="rId28" Type="http://schemas.openxmlformats.org/officeDocument/2006/relationships/hyperlink" Target="https://podminky.urs.cz/item/CS_URS_2022_02/451571224" TargetMode="External"/><Relationship Id="rId36" Type="http://schemas.openxmlformats.org/officeDocument/2006/relationships/hyperlink" Target="https://podminky.urs.cz/item/CS_URS_2022_02/997013501" TargetMode="External"/><Relationship Id="rId10" Type="http://schemas.openxmlformats.org/officeDocument/2006/relationships/hyperlink" Target="https://podminky.urs.cz/item/CS_URS_2022_02/139001101" TargetMode="External"/><Relationship Id="rId19" Type="http://schemas.openxmlformats.org/officeDocument/2006/relationships/hyperlink" Target="https://podminky.urs.cz/item/CS_URS_2022_02/181411122" TargetMode="External"/><Relationship Id="rId31" Type="http://schemas.openxmlformats.org/officeDocument/2006/relationships/hyperlink" Target="https://podminky.urs.cz/item/CS_URS_2022_02/465511227" TargetMode="External"/><Relationship Id="rId4" Type="http://schemas.openxmlformats.org/officeDocument/2006/relationships/hyperlink" Target="https://podminky.urs.cz/item/CS_URS_2022_02/115101201" TargetMode="External"/><Relationship Id="rId9" Type="http://schemas.openxmlformats.org/officeDocument/2006/relationships/hyperlink" Target="https://podminky.urs.cz/item/CS_URS_2022_02/132451251" TargetMode="External"/><Relationship Id="rId14" Type="http://schemas.openxmlformats.org/officeDocument/2006/relationships/hyperlink" Target="https://podminky.urs.cz/item/CS_URS_2022_02/171151131" TargetMode="External"/><Relationship Id="rId22" Type="http://schemas.openxmlformats.org/officeDocument/2006/relationships/hyperlink" Target="https://podminky.urs.cz/item/CS_URS_2022_02/182351123" TargetMode="External"/><Relationship Id="rId27" Type="http://schemas.openxmlformats.org/officeDocument/2006/relationships/hyperlink" Target="https://podminky.urs.cz/item/CS_URS_2022_02/451316124" TargetMode="External"/><Relationship Id="rId30" Type="http://schemas.openxmlformats.org/officeDocument/2006/relationships/hyperlink" Target="https://podminky.urs.cz/item/CS_URS_2022_02/465511217" TargetMode="External"/><Relationship Id="rId35" Type="http://schemas.openxmlformats.org/officeDocument/2006/relationships/hyperlink" Target="https://podminky.urs.cz/item/CS_URS_2022_02/938901101" TargetMode="External"/><Relationship Id="rId8" Type="http://schemas.openxmlformats.org/officeDocument/2006/relationships/hyperlink" Target="https://podminky.urs.cz/item/CS_URS_2022_02/132251251" TargetMode="External"/><Relationship Id="rId3" Type="http://schemas.openxmlformats.org/officeDocument/2006/relationships/hyperlink" Target="https://podminky.urs.cz/item/CS_URS_2022_02/115001105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998231311" TargetMode="External"/><Relationship Id="rId3" Type="http://schemas.openxmlformats.org/officeDocument/2006/relationships/hyperlink" Target="https://podminky.urs.cz/item/CS_URS_2022_02/184215133" TargetMode="External"/><Relationship Id="rId7" Type="http://schemas.openxmlformats.org/officeDocument/2006/relationships/hyperlink" Target="https://podminky.urs.cz/item/CS_URS_2022_02/185804311" TargetMode="External"/><Relationship Id="rId2" Type="http://schemas.openxmlformats.org/officeDocument/2006/relationships/hyperlink" Target="https://podminky.urs.cz/item/CS_URS_2022_02/184102112" TargetMode="External"/><Relationship Id="rId1" Type="http://schemas.openxmlformats.org/officeDocument/2006/relationships/hyperlink" Target="https://podminky.urs.cz/item/CS_URS_2022_02/183101115" TargetMode="External"/><Relationship Id="rId6" Type="http://schemas.openxmlformats.org/officeDocument/2006/relationships/hyperlink" Target="https://podminky.urs.cz/item/CS_URS_2022_02/184911431" TargetMode="External"/><Relationship Id="rId5" Type="http://schemas.openxmlformats.org/officeDocument/2006/relationships/hyperlink" Target="https://podminky.urs.cz/item/CS_URS_2022_02/184813121" TargetMode="External"/><Relationship Id="rId4" Type="http://schemas.openxmlformats.org/officeDocument/2006/relationships/hyperlink" Target="https://podminky.urs.cz/item/CS_URS_2022_02/184801121" TargetMode="External"/><Relationship Id="rId9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1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21"/>
      <c r="AS2" s="321"/>
      <c r="AT2" s="321"/>
      <c r="AU2" s="321"/>
      <c r="AV2" s="321"/>
      <c r="AW2" s="321"/>
      <c r="AX2" s="321"/>
      <c r="AY2" s="321"/>
      <c r="AZ2" s="321"/>
      <c r="BA2" s="321"/>
      <c r="BB2" s="321"/>
      <c r="BC2" s="321"/>
      <c r="BD2" s="321"/>
      <c r="BE2" s="321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32" t="s">
        <v>14</v>
      </c>
      <c r="L5" s="333"/>
      <c r="M5" s="333"/>
      <c r="N5" s="333"/>
      <c r="O5" s="333"/>
      <c r="P5" s="333"/>
      <c r="Q5" s="333"/>
      <c r="R5" s="333"/>
      <c r="S5" s="333"/>
      <c r="T5" s="333"/>
      <c r="U5" s="333"/>
      <c r="V5" s="333"/>
      <c r="W5" s="333"/>
      <c r="X5" s="333"/>
      <c r="Y5" s="333"/>
      <c r="Z5" s="333"/>
      <c r="AA5" s="333"/>
      <c r="AB5" s="333"/>
      <c r="AC5" s="333"/>
      <c r="AD5" s="333"/>
      <c r="AE5" s="333"/>
      <c r="AF5" s="333"/>
      <c r="AG5" s="333"/>
      <c r="AH5" s="333"/>
      <c r="AI5" s="333"/>
      <c r="AJ5" s="333"/>
      <c r="AK5" s="333"/>
      <c r="AL5" s="333"/>
      <c r="AM5" s="333"/>
      <c r="AN5" s="333"/>
      <c r="AO5" s="333"/>
      <c r="AP5" s="22"/>
      <c r="AQ5" s="22"/>
      <c r="AR5" s="20"/>
      <c r="BE5" s="329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34" t="s">
        <v>17</v>
      </c>
      <c r="L6" s="333"/>
      <c r="M6" s="333"/>
      <c r="N6" s="333"/>
      <c r="O6" s="333"/>
      <c r="P6" s="333"/>
      <c r="Q6" s="333"/>
      <c r="R6" s="333"/>
      <c r="S6" s="333"/>
      <c r="T6" s="333"/>
      <c r="U6" s="333"/>
      <c r="V6" s="333"/>
      <c r="W6" s="333"/>
      <c r="X6" s="333"/>
      <c r="Y6" s="333"/>
      <c r="Z6" s="333"/>
      <c r="AA6" s="333"/>
      <c r="AB6" s="333"/>
      <c r="AC6" s="333"/>
      <c r="AD6" s="333"/>
      <c r="AE6" s="333"/>
      <c r="AF6" s="333"/>
      <c r="AG6" s="333"/>
      <c r="AH6" s="333"/>
      <c r="AI6" s="333"/>
      <c r="AJ6" s="333"/>
      <c r="AK6" s="333"/>
      <c r="AL6" s="333"/>
      <c r="AM6" s="333"/>
      <c r="AN6" s="333"/>
      <c r="AO6" s="333"/>
      <c r="AP6" s="22"/>
      <c r="AQ6" s="22"/>
      <c r="AR6" s="20"/>
      <c r="BE6" s="330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330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330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30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30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30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30"/>
      <c r="BS12" s="17" t="s">
        <v>6</v>
      </c>
    </row>
    <row r="13" spans="1:74" s="1" customFormat="1" ht="12" customHeight="1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30</v>
      </c>
      <c r="AO13" s="22"/>
      <c r="AP13" s="22"/>
      <c r="AQ13" s="22"/>
      <c r="AR13" s="20"/>
      <c r="BE13" s="330"/>
      <c r="BS13" s="17" t="s">
        <v>6</v>
      </c>
    </row>
    <row r="14" spans="1:74" ht="12.75">
      <c r="B14" s="21"/>
      <c r="C14" s="22"/>
      <c r="D14" s="22"/>
      <c r="E14" s="335" t="s">
        <v>30</v>
      </c>
      <c r="F14" s="336"/>
      <c r="G14" s="336"/>
      <c r="H14" s="336"/>
      <c r="I14" s="336"/>
      <c r="J14" s="336"/>
      <c r="K14" s="336"/>
      <c r="L14" s="336"/>
      <c r="M14" s="336"/>
      <c r="N14" s="336"/>
      <c r="O14" s="336"/>
      <c r="P14" s="336"/>
      <c r="Q14" s="336"/>
      <c r="R14" s="336"/>
      <c r="S14" s="336"/>
      <c r="T14" s="336"/>
      <c r="U14" s="336"/>
      <c r="V14" s="336"/>
      <c r="W14" s="336"/>
      <c r="X14" s="336"/>
      <c r="Y14" s="336"/>
      <c r="Z14" s="336"/>
      <c r="AA14" s="336"/>
      <c r="AB14" s="336"/>
      <c r="AC14" s="336"/>
      <c r="AD14" s="336"/>
      <c r="AE14" s="336"/>
      <c r="AF14" s="336"/>
      <c r="AG14" s="336"/>
      <c r="AH14" s="336"/>
      <c r="AI14" s="336"/>
      <c r="AJ14" s="336"/>
      <c r="AK14" s="29" t="s">
        <v>28</v>
      </c>
      <c r="AL14" s="22"/>
      <c r="AM14" s="22"/>
      <c r="AN14" s="31" t="s">
        <v>30</v>
      </c>
      <c r="AO14" s="22"/>
      <c r="AP14" s="22"/>
      <c r="AQ14" s="22"/>
      <c r="AR14" s="20"/>
      <c r="BE14" s="330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30"/>
      <c r="BS15" s="17" t="s">
        <v>4</v>
      </c>
    </row>
    <row r="16" spans="1:74" s="1" customFormat="1" ht="12" customHeight="1">
      <c r="B16" s="21"/>
      <c r="C16" s="22"/>
      <c r="D16" s="29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30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30"/>
      <c r="BS17" s="17" t="s">
        <v>33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30"/>
      <c r="BS18" s="17" t="s">
        <v>6</v>
      </c>
    </row>
    <row r="19" spans="1:71" s="1" customFormat="1" ht="12" customHeight="1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30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30"/>
      <c r="BS20" s="17" t="s">
        <v>33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30"/>
    </row>
    <row r="22" spans="1:71" s="1" customFormat="1" ht="12" customHeight="1">
      <c r="B22" s="21"/>
      <c r="C22" s="22"/>
      <c r="D22" s="29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30"/>
    </row>
    <row r="23" spans="1:71" s="1" customFormat="1" ht="47.25" customHeight="1">
      <c r="B23" s="21"/>
      <c r="C23" s="22"/>
      <c r="D23" s="22"/>
      <c r="E23" s="337" t="s">
        <v>36</v>
      </c>
      <c r="F23" s="337"/>
      <c r="G23" s="337"/>
      <c r="H23" s="337"/>
      <c r="I23" s="337"/>
      <c r="J23" s="337"/>
      <c r="K23" s="337"/>
      <c r="L23" s="337"/>
      <c r="M23" s="337"/>
      <c r="N23" s="337"/>
      <c r="O23" s="337"/>
      <c r="P23" s="337"/>
      <c r="Q23" s="337"/>
      <c r="R23" s="337"/>
      <c r="S23" s="337"/>
      <c r="T23" s="337"/>
      <c r="U23" s="337"/>
      <c r="V23" s="337"/>
      <c r="W23" s="337"/>
      <c r="X23" s="337"/>
      <c r="Y23" s="337"/>
      <c r="Z23" s="337"/>
      <c r="AA23" s="337"/>
      <c r="AB23" s="337"/>
      <c r="AC23" s="337"/>
      <c r="AD23" s="337"/>
      <c r="AE23" s="337"/>
      <c r="AF23" s="337"/>
      <c r="AG23" s="337"/>
      <c r="AH23" s="337"/>
      <c r="AI23" s="337"/>
      <c r="AJ23" s="337"/>
      <c r="AK23" s="337"/>
      <c r="AL23" s="337"/>
      <c r="AM23" s="337"/>
      <c r="AN23" s="337"/>
      <c r="AO23" s="22"/>
      <c r="AP23" s="22"/>
      <c r="AQ23" s="22"/>
      <c r="AR23" s="20"/>
      <c r="BE23" s="330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30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30"/>
    </row>
    <row r="26" spans="1:71" s="2" customFormat="1" ht="25.9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38">
        <f>ROUND(AG54,2)</f>
        <v>0</v>
      </c>
      <c r="AL26" s="339"/>
      <c r="AM26" s="339"/>
      <c r="AN26" s="339"/>
      <c r="AO26" s="339"/>
      <c r="AP26" s="36"/>
      <c r="AQ26" s="36"/>
      <c r="AR26" s="39"/>
      <c r="BE26" s="330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30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40" t="s">
        <v>38</v>
      </c>
      <c r="M28" s="340"/>
      <c r="N28" s="340"/>
      <c r="O28" s="340"/>
      <c r="P28" s="340"/>
      <c r="Q28" s="36"/>
      <c r="R28" s="36"/>
      <c r="S28" s="36"/>
      <c r="T28" s="36"/>
      <c r="U28" s="36"/>
      <c r="V28" s="36"/>
      <c r="W28" s="340" t="s">
        <v>39</v>
      </c>
      <c r="X28" s="340"/>
      <c r="Y28" s="340"/>
      <c r="Z28" s="340"/>
      <c r="AA28" s="340"/>
      <c r="AB28" s="340"/>
      <c r="AC28" s="340"/>
      <c r="AD28" s="340"/>
      <c r="AE28" s="340"/>
      <c r="AF28" s="36"/>
      <c r="AG28" s="36"/>
      <c r="AH28" s="36"/>
      <c r="AI28" s="36"/>
      <c r="AJ28" s="36"/>
      <c r="AK28" s="340" t="s">
        <v>40</v>
      </c>
      <c r="AL28" s="340"/>
      <c r="AM28" s="340"/>
      <c r="AN28" s="340"/>
      <c r="AO28" s="340"/>
      <c r="AP28" s="36"/>
      <c r="AQ28" s="36"/>
      <c r="AR28" s="39"/>
      <c r="BE28" s="330"/>
    </row>
    <row r="29" spans="1:71" s="3" customFormat="1" ht="14.45" customHeight="1">
      <c r="B29" s="40"/>
      <c r="C29" s="41"/>
      <c r="D29" s="29" t="s">
        <v>41</v>
      </c>
      <c r="E29" s="41"/>
      <c r="F29" s="29" t="s">
        <v>42</v>
      </c>
      <c r="G29" s="41"/>
      <c r="H29" s="41"/>
      <c r="I29" s="41"/>
      <c r="J29" s="41"/>
      <c r="K29" s="41"/>
      <c r="L29" s="324">
        <v>0.21</v>
      </c>
      <c r="M29" s="323"/>
      <c r="N29" s="323"/>
      <c r="O29" s="323"/>
      <c r="P29" s="323"/>
      <c r="Q29" s="41"/>
      <c r="R29" s="41"/>
      <c r="S29" s="41"/>
      <c r="T29" s="41"/>
      <c r="U29" s="41"/>
      <c r="V29" s="41"/>
      <c r="W29" s="322">
        <f>ROUND(AZ54, 2)</f>
        <v>0</v>
      </c>
      <c r="X29" s="323"/>
      <c r="Y29" s="323"/>
      <c r="Z29" s="323"/>
      <c r="AA29" s="323"/>
      <c r="AB29" s="323"/>
      <c r="AC29" s="323"/>
      <c r="AD29" s="323"/>
      <c r="AE29" s="323"/>
      <c r="AF29" s="41"/>
      <c r="AG29" s="41"/>
      <c r="AH29" s="41"/>
      <c r="AI29" s="41"/>
      <c r="AJ29" s="41"/>
      <c r="AK29" s="322">
        <f>ROUND(AV54, 2)</f>
        <v>0</v>
      </c>
      <c r="AL29" s="323"/>
      <c r="AM29" s="323"/>
      <c r="AN29" s="323"/>
      <c r="AO29" s="323"/>
      <c r="AP29" s="41"/>
      <c r="AQ29" s="41"/>
      <c r="AR29" s="42"/>
      <c r="BE29" s="331"/>
    </row>
    <row r="30" spans="1:71" s="3" customFormat="1" ht="14.45" customHeight="1">
      <c r="B30" s="40"/>
      <c r="C30" s="41"/>
      <c r="D30" s="41"/>
      <c r="E30" s="41"/>
      <c r="F30" s="29" t="s">
        <v>43</v>
      </c>
      <c r="G30" s="41"/>
      <c r="H30" s="41"/>
      <c r="I30" s="41"/>
      <c r="J30" s="41"/>
      <c r="K30" s="41"/>
      <c r="L30" s="324">
        <v>0.15</v>
      </c>
      <c r="M30" s="323"/>
      <c r="N30" s="323"/>
      <c r="O30" s="323"/>
      <c r="P30" s="323"/>
      <c r="Q30" s="41"/>
      <c r="R30" s="41"/>
      <c r="S30" s="41"/>
      <c r="T30" s="41"/>
      <c r="U30" s="41"/>
      <c r="V30" s="41"/>
      <c r="W30" s="322">
        <f>ROUND(BA54, 2)</f>
        <v>0</v>
      </c>
      <c r="X30" s="323"/>
      <c r="Y30" s="323"/>
      <c r="Z30" s="323"/>
      <c r="AA30" s="323"/>
      <c r="AB30" s="323"/>
      <c r="AC30" s="323"/>
      <c r="AD30" s="323"/>
      <c r="AE30" s="323"/>
      <c r="AF30" s="41"/>
      <c r="AG30" s="41"/>
      <c r="AH30" s="41"/>
      <c r="AI30" s="41"/>
      <c r="AJ30" s="41"/>
      <c r="AK30" s="322">
        <f>ROUND(AW54, 2)</f>
        <v>0</v>
      </c>
      <c r="AL30" s="323"/>
      <c r="AM30" s="323"/>
      <c r="AN30" s="323"/>
      <c r="AO30" s="323"/>
      <c r="AP30" s="41"/>
      <c r="AQ30" s="41"/>
      <c r="AR30" s="42"/>
      <c r="BE30" s="331"/>
    </row>
    <row r="31" spans="1:71" s="3" customFormat="1" ht="14.45" hidden="1" customHeight="1">
      <c r="B31" s="40"/>
      <c r="C31" s="41"/>
      <c r="D31" s="41"/>
      <c r="E31" s="41"/>
      <c r="F31" s="29" t="s">
        <v>44</v>
      </c>
      <c r="G31" s="41"/>
      <c r="H31" s="41"/>
      <c r="I31" s="41"/>
      <c r="J31" s="41"/>
      <c r="K31" s="41"/>
      <c r="L31" s="324">
        <v>0.21</v>
      </c>
      <c r="M31" s="323"/>
      <c r="N31" s="323"/>
      <c r="O31" s="323"/>
      <c r="P31" s="323"/>
      <c r="Q31" s="41"/>
      <c r="R31" s="41"/>
      <c r="S31" s="41"/>
      <c r="T31" s="41"/>
      <c r="U31" s="41"/>
      <c r="V31" s="41"/>
      <c r="W31" s="322">
        <f>ROUND(BB54, 2)</f>
        <v>0</v>
      </c>
      <c r="X31" s="323"/>
      <c r="Y31" s="323"/>
      <c r="Z31" s="323"/>
      <c r="AA31" s="323"/>
      <c r="AB31" s="323"/>
      <c r="AC31" s="323"/>
      <c r="AD31" s="323"/>
      <c r="AE31" s="323"/>
      <c r="AF31" s="41"/>
      <c r="AG31" s="41"/>
      <c r="AH31" s="41"/>
      <c r="AI31" s="41"/>
      <c r="AJ31" s="41"/>
      <c r="AK31" s="322">
        <v>0</v>
      </c>
      <c r="AL31" s="323"/>
      <c r="AM31" s="323"/>
      <c r="AN31" s="323"/>
      <c r="AO31" s="323"/>
      <c r="AP31" s="41"/>
      <c r="AQ31" s="41"/>
      <c r="AR31" s="42"/>
      <c r="BE31" s="331"/>
    </row>
    <row r="32" spans="1:71" s="3" customFormat="1" ht="14.45" hidden="1" customHeight="1">
      <c r="B32" s="40"/>
      <c r="C32" s="41"/>
      <c r="D32" s="41"/>
      <c r="E32" s="41"/>
      <c r="F32" s="29" t="s">
        <v>45</v>
      </c>
      <c r="G32" s="41"/>
      <c r="H32" s="41"/>
      <c r="I32" s="41"/>
      <c r="J32" s="41"/>
      <c r="K32" s="41"/>
      <c r="L32" s="324">
        <v>0.15</v>
      </c>
      <c r="M32" s="323"/>
      <c r="N32" s="323"/>
      <c r="O32" s="323"/>
      <c r="P32" s="323"/>
      <c r="Q32" s="41"/>
      <c r="R32" s="41"/>
      <c r="S32" s="41"/>
      <c r="T32" s="41"/>
      <c r="U32" s="41"/>
      <c r="V32" s="41"/>
      <c r="W32" s="322">
        <f>ROUND(BC54, 2)</f>
        <v>0</v>
      </c>
      <c r="X32" s="323"/>
      <c r="Y32" s="323"/>
      <c r="Z32" s="323"/>
      <c r="AA32" s="323"/>
      <c r="AB32" s="323"/>
      <c r="AC32" s="323"/>
      <c r="AD32" s="323"/>
      <c r="AE32" s="323"/>
      <c r="AF32" s="41"/>
      <c r="AG32" s="41"/>
      <c r="AH32" s="41"/>
      <c r="AI32" s="41"/>
      <c r="AJ32" s="41"/>
      <c r="AK32" s="322">
        <v>0</v>
      </c>
      <c r="AL32" s="323"/>
      <c r="AM32" s="323"/>
      <c r="AN32" s="323"/>
      <c r="AO32" s="323"/>
      <c r="AP32" s="41"/>
      <c r="AQ32" s="41"/>
      <c r="AR32" s="42"/>
      <c r="BE32" s="331"/>
    </row>
    <row r="33" spans="1:57" s="3" customFormat="1" ht="14.45" hidden="1" customHeight="1">
      <c r="B33" s="40"/>
      <c r="C33" s="41"/>
      <c r="D33" s="41"/>
      <c r="E33" s="41"/>
      <c r="F33" s="29" t="s">
        <v>46</v>
      </c>
      <c r="G33" s="41"/>
      <c r="H33" s="41"/>
      <c r="I33" s="41"/>
      <c r="J33" s="41"/>
      <c r="K33" s="41"/>
      <c r="L33" s="324">
        <v>0</v>
      </c>
      <c r="M33" s="323"/>
      <c r="N33" s="323"/>
      <c r="O33" s="323"/>
      <c r="P33" s="323"/>
      <c r="Q33" s="41"/>
      <c r="R33" s="41"/>
      <c r="S33" s="41"/>
      <c r="T33" s="41"/>
      <c r="U33" s="41"/>
      <c r="V33" s="41"/>
      <c r="W33" s="322">
        <f>ROUND(BD54, 2)</f>
        <v>0</v>
      </c>
      <c r="X33" s="323"/>
      <c r="Y33" s="323"/>
      <c r="Z33" s="323"/>
      <c r="AA33" s="323"/>
      <c r="AB33" s="323"/>
      <c r="AC33" s="323"/>
      <c r="AD33" s="323"/>
      <c r="AE33" s="323"/>
      <c r="AF33" s="41"/>
      <c r="AG33" s="41"/>
      <c r="AH33" s="41"/>
      <c r="AI33" s="41"/>
      <c r="AJ33" s="41"/>
      <c r="AK33" s="322">
        <v>0</v>
      </c>
      <c r="AL33" s="323"/>
      <c r="AM33" s="323"/>
      <c r="AN33" s="323"/>
      <c r="AO33" s="323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47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48</v>
      </c>
      <c r="U35" s="45"/>
      <c r="V35" s="45"/>
      <c r="W35" s="45"/>
      <c r="X35" s="328" t="s">
        <v>49</v>
      </c>
      <c r="Y35" s="326"/>
      <c r="Z35" s="326"/>
      <c r="AA35" s="326"/>
      <c r="AB35" s="326"/>
      <c r="AC35" s="45"/>
      <c r="AD35" s="45"/>
      <c r="AE35" s="45"/>
      <c r="AF35" s="45"/>
      <c r="AG35" s="45"/>
      <c r="AH35" s="45"/>
      <c r="AI35" s="45"/>
      <c r="AJ35" s="45"/>
      <c r="AK35" s="325">
        <f>SUM(AK26:AK33)</f>
        <v>0</v>
      </c>
      <c r="AL35" s="326"/>
      <c r="AM35" s="326"/>
      <c r="AN35" s="326"/>
      <c r="AO35" s="327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50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PAV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50" t="str">
        <f>K6</f>
        <v>Podolský potok, Heřmanův Městec, těžení sedimentů, oprava úpravy, ř. km 12,300-12,565</v>
      </c>
      <c r="M45" s="351"/>
      <c r="N45" s="351"/>
      <c r="O45" s="351"/>
      <c r="P45" s="351"/>
      <c r="Q45" s="351"/>
      <c r="R45" s="351"/>
      <c r="S45" s="351"/>
      <c r="T45" s="351"/>
      <c r="U45" s="351"/>
      <c r="V45" s="351"/>
      <c r="W45" s="351"/>
      <c r="X45" s="351"/>
      <c r="Y45" s="351"/>
      <c r="Z45" s="351"/>
      <c r="AA45" s="351"/>
      <c r="AB45" s="351"/>
      <c r="AC45" s="351"/>
      <c r="AD45" s="351"/>
      <c r="AE45" s="351"/>
      <c r="AF45" s="351"/>
      <c r="AG45" s="351"/>
      <c r="AH45" s="351"/>
      <c r="AI45" s="351"/>
      <c r="AJ45" s="351"/>
      <c r="AK45" s="351"/>
      <c r="AL45" s="351"/>
      <c r="AM45" s="351"/>
      <c r="AN45" s="351"/>
      <c r="AO45" s="351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352" t="str">
        <f>IF(AN8= "","",AN8)</f>
        <v>11. 7. 2022</v>
      </c>
      <c r="AN47" s="352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25.7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Povodí Labe, státní podnik, Hradec Králové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31</v>
      </c>
      <c r="AJ49" s="36"/>
      <c r="AK49" s="36"/>
      <c r="AL49" s="36"/>
      <c r="AM49" s="353" t="str">
        <f>IF(E17="","",E17)</f>
        <v>Agroprojekce Litomyšl, s.r.o.</v>
      </c>
      <c r="AN49" s="354"/>
      <c r="AO49" s="354"/>
      <c r="AP49" s="354"/>
      <c r="AQ49" s="36"/>
      <c r="AR49" s="39"/>
      <c r="AS49" s="355" t="s">
        <v>51</v>
      </c>
      <c r="AT49" s="356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29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34</v>
      </c>
      <c r="AJ50" s="36"/>
      <c r="AK50" s="36"/>
      <c r="AL50" s="36"/>
      <c r="AM50" s="353" t="str">
        <f>IF(E20="","",E20)</f>
        <v xml:space="preserve"> </v>
      </c>
      <c r="AN50" s="354"/>
      <c r="AO50" s="354"/>
      <c r="AP50" s="354"/>
      <c r="AQ50" s="36"/>
      <c r="AR50" s="39"/>
      <c r="AS50" s="357"/>
      <c r="AT50" s="358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59"/>
      <c r="AT51" s="360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44" t="s">
        <v>52</v>
      </c>
      <c r="D52" s="345"/>
      <c r="E52" s="345"/>
      <c r="F52" s="345"/>
      <c r="G52" s="345"/>
      <c r="H52" s="66"/>
      <c r="I52" s="347" t="s">
        <v>53</v>
      </c>
      <c r="J52" s="345"/>
      <c r="K52" s="345"/>
      <c r="L52" s="345"/>
      <c r="M52" s="345"/>
      <c r="N52" s="345"/>
      <c r="O52" s="345"/>
      <c r="P52" s="345"/>
      <c r="Q52" s="345"/>
      <c r="R52" s="345"/>
      <c r="S52" s="345"/>
      <c r="T52" s="345"/>
      <c r="U52" s="345"/>
      <c r="V52" s="345"/>
      <c r="W52" s="345"/>
      <c r="X52" s="345"/>
      <c r="Y52" s="345"/>
      <c r="Z52" s="345"/>
      <c r="AA52" s="345"/>
      <c r="AB52" s="345"/>
      <c r="AC52" s="345"/>
      <c r="AD52" s="345"/>
      <c r="AE52" s="345"/>
      <c r="AF52" s="345"/>
      <c r="AG52" s="346" t="s">
        <v>54</v>
      </c>
      <c r="AH52" s="345"/>
      <c r="AI52" s="345"/>
      <c r="AJ52" s="345"/>
      <c r="AK52" s="345"/>
      <c r="AL52" s="345"/>
      <c r="AM52" s="345"/>
      <c r="AN52" s="347" t="s">
        <v>55</v>
      </c>
      <c r="AO52" s="345"/>
      <c r="AP52" s="345"/>
      <c r="AQ52" s="67" t="s">
        <v>56</v>
      </c>
      <c r="AR52" s="39"/>
      <c r="AS52" s="68" t="s">
        <v>57</v>
      </c>
      <c r="AT52" s="69" t="s">
        <v>58</v>
      </c>
      <c r="AU52" s="69" t="s">
        <v>59</v>
      </c>
      <c r="AV52" s="69" t="s">
        <v>60</v>
      </c>
      <c r="AW52" s="69" t="s">
        <v>61</v>
      </c>
      <c r="AX52" s="69" t="s">
        <v>62</v>
      </c>
      <c r="AY52" s="69" t="s">
        <v>63</v>
      </c>
      <c r="AZ52" s="69" t="s">
        <v>64</v>
      </c>
      <c r="BA52" s="69" t="s">
        <v>65</v>
      </c>
      <c r="BB52" s="69" t="s">
        <v>66</v>
      </c>
      <c r="BC52" s="69" t="s">
        <v>67</v>
      </c>
      <c r="BD52" s="70" t="s">
        <v>68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69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48">
        <f>ROUND(SUM(AG55:AG59),2)</f>
        <v>0</v>
      </c>
      <c r="AH54" s="348"/>
      <c r="AI54" s="348"/>
      <c r="AJ54" s="348"/>
      <c r="AK54" s="348"/>
      <c r="AL54" s="348"/>
      <c r="AM54" s="348"/>
      <c r="AN54" s="349">
        <f t="shared" ref="AN54:AN59" si="0">SUM(AG54,AT54)</f>
        <v>0</v>
      </c>
      <c r="AO54" s="349"/>
      <c r="AP54" s="349"/>
      <c r="AQ54" s="78" t="s">
        <v>19</v>
      </c>
      <c r="AR54" s="79"/>
      <c r="AS54" s="80">
        <f>ROUND(SUM(AS55:AS59),2)</f>
        <v>0</v>
      </c>
      <c r="AT54" s="81">
        <f t="shared" ref="AT54:AT59" si="1">ROUND(SUM(AV54:AW54),2)</f>
        <v>0</v>
      </c>
      <c r="AU54" s="82">
        <f>ROUND(SUM(AU55:AU59),5)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ROUND(SUM(AZ55:AZ59),2)</f>
        <v>0</v>
      </c>
      <c r="BA54" s="81">
        <f>ROUND(SUM(BA55:BA59),2)</f>
        <v>0</v>
      </c>
      <c r="BB54" s="81">
        <f>ROUND(SUM(BB55:BB59),2)</f>
        <v>0</v>
      </c>
      <c r="BC54" s="81">
        <f>ROUND(SUM(BC55:BC59),2)</f>
        <v>0</v>
      </c>
      <c r="BD54" s="83">
        <f>ROUND(SUM(BD55:BD59),2)</f>
        <v>0</v>
      </c>
      <c r="BS54" s="84" t="s">
        <v>70</v>
      </c>
      <c r="BT54" s="84" t="s">
        <v>71</v>
      </c>
      <c r="BU54" s="85" t="s">
        <v>72</v>
      </c>
      <c r="BV54" s="84" t="s">
        <v>73</v>
      </c>
      <c r="BW54" s="84" t="s">
        <v>5</v>
      </c>
      <c r="BX54" s="84" t="s">
        <v>74</v>
      </c>
      <c r="CL54" s="84" t="s">
        <v>19</v>
      </c>
    </row>
    <row r="55" spans="1:91" s="7" customFormat="1" ht="16.5" customHeight="1">
      <c r="A55" s="86" t="s">
        <v>75</v>
      </c>
      <c r="B55" s="87"/>
      <c r="C55" s="88"/>
      <c r="D55" s="343" t="s">
        <v>76</v>
      </c>
      <c r="E55" s="343"/>
      <c r="F55" s="343"/>
      <c r="G55" s="343"/>
      <c r="H55" s="343"/>
      <c r="I55" s="89"/>
      <c r="J55" s="343" t="s">
        <v>77</v>
      </c>
      <c r="K55" s="343"/>
      <c r="L55" s="343"/>
      <c r="M55" s="343"/>
      <c r="N55" s="343"/>
      <c r="O55" s="343"/>
      <c r="P55" s="343"/>
      <c r="Q55" s="343"/>
      <c r="R55" s="343"/>
      <c r="S55" s="343"/>
      <c r="T55" s="343"/>
      <c r="U55" s="343"/>
      <c r="V55" s="343"/>
      <c r="W55" s="343"/>
      <c r="X55" s="343"/>
      <c r="Y55" s="343"/>
      <c r="Z55" s="343"/>
      <c r="AA55" s="343"/>
      <c r="AB55" s="343"/>
      <c r="AC55" s="343"/>
      <c r="AD55" s="343"/>
      <c r="AE55" s="343"/>
      <c r="AF55" s="343"/>
      <c r="AG55" s="341">
        <f>'SO-01 - Odstranění nežádo...'!J30</f>
        <v>0</v>
      </c>
      <c r="AH55" s="342"/>
      <c r="AI55" s="342"/>
      <c r="AJ55" s="342"/>
      <c r="AK55" s="342"/>
      <c r="AL55" s="342"/>
      <c r="AM55" s="342"/>
      <c r="AN55" s="341">
        <f t="shared" si="0"/>
        <v>0</v>
      </c>
      <c r="AO55" s="342"/>
      <c r="AP55" s="342"/>
      <c r="AQ55" s="90" t="s">
        <v>78</v>
      </c>
      <c r="AR55" s="91"/>
      <c r="AS55" s="92">
        <v>0</v>
      </c>
      <c r="AT55" s="93">
        <f t="shared" si="1"/>
        <v>0</v>
      </c>
      <c r="AU55" s="94">
        <f>'SO-01 - Odstranění nežádo...'!P81</f>
        <v>0</v>
      </c>
      <c r="AV55" s="93">
        <f>'SO-01 - Odstranění nežádo...'!J33</f>
        <v>0</v>
      </c>
      <c r="AW55" s="93">
        <f>'SO-01 - Odstranění nežádo...'!J34</f>
        <v>0</v>
      </c>
      <c r="AX55" s="93">
        <f>'SO-01 - Odstranění nežádo...'!J35</f>
        <v>0</v>
      </c>
      <c r="AY55" s="93">
        <f>'SO-01 - Odstranění nežádo...'!J36</f>
        <v>0</v>
      </c>
      <c r="AZ55" s="93">
        <f>'SO-01 - Odstranění nežádo...'!F33</f>
        <v>0</v>
      </c>
      <c r="BA55" s="93">
        <f>'SO-01 - Odstranění nežádo...'!F34</f>
        <v>0</v>
      </c>
      <c r="BB55" s="93">
        <f>'SO-01 - Odstranění nežádo...'!F35</f>
        <v>0</v>
      </c>
      <c r="BC55" s="93">
        <f>'SO-01 - Odstranění nežádo...'!F36</f>
        <v>0</v>
      </c>
      <c r="BD55" s="95">
        <f>'SO-01 - Odstranění nežádo...'!F37</f>
        <v>0</v>
      </c>
      <c r="BT55" s="96" t="s">
        <v>79</v>
      </c>
      <c r="BV55" s="96" t="s">
        <v>73</v>
      </c>
      <c r="BW55" s="96" t="s">
        <v>80</v>
      </c>
      <c r="BX55" s="96" t="s">
        <v>5</v>
      </c>
      <c r="CL55" s="96" t="s">
        <v>19</v>
      </c>
      <c r="CM55" s="96" t="s">
        <v>81</v>
      </c>
    </row>
    <row r="56" spans="1:91" s="7" customFormat="1" ht="16.5" customHeight="1">
      <c r="A56" s="86" t="s">
        <v>75</v>
      </c>
      <c r="B56" s="87"/>
      <c r="C56" s="88"/>
      <c r="D56" s="343" t="s">
        <v>82</v>
      </c>
      <c r="E56" s="343"/>
      <c r="F56" s="343"/>
      <c r="G56" s="343"/>
      <c r="H56" s="343"/>
      <c r="I56" s="89"/>
      <c r="J56" s="343" t="s">
        <v>83</v>
      </c>
      <c r="K56" s="343"/>
      <c r="L56" s="343"/>
      <c r="M56" s="343"/>
      <c r="N56" s="343"/>
      <c r="O56" s="343"/>
      <c r="P56" s="343"/>
      <c r="Q56" s="343"/>
      <c r="R56" s="343"/>
      <c r="S56" s="343"/>
      <c r="T56" s="343"/>
      <c r="U56" s="343"/>
      <c r="V56" s="343"/>
      <c r="W56" s="343"/>
      <c r="X56" s="343"/>
      <c r="Y56" s="343"/>
      <c r="Z56" s="343"/>
      <c r="AA56" s="343"/>
      <c r="AB56" s="343"/>
      <c r="AC56" s="343"/>
      <c r="AD56" s="343"/>
      <c r="AE56" s="343"/>
      <c r="AF56" s="343"/>
      <c r="AG56" s="341">
        <f>'SO-02 - Odstranění sedimentů'!J30</f>
        <v>0</v>
      </c>
      <c r="AH56" s="342"/>
      <c r="AI56" s="342"/>
      <c r="AJ56" s="342"/>
      <c r="AK56" s="342"/>
      <c r="AL56" s="342"/>
      <c r="AM56" s="342"/>
      <c r="AN56" s="341">
        <f t="shared" si="0"/>
        <v>0</v>
      </c>
      <c r="AO56" s="342"/>
      <c r="AP56" s="342"/>
      <c r="AQ56" s="90" t="s">
        <v>78</v>
      </c>
      <c r="AR56" s="91"/>
      <c r="AS56" s="92">
        <v>0</v>
      </c>
      <c r="AT56" s="93">
        <f t="shared" si="1"/>
        <v>0</v>
      </c>
      <c r="AU56" s="94">
        <f>'SO-02 - Odstranění sedimentů'!P81</f>
        <v>0</v>
      </c>
      <c r="AV56" s="93">
        <f>'SO-02 - Odstranění sedimentů'!J33</f>
        <v>0</v>
      </c>
      <c r="AW56" s="93">
        <f>'SO-02 - Odstranění sedimentů'!J34</f>
        <v>0</v>
      </c>
      <c r="AX56" s="93">
        <f>'SO-02 - Odstranění sedimentů'!J35</f>
        <v>0</v>
      </c>
      <c r="AY56" s="93">
        <f>'SO-02 - Odstranění sedimentů'!J36</f>
        <v>0</v>
      </c>
      <c r="AZ56" s="93">
        <f>'SO-02 - Odstranění sedimentů'!F33</f>
        <v>0</v>
      </c>
      <c r="BA56" s="93">
        <f>'SO-02 - Odstranění sedimentů'!F34</f>
        <v>0</v>
      </c>
      <c r="BB56" s="93">
        <f>'SO-02 - Odstranění sedimentů'!F35</f>
        <v>0</v>
      </c>
      <c r="BC56" s="93">
        <f>'SO-02 - Odstranění sedimentů'!F36</f>
        <v>0</v>
      </c>
      <c r="BD56" s="95">
        <f>'SO-02 - Odstranění sedimentů'!F37</f>
        <v>0</v>
      </c>
      <c r="BT56" s="96" t="s">
        <v>79</v>
      </c>
      <c r="BV56" s="96" t="s">
        <v>73</v>
      </c>
      <c r="BW56" s="96" t="s">
        <v>84</v>
      </c>
      <c r="BX56" s="96" t="s">
        <v>5</v>
      </c>
      <c r="CL56" s="96" t="s">
        <v>85</v>
      </c>
      <c r="CM56" s="96" t="s">
        <v>81</v>
      </c>
    </row>
    <row r="57" spans="1:91" s="7" customFormat="1" ht="16.5" customHeight="1">
      <c r="A57" s="86" t="s">
        <v>75</v>
      </c>
      <c r="B57" s="87"/>
      <c r="C57" s="88"/>
      <c r="D57" s="343" t="s">
        <v>86</v>
      </c>
      <c r="E57" s="343"/>
      <c r="F57" s="343"/>
      <c r="G57" s="343"/>
      <c r="H57" s="343"/>
      <c r="I57" s="89"/>
      <c r="J57" s="343" t="s">
        <v>87</v>
      </c>
      <c r="K57" s="343"/>
      <c r="L57" s="343"/>
      <c r="M57" s="343"/>
      <c r="N57" s="343"/>
      <c r="O57" s="343"/>
      <c r="P57" s="343"/>
      <c r="Q57" s="343"/>
      <c r="R57" s="343"/>
      <c r="S57" s="343"/>
      <c r="T57" s="343"/>
      <c r="U57" s="343"/>
      <c r="V57" s="343"/>
      <c r="W57" s="343"/>
      <c r="X57" s="343"/>
      <c r="Y57" s="343"/>
      <c r="Z57" s="343"/>
      <c r="AA57" s="343"/>
      <c r="AB57" s="343"/>
      <c r="AC57" s="343"/>
      <c r="AD57" s="343"/>
      <c r="AE57" s="343"/>
      <c r="AF57" s="343"/>
      <c r="AG57" s="341">
        <f>'SO-03 - Lokální oprava op...'!J30</f>
        <v>0</v>
      </c>
      <c r="AH57" s="342"/>
      <c r="AI57" s="342"/>
      <c r="AJ57" s="342"/>
      <c r="AK57" s="342"/>
      <c r="AL57" s="342"/>
      <c r="AM57" s="342"/>
      <c r="AN57" s="341">
        <f t="shared" si="0"/>
        <v>0</v>
      </c>
      <c r="AO57" s="342"/>
      <c r="AP57" s="342"/>
      <c r="AQ57" s="90" t="s">
        <v>78</v>
      </c>
      <c r="AR57" s="91"/>
      <c r="AS57" s="92">
        <v>0</v>
      </c>
      <c r="AT57" s="93">
        <f t="shared" si="1"/>
        <v>0</v>
      </c>
      <c r="AU57" s="94">
        <f>'SO-03 - Lokální oprava op...'!P87</f>
        <v>0</v>
      </c>
      <c r="AV57" s="93">
        <f>'SO-03 - Lokální oprava op...'!J33</f>
        <v>0</v>
      </c>
      <c r="AW57" s="93">
        <f>'SO-03 - Lokální oprava op...'!J34</f>
        <v>0</v>
      </c>
      <c r="AX57" s="93">
        <f>'SO-03 - Lokální oprava op...'!J35</f>
        <v>0</v>
      </c>
      <c r="AY57" s="93">
        <f>'SO-03 - Lokální oprava op...'!J36</f>
        <v>0</v>
      </c>
      <c r="AZ57" s="93">
        <f>'SO-03 - Lokální oprava op...'!F33</f>
        <v>0</v>
      </c>
      <c r="BA57" s="93">
        <f>'SO-03 - Lokální oprava op...'!F34</f>
        <v>0</v>
      </c>
      <c r="BB57" s="93">
        <f>'SO-03 - Lokální oprava op...'!F35</f>
        <v>0</v>
      </c>
      <c r="BC57" s="93">
        <f>'SO-03 - Lokální oprava op...'!F36</f>
        <v>0</v>
      </c>
      <c r="BD57" s="95">
        <f>'SO-03 - Lokální oprava op...'!F37</f>
        <v>0</v>
      </c>
      <c r="BT57" s="96" t="s">
        <v>79</v>
      </c>
      <c r="BV57" s="96" t="s">
        <v>73</v>
      </c>
      <c r="BW57" s="96" t="s">
        <v>88</v>
      </c>
      <c r="BX57" s="96" t="s">
        <v>5</v>
      </c>
      <c r="CL57" s="96" t="s">
        <v>85</v>
      </c>
      <c r="CM57" s="96" t="s">
        <v>81</v>
      </c>
    </row>
    <row r="58" spans="1:91" s="7" customFormat="1" ht="16.5" customHeight="1">
      <c r="A58" s="86" t="s">
        <v>75</v>
      </c>
      <c r="B58" s="87"/>
      <c r="C58" s="88"/>
      <c r="D58" s="343" t="s">
        <v>89</v>
      </c>
      <c r="E58" s="343"/>
      <c r="F58" s="343"/>
      <c r="G58" s="343"/>
      <c r="H58" s="343"/>
      <c r="I58" s="89"/>
      <c r="J58" s="343" t="s">
        <v>90</v>
      </c>
      <c r="K58" s="343"/>
      <c r="L58" s="343"/>
      <c r="M58" s="343"/>
      <c r="N58" s="343"/>
      <c r="O58" s="343"/>
      <c r="P58" s="343"/>
      <c r="Q58" s="343"/>
      <c r="R58" s="343"/>
      <c r="S58" s="343"/>
      <c r="T58" s="343"/>
      <c r="U58" s="343"/>
      <c r="V58" s="343"/>
      <c r="W58" s="343"/>
      <c r="X58" s="343"/>
      <c r="Y58" s="343"/>
      <c r="Z58" s="343"/>
      <c r="AA58" s="343"/>
      <c r="AB58" s="343"/>
      <c r="AC58" s="343"/>
      <c r="AD58" s="343"/>
      <c r="AE58" s="343"/>
      <c r="AF58" s="343"/>
      <c r="AG58" s="341">
        <f>'SO-04 - Náhradní výsadba'!J30</f>
        <v>0</v>
      </c>
      <c r="AH58" s="342"/>
      <c r="AI58" s="342"/>
      <c r="AJ58" s="342"/>
      <c r="AK58" s="342"/>
      <c r="AL58" s="342"/>
      <c r="AM58" s="342"/>
      <c r="AN58" s="341">
        <f t="shared" si="0"/>
        <v>0</v>
      </c>
      <c r="AO58" s="342"/>
      <c r="AP58" s="342"/>
      <c r="AQ58" s="90" t="s">
        <v>78</v>
      </c>
      <c r="AR58" s="91"/>
      <c r="AS58" s="92">
        <v>0</v>
      </c>
      <c r="AT58" s="93">
        <f t="shared" si="1"/>
        <v>0</v>
      </c>
      <c r="AU58" s="94">
        <f>'SO-04 - Náhradní výsadba'!P82</f>
        <v>0</v>
      </c>
      <c r="AV58" s="93">
        <f>'SO-04 - Náhradní výsadba'!J33</f>
        <v>0</v>
      </c>
      <c r="AW58" s="93">
        <f>'SO-04 - Náhradní výsadba'!J34</f>
        <v>0</v>
      </c>
      <c r="AX58" s="93">
        <f>'SO-04 - Náhradní výsadba'!J35</f>
        <v>0</v>
      </c>
      <c r="AY58" s="93">
        <f>'SO-04 - Náhradní výsadba'!J36</f>
        <v>0</v>
      </c>
      <c r="AZ58" s="93">
        <f>'SO-04 - Náhradní výsadba'!F33</f>
        <v>0</v>
      </c>
      <c r="BA58" s="93">
        <f>'SO-04 - Náhradní výsadba'!F34</f>
        <v>0</v>
      </c>
      <c r="BB58" s="93">
        <f>'SO-04 - Náhradní výsadba'!F35</f>
        <v>0</v>
      </c>
      <c r="BC58" s="93">
        <f>'SO-04 - Náhradní výsadba'!F36</f>
        <v>0</v>
      </c>
      <c r="BD58" s="95">
        <f>'SO-04 - Náhradní výsadba'!F37</f>
        <v>0</v>
      </c>
      <c r="BT58" s="96" t="s">
        <v>79</v>
      </c>
      <c r="BV58" s="96" t="s">
        <v>73</v>
      </c>
      <c r="BW58" s="96" t="s">
        <v>91</v>
      </c>
      <c r="BX58" s="96" t="s">
        <v>5</v>
      </c>
      <c r="CL58" s="96" t="s">
        <v>92</v>
      </c>
      <c r="CM58" s="96" t="s">
        <v>81</v>
      </c>
    </row>
    <row r="59" spans="1:91" s="7" customFormat="1" ht="16.5" customHeight="1">
      <c r="A59" s="86" t="s">
        <v>75</v>
      </c>
      <c r="B59" s="87"/>
      <c r="C59" s="88"/>
      <c r="D59" s="343" t="s">
        <v>93</v>
      </c>
      <c r="E59" s="343"/>
      <c r="F59" s="343"/>
      <c r="G59" s="343"/>
      <c r="H59" s="343"/>
      <c r="I59" s="89"/>
      <c r="J59" s="343" t="s">
        <v>94</v>
      </c>
      <c r="K59" s="343"/>
      <c r="L59" s="343"/>
      <c r="M59" s="343"/>
      <c r="N59" s="343"/>
      <c r="O59" s="343"/>
      <c r="P59" s="343"/>
      <c r="Q59" s="343"/>
      <c r="R59" s="343"/>
      <c r="S59" s="343"/>
      <c r="T59" s="343"/>
      <c r="U59" s="343"/>
      <c r="V59" s="343"/>
      <c r="W59" s="343"/>
      <c r="X59" s="343"/>
      <c r="Y59" s="343"/>
      <c r="Z59" s="343"/>
      <c r="AA59" s="343"/>
      <c r="AB59" s="343"/>
      <c r="AC59" s="343"/>
      <c r="AD59" s="343"/>
      <c r="AE59" s="343"/>
      <c r="AF59" s="343"/>
      <c r="AG59" s="341">
        <f>'VON - Vedlejší a ostatní ...'!J30</f>
        <v>0</v>
      </c>
      <c r="AH59" s="342"/>
      <c r="AI59" s="342"/>
      <c r="AJ59" s="342"/>
      <c r="AK59" s="342"/>
      <c r="AL59" s="342"/>
      <c r="AM59" s="342"/>
      <c r="AN59" s="341">
        <f t="shared" si="0"/>
        <v>0</v>
      </c>
      <c r="AO59" s="342"/>
      <c r="AP59" s="342"/>
      <c r="AQ59" s="90" t="s">
        <v>93</v>
      </c>
      <c r="AR59" s="91"/>
      <c r="AS59" s="97">
        <v>0</v>
      </c>
      <c r="AT59" s="98">
        <f t="shared" si="1"/>
        <v>0</v>
      </c>
      <c r="AU59" s="99">
        <f>'VON - Vedlejší a ostatní ...'!P82</f>
        <v>0</v>
      </c>
      <c r="AV59" s="98">
        <f>'VON - Vedlejší a ostatní ...'!J33</f>
        <v>0</v>
      </c>
      <c r="AW59" s="98">
        <f>'VON - Vedlejší a ostatní ...'!J34</f>
        <v>0</v>
      </c>
      <c r="AX59" s="98">
        <f>'VON - Vedlejší a ostatní ...'!J35</f>
        <v>0</v>
      </c>
      <c r="AY59" s="98">
        <f>'VON - Vedlejší a ostatní ...'!J36</f>
        <v>0</v>
      </c>
      <c r="AZ59" s="98">
        <f>'VON - Vedlejší a ostatní ...'!F33</f>
        <v>0</v>
      </c>
      <c r="BA59" s="98">
        <f>'VON - Vedlejší a ostatní ...'!F34</f>
        <v>0</v>
      </c>
      <c r="BB59" s="98">
        <f>'VON - Vedlejší a ostatní ...'!F35</f>
        <v>0</v>
      </c>
      <c r="BC59" s="98">
        <f>'VON - Vedlejší a ostatní ...'!F36</f>
        <v>0</v>
      </c>
      <c r="BD59" s="100">
        <f>'VON - Vedlejší a ostatní ...'!F37</f>
        <v>0</v>
      </c>
      <c r="BT59" s="96" t="s">
        <v>79</v>
      </c>
      <c r="BV59" s="96" t="s">
        <v>73</v>
      </c>
      <c r="BW59" s="96" t="s">
        <v>95</v>
      </c>
      <c r="BX59" s="96" t="s">
        <v>5</v>
      </c>
      <c r="CL59" s="96" t="s">
        <v>19</v>
      </c>
      <c r="CM59" s="96" t="s">
        <v>81</v>
      </c>
    </row>
    <row r="60" spans="1:91" s="2" customFormat="1" ht="30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9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  <c r="BE60" s="34"/>
    </row>
    <row r="61" spans="1:91" s="2" customFormat="1" ht="6.95" customHeight="1">
      <c r="A61" s="34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39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</row>
  </sheetData>
  <sheetProtection algorithmName="SHA-512" hashValue="mJWblKHEvUWCOose8aAbI0NKVZJkKwxW9pgL6v98y1pWJmpDGhCTLSmUtKIynkB4mhC+k7d6SRF3IF9kq8pYVA==" saltValue="sN5NjWviEcjIJKL/4j94k6lOFwVbQEyO6GO4zDMKqQd4C+1iGSpYaDSMwYFndLPl18NtYgJ3MFjPfuUFBcheIA==" spinCount="100000" sheet="1" objects="1" scenarios="1" formatColumns="0" formatRows="0"/>
  <mergeCells count="58"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D56:H56"/>
    <mergeCell ref="AG56:AM56"/>
    <mergeCell ref="AN56:AP56"/>
    <mergeCell ref="AN57:AP57"/>
    <mergeCell ref="D57:H57"/>
    <mergeCell ref="J57:AF57"/>
    <mergeCell ref="AG57:AM57"/>
    <mergeCell ref="D58:H58"/>
    <mergeCell ref="J58:AF58"/>
    <mergeCell ref="AN59:AP59"/>
    <mergeCell ref="AG59:AM59"/>
    <mergeCell ref="D59:H59"/>
    <mergeCell ref="J59:AF59"/>
    <mergeCell ref="AK30:AO30"/>
    <mergeCell ref="L30:P30"/>
    <mergeCell ref="W30:AE30"/>
    <mergeCell ref="L31:P31"/>
    <mergeCell ref="AN58:AP58"/>
    <mergeCell ref="AG58:AM58"/>
    <mergeCell ref="J56:AF56"/>
    <mergeCell ref="L45:AO45"/>
    <mergeCell ref="AM47:AN47"/>
    <mergeCell ref="AM49:AP4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</mergeCells>
  <hyperlinks>
    <hyperlink ref="A55" location="'SO-01 - Odstranění nežádo...'!C2" display="/"/>
    <hyperlink ref="A56" location="'SO-02 - Odstranění sedimentů'!C2" display="/"/>
    <hyperlink ref="A57" location="'SO-03 - Lokální oprava op...'!C2" display="/"/>
    <hyperlink ref="A58" location="'SO-04 - Náhradní výsadba'!C2" display="/"/>
    <hyperlink ref="A59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3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21"/>
      <c r="M2" s="321"/>
      <c r="N2" s="321"/>
      <c r="O2" s="321"/>
      <c r="P2" s="321"/>
      <c r="Q2" s="321"/>
      <c r="R2" s="321"/>
      <c r="S2" s="321"/>
      <c r="T2" s="321"/>
      <c r="U2" s="321"/>
      <c r="V2" s="321"/>
      <c r="AT2" s="17" t="s">
        <v>80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81</v>
      </c>
    </row>
    <row r="4" spans="1:46" s="1" customFormat="1" ht="24.95" customHeight="1">
      <c r="B4" s="20"/>
      <c r="D4" s="103" t="s">
        <v>96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64" t="str">
        <f>'Rekapitulace stavby'!K6</f>
        <v>Podolský potok, Heřmanův Městec, těžení sedimentů, oprava úpravy, ř. km 12,300-12,565</v>
      </c>
      <c r="F7" s="365"/>
      <c r="G7" s="365"/>
      <c r="H7" s="365"/>
      <c r="L7" s="20"/>
    </row>
    <row r="8" spans="1:46" s="2" customFormat="1" ht="12" customHeight="1">
      <c r="A8" s="34"/>
      <c r="B8" s="39"/>
      <c r="C8" s="34"/>
      <c r="D8" s="105" t="s">
        <v>97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66" t="s">
        <v>98</v>
      </c>
      <c r="F9" s="367"/>
      <c r="G9" s="367"/>
      <c r="H9" s="367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11. 7. 2022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8" t="str">
        <f>'Rekapitulace stavby'!E14</f>
        <v>Vyplň údaj</v>
      </c>
      <c r="F18" s="369"/>
      <c r="G18" s="369"/>
      <c r="H18" s="369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35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70" t="s">
        <v>19</v>
      </c>
      <c r="F27" s="370"/>
      <c r="G27" s="370"/>
      <c r="H27" s="370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37</v>
      </c>
      <c r="E30" s="34"/>
      <c r="F30" s="34"/>
      <c r="G30" s="34"/>
      <c r="H30" s="34"/>
      <c r="I30" s="34"/>
      <c r="J30" s="114">
        <f>ROUND(J81,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39</v>
      </c>
      <c r="G32" s="34"/>
      <c r="H32" s="34"/>
      <c r="I32" s="115" t="s">
        <v>38</v>
      </c>
      <c r="J32" s="115" t="s">
        <v>40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41</v>
      </c>
      <c r="E33" s="105" t="s">
        <v>42</v>
      </c>
      <c r="F33" s="117">
        <f>ROUND((SUM(BE81:BE202)),  2)</f>
        <v>0</v>
      </c>
      <c r="G33" s="34"/>
      <c r="H33" s="34"/>
      <c r="I33" s="118">
        <v>0.21</v>
      </c>
      <c r="J33" s="117">
        <f>ROUND(((SUM(BE81:BE202))*I33),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43</v>
      </c>
      <c r="F34" s="117">
        <f>ROUND((SUM(BF81:BF202)),  2)</f>
        <v>0</v>
      </c>
      <c r="G34" s="34"/>
      <c r="H34" s="34"/>
      <c r="I34" s="118">
        <v>0.15</v>
      </c>
      <c r="J34" s="117">
        <f>ROUND(((SUM(BF81:BF202))*I34),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44</v>
      </c>
      <c r="F35" s="117">
        <f>ROUND((SUM(BG81:BG202)),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45</v>
      </c>
      <c r="F36" s="117">
        <f>ROUND((SUM(BH81:BH202)),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46</v>
      </c>
      <c r="F37" s="117">
        <f>ROUND((SUM(BI81:BI202)),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47</v>
      </c>
      <c r="E39" s="121"/>
      <c r="F39" s="121"/>
      <c r="G39" s="122" t="s">
        <v>48</v>
      </c>
      <c r="H39" s="123" t="s">
        <v>49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99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2" t="str">
        <f>E7</f>
        <v>Podolský potok, Heřmanův Městec, těžení sedimentů, oprava úpravy, ř. km 12,300-12,565</v>
      </c>
      <c r="F48" s="363"/>
      <c r="G48" s="363"/>
      <c r="H48" s="363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97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50" t="str">
        <f>E9</f>
        <v>SO-01 - Odstranění nežádoucích dřevin</v>
      </c>
      <c r="F50" s="361"/>
      <c r="G50" s="361"/>
      <c r="H50" s="361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11. 7. 2022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Povodí Labe, státní podnik, Hradec Králové</v>
      </c>
      <c r="G54" s="36"/>
      <c r="H54" s="36"/>
      <c r="I54" s="29" t="s">
        <v>31</v>
      </c>
      <c r="J54" s="32" t="str">
        <f>E21</f>
        <v>Agroprojekce Litomyšl,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100</v>
      </c>
      <c r="D57" s="131"/>
      <c r="E57" s="131"/>
      <c r="F57" s="131"/>
      <c r="G57" s="131"/>
      <c r="H57" s="131"/>
      <c r="I57" s="131"/>
      <c r="J57" s="132" t="s">
        <v>101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69</v>
      </c>
      <c r="D59" s="36"/>
      <c r="E59" s="36"/>
      <c r="F59" s="36"/>
      <c r="G59" s="36"/>
      <c r="H59" s="36"/>
      <c r="I59" s="36"/>
      <c r="J59" s="77">
        <f>J81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102</v>
      </c>
    </row>
    <row r="60" spans="1:47" s="9" customFormat="1" ht="24.95" customHeight="1">
      <c r="B60" s="134"/>
      <c r="C60" s="135"/>
      <c r="D60" s="136" t="s">
        <v>103</v>
      </c>
      <c r="E60" s="137"/>
      <c r="F60" s="137"/>
      <c r="G60" s="137"/>
      <c r="H60" s="137"/>
      <c r="I60" s="137"/>
      <c r="J60" s="138">
        <f>J82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104</v>
      </c>
      <c r="E61" s="143"/>
      <c r="F61" s="143"/>
      <c r="G61" s="143"/>
      <c r="H61" s="143"/>
      <c r="I61" s="143"/>
      <c r="J61" s="144">
        <f>J83</f>
        <v>0</v>
      </c>
      <c r="K61" s="141"/>
      <c r="L61" s="145"/>
    </row>
    <row r="62" spans="1:47" s="2" customFormat="1" ht="21.7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0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6.95" customHeight="1">
      <c r="A63" s="34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10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7" spans="1:31" s="2" customFormat="1" ht="6.95" customHeight="1">
      <c r="A67" s="34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24.95" customHeight="1">
      <c r="A68" s="34"/>
      <c r="B68" s="35"/>
      <c r="C68" s="23" t="s">
        <v>105</v>
      </c>
      <c r="D68" s="36"/>
      <c r="E68" s="36"/>
      <c r="F68" s="36"/>
      <c r="G68" s="36"/>
      <c r="H68" s="36"/>
      <c r="I68" s="36"/>
      <c r="J68" s="36"/>
      <c r="K68" s="36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5" customHeight="1">
      <c r="A69" s="34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12" customHeight="1">
      <c r="A70" s="34"/>
      <c r="B70" s="35"/>
      <c r="C70" s="29" t="s">
        <v>16</v>
      </c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6.5" customHeight="1">
      <c r="A71" s="34"/>
      <c r="B71" s="35"/>
      <c r="C71" s="36"/>
      <c r="D71" s="36"/>
      <c r="E71" s="362" t="str">
        <f>E7</f>
        <v>Podolský potok, Heřmanův Městec, těžení sedimentů, oprava úpravy, ř. km 12,300-12,565</v>
      </c>
      <c r="F71" s="363"/>
      <c r="G71" s="363"/>
      <c r="H71" s="363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97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>
      <c r="A73" s="34"/>
      <c r="B73" s="35"/>
      <c r="C73" s="36"/>
      <c r="D73" s="36"/>
      <c r="E73" s="350" t="str">
        <f>E9</f>
        <v>SO-01 - Odstranění nežádoucích dřevin</v>
      </c>
      <c r="F73" s="361"/>
      <c r="G73" s="361"/>
      <c r="H73" s="361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21</v>
      </c>
      <c r="D75" s="36"/>
      <c r="E75" s="36"/>
      <c r="F75" s="27" t="str">
        <f>F12</f>
        <v xml:space="preserve"> </v>
      </c>
      <c r="G75" s="36"/>
      <c r="H75" s="36"/>
      <c r="I75" s="29" t="s">
        <v>23</v>
      </c>
      <c r="J75" s="59" t="str">
        <f>IF(J12="","",J12)</f>
        <v>11. 7. 2022</v>
      </c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25.7" customHeight="1">
      <c r="A77" s="34"/>
      <c r="B77" s="35"/>
      <c r="C77" s="29" t="s">
        <v>25</v>
      </c>
      <c r="D77" s="36"/>
      <c r="E77" s="36"/>
      <c r="F77" s="27" t="str">
        <f>E15</f>
        <v>Povodí Labe, státní podnik, Hradec Králové</v>
      </c>
      <c r="G77" s="36"/>
      <c r="H77" s="36"/>
      <c r="I77" s="29" t="s">
        <v>31</v>
      </c>
      <c r="J77" s="32" t="str">
        <f>E21</f>
        <v>Agroprojekce Litomyšl, s.r.o.</v>
      </c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5.2" customHeight="1">
      <c r="A78" s="34"/>
      <c r="B78" s="35"/>
      <c r="C78" s="29" t="s">
        <v>29</v>
      </c>
      <c r="D78" s="36"/>
      <c r="E78" s="36"/>
      <c r="F78" s="27" t="str">
        <f>IF(E18="","",E18)</f>
        <v>Vyplň údaj</v>
      </c>
      <c r="G78" s="36"/>
      <c r="H78" s="36"/>
      <c r="I78" s="29" t="s">
        <v>34</v>
      </c>
      <c r="J78" s="32" t="str">
        <f>E24</f>
        <v xml:space="preserve"> 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0.3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11" customFormat="1" ht="29.25" customHeight="1">
      <c r="A80" s="146"/>
      <c r="B80" s="147"/>
      <c r="C80" s="148" t="s">
        <v>106</v>
      </c>
      <c r="D80" s="149" t="s">
        <v>56</v>
      </c>
      <c r="E80" s="149" t="s">
        <v>52</v>
      </c>
      <c r="F80" s="149" t="s">
        <v>53</v>
      </c>
      <c r="G80" s="149" t="s">
        <v>107</v>
      </c>
      <c r="H80" s="149" t="s">
        <v>108</v>
      </c>
      <c r="I80" s="149" t="s">
        <v>109</v>
      </c>
      <c r="J80" s="149" t="s">
        <v>101</v>
      </c>
      <c r="K80" s="150" t="s">
        <v>110</v>
      </c>
      <c r="L80" s="151"/>
      <c r="M80" s="68" t="s">
        <v>19</v>
      </c>
      <c r="N80" s="69" t="s">
        <v>41</v>
      </c>
      <c r="O80" s="69" t="s">
        <v>111</v>
      </c>
      <c r="P80" s="69" t="s">
        <v>112</v>
      </c>
      <c r="Q80" s="69" t="s">
        <v>113</v>
      </c>
      <c r="R80" s="69" t="s">
        <v>114</v>
      </c>
      <c r="S80" s="69" t="s">
        <v>115</v>
      </c>
      <c r="T80" s="70" t="s">
        <v>116</v>
      </c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46"/>
    </row>
    <row r="81" spans="1:65" s="2" customFormat="1" ht="22.9" customHeight="1">
      <c r="A81" s="34"/>
      <c r="B81" s="35"/>
      <c r="C81" s="75" t="s">
        <v>117</v>
      </c>
      <c r="D81" s="36"/>
      <c r="E81" s="36"/>
      <c r="F81" s="36"/>
      <c r="G81" s="36"/>
      <c r="H81" s="36"/>
      <c r="I81" s="36"/>
      <c r="J81" s="152">
        <f>BK81</f>
        <v>0</v>
      </c>
      <c r="K81" s="36"/>
      <c r="L81" s="39"/>
      <c r="M81" s="71"/>
      <c r="N81" s="153"/>
      <c r="O81" s="72"/>
      <c r="P81" s="154">
        <f>P82</f>
        <v>0</v>
      </c>
      <c r="Q81" s="72"/>
      <c r="R81" s="154">
        <f>R82</f>
        <v>0</v>
      </c>
      <c r="S81" s="72"/>
      <c r="T81" s="155">
        <f>T82</f>
        <v>0</v>
      </c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7" t="s">
        <v>70</v>
      </c>
      <c r="AU81" s="17" t="s">
        <v>102</v>
      </c>
      <c r="BK81" s="156">
        <f>BK82</f>
        <v>0</v>
      </c>
    </row>
    <row r="82" spans="1:65" s="12" customFormat="1" ht="25.9" customHeight="1">
      <c r="B82" s="157"/>
      <c r="C82" s="158"/>
      <c r="D82" s="159" t="s">
        <v>70</v>
      </c>
      <c r="E82" s="160" t="s">
        <v>118</v>
      </c>
      <c r="F82" s="160" t="s">
        <v>119</v>
      </c>
      <c r="G82" s="158"/>
      <c r="H82" s="158"/>
      <c r="I82" s="161"/>
      <c r="J82" s="162">
        <f>BK82</f>
        <v>0</v>
      </c>
      <c r="K82" s="158"/>
      <c r="L82" s="163"/>
      <c r="M82" s="164"/>
      <c r="N82" s="165"/>
      <c r="O82" s="165"/>
      <c r="P82" s="166">
        <f>P83</f>
        <v>0</v>
      </c>
      <c r="Q82" s="165"/>
      <c r="R82" s="166">
        <f>R83</f>
        <v>0</v>
      </c>
      <c r="S82" s="165"/>
      <c r="T82" s="167">
        <f>T83</f>
        <v>0</v>
      </c>
      <c r="AR82" s="168" t="s">
        <v>79</v>
      </c>
      <c r="AT82" s="169" t="s">
        <v>70</v>
      </c>
      <c r="AU82" s="169" t="s">
        <v>71</v>
      </c>
      <c r="AY82" s="168" t="s">
        <v>120</v>
      </c>
      <c r="BK82" s="170">
        <f>BK83</f>
        <v>0</v>
      </c>
    </row>
    <row r="83" spans="1:65" s="12" customFormat="1" ht="22.9" customHeight="1">
      <c r="B83" s="157"/>
      <c r="C83" s="158"/>
      <c r="D83" s="159" t="s">
        <v>70</v>
      </c>
      <c r="E83" s="171" t="s">
        <v>79</v>
      </c>
      <c r="F83" s="171" t="s">
        <v>121</v>
      </c>
      <c r="G83" s="158"/>
      <c r="H83" s="158"/>
      <c r="I83" s="161"/>
      <c r="J83" s="172">
        <f>BK83</f>
        <v>0</v>
      </c>
      <c r="K83" s="158"/>
      <c r="L83" s="163"/>
      <c r="M83" s="164"/>
      <c r="N83" s="165"/>
      <c r="O83" s="165"/>
      <c r="P83" s="166">
        <f>SUM(P84:P202)</f>
        <v>0</v>
      </c>
      <c r="Q83" s="165"/>
      <c r="R83" s="166">
        <f>SUM(R84:R202)</f>
        <v>0</v>
      </c>
      <c r="S83" s="165"/>
      <c r="T83" s="167">
        <f>SUM(T84:T202)</f>
        <v>0</v>
      </c>
      <c r="AR83" s="168" t="s">
        <v>79</v>
      </c>
      <c r="AT83" s="169" t="s">
        <v>70</v>
      </c>
      <c r="AU83" s="169" t="s">
        <v>79</v>
      </c>
      <c r="AY83" s="168" t="s">
        <v>120</v>
      </c>
      <c r="BK83" s="170">
        <f>SUM(BK84:BK202)</f>
        <v>0</v>
      </c>
    </row>
    <row r="84" spans="1:65" s="2" customFormat="1" ht="24.2" customHeight="1">
      <c r="A84" s="34"/>
      <c r="B84" s="35"/>
      <c r="C84" s="173" t="s">
        <v>79</v>
      </c>
      <c r="D84" s="173" t="s">
        <v>122</v>
      </c>
      <c r="E84" s="174" t="s">
        <v>123</v>
      </c>
      <c r="F84" s="175" t="s">
        <v>124</v>
      </c>
      <c r="G84" s="176" t="s">
        <v>125</v>
      </c>
      <c r="H84" s="177">
        <v>387</v>
      </c>
      <c r="I84" s="178"/>
      <c r="J84" s="179">
        <f>ROUND(I84*H84,2)</f>
        <v>0</v>
      </c>
      <c r="K84" s="175" t="s">
        <v>126</v>
      </c>
      <c r="L84" s="39"/>
      <c r="M84" s="180" t="s">
        <v>19</v>
      </c>
      <c r="N84" s="181" t="s">
        <v>42</v>
      </c>
      <c r="O84" s="64"/>
      <c r="P84" s="182">
        <f>O84*H84</f>
        <v>0</v>
      </c>
      <c r="Q84" s="182">
        <v>0</v>
      </c>
      <c r="R84" s="182">
        <f>Q84*H84</f>
        <v>0</v>
      </c>
      <c r="S84" s="182">
        <v>0</v>
      </c>
      <c r="T84" s="183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84" t="s">
        <v>127</v>
      </c>
      <c r="AT84" s="184" t="s">
        <v>122</v>
      </c>
      <c r="AU84" s="184" t="s">
        <v>81</v>
      </c>
      <c r="AY84" s="17" t="s">
        <v>120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17" t="s">
        <v>79</v>
      </c>
      <c r="BK84" s="185">
        <f>ROUND(I84*H84,2)</f>
        <v>0</v>
      </c>
      <c r="BL84" s="17" t="s">
        <v>127</v>
      </c>
      <c r="BM84" s="184" t="s">
        <v>128</v>
      </c>
    </row>
    <row r="85" spans="1:65" s="2" customFormat="1" ht="19.5">
      <c r="A85" s="34"/>
      <c r="B85" s="35"/>
      <c r="C85" s="36"/>
      <c r="D85" s="186" t="s">
        <v>129</v>
      </c>
      <c r="E85" s="36"/>
      <c r="F85" s="187" t="s">
        <v>130</v>
      </c>
      <c r="G85" s="36"/>
      <c r="H85" s="36"/>
      <c r="I85" s="188"/>
      <c r="J85" s="36"/>
      <c r="K85" s="36"/>
      <c r="L85" s="39"/>
      <c r="M85" s="189"/>
      <c r="N85" s="190"/>
      <c r="O85" s="64"/>
      <c r="P85" s="64"/>
      <c r="Q85" s="64"/>
      <c r="R85" s="64"/>
      <c r="S85" s="64"/>
      <c r="T85" s="65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7" t="s">
        <v>129</v>
      </c>
      <c r="AU85" s="17" t="s">
        <v>81</v>
      </c>
    </row>
    <row r="86" spans="1:65" s="2" customFormat="1">
      <c r="A86" s="34"/>
      <c r="B86" s="35"/>
      <c r="C86" s="36"/>
      <c r="D86" s="191" t="s">
        <v>131</v>
      </c>
      <c r="E86" s="36"/>
      <c r="F86" s="192" t="s">
        <v>132</v>
      </c>
      <c r="G86" s="36"/>
      <c r="H86" s="36"/>
      <c r="I86" s="188"/>
      <c r="J86" s="36"/>
      <c r="K86" s="36"/>
      <c r="L86" s="39"/>
      <c r="M86" s="189"/>
      <c r="N86" s="190"/>
      <c r="O86" s="64"/>
      <c r="P86" s="64"/>
      <c r="Q86" s="64"/>
      <c r="R86" s="64"/>
      <c r="S86" s="64"/>
      <c r="T86" s="65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131</v>
      </c>
      <c r="AU86" s="17" t="s">
        <v>81</v>
      </c>
    </row>
    <row r="87" spans="1:65" s="13" customFormat="1">
      <c r="B87" s="193"/>
      <c r="C87" s="194"/>
      <c r="D87" s="186" t="s">
        <v>133</v>
      </c>
      <c r="E87" s="195" t="s">
        <v>19</v>
      </c>
      <c r="F87" s="196" t="s">
        <v>134</v>
      </c>
      <c r="G87" s="194"/>
      <c r="H87" s="197">
        <v>387</v>
      </c>
      <c r="I87" s="198"/>
      <c r="J87" s="194"/>
      <c r="K87" s="194"/>
      <c r="L87" s="199"/>
      <c r="M87" s="200"/>
      <c r="N87" s="201"/>
      <c r="O87" s="201"/>
      <c r="P87" s="201"/>
      <c r="Q87" s="201"/>
      <c r="R87" s="201"/>
      <c r="S87" s="201"/>
      <c r="T87" s="202"/>
      <c r="AT87" s="203" t="s">
        <v>133</v>
      </c>
      <c r="AU87" s="203" t="s">
        <v>81</v>
      </c>
      <c r="AV87" s="13" t="s">
        <v>81</v>
      </c>
      <c r="AW87" s="13" t="s">
        <v>33</v>
      </c>
      <c r="AX87" s="13" t="s">
        <v>79</v>
      </c>
      <c r="AY87" s="203" t="s">
        <v>120</v>
      </c>
    </row>
    <row r="88" spans="1:65" s="2" customFormat="1" ht="16.5" customHeight="1">
      <c r="A88" s="34"/>
      <c r="B88" s="35"/>
      <c r="C88" s="173" t="s">
        <v>81</v>
      </c>
      <c r="D88" s="173" t="s">
        <v>122</v>
      </c>
      <c r="E88" s="174" t="s">
        <v>135</v>
      </c>
      <c r="F88" s="175" t="s">
        <v>136</v>
      </c>
      <c r="G88" s="176" t="s">
        <v>137</v>
      </c>
      <c r="H88" s="177">
        <v>45</v>
      </c>
      <c r="I88" s="178"/>
      <c r="J88" s="179">
        <f>ROUND(I88*H88,2)</f>
        <v>0</v>
      </c>
      <c r="K88" s="175" t="s">
        <v>126</v>
      </c>
      <c r="L88" s="39"/>
      <c r="M88" s="180" t="s">
        <v>19</v>
      </c>
      <c r="N88" s="181" t="s">
        <v>42</v>
      </c>
      <c r="O88" s="64"/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4" t="s">
        <v>127</v>
      </c>
      <c r="AT88" s="184" t="s">
        <v>122</v>
      </c>
      <c r="AU88" s="184" t="s">
        <v>81</v>
      </c>
      <c r="AY88" s="17" t="s">
        <v>120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17" t="s">
        <v>79</v>
      </c>
      <c r="BK88" s="185">
        <f>ROUND(I88*H88,2)</f>
        <v>0</v>
      </c>
      <c r="BL88" s="17" t="s">
        <v>127</v>
      </c>
      <c r="BM88" s="184" t="s">
        <v>138</v>
      </c>
    </row>
    <row r="89" spans="1:65" s="2" customFormat="1">
      <c r="A89" s="34"/>
      <c r="B89" s="35"/>
      <c r="C89" s="36"/>
      <c r="D89" s="186" t="s">
        <v>129</v>
      </c>
      <c r="E89" s="36"/>
      <c r="F89" s="187" t="s">
        <v>139</v>
      </c>
      <c r="G89" s="36"/>
      <c r="H89" s="36"/>
      <c r="I89" s="188"/>
      <c r="J89" s="36"/>
      <c r="K89" s="36"/>
      <c r="L89" s="39"/>
      <c r="M89" s="189"/>
      <c r="N89" s="190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129</v>
      </c>
      <c r="AU89" s="17" t="s">
        <v>81</v>
      </c>
    </row>
    <row r="90" spans="1:65" s="2" customFormat="1">
      <c r="A90" s="34"/>
      <c r="B90" s="35"/>
      <c r="C90" s="36"/>
      <c r="D90" s="191" t="s">
        <v>131</v>
      </c>
      <c r="E90" s="36"/>
      <c r="F90" s="192" t="s">
        <v>140</v>
      </c>
      <c r="G90" s="36"/>
      <c r="H90" s="36"/>
      <c r="I90" s="188"/>
      <c r="J90" s="36"/>
      <c r="K90" s="36"/>
      <c r="L90" s="39"/>
      <c r="M90" s="189"/>
      <c r="N90" s="190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131</v>
      </c>
      <c r="AU90" s="17" t="s">
        <v>81</v>
      </c>
    </row>
    <row r="91" spans="1:65" s="13" customFormat="1">
      <c r="B91" s="193"/>
      <c r="C91" s="194"/>
      <c r="D91" s="186" t="s">
        <v>133</v>
      </c>
      <c r="E91" s="195" t="s">
        <v>19</v>
      </c>
      <c r="F91" s="196" t="s">
        <v>141</v>
      </c>
      <c r="G91" s="194"/>
      <c r="H91" s="197">
        <v>45</v>
      </c>
      <c r="I91" s="198"/>
      <c r="J91" s="194"/>
      <c r="K91" s="194"/>
      <c r="L91" s="199"/>
      <c r="M91" s="200"/>
      <c r="N91" s="201"/>
      <c r="O91" s="201"/>
      <c r="P91" s="201"/>
      <c r="Q91" s="201"/>
      <c r="R91" s="201"/>
      <c r="S91" s="201"/>
      <c r="T91" s="202"/>
      <c r="AT91" s="203" t="s">
        <v>133</v>
      </c>
      <c r="AU91" s="203" t="s">
        <v>81</v>
      </c>
      <c r="AV91" s="13" t="s">
        <v>81</v>
      </c>
      <c r="AW91" s="13" t="s">
        <v>33</v>
      </c>
      <c r="AX91" s="13" t="s">
        <v>79</v>
      </c>
      <c r="AY91" s="203" t="s">
        <v>120</v>
      </c>
    </row>
    <row r="92" spans="1:65" s="2" customFormat="1" ht="16.5" customHeight="1">
      <c r="A92" s="34"/>
      <c r="B92" s="35"/>
      <c r="C92" s="173" t="s">
        <v>142</v>
      </c>
      <c r="D92" s="173" t="s">
        <v>122</v>
      </c>
      <c r="E92" s="174" t="s">
        <v>143</v>
      </c>
      <c r="F92" s="175" t="s">
        <v>144</v>
      </c>
      <c r="G92" s="176" t="s">
        <v>137</v>
      </c>
      <c r="H92" s="177">
        <v>6</v>
      </c>
      <c r="I92" s="178"/>
      <c r="J92" s="179">
        <f>ROUND(I92*H92,2)</f>
        <v>0</v>
      </c>
      <c r="K92" s="175" t="s">
        <v>126</v>
      </c>
      <c r="L92" s="39"/>
      <c r="M92" s="180" t="s">
        <v>19</v>
      </c>
      <c r="N92" s="181" t="s">
        <v>42</v>
      </c>
      <c r="O92" s="64"/>
      <c r="P92" s="182">
        <f>O92*H92</f>
        <v>0</v>
      </c>
      <c r="Q92" s="182">
        <v>0</v>
      </c>
      <c r="R92" s="182">
        <f>Q92*H92</f>
        <v>0</v>
      </c>
      <c r="S92" s="182">
        <v>0</v>
      </c>
      <c r="T92" s="183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4" t="s">
        <v>127</v>
      </c>
      <c r="AT92" s="184" t="s">
        <v>122</v>
      </c>
      <c r="AU92" s="184" t="s">
        <v>81</v>
      </c>
      <c r="AY92" s="17" t="s">
        <v>120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17" t="s">
        <v>79</v>
      </c>
      <c r="BK92" s="185">
        <f>ROUND(I92*H92,2)</f>
        <v>0</v>
      </c>
      <c r="BL92" s="17" t="s">
        <v>127</v>
      </c>
      <c r="BM92" s="184" t="s">
        <v>145</v>
      </c>
    </row>
    <row r="93" spans="1:65" s="2" customFormat="1">
      <c r="A93" s="34"/>
      <c r="B93" s="35"/>
      <c r="C93" s="36"/>
      <c r="D93" s="186" t="s">
        <v>129</v>
      </c>
      <c r="E93" s="36"/>
      <c r="F93" s="187" t="s">
        <v>146</v>
      </c>
      <c r="G93" s="36"/>
      <c r="H93" s="36"/>
      <c r="I93" s="188"/>
      <c r="J93" s="36"/>
      <c r="K93" s="36"/>
      <c r="L93" s="39"/>
      <c r="M93" s="189"/>
      <c r="N93" s="190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129</v>
      </c>
      <c r="AU93" s="17" t="s">
        <v>81</v>
      </c>
    </row>
    <row r="94" spans="1:65" s="2" customFormat="1">
      <c r="A94" s="34"/>
      <c r="B94" s="35"/>
      <c r="C94" s="36"/>
      <c r="D94" s="191" t="s">
        <v>131</v>
      </c>
      <c r="E94" s="36"/>
      <c r="F94" s="192" t="s">
        <v>147</v>
      </c>
      <c r="G94" s="36"/>
      <c r="H94" s="36"/>
      <c r="I94" s="188"/>
      <c r="J94" s="36"/>
      <c r="K94" s="36"/>
      <c r="L94" s="39"/>
      <c r="M94" s="189"/>
      <c r="N94" s="190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131</v>
      </c>
      <c r="AU94" s="17" t="s">
        <v>81</v>
      </c>
    </row>
    <row r="95" spans="1:65" s="13" customFormat="1">
      <c r="B95" s="193"/>
      <c r="C95" s="194"/>
      <c r="D95" s="186" t="s">
        <v>133</v>
      </c>
      <c r="E95" s="195" t="s">
        <v>19</v>
      </c>
      <c r="F95" s="196" t="s">
        <v>148</v>
      </c>
      <c r="G95" s="194"/>
      <c r="H95" s="197">
        <v>6</v>
      </c>
      <c r="I95" s="198"/>
      <c r="J95" s="194"/>
      <c r="K95" s="194"/>
      <c r="L95" s="199"/>
      <c r="M95" s="200"/>
      <c r="N95" s="201"/>
      <c r="O95" s="201"/>
      <c r="P95" s="201"/>
      <c r="Q95" s="201"/>
      <c r="R95" s="201"/>
      <c r="S95" s="201"/>
      <c r="T95" s="202"/>
      <c r="AT95" s="203" t="s">
        <v>133</v>
      </c>
      <c r="AU95" s="203" t="s">
        <v>81</v>
      </c>
      <c r="AV95" s="13" t="s">
        <v>81</v>
      </c>
      <c r="AW95" s="13" t="s">
        <v>33</v>
      </c>
      <c r="AX95" s="13" t="s">
        <v>79</v>
      </c>
      <c r="AY95" s="203" t="s">
        <v>120</v>
      </c>
    </row>
    <row r="96" spans="1:65" s="2" customFormat="1" ht="16.5" customHeight="1">
      <c r="A96" s="34"/>
      <c r="B96" s="35"/>
      <c r="C96" s="173" t="s">
        <v>127</v>
      </c>
      <c r="D96" s="173" t="s">
        <v>122</v>
      </c>
      <c r="E96" s="174" t="s">
        <v>149</v>
      </c>
      <c r="F96" s="175" t="s">
        <v>150</v>
      </c>
      <c r="G96" s="176" t="s">
        <v>137</v>
      </c>
      <c r="H96" s="177">
        <v>2</v>
      </c>
      <c r="I96" s="178"/>
      <c r="J96" s="179">
        <f>ROUND(I96*H96,2)</f>
        <v>0</v>
      </c>
      <c r="K96" s="175" t="s">
        <v>126</v>
      </c>
      <c r="L96" s="39"/>
      <c r="M96" s="180" t="s">
        <v>19</v>
      </c>
      <c r="N96" s="181" t="s">
        <v>42</v>
      </c>
      <c r="O96" s="64"/>
      <c r="P96" s="182">
        <f>O96*H96</f>
        <v>0</v>
      </c>
      <c r="Q96" s="182">
        <v>0</v>
      </c>
      <c r="R96" s="182">
        <f>Q96*H96</f>
        <v>0</v>
      </c>
      <c r="S96" s="182">
        <v>0</v>
      </c>
      <c r="T96" s="183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127</v>
      </c>
      <c r="AT96" s="184" t="s">
        <v>122</v>
      </c>
      <c r="AU96" s="184" t="s">
        <v>81</v>
      </c>
      <c r="AY96" s="17" t="s">
        <v>120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7" t="s">
        <v>79</v>
      </c>
      <c r="BK96" s="185">
        <f>ROUND(I96*H96,2)</f>
        <v>0</v>
      </c>
      <c r="BL96" s="17" t="s">
        <v>127</v>
      </c>
      <c r="BM96" s="184" t="s">
        <v>151</v>
      </c>
    </row>
    <row r="97" spans="1:65" s="2" customFormat="1">
      <c r="A97" s="34"/>
      <c r="B97" s="35"/>
      <c r="C97" s="36"/>
      <c r="D97" s="186" t="s">
        <v>129</v>
      </c>
      <c r="E97" s="36"/>
      <c r="F97" s="187" t="s">
        <v>152</v>
      </c>
      <c r="G97" s="36"/>
      <c r="H97" s="36"/>
      <c r="I97" s="188"/>
      <c r="J97" s="36"/>
      <c r="K97" s="36"/>
      <c r="L97" s="39"/>
      <c r="M97" s="189"/>
      <c r="N97" s="190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129</v>
      </c>
      <c r="AU97" s="17" t="s">
        <v>81</v>
      </c>
    </row>
    <row r="98" spans="1:65" s="2" customFormat="1">
      <c r="A98" s="34"/>
      <c r="B98" s="35"/>
      <c r="C98" s="36"/>
      <c r="D98" s="191" t="s">
        <v>131</v>
      </c>
      <c r="E98" s="36"/>
      <c r="F98" s="192" t="s">
        <v>153</v>
      </c>
      <c r="G98" s="36"/>
      <c r="H98" s="36"/>
      <c r="I98" s="188"/>
      <c r="J98" s="36"/>
      <c r="K98" s="36"/>
      <c r="L98" s="39"/>
      <c r="M98" s="189"/>
      <c r="N98" s="190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131</v>
      </c>
      <c r="AU98" s="17" t="s">
        <v>81</v>
      </c>
    </row>
    <row r="99" spans="1:65" s="13" customFormat="1">
      <c r="B99" s="193"/>
      <c r="C99" s="194"/>
      <c r="D99" s="186" t="s">
        <v>133</v>
      </c>
      <c r="E99" s="195" t="s">
        <v>19</v>
      </c>
      <c r="F99" s="196" t="s">
        <v>154</v>
      </c>
      <c r="G99" s="194"/>
      <c r="H99" s="197">
        <v>2</v>
      </c>
      <c r="I99" s="198"/>
      <c r="J99" s="194"/>
      <c r="K99" s="194"/>
      <c r="L99" s="199"/>
      <c r="M99" s="200"/>
      <c r="N99" s="201"/>
      <c r="O99" s="201"/>
      <c r="P99" s="201"/>
      <c r="Q99" s="201"/>
      <c r="R99" s="201"/>
      <c r="S99" s="201"/>
      <c r="T99" s="202"/>
      <c r="AT99" s="203" t="s">
        <v>133</v>
      </c>
      <c r="AU99" s="203" t="s">
        <v>81</v>
      </c>
      <c r="AV99" s="13" t="s">
        <v>81</v>
      </c>
      <c r="AW99" s="13" t="s">
        <v>33</v>
      </c>
      <c r="AX99" s="13" t="s">
        <v>79</v>
      </c>
      <c r="AY99" s="203" t="s">
        <v>120</v>
      </c>
    </row>
    <row r="100" spans="1:65" s="2" customFormat="1" ht="16.5" customHeight="1">
      <c r="A100" s="34"/>
      <c r="B100" s="35"/>
      <c r="C100" s="173" t="s">
        <v>155</v>
      </c>
      <c r="D100" s="173" t="s">
        <v>122</v>
      </c>
      <c r="E100" s="174" t="s">
        <v>156</v>
      </c>
      <c r="F100" s="175" t="s">
        <v>157</v>
      </c>
      <c r="G100" s="176" t="s">
        <v>137</v>
      </c>
      <c r="H100" s="177">
        <v>2</v>
      </c>
      <c r="I100" s="178"/>
      <c r="J100" s="179">
        <f>ROUND(I100*H100,2)</f>
        <v>0</v>
      </c>
      <c r="K100" s="175" t="s">
        <v>126</v>
      </c>
      <c r="L100" s="39"/>
      <c r="M100" s="180" t="s">
        <v>19</v>
      </c>
      <c r="N100" s="181" t="s">
        <v>42</v>
      </c>
      <c r="O100" s="64"/>
      <c r="P100" s="182">
        <f>O100*H100</f>
        <v>0</v>
      </c>
      <c r="Q100" s="182">
        <v>0</v>
      </c>
      <c r="R100" s="182">
        <f>Q100*H100</f>
        <v>0</v>
      </c>
      <c r="S100" s="182">
        <v>0</v>
      </c>
      <c r="T100" s="183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4" t="s">
        <v>127</v>
      </c>
      <c r="AT100" s="184" t="s">
        <v>122</v>
      </c>
      <c r="AU100" s="184" t="s">
        <v>81</v>
      </c>
      <c r="AY100" s="17" t="s">
        <v>120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17" t="s">
        <v>79</v>
      </c>
      <c r="BK100" s="185">
        <f>ROUND(I100*H100,2)</f>
        <v>0</v>
      </c>
      <c r="BL100" s="17" t="s">
        <v>127</v>
      </c>
      <c r="BM100" s="184" t="s">
        <v>158</v>
      </c>
    </row>
    <row r="101" spans="1:65" s="2" customFormat="1">
      <c r="A101" s="34"/>
      <c r="B101" s="35"/>
      <c r="C101" s="36"/>
      <c r="D101" s="186" t="s">
        <v>129</v>
      </c>
      <c r="E101" s="36"/>
      <c r="F101" s="187" t="s">
        <v>159</v>
      </c>
      <c r="G101" s="36"/>
      <c r="H101" s="36"/>
      <c r="I101" s="188"/>
      <c r="J101" s="36"/>
      <c r="K101" s="36"/>
      <c r="L101" s="39"/>
      <c r="M101" s="189"/>
      <c r="N101" s="190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129</v>
      </c>
      <c r="AU101" s="17" t="s">
        <v>81</v>
      </c>
    </row>
    <row r="102" spans="1:65" s="2" customFormat="1">
      <c r="A102" s="34"/>
      <c r="B102" s="35"/>
      <c r="C102" s="36"/>
      <c r="D102" s="191" t="s">
        <v>131</v>
      </c>
      <c r="E102" s="36"/>
      <c r="F102" s="192" t="s">
        <v>160</v>
      </c>
      <c r="G102" s="36"/>
      <c r="H102" s="36"/>
      <c r="I102" s="188"/>
      <c r="J102" s="36"/>
      <c r="K102" s="36"/>
      <c r="L102" s="39"/>
      <c r="M102" s="189"/>
      <c r="N102" s="190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131</v>
      </c>
      <c r="AU102" s="17" t="s">
        <v>81</v>
      </c>
    </row>
    <row r="103" spans="1:65" s="13" customFormat="1">
      <c r="B103" s="193"/>
      <c r="C103" s="194"/>
      <c r="D103" s="186" t="s">
        <v>133</v>
      </c>
      <c r="E103" s="195" t="s">
        <v>19</v>
      </c>
      <c r="F103" s="196" t="s">
        <v>154</v>
      </c>
      <c r="G103" s="194"/>
      <c r="H103" s="197">
        <v>2</v>
      </c>
      <c r="I103" s="198"/>
      <c r="J103" s="194"/>
      <c r="K103" s="194"/>
      <c r="L103" s="199"/>
      <c r="M103" s="200"/>
      <c r="N103" s="201"/>
      <c r="O103" s="201"/>
      <c r="P103" s="201"/>
      <c r="Q103" s="201"/>
      <c r="R103" s="201"/>
      <c r="S103" s="201"/>
      <c r="T103" s="202"/>
      <c r="AT103" s="203" t="s">
        <v>133</v>
      </c>
      <c r="AU103" s="203" t="s">
        <v>81</v>
      </c>
      <c r="AV103" s="13" t="s">
        <v>81</v>
      </c>
      <c r="AW103" s="13" t="s">
        <v>33</v>
      </c>
      <c r="AX103" s="13" t="s">
        <v>79</v>
      </c>
      <c r="AY103" s="203" t="s">
        <v>120</v>
      </c>
    </row>
    <row r="104" spans="1:65" s="2" customFormat="1" ht="16.5" customHeight="1">
      <c r="A104" s="34"/>
      <c r="B104" s="35"/>
      <c r="C104" s="173" t="s">
        <v>161</v>
      </c>
      <c r="D104" s="173" t="s">
        <v>122</v>
      </c>
      <c r="E104" s="174" t="s">
        <v>162</v>
      </c>
      <c r="F104" s="175" t="s">
        <v>163</v>
      </c>
      <c r="G104" s="176" t="s">
        <v>137</v>
      </c>
      <c r="H104" s="177">
        <v>3</v>
      </c>
      <c r="I104" s="178"/>
      <c r="J104" s="179">
        <f>ROUND(I104*H104,2)</f>
        <v>0</v>
      </c>
      <c r="K104" s="175" t="s">
        <v>126</v>
      </c>
      <c r="L104" s="39"/>
      <c r="M104" s="180" t="s">
        <v>19</v>
      </c>
      <c r="N104" s="181" t="s">
        <v>42</v>
      </c>
      <c r="O104" s="64"/>
      <c r="P104" s="182">
        <f>O104*H104</f>
        <v>0</v>
      </c>
      <c r="Q104" s="182">
        <v>0</v>
      </c>
      <c r="R104" s="182">
        <f>Q104*H104</f>
        <v>0</v>
      </c>
      <c r="S104" s="182">
        <v>0</v>
      </c>
      <c r="T104" s="183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127</v>
      </c>
      <c r="AT104" s="184" t="s">
        <v>122</v>
      </c>
      <c r="AU104" s="184" t="s">
        <v>81</v>
      </c>
      <c r="AY104" s="17" t="s">
        <v>120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7" t="s">
        <v>79</v>
      </c>
      <c r="BK104" s="185">
        <f>ROUND(I104*H104,2)</f>
        <v>0</v>
      </c>
      <c r="BL104" s="17" t="s">
        <v>127</v>
      </c>
      <c r="BM104" s="184" t="s">
        <v>164</v>
      </c>
    </row>
    <row r="105" spans="1:65" s="2" customFormat="1">
      <c r="A105" s="34"/>
      <c r="B105" s="35"/>
      <c r="C105" s="36"/>
      <c r="D105" s="186" t="s">
        <v>129</v>
      </c>
      <c r="E105" s="36"/>
      <c r="F105" s="187" t="s">
        <v>165</v>
      </c>
      <c r="G105" s="36"/>
      <c r="H105" s="36"/>
      <c r="I105" s="188"/>
      <c r="J105" s="36"/>
      <c r="K105" s="36"/>
      <c r="L105" s="39"/>
      <c r="M105" s="189"/>
      <c r="N105" s="190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129</v>
      </c>
      <c r="AU105" s="17" t="s">
        <v>81</v>
      </c>
    </row>
    <row r="106" spans="1:65" s="2" customFormat="1">
      <c r="A106" s="34"/>
      <c r="B106" s="35"/>
      <c r="C106" s="36"/>
      <c r="D106" s="191" t="s">
        <v>131</v>
      </c>
      <c r="E106" s="36"/>
      <c r="F106" s="192" t="s">
        <v>166</v>
      </c>
      <c r="G106" s="36"/>
      <c r="H106" s="36"/>
      <c r="I106" s="188"/>
      <c r="J106" s="36"/>
      <c r="K106" s="36"/>
      <c r="L106" s="39"/>
      <c r="M106" s="189"/>
      <c r="N106" s="190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131</v>
      </c>
      <c r="AU106" s="17" t="s">
        <v>81</v>
      </c>
    </row>
    <row r="107" spans="1:65" s="13" customFormat="1">
      <c r="B107" s="193"/>
      <c r="C107" s="194"/>
      <c r="D107" s="186" t="s">
        <v>133</v>
      </c>
      <c r="E107" s="195" t="s">
        <v>19</v>
      </c>
      <c r="F107" s="196" t="s">
        <v>167</v>
      </c>
      <c r="G107" s="194"/>
      <c r="H107" s="197">
        <v>3</v>
      </c>
      <c r="I107" s="198"/>
      <c r="J107" s="194"/>
      <c r="K107" s="194"/>
      <c r="L107" s="199"/>
      <c r="M107" s="200"/>
      <c r="N107" s="201"/>
      <c r="O107" s="201"/>
      <c r="P107" s="201"/>
      <c r="Q107" s="201"/>
      <c r="R107" s="201"/>
      <c r="S107" s="201"/>
      <c r="T107" s="202"/>
      <c r="AT107" s="203" t="s">
        <v>133</v>
      </c>
      <c r="AU107" s="203" t="s">
        <v>81</v>
      </c>
      <c r="AV107" s="13" t="s">
        <v>81</v>
      </c>
      <c r="AW107" s="13" t="s">
        <v>33</v>
      </c>
      <c r="AX107" s="13" t="s">
        <v>79</v>
      </c>
      <c r="AY107" s="203" t="s">
        <v>120</v>
      </c>
    </row>
    <row r="108" spans="1:65" s="2" customFormat="1" ht="16.5" customHeight="1">
      <c r="A108" s="34"/>
      <c r="B108" s="35"/>
      <c r="C108" s="173" t="s">
        <v>168</v>
      </c>
      <c r="D108" s="173" t="s">
        <v>122</v>
      </c>
      <c r="E108" s="174" t="s">
        <v>169</v>
      </c>
      <c r="F108" s="175" t="s">
        <v>170</v>
      </c>
      <c r="G108" s="176" t="s">
        <v>137</v>
      </c>
      <c r="H108" s="177">
        <v>45</v>
      </c>
      <c r="I108" s="178"/>
      <c r="J108" s="179">
        <f>ROUND(I108*H108,2)</f>
        <v>0</v>
      </c>
      <c r="K108" s="175" t="s">
        <v>126</v>
      </c>
      <c r="L108" s="39"/>
      <c r="M108" s="180" t="s">
        <v>19</v>
      </c>
      <c r="N108" s="181" t="s">
        <v>42</v>
      </c>
      <c r="O108" s="64"/>
      <c r="P108" s="182">
        <f>O108*H108</f>
        <v>0</v>
      </c>
      <c r="Q108" s="182">
        <v>0</v>
      </c>
      <c r="R108" s="182">
        <f>Q108*H108</f>
        <v>0</v>
      </c>
      <c r="S108" s="182">
        <v>0</v>
      </c>
      <c r="T108" s="183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4" t="s">
        <v>127</v>
      </c>
      <c r="AT108" s="184" t="s">
        <v>122</v>
      </c>
      <c r="AU108" s="184" t="s">
        <v>81</v>
      </c>
      <c r="AY108" s="17" t="s">
        <v>120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17" t="s">
        <v>79</v>
      </c>
      <c r="BK108" s="185">
        <f>ROUND(I108*H108,2)</f>
        <v>0</v>
      </c>
      <c r="BL108" s="17" t="s">
        <v>127</v>
      </c>
      <c r="BM108" s="184" t="s">
        <v>171</v>
      </c>
    </row>
    <row r="109" spans="1:65" s="2" customFormat="1">
      <c r="A109" s="34"/>
      <c r="B109" s="35"/>
      <c r="C109" s="36"/>
      <c r="D109" s="186" t="s">
        <v>129</v>
      </c>
      <c r="E109" s="36"/>
      <c r="F109" s="187" t="s">
        <v>172</v>
      </c>
      <c r="G109" s="36"/>
      <c r="H109" s="36"/>
      <c r="I109" s="188"/>
      <c r="J109" s="36"/>
      <c r="K109" s="36"/>
      <c r="L109" s="39"/>
      <c r="M109" s="189"/>
      <c r="N109" s="190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129</v>
      </c>
      <c r="AU109" s="17" t="s">
        <v>81</v>
      </c>
    </row>
    <row r="110" spans="1:65" s="2" customFormat="1">
      <c r="A110" s="34"/>
      <c r="B110" s="35"/>
      <c r="C110" s="36"/>
      <c r="D110" s="191" t="s">
        <v>131</v>
      </c>
      <c r="E110" s="36"/>
      <c r="F110" s="192" t="s">
        <v>173</v>
      </c>
      <c r="G110" s="36"/>
      <c r="H110" s="36"/>
      <c r="I110" s="188"/>
      <c r="J110" s="36"/>
      <c r="K110" s="36"/>
      <c r="L110" s="39"/>
      <c r="M110" s="189"/>
      <c r="N110" s="190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131</v>
      </c>
      <c r="AU110" s="17" t="s">
        <v>81</v>
      </c>
    </row>
    <row r="111" spans="1:65" s="13" customFormat="1">
      <c r="B111" s="193"/>
      <c r="C111" s="194"/>
      <c r="D111" s="186" t="s">
        <v>133</v>
      </c>
      <c r="E111" s="195" t="s">
        <v>19</v>
      </c>
      <c r="F111" s="196" t="s">
        <v>174</v>
      </c>
      <c r="G111" s="194"/>
      <c r="H111" s="197">
        <v>45</v>
      </c>
      <c r="I111" s="198"/>
      <c r="J111" s="194"/>
      <c r="K111" s="194"/>
      <c r="L111" s="199"/>
      <c r="M111" s="200"/>
      <c r="N111" s="201"/>
      <c r="O111" s="201"/>
      <c r="P111" s="201"/>
      <c r="Q111" s="201"/>
      <c r="R111" s="201"/>
      <c r="S111" s="201"/>
      <c r="T111" s="202"/>
      <c r="AT111" s="203" t="s">
        <v>133</v>
      </c>
      <c r="AU111" s="203" t="s">
        <v>81</v>
      </c>
      <c r="AV111" s="13" t="s">
        <v>81</v>
      </c>
      <c r="AW111" s="13" t="s">
        <v>33</v>
      </c>
      <c r="AX111" s="13" t="s">
        <v>79</v>
      </c>
      <c r="AY111" s="203" t="s">
        <v>120</v>
      </c>
    </row>
    <row r="112" spans="1:65" s="2" customFormat="1" ht="16.5" customHeight="1">
      <c r="A112" s="34"/>
      <c r="B112" s="35"/>
      <c r="C112" s="173" t="s">
        <v>175</v>
      </c>
      <c r="D112" s="173" t="s">
        <v>122</v>
      </c>
      <c r="E112" s="174" t="s">
        <v>176</v>
      </c>
      <c r="F112" s="175" t="s">
        <v>177</v>
      </c>
      <c r="G112" s="176" t="s">
        <v>137</v>
      </c>
      <c r="H112" s="177">
        <v>6</v>
      </c>
      <c r="I112" s="178"/>
      <c r="J112" s="179">
        <f>ROUND(I112*H112,2)</f>
        <v>0</v>
      </c>
      <c r="K112" s="175" t="s">
        <v>126</v>
      </c>
      <c r="L112" s="39"/>
      <c r="M112" s="180" t="s">
        <v>19</v>
      </c>
      <c r="N112" s="181" t="s">
        <v>42</v>
      </c>
      <c r="O112" s="64"/>
      <c r="P112" s="182">
        <f>O112*H112</f>
        <v>0</v>
      </c>
      <c r="Q112" s="182">
        <v>0</v>
      </c>
      <c r="R112" s="182">
        <f>Q112*H112</f>
        <v>0</v>
      </c>
      <c r="S112" s="182">
        <v>0</v>
      </c>
      <c r="T112" s="183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4" t="s">
        <v>127</v>
      </c>
      <c r="AT112" s="184" t="s">
        <v>122</v>
      </c>
      <c r="AU112" s="184" t="s">
        <v>81</v>
      </c>
      <c r="AY112" s="17" t="s">
        <v>120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7" t="s">
        <v>79</v>
      </c>
      <c r="BK112" s="185">
        <f>ROUND(I112*H112,2)</f>
        <v>0</v>
      </c>
      <c r="BL112" s="17" t="s">
        <v>127</v>
      </c>
      <c r="BM112" s="184" t="s">
        <v>178</v>
      </c>
    </row>
    <row r="113" spans="1:65" s="2" customFormat="1">
      <c r="A113" s="34"/>
      <c r="B113" s="35"/>
      <c r="C113" s="36"/>
      <c r="D113" s="186" t="s">
        <v>129</v>
      </c>
      <c r="E113" s="36"/>
      <c r="F113" s="187" t="s">
        <v>179</v>
      </c>
      <c r="G113" s="36"/>
      <c r="H113" s="36"/>
      <c r="I113" s="188"/>
      <c r="J113" s="36"/>
      <c r="K113" s="36"/>
      <c r="L113" s="39"/>
      <c r="M113" s="189"/>
      <c r="N113" s="190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129</v>
      </c>
      <c r="AU113" s="17" t="s">
        <v>81</v>
      </c>
    </row>
    <row r="114" spans="1:65" s="2" customFormat="1">
      <c r="A114" s="34"/>
      <c r="B114" s="35"/>
      <c r="C114" s="36"/>
      <c r="D114" s="191" t="s">
        <v>131</v>
      </c>
      <c r="E114" s="36"/>
      <c r="F114" s="192" t="s">
        <v>180</v>
      </c>
      <c r="G114" s="36"/>
      <c r="H114" s="36"/>
      <c r="I114" s="188"/>
      <c r="J114" s="36"/>
      <c r="K114" s="36"/>
      <c r="L114" s="39"/>
      <c r="M114" s="189"/>
      <c r="N114" s="190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131</v>
      </c>
      <c r="AU114" s="17" t="s">
        <v>81</v>
      </c>
    </row>
    <row r="115" spans="1:65" s="13" customFormat="1">
      <c r="B115" s="193"/>
      <c r="C115" s="194"/>
      <c r="D115" s="186" t="s">
        <v>133</v>
      </c>
      <c r="E115" s="195" t="s">
        <v>19</v>
      </c>
      <c r="F115" s="196" t="s">
        <v>181</v>
      </c>
      <c r="G115" s="194"/>
      <c r="H115" s="197">
        <v>6</v>
      </c>
      <c r="I115" s="198"/>
      <c r="J115" s="194"/>
      <c r="K115" s="194"/>
      <c r="L115" s="199"/>
      <c r="M115" s="200"/>
      <c r="N115" s="201"/>
      <c r="O115" s="201"/>
      <c r="P115" s="201"/>
      <c r="Q115" s="201"/>
      <c r="R115" s="201"/>
      <c r="S115" s="201"/>
      <c r="T115" s="202"/>
      <c r="AT115" s="203" t="s">
        <v>133</v>
      </c>
      <c r="AU115" s="203" t="s">
        <v>81</v>
      </c>
      <c r="AV115" s="13" t="s">
        <v>81</v>
      </c>
      <c r="AW115" s="13" t="s">
        <v>33</v>
      </c>
      <c r="AX115" s="13" t="s">
        <v>79</v>
      </c>
      <c r="AY115" s="203" t="s">
        <v>120</v>
      </c>
    </row>
    <row r="116" spans="1:65" s="2" customFormat="1" ht="16.5" customHeight="1">
      <c r="A116" s="34"/>
      <c r="B116" s="35"/>
      <c r="C116" s="173" t="s">
        <v>182</v>
      </c>
      <c r="D116" s="173" t="s">
        <v>122</v>
      </c>
      <c r="E116" s="174" t="s">
        <v>183</v>
      </c>
      <c r="F116" s="175" t="s">
        <v>184</v>
      </c>
      <c r="G116" s="176" t="s">
        <v>137</v>
      </c>
      <c r="H116" s="177">
        <v>2</v>
      </c>
      <c r="I116" s="178"/>
      <c r="J116" s="179">
        <f>ROUND(I116*H116,2)</f>
        <v>0</v>
      </c>
      <c r="K116" s="175" t="s">
        <v>126</v>
      </c>
      <c r="L116" s="39"/>
      <c r="M116" s="180" t="s">
        <v>19</v>
      </c>
      <c r="N116" s="181" t="s">
        <v>42</v>
      </c>
      <c r="O116" s="64"/>
      <c r="P116" s="182">
        <f>O116*H116</f>
        <v>0</v>
      </c>
      <c r="Q116" s="182">
        <v>0</v>
      </c>
      <c r="R116" s="182">
        <f>Q116*H116</f>
        <v>0</v>
      </c>
      <c r="S116" s="182">
        <v>0</v>
      </c>
      <c r="T116" s="183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4" t="s">
        <v>127</v>
      </c>
      <c r="AT116" s="184" t="s">
        <v>122</v>
      </c>
      <c r="AU116" s="184" t="s">
        <v>81</v>
      </c>
      <c r="AY116" s="17" t="s">
        <v>120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17" t="s">
        <v>79</v>
      </c>
      <c r="BK116" s="185">
        <f>ROUND(I116*H116,2)</f>
        <v>0</v>
      </c>
      <c r="BL116" s="17" t="s">
        <v>127</v>
      </c>
      <c r="BM116" s="184" t="s">
        <v>185</v>
      </c>
    </row>
    <row r="117" spans="1:65" s="2" customFormat="1">
      <c r="A117" s="34"/>
      <c r="B117" s="35"/>
      <c r="C117" s="36"/>
      <c r="D117" s="186" t="s">
        <v>129</v>
      </c>
      <c r="E117" s="36"/>
      <c r="F117" s="187" t="s">
        <v>186</v>
      </c>
      <c r="G117" s="36"/>
      <c r="H117" s="36"/>
      <c r="I117" s="188"/>
      <c r="J117" s="36"/>
      <c r="K117" s="36"/>
      <c r="L117" s="39"/>
      <c r="M117" s="189"/>
      <c r="N117" s="190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129</v>
      </c>
      <c r="AU117" s="17" t="s">
        <v>81</v>
      </c>
    </row>
    <row r="118" spans="1:65" s="2" customFormat="1">
      <c r="A118" s="34"/>
      <c r="B118" s="35"/>
      <c r="C118" s="36"/>
      <c r="D118" s="191" t="s">
        <v>131</v>
      </c>
      <c r="E118" s="36"/>
      <c r="F118" s="192" t="s">
        <v>187</v>
      </c>
      <c r="G118" s="36"/>
      <c r="H118" s="36"/>
      <c r="I118" s="188"/>
      <c r="J118" s="36"/>
      <c r="K118" s="36"/>
      <c r="L118" s="39"/>
      <c r="M118" s="189"/>
      <c r="N118" s="190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131</v>
      </c>
      <c r="AU118" s="17" t="s">
        <v>81</v>
      </c>
    </row>
    <row r="119" spans="1:65" s="13" customFormat="1">
      <c r="B119" s="193"/>
      <c r="C119" s="194"/>
      <c r="D119" s="186" t="s">
        <v>133</v>
      </c>
      <c r="E119" s="195" t="s">
        <v>19</v>
      </c>
      <c r="F119" s="196" t="s">
        <v>188</v>
      </c>
      <c r="G119" s="194"/>
      <c r="H119" s="197">
        <v>2</v>
      </c>
      <c r="I119" s="198"/>
      <c r="J119" s="194"/>
      <c r="K119" s="194"/>
      <c r="L119" s="199"/>
      <c r="M119" s="200"/>
      <c r="N119" s="201"/>
      <c r="O119" s="201"/>
      <c r="P119" s="201"/>
      <c r="Q119" s="201"/>
      <c r="R119" s="201"/>
      <c r="S119" s="201"/>
      <c r="T119" s="202"/>
      <c r="AT119" s="203" t="s">
        <v>133</v>
      </c>
      <c r="AU119" s="203" t="s">
        <v>81</v>
      </c>
      <c r="AV119" s="13" t="s">
        <v>81</v>
      </c>
      <c r="AW119" s="13" t="s">
        <v>33</v>
      </c>
      <c r="AX119" s="13" t="s">
        <v>79</v>
      </c>
      <c r="AY119" s="203" t="s">
        <v>120</v>
      </c>
    </row>
    <row r="120" spans="1:65" s="2" customFormat="1" ht="16.5" customHeight="1">
      <c r="A120" s="34"/>
      <c r="B120" s="35"/>
      <c r="C120" s="173" t="s">
        <v>189</v>
      </c>
      <c r="D120" s="173" t="s">
        <v>122</v>
      </c>
      <c r="E120" s="174" t="s">
        <v>190</v>
      </c>
      <c r="F120" s="175" t="s">
        <v>191</v>
      </c>
      <c r="G120" s="176" t="s">
        <v>137</v>
      </c>
      <c r="H120" s="177">
        <v>2</v>
      </c>
      <c r="I120" s="178"/>
      <c r="J120" s="179">
        <f>ROUND(I120*H120,2)</f>
        <v>0</v>
      </c>
      <c r="K120" s="175" t="s">
        <v>19</v>
      </c>
      <c r="L120" s="39"/>
      <c r="M120" s="180" t="s">
        <v>19</v>
      </c>
      <c r="N120" s="181" t="s">
        <v>42</v>
      </c>
      <c r="O120" s="64"/>
      <c r="P120" s="182">
        <f>O120*H120</f>
        <v>0</v>
      </c>
      <c r="Q120" s="182">
        <v>0</v>
      </c>
      <c r="R120" s="182">
        <f>Q120*H120</f>
        <v>0</v>
      </c>
      <c r="S120" s="182">
        <v>0</v>
      </c>
      <c r="T120" s="183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4" t="s">
        <v>127</v>
      </c>
      <c r="AT120" s="184" t="s">
        <v>122</v>
      </c>
      <c r="AU120" s="184" t="s">
        <v>81</v>
      </c>
      <c r="AY120" s="17" t="s">
        <v>120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17" t="s">
        <v>79</v>
      </c>
      <c r="BK120" s="185">
        <f>ROUND(I120*H120,2)</f>
        <v>0</v>
      </c>
      <c r="BL120" s="17" t="s">
        <v>127</v>
      </c>
      <c r="BM120" s="184" t="s">
        <v>192</v>
      </c>
    </row>
    <row r="121" spans="1:65" s="2" customFormat="1">
      <c r="A121" s="34"/>
      <c r="B121" s="35"/>
      <c r="C121" s="36"/>
      <c r="D121" s="186" t="s">
        <v>129</v>
      </c>
      <c r="E121" s="36"/>
      <c r="F121" s="187" t="s">
        <v>193</v>
      </c>
      <c r="G121" s="36"/>
      <c r="H121" s="36"/>
      <c r="I121" s="188"/>
      <c r="J121" s="36"/>
      <c r="K121" s="36"/>
      <c r="L121" s="39"/>
      <c r="M121" s="189"/>
      <c r="N121" s="190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129</v>
      </c>
      <c r="AU121" s="17" t="s">
        <v>81</v>
      </c>
    </row>
    <row r="122" spans="1:65" s="13" customFormat="1">
      <c r="B122" s="193"/>
      <c r="C122" s="194"/>
      <c r="D122" s="186" t="s">
        <v>133</v>
      </c>
      <c r="E122" s="195" t="s">
        <v>19</v>
      </c>
      <c r="F122" s="196" t="s">
        <v>188</v>
      </c>
      <c r="G122" s="194"/>
      <c r="H122" s="197">
        <v>2</v>
      </c>
      <c r="I122" s="198"/>
      <c r="J122" s="194"/>
      <c r="K122" s="194"/>
      <c r="L122" s="199"/>
      <c r="M122" s="200"/>
      <c r="N122" s="201"/>
      <c r="O122" s="201"/>
      <c r="P122" s="201"/>
      <c r="Q122" s="201"/>
      <c r="R122" s="201"/>
      <c r="S122" s="201"/>
      <c r="T122" s="202"/>
      <c r="AT122" s="203" t="s">
        <v>133</v>
      </c>
      <c r="AU122" s="203" t="s">
        <v>81</v>
      </c>
      <c r="AV122" s="13" t="s">
        <v>81</v>
      </c>
      <c r="AW122" s="13" t="s">
        <v>33</v>
      </c>
      <c r="AX122" s="13" t="s">
        <v>79</v>
      </c>
      <c r="AY122" s="203" t="s">
        <v>120</v>
      </c>
    </row>
    <row r="123" spans="1:65" s="2" customFormat="1" ht="16.5" customHeight="1">
      <c r="A123" s="34"/>
      <c r="B123" s="35"/>
      <c r="C123" s="173" t="s">
        <v>194</v>
      </c>
      <c r="D123" s="173" t="s">
        <v>122</v>
      </c>
      <c r="E123" s="174" t="s">
        <v>195</v>
      </c>
      <c r="F123" s="175" t="s">
        <v>196</v>
      </c>
      <c r="G123" s="176" t="s">
        <v>137</v>
      </c>
      <c r="H123" s="177">
        <v>3</v>
      </c>
      <c r="I123" s="178"/>
      <c r="J123" s="179">
        <f>ROUND(I123*H123,2)</f>
        <v>0</v>
      </c>
      <c r="K123" s="175" t="s">
        <v>19</v>
      </c>
      <c r="L123" s="39"/>
      <c r="M123" s="180" t="s">
        <v>19</v>
      </c>
      <c r="N123" s="181" t="s">
        <v>42</v>
      </c>
      <c r="O123" s="64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4" t="s">
        <v>127</v>
      </c>
      <c r="AT123" s="184" t="s">
        <v>122</v>
      </c>
      <c r="AU123" s="184" t="s">
        <v>81</v>
      </c>
      <c r="AY123" s="17" t="s">
        <v>120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7" t="s">
        <v>79</v>
      </c>
      <c r="BK123" s="185">
        <f>ROUND(I123*H123,2)</f>
        <v>0</v>
      </c>
      <c r="BL123" s="17" t="s">
        <v>127</v>
      </c>
      <c r="BM123" s="184" t="s">
        <v>197</v>
      </c>
    </row>
    <row r="124" spans="1:65" s="2" customFormat="1">
      <c r="A124" s="34"/>
      <c r="B124" s="35"/>
      <c r="C124" s="36"/>
      <c r="D124" s="186" t="s">
        <v>129</v>
      </c>
      <c r="E124" s="36"/>
      <c r="F124" s="187" t="s">
        <v>198</v>
      </c>
      <c r="G124" s="36"/>
      <c r="H124" s="36"/>
      <c r="I124" s="188"/>
      <c r="J124" s="36"/>
      <c r="K124" s="36"/>
      <c r="L124" s="39"/>
      <c r="M124" s="189"/>
      <c r="N124" s="190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129</v>
      </c>
      <c r="AU124" s="17" t="s">
        <v>81</v>
      </c>
    </row>
    <row r="125" spans="1:65" s="13" customFormat="1">
      <c r="B125" s="193"/>
      <c r="C125" s="194"/>
      <c r="D125" s="186" t="s">
        <v>133</v>
      </c>
      <c r="E125" s="195" t="s">
        <v>19</v>
      </c>
      <c r="F125" s="196" t="s">
        <v>199</v>
      </c>
      <c r="G125" s="194"/>
      <c r="H125" s="197">
        <v>3</v>
      </c>
      <c r="I125" s="198"/>
      <c r="J125" s="194"/>
      <c r="K125" s="194"/>
      <c r="L125" s="199"/>
      <c r="M125" s="200"/>
      <c r="N125" s="201"/>
      <c r="O125" s="201"/>
      <c r="P125" s="201"/>
      <c r="Q125" s="201"/>
      <c r="R125" s="201"/>
      <c r="S125" s="201"/>
      <c r="T125" s="202"/>
      <c r="AT125" s="203" t="s">
        <v>133</v>
      </c>
      <c r="AU125" s="203" t="s">
        <v>81</v>
      </c>
      <c r="AV125" s="13" t="s">
        <v>81</v>
      </c>
      <c r="AW125" s="13" t="s">
        <v>33</v>
      </c>
      <c r="AX125" s="13" t="s">
        <v>79</v>
      </c>
      <c r="AY125" s="203" t="s">
        <v>120</v>
      </c>
    </row>
    <row r="126" spans="1:65" s="2" customFormat="1" ht="16.5" customHeight="1">
      <c r="A126" s="34"/>
      <c r="B126" s="35"/>
      <c r="C126" s="173" t="s">
        <v>200</v>
      </c>
      <c r="D126" s="173" t="s">
        <v>122</v>
      </c>
      <c r="E126" s="174" t="s">
        <v>201</v>
      </c>
      <c r="F126" s="175" t="s">
        <v>202</v>
      </c>
      <c r="G126" s="176" t="s">
        <v>125</v>
      </c>
      <c r="H126" s="177">
        <v>387</v>
      </c>
      <c r="I126" s="178"/>
      <c r="J126" s="179">
        <f>ROUND(I126*H126,2)</f>
        <v>0</v>
      </c>
      <c r="K126" s="175" t="s">
        <v>126</v>
      </c>
      <c r="L126" s="39"/>
      <c r="M126" s="180" t="s">
        <v>19</v>
      </c>
      <c r="N126" s="181" t="s">
        <v>42</v>
      </c>
      <c r="O126" s="64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4" t="s">
        <v>127</v>
      </c>
      <c r="AT126" s="184" t="s">
        <v>122</v>
      </c>
      <c r="AU126" s="184" t="s">
        <v>81</v>
      </c>
      <c r="AY126" s="17" t="s">
        <v>120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7" t="s">
        <v>79</v>
      </c>
      <c r="BK126" s="185">
        <f>ROUND(I126*H126,2)</f>
        <v>0</v>
      </c>
      <c r="BL126" s="17" t="s">
        <v>127</v>
      </c>
      <c r="BM126" s="184" t="s">
        <v>203</v>
      </c>
    </row>
    <row r="127" spans="1:65" s="2" customFormat="1">
      <c r="A127" s="34"/>
      <c r="B127" s="35"/>
      <c r="C127" s="36"/>
      <c r="D127" s="186" t="s">
        <v>129</v>
      </c>
      <c r="E127" s="36"/>
      <c r="F127" s="187" t="s">
        <v>204</v>
      </c>
      <c r="G127" s="36"/>
      <c r="H127" s="36"/>
      <c r="I127" s="188"/>
      <c r="J127" s="36"/>
      <c r="K127" s="36"/>
      <c r="L127" s="39"/>
      <c r="M127" s="189"/>
      <c r="N127" s="190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129</v>
      </c>
      <c r="AU127" s="17" t="s">
        <v>81</v>
      </c>
    </row>
    <row r="128" spans="1:65" s="2" customFormat="1">
      <c r="A128" s="34"/>
      <c r="B128" s="35"/>
      <c r="C128" s="36"/>
      <c r="D128" s="191" t="s">
        <v>131</v>
      </c>
      <c r="E128" s="36"/>
      <c r="F128" s="192" t="s">
        <v>205</v>
      </c>
      <c r="G128" s="36"/>
      <c r="H128" s="36"/>
      <c r="I128" s="188"/>
      <c r="J128" s="36"/>
      <c r="K128" s="36"/>
      <c r="L128" s="39"/>
      <c r="M128" s="189"/>
      <c r="N128" s="190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131</v>
      </c>
      <c r="AU128" s="17" t="s">
        <v>81</v>
      </c>
    </row>
    <row r="129" spans="1:65" s="2" customFormat="1" ht="16.5" customHeight="1">
      <c r="A129" s="34"/>
      <c r="B129" s="35"/>
      <c r="C129" s="173" t="s">
        <v>206</v>
      </c>
      <c r="D129" s="173" t="s">
        <v>122</v>
      </c>
      <c r="E129" s="174" t="s">
        <v>207</v>
      </c>
      <c r="F129" s="175" t="s">
        <v>208</v>
      </c>
      <c r="G129" s="176" t="s">
        <v>137</v>
      </c>
      <c r="H129" s="177">
        <v>2</v>
      </c>
      <c r="I129" s="178"/>
      <c r="J129" s="179">
        <f>ROUND(I129*H129,2)</f>
        <v>0</v>
      </c>
      <c r="K129" s="175" t="s">
        <v>126</v>
      </c>
      <c r="L129" s="39"/>
      <c r="M129" s="180" t="s">
        <v>19</v>
      </c>
      <c r="N129" s="181" t="s">
        <v>42</v>
      </c>
      <c r="O129" s="64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4" t="s">
        <v>127</v>
      </c>
      <c r="AT129" s="184" t="s">
        <v>122</v>
      </c>
      <c r="AU129" s="184" t="s">
        <v>81</v>
      </c>
      <c r="AY129" s="17" t="s">
        <v>120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7" t="s">
        <v>79</v>
      </c>
      <c r="BK129" s="185">
        <f>ROUND(I129*H129,2)</f>
        <v>0</v>
      </c>
      <c r="BL129" s="17" t="s">
        <v>127</v>
      </c>
      <c r="BM129" s="184" t="s">
        <v>209</v>
      </c>
    </row>
    <row r="130" spans="1:65" s="2" customFormat="1">
      <c r="A130" s="34"/>
      <c r="B130" s="35"/>
      <c r="C130" s="36"/>
      <c r="D130" s="186" t="s">
        <v>129</v>
      </c>
      <c r="E130" s="36"/>
      <c r="F130" s="187" t="s">
        <v>210</v>
      </c>
      <c r="G130" s="36"/>
      <c r="H130" s="36"/>
      <c r="I130" s="188"/>
      <c r="J130" s="36"/>
      <c r="K130" s="36"/>
      <c r="L130" s="39"/>
      <c r="M130" s="189"/>
      <c r="N130" s="190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129</v>
      </c>
      <c r="AU130" s="17" t="s">
        <v>81</v>
      </c>
    </row>
    <row r="131" spans="1:65" s="2" customFormat="1">
      <c r="A131" s="34"/>
      <c r="B131" s="35"/>
      <c r="C131" s="36"/>
      <c r="D131" s="191" t="s">
        <v>131</v>
      </c>
      <c r="E131" s="36"/>
      <c r="F131" s="192" t="s">
        <v>211</v>
      </c>
      <c r="G131" s="36"/>
      <c r="H131" s="36"/>
      <c r="I131" s="188"/>
      <c r="J131" s="36"/>
      <c r="K131" s="36"/>
      <c r="L131" s="39"/>
      <c r="M131" s="189"/>
      <c r="N131" s="190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131</v>
      </c>
      <c r="AU131" s="17" t="s">
        <v>81</v>
      </c>
    </row>
    <row r="132" spans="1:65" s="13" customFormat="1">
      <c r="B132" s="193"/>
      <c r="C132" s="194"/>
      <c r="D132" s="186" t="s">
        <v>133</v>
      </c>
      <c r="E132" s="195" t="s">
        <v>19</v>
      </c>
      <c r="F132" s="196" t="s">
        <v>154</v>
      </c>
      <c r="G132" s="194"/>
      <c r="H132" s="197">
        <v>2</v>
      </c>
      <c r="I132" s="198"/>
      <c r="J132" s="194"/>
      <c r="K132" s="194"/>
      <c r="L132" s="199"/>
      <c r="M132" s="200"/>
      <c r="N132" s="201"/>
      <c r="O132" s="201"/>
      <c r="P132" s="201"/>
      <c r="Q132" s="201"/>
      <c r="R132" s="201"/>
      <c r="S132" s="201"/>
      <c r="T132" s="202"/>
      <c r="AT132" s="203" t="s">
        <v>133</v>
      </c>
      <c r="AU132" s="203" t="s">
        <v>81</v>
      </c>
      <c r="AV132" s="13" t="s">
        <v>81</v>
      </c>
      <c r="AW132" s="13" t="s">
        <v>33</v>
      </c>
      <c r="AX132" s="13" t="s">
        <v>79</v>
      </c>
      <c r="AY132" s="203" t="s">
        <v>120</v>
      </c>
    </row>
    <row r="133" spans="1:65" s="2" customFormat="1" ht="16.5" customHeight="1">
      <c r="A133" s="34"/>
      <c r="B133" s="35"/>
      <c r="C133" s="173" t="s">
        <v>212</v>
      </c>
      <c r="D133" s="173" t="s">
        <v>122</v>
      </c>
      <c r="E133" s="174" t="s">
        <v>213</v>
      </c>
      <c r="F133" s="175" t="s">
        <v>214</v>
      </c>
      <c r="G133" s="176" t="s">
        <v>137</v>
      </c>
      <c r="H133" s="177">
        <v>2</v>
      </c>
      <c r="I133" s="178"/>
      <c r="J133" s="179">
        <f>ROUND(I133*H133,2)</f>
        <v>0</v>
      </c>
      <c r="K133" s="175" t="s">
        <v>126</v>
      </c>
      <c r="L133" s="39"/>
      <c r="M133" s="180" t="s">
        <v>19</v>
      </c>
      <c r="N133" s="181" t="s">
        <v>42</v>
      </c>
      <c r="O133" s="64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4" t="s">
        <v>127</v>
      </c>
      <c r="AT133" s="184" t="s">
        <v>122</v>
      </c>
      <c r="AU133" s="184" t="s">
        <v>81</v>
      </c>
      <c r="AY133" s="17" t="s">
        <v>120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7" t="s">
        <v>79</v>
      </c>
      <c r="BK133" s="185">
        <f>ROUND(I133*H133,2)</f>
        <v>0</v>
      </c>
      <c r="BL133" s="17" t="s">
        <v>127</v>
      </c>
      <c r="BM133" s="184" t="s">
        <v>215</v>
      </c>
    </row>
    <row r="134" spans="1:65" s="2" customFormat="1">
      <c r="A134" s="34"/>
      <c r="B134" s="35"/>
      <c r="C134" s="36"/>
      <c r="D134" s="186" t="s">
        <v>129</v>
      </c>
      <c r="E134" s="36"/>
      <c r="F134" s="187" t="s">
        <v>216</v>
      </c>
      <c r="G134" s="36"/>
      <c r="H134" s="36"/>
      <c r="I134" s="188"/>
      <c r="J134" s="36"/>
      <c r="K134" s="36"/>
      <c r="L134" s="39"/>
      <c r="M134" s="189"/>
      <c r="N134" s="190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129</v>
      </c>
      <c r="AU134" s="17" t="s">
        <v>81</v>
      </c>
    </row>
    <row r="135" spans="1:65" s="2" customFormat="1">
      <c r="A135" s="34"/>
      <c r="B135" s="35"/>
      <c r="C135" s="36"/>
      <c r="D135" s="191" t="s">
        <v>131</v>
      </c>
      <c r="E135" s="36"/>
      <c r="F135" s="192" t="s">
        <v>217</v>
      </c>
      <c r="G135" s="36"/>
      <c r="H135" s="36"/>
      <c r="I135" s="188"/>
      <c r="J135" s="36"/>
      <c r="K135" s="36"/>
      <c r="L135" s="39"/>
      <c r="M135" s="189"/>
      <c r="N135" s="190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131</v>
      </c>
      <c r="AU135" s="17" t="s">
        <v>81</v>
      </c>
    </row>
    <row r="136" spans="1:65" s="13" customFormat="1">
      <c r="B136" s="193"/>
      <c r="C136" s="194"/>
      <c r="D136" s="186" t="s">
        <v>133</v>
      </c>
      <c r="E136" s="195" t="s">
        <v>19</v>
      </c>
      <c r="F136" s="196" t="s">
        <v>154</v>
      </c>
      <c r="G136" s="194"/>
      <c r="H136" s="197">
        <v>2</v>
      </c>
      <c r="I136" s="198"/>
      <c r="J136" s="194"/>
      <c r="K136" s="194"/>
      <c r="L136" s="199"/>
      <c r="M136" s="200"/>
      <c r="N136" s="201"/>
      <c r="O136" s="201"/>
      <c r="P136" s="201"/>
      <c r="Q136" s="201"/>
      <c r="R136" s="201"/>
      <c r="S136" s="201"/>
      <c r="T136" s="202"/>
      <c r="AT136" s="203" t="s">
        <v>133</v>
      </c>
      <c r="AU136" s="203" t="s">
        <v>81</v>
      </c>
      <c r="AV136" s="13" t="s">
        <v>81</v>
      </c>
      <c r="AW136" s="13" t="s">
        <v>33</v>
      </c>
      <c r="AX136" s="13" t="s">
        <v>79</v>
      </c>
      <c r="AY136" s="203" t="s">
        <v>120</v>
      </c>
    </row>
    <row r="137" spans="1:65" s="2" customFormat="1" ht="16.5" customHeight="1">
      <c r="A137" s="34"/>
      <c r="B137" s="35"/>
      <c r="C137" s="173" t="s">
        <v>8</v>
      </c>
      <c r="D137" s="173" t="s">
        <v>122</v>
      </c>
      <c r="E137" s="174" t="s">
        <v>218</v>
      </c>
      <c r="F137" s="175" t="s">
        <v>219</v>
      </c>
      <c r="G137" s="176" t="s">
        <v>137</v>
      </c>
      <c r="H137" s="177">
        <v>1</v>
      </c>
      <c r="I137" s="178"/>
      <c r="J137" s="179">
        <f>ROUND(I137*H137,2)</f>
        <v>0</v>
      </c>
      <c r="K137" s="175" t="s">
        <v>126</v>
      </c>
      <c r="L137" s="39"/>
      <c r="M137" s="180" t="s">
        <v>19</v>
      </c>
      <c r="N137" s="181" t="s">
        <v>42</v>
      </c>
      <c r="O137" s="64"/>
      <c r="P137" s="182">
        <f>O137*H137</f>
        <v>0</v>
      </c>
      <c r="Q137" s="182">
        <v>0</v>
      </c>
      <c r="R137" s="182">
        <f>Q137*H137</f>
        <v>0</v>
      </c>
      <c r="S137" s="182">
        <v>0</v>
      </c>
      <c r="T137" s="18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4" t="s">
        <v>127</v>
      </c>
      <c r="AT137" s="184" t="s">
        <v>122</v>
      </c>
      <c r="AU137" s="184" t="s">
        <v>81</v>
      </c>
      <c r="AY137" s="17" t="s">
        <v>120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7" t="s">
        <v>79</v>
      </c>
      <c r="BK137" s="185">
        <f>ROUND(I137*H137,2)</f>
        <v>0</v>
      </c>
      <c r="BL137" s="17" t="s">
        <v>127</v>
      </c>
      <c r="BM137" s="184" t="s">
        <v>220</v>
      </c>
    </row>
    <row r="138" spans="1:65" s="2" customFormat="1">
      <c r="A138" s="34"/>
      <c r="B138" s="35"/>
      <c r="C138" s="36"/>
      <c r="D138" s="186" t="s">
        <v>129</v>
      </c>
      <c r="E138" s="36"/>
      <c r="F138" s="187" t="s">
        <v>221</v>
      </c>
      <c r="G138" s="36"/>
      <c r="H138" s="36"/>
      <c r="I138" s="188"/>
      <c r="J138" s="36"/>
      <c r="K138" s="36"/>
      <c r="L138" s="39"/>
      <c r="M138" s="189"/>
      <c r="N138" s="190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129</v>
      </c>
      <c r="AU138" s="17" t="s">
        <v>81</v>
      </c>
    </row>
    <row r="139" spans="1:65" s="2" customFormat="1">
      <c r="A139" s="34"/>
      <c r="B139" s="35"/>
      <c r="C139" s="36"/>
      <c r="D139" s="191" t="s">
        <v>131</v>
      </c>
      <c r="E139" s="36"/>
      <c r="F139" s="192" t="s">
        <v>222</v>
      </c>
      <c r="G139" s="36"/>
      <c r="H139" s="36"/>
      <c r="I139" s="188"/>
      <c r="J139" s="36"/>
      <c r="K139" s="36"/>
      <c r="L139" s="39"/>
      <c r="M139" s="189"/>
      <c r="N139" s="190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131</v>
      </c>
      <c r="AU139" s="17" t="s">
        <v>81</v>
      </c>
    </row>
    <row r="140" spans="1:65" s="13" customFormat="1">
      <c r="B140" s="193"/>
      <c r="C140" s="194"/>
      <c r="D140" s="186" t="s">
        <v>133</v>
      </c>
      <c r="E140" s="195" t="s">
        <v>19</v>
      </c>
      <c r="F140" s="196" t="s">
        <v>223</v>
      </c>
      <c r="G140" s="194"/>
      <c r="H140" s="197">
        <v>1</v>
      </c>
      <c r="I140" s="198"/>
      <c r="J140" s="194"/>
      <c r="K140" s="194"/>
      <c r="L140" s="199"/>
      <c r="M140" s="200"/>
      <c r="N140" s="201"/>
      <c r="O140" s="201"/>
      <c r="P140" s="201"/>
      <c r="Q140" s="201"/>
      <c r="R140" s="201"/>
      <c r="S140" s="201"/>
      <c r="T140" s="202"/>
      <c r="AT140" s="203" t="s">
        <v>133</v>
      </c>
      <c r="AU140" s="203" t="s">
        <v>81</v>
      </c>
      <c r="AV140" s="13" t="s">
        <v>81</v>
      </c>
      <c r="AW140" s="13" t="s">
        <v>33</v>
      </c>
      <c r="AX140" s="13" t="s">
        <v>79</v>
      </c>
      <c r="AY140" s="203" t="s">
        <v>120</v>
      </c>
    </row>
    <row r="141" spans="1:65" s="2" customFormat="1" ht="16.5" customHeight="1">
      <c r="A141" s="34"/>
      <c r="B141" s="35"/>
      <c r="C141" s="173" t="s">
        <v>224</v>
      </c>
      <c r="D141" s="173" t="s">
        <v>122</v>
      </c>
      <c r="E141" s="174" t="s">
        <v>225</v>
      </c>
      <c r="F141" s="175" t="s">
        <v>226</v>
      </c>
      <c r="G141" s="176" t="s">
        <v>137</v>
      </c>
      <c r="H141" s="177">
        <v>3</v>
      </c>
      <c r="I141" s="178"/>
      <c r="J141" s="179">
        <f>ROUND(I141*H141,2)</f>
        <v>0</v>
      </c>
      <c r="K141" s="175" t="s">
        <v>126</v>
      </c>
      <c r="L141" s="39"/>
      <c r="M141" s="180" t="s">
        <v>19</v>
      </c>
      <c r="N141" s="181" t="s">
        <v>42</v>
      </c>
      <c r="O141" s="64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4" t="s">
        <v>127</v>
      </c>
      <c r="AT141" s="184" t="s">
        <v>122</v>
      </c>
      <c r="AU141" s="184" t="s">
        <v>81</v>
      </c>
      <c r="AY141" s="17" t="s">
        <v>120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7" t="s">
        <v>79</v>
      </c>
      <c r="BK141" s="185">
        <f>ROUND(I141*H141,2)</f>
        <v>0</v>
      </c>
      <c r="BL141" s="17" t="s">
        <v>127</v>
      </c>
      <c r="BM141" s="184" t="s">
        <v>227</v>
      </c>
    </row>
    <row r="142" spans="1:65" s="2" customFormat="1">
      <c r="A142" s="34"/>
      <c r="B142" s="35"/>
      <c r="C142" s="36"/>
      <c r="D142" s="186" t="s">
        <v>129</v>
      </c>
      <c r="E142" s="36"/>
      <c r="F142" s="187" t="s">
        <v>228</v>
      </c>
      <c r="G142" s="36"/>
      <c r="H142" s="36"/>
      <c r="I142" s="188"/>
      <c r="J142" s="36"/>
      <c r="K142" s="36"/>
      <c r="L142" s="39"/>
      <c r="M142" s="189"/>
      <c r="N142" s="190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129</v>
      </c>
      <c r="AU142" s="17" t="s">
        <v>81</v>
      </c>
    </row>
    <row r="143" spans="1:65" s="2" customFormat="1">
      <c r="A143" s="34"/>
      <c r="B143" s="35"/>
      <c r="C143" s="36"/>
      <c r="D143" s="191" t="s">
        <v>131</v>
      </c>
      <c r="E143" s="36"/>
      <c r="F143" s="192" t="s">
        <v>229</v>
      </c>
      <c r="G143" s="36"/>
      <c r="H143" s="36"/>
      <c r="I143" s="188"/>
      <c r="J143" s="36"/>
      <c r="K143" s="36"/>
      <c r="L143" s="39"/>
      <c r="M143" s="189"/>
      <c r="N143" s="190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131</v>
      </c>
      <c r="AU143" s="17" t="s">
        <v>81</v>
      </c>
    </row>
    <row r="144" spans="1:65" s="13" customFormat="1">
      <c r="B144" s="193"/>
      <c r="C144" s="194"/>
      <c r="D144" s="186" t="s">
        <v>133</v>
      </c>
      <c r="E144" s="195" t="s">
        <v>19</v>
      </c>
      <c r="F144" s="196" t="s">
        <v>167</v>
      </c>
      <c r="G144" s="194"/>
      <c r="H144" s="197">
        <v>3</v>
      </c>
      <c r="I144" s="198"/>
      <c r="J144" s="194"/>
      <c r="K144" s="194"/>
      <c r="L144" s="199"/>
      <c r="M144" s="200"/>
      <c r="N144" s="201"/>
      <c r="O144" s="201"/>
      <c r="P144" s="201"/>
      <c r="Q144" s="201"/>
      <c r="R144" s="201"/>
      <c r="S144" s="201"/>
      <c r="T144" s="202"/>
      <c r="AT144" s="203" t="s">
        <v>133</v>
      </c>
      <c r="AU144" s="203" t="s">
        <v>81</v>
      </c>
      <c r="AV144" s="13" t="s">
        <v>81</v>
      </c>
      <c r="AW144" s="13" t="s">
        <v>33</v>
      </c>
      <c r="AX144" s="13" t="s">
        <v>79</v>
      </c>
      <c r="AY144" s="203" t="s">
        <v>120</v>
      </c>
    </row>
    <row r="145" spans="1:65" s="2" customFormat="1" ht="16.5" customHeight="1">
      <c r="A145" s="34"/>
      <c r="B145" s="35"/>
      <c r="C145" s="173" t="s">
        <v>230</v>
      </c>
      <c r="D145" s="173" t="s">
        <v>122</v>
      </c>
      <c r="E145" s="174" t="s">
        <v>231</v>
      </c>
      <c r="F145" s="175" t="s">
        <v>232</v>
      </c>
      <c r="G145" s="176" t="s">
        <v>137</v>
      </c>
      <c r="H145" s="177">
        <v>2</v>
      </c>
      <c r="I145" s="178"/>
      <c r="J145" s="179">
        <f>ROUND(I145*H145,2)</f>
        <v>0</v>
      </c>
      <c r="K145" s="175" t="s">
        <v>126</v>
      </c>
      <c r="L145" s="39"/>
      <c r="M145" s="180" t="s">
        <v>19</v>
      </c>
      <c r="N145" s="181" t="s">
        <v>42</v>
      </c>
      <c r="O145" s="64"/>
      <c r="P145" s="182">
        <f>O145*H145</f>
        <v>0</v>
      </c>
      <c r="Q145" s="182">
        <v>0</v>
      </c>
      <c r="R145" s="182">
        <f>Q145*H145</f>
        <v>0</v>
      </c>
      <c r="S145" s="182">
        <v>0</v>
      </c>
      <c r="T145" s="18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4" t="s">
        <v>127</v>
      </c>
      <c r="AT145" s="184" t="s">
        <v>122</v>
      </c>
      <c r="AU145" s="184" t="s">
        <v>81</v>
      </c>
      <c r="AY145" s="17" t="s">
        <v>120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7" t="s">
        <v>79</v>
      </c>
      <c r="BK145" s="185">
        <f>ROUND(I145*H145,2)</f>
        <v>0</v>
      </c>
      <c r="BL145" s="17" t="s">
        <v>127</v>
      </c>
      <c r="BM145" s="184" t="s">
        <v>233</v>
      </c>
    </row>
    <row r="146" spans="1:65" s="2" customFormat="1">
      <c r="A146" s="34"/>
      <c r="B146" s="35"/>
      <c r="C146" s="36"/>
      <c r="D146" s="186" t="s">
        <v>129</v>
      </c>
      <c r="E146" s="36"/>
      <c r="F146" s="187" t="s">
        <v>234</v>
      </c>
      <c r="G146" s="36"/>
      <c r="H146" s="36"/>
      <c r="I146" s="188"/>
      <c r="J146" s="36"/>
      <c r="K146" s="36"/>
      <c r="L146" s="39"/>
      <c r="M146" s="189"/>
      <c r="N146" s="190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129</v>
      </c>
      <c r="AU146" s="17" t="s">
        <v>81</v>
      </c>
    </row>
    <row r="147" spans="1:65" s="2" customFormat="1">
      <c r="A147" s="34"/>
      <c r="B147" s="35"/>
      <c r="C147" s="36"/>
      <c r="D147" s="191" t="s">
        <v>131</v>
      </c>
      <c r="E147" s="36"/>
      <c r="F147" s="192" t="s">
        <v>235</v>
      </c>
      <c r="G147" s="36"/>
      <c r="H147" s="36"/>
      <c r="I147" s="188"/>
      <c r="J147" s="36"/>
      <c r="K147" s="36"/>
      <c r="L147" s="39"/>
      <c r="M147" s="189"/>
      <c r="N147" s="190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131</v>
      </c>
      <c r="AU147" s="17" t="s">
        <v>81</v>
      </c>
    </row>
    <row r="148" spans="1:65" s="13" customFormat="1">
      <c r="B148" s="193"/>
      <c r="C148" s="194"/>
      <c r="D148" s="186" t="s">
        <v>133</v>
      </c>
      <c r="E148" s="195" t="s">
        <v>19</v>
      </c>
      <c r="F148" s="196" t="s">
        <v>154</v>
      </c>
      <c r="G148" s="194"/>
      <c r="H148" s="197">
        <v>2</v>
      </c>
      <c r="I148" s="198"/>
      <c r="J148" s="194"/>
      <c r="K148" s="194"/>
      <c r="L148" s="199"/>
      <c r="M148" s="200"/>
      <c r="N148" s="201"/>
      <c r="O148" s="201"/>
      <c r="P148" s="201"/>
      <c r="Q148" s="201"/>
      <c r="R148" s="201"/>
      <c r="S148" s="201"/>
      <c r="T148" s="202"/>
      <c r="AT148" s="203" t="s">
        <v>133</v>
      </c>
      <c r="AU148" s="203" t="s">
        <v>81</v>
      </c>
      <c r="AV148" s="13" t="s">
        <v>81</v>
      </c>
      <c r="AW148" s="13" t="s">
        <v>33</v>
      </c>
      <c r="AX148" s="13" t="s">
        <v>79</v>
      </c>
      <c r="AY148" s="203" t="s">
        <v>120</v>
      </c>
    </row>
    <row r="149" spans="1:65" s="2" customFormat="1" ht="16.5" customHeight="1">
      <c r="A149" s="34"/>
      <c r="B149" s="35"/>
      <c r="C149" s="173" t="s">
        <v>236</v>
      </c>
      <c r="D149" s="173" t="s">
        <v>122</v>
      </c>
      <c r="E149" s="174" t="s">
        <v>237</v>
      </c>
      <c r="F149" s="175" t="s">
        <v>238</v>
      </c>
      <c r="G149" s="176" t="s">
        <v>137</v>
      </c>
      <c r="H149" s="177">
        <v>6</v>
      </c>
      <c r="I149" s="178"/>
      <c r="J149" s="179">
        <f>ROUND(I149*H149,2)</f>
        <v>0</v>
      </c>
      <c r="K149" s="175" t="s">
        <v>126</v>
      </c>
      <c r="L149" s="39"/>
      <c r="M149" s="180" t="s">
        <v>19</v>
      </c>
      <c r="N149" s="181" t="s">
        <v>42</v>
      </c>
      <c r="O149" s="64"/>
      <c r="P149" s="182">
        <f>O149*H149</f>
        <v>0</v>
      </c>
      <c r="Q149" s="182">
        <v>0</v>
      </c>
      <c r="R149" s="182">
        <f>Q149*H149</f>
        <v>0</v>
      </c>
      <c r="S149" s="182">
        <v>0</v>
      </c>
      <c r="T149" s="18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4" t="s">
        <v>127</v>
      </c>
      <c r="AT149" s="184" t="s">
        <v>122</v>
      </c>
      <c r="AU149" s="184" t="s">
        <v>81</v>
      </c>
      <c r="AY149" s="17" t="s">
        <v>120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7" t="s">
        <v>79</v>
      </c>
      <c r="BK149" s="185">
        <f>ROUND(I149*H149,2)</f>
        <v>0</v>
      </c>
      <c r="BL149" s="17" t="s">
        <v>127</v>
      </c>
      <c r="BM149" s="184" t="s">
        <v>239</v>
      </c>
    </row>
    <row r="150" spans="1:65" s="2" customFormat="1" ht="19.5">
      <c r="A150" s="34"/>
      <c r="B150" s="35"/>
      <c r="C150" s="36"/>
      <c r="D150" s="186" t="s">
        <v>129</v>
      </c>
      <c r="E150" s="36"/>
      <c r="F150" s="187" t="s">
        <v>240</v>
      </c>
      <c r="G150" s="36"/>
      <c r="H150" s="36"/>
      <c r="I150" s="188"/>
      <c r="J150" s="36"/>
      <c r="K150" s="36"/>
      <c r="L150" s="39"/>
      <c r="M150" s="189"/>
      <c r="N150" s="190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129</v>
      </c>
      <c r="AU150" s="17" t="s">
        <v>81</v>
      </c>
    </row>
    <row r="151" spans="1:65" s="2" customFormat="1">
      <c r="A151" s="34"/>
      <c r="B151" s="35"/>
      <c r="C151" s="36"/>
      <c r="D151" s="191" t="s">
        <v>131</v>
      </c>
      <c r="E151" s="36"/>
      <c r="F151" s="192" t="s">
        <v>241</v>
      </c>
      <c r="G151" s="36"/>
      <c r="H151" s="36"/>
      <c r="I151" s="188"/>
      <c r="J151" s="36"/>
      <c r="K151" s="36"/>
      <c r="L151" s="39"/>
      <c r="M151" s="189"/>
      <c r="N151" s="190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131</v>
      </c>
      <c r="AU151" s="17" t="s">
        <v>81</v>
      </c>
    </row>
    <row r="152" spans="1:65" s="2" customFormat="1" ht="16.5" customHeight="1">
      <c r="A152" s="34"/>
      <c r="B152" s="35"/>
      <c r="C152" s="173" t="s">
        <v>242</v>
      </c>
      <c r="D152" s="173" t="s">
        <v>122</v>
      </c>
      <c r="E152" s="174" t="s">
        <v>243</v>
      </c>
      <c r="F152" s="175" t="s">
        <v>244</v>
      </c>
      <c r="G152" s="176" t="s">
        <v>137</v>
      </c>
      <c r="H152" s="177">
        <v>2</v>
      </c>
      <c r="I152" s="178"/>
      <c r="J152" s="179">
        <f>ROUND(I152*H152,2)</f>
        <v>0</v>
      </c>
      <c r="K152" s="175" t="s">
        <v>126</v>
      </c>
      <c r="L152" s="39"/>
      <c r="M152" s="180" t="s">
        <v>19</v>
      </c>
      <c r="N152" s="181" t="s">
        <v>42</v>
      </c>
      <c r="O152" s="64"/>
      <c r="P152" s="182">
        <f>O152*H152</f>
        <v>0</v>
      </c>
      <c r="Q152" s="182">
        <v>0</v>
      </c>
      <c r="R152" s="182">
        <f>Q152*H152</f>
        <v>0</v>
      </c>
      <c r="S152" s="182">
        <v>0</v>
      </c>
      <c r="T152" s="18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4" t="s">
        <v>127</v>
      </c>
      <c r="AT152" s="184" t="s">
        <v>122</v>
      </c>
      <c r="AU152" s="184" t="s">
        <v>81</v>
      </c>
      <c r="AY152" s="17" t="s">
        <v>120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7" t="s">
        <v>79</v>
      </c>
      <c r="BK152" s="185">
        <f>ROUND(I152*H152,2)</f>
        <v>0</v>
      </c>
      <c r="BL152" s="17" t="s">
        <v>127</v>
      </c>
      <c r="BM152" s="184" t="s">
        <v>245</v>
      </c>
    </row>
    <row r="153" spans="1:65" s="2" customFormat="1" ht="19.5">
      <c r="A153" s="34"/>
      <c r="B153" s="35"/>
      <c r="C153" s="36"/>
      <c r="D153" s="186" t="s">
        <v>129</v>
      </c>
      <c r="E153" s="36"/>
      <c r="F153" s="187" t="s">
        <v>246</v>
      </c>
      <c r="G153" s="36"/>
      <c r="H153" s="36"/>
      <c r="I153" s="188"/>
      <c r="J153" s="36"/>
      <c r="K153" s="36"/>
      <c r="L153" s="39"/>
      <c r="M153" s="189"/>
      <c r="N153" s="190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129</v>
      </c>
      <c r="AU153" s="17" t="s">
        <v>81</v>
      </c>
    </row>
    <row r="154" spans="1:65" s="2" customFormat="1">
      <c r="A154" s="34"/>
      <c r="B154" s="35"/>
      <c r="C154" s="36"/>
      <c r="D154" s="191" t="s">
        <v>131</v>
      </c>
      <c r="E154" s="36"/>
      <c r="F154" s="192" t="s">
        <v>247</v>
      </c>
      <c r="G154" s="36"/>
      <c r="H154" s="36"/>
      <c r="I154" s="188"/>
      <c r="J154" s="36"/>
      <c r="K154" s="36"/>
      <c r="L154" s="39"/>
      <c r="M154" s="189"/>
      <c r="N154" s="190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131</v>
      </c>
      <c r="AU154" s="17" t="s">
        <v>81</v>
      </c>
    </row>
    <row r="155" spans="1:65" s="2" customFormat="1" ht="16.5" customHeight="1">
      <c r="A155" s="34"/>
      <c r="B155" s="35"/>
      <c r="C155" s="173" t="s">
        <v>248</v>
      </c>
      <c r="D155" s="173" t="s">
        <v>122</v>
      </c>
      <c r="E155" s="174" t="s">
        <v>249</v>
      </c>
      <c r="F155" s="175" t="s">
        <v>250</v>
      </c>
      <c r="G155" s="176" t="s">
        <v>137</v>
      </c>
      <c r="H155" s="177">
        <v>2</v>
      </c>
      <c r="I155" s="178"/>
      <c r="J155" s="179">
        <f>ROUND(I155*H155,2)</f>
        <v>0</v>
      </c>
      <c r="K155" s="175" t="s">
        <v>126</v>
      </c>
      <c r="L155" s="39"/>
      <c r="M155" s="180" t="s">
        <v>19</v>
      </c>
      <c r="N155" s="181" t="s">
        <v>42</v>
      </c>
      <c r="O155" s="64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4" t="s">
        <v>127</v>
      </c>
      <c r="AT155" s="184" t="s">
        <v>122</v>
      </c>
      <c r="AU155" s="184" t="s">
        <v>81</v>
      </c>
      <c r="AY155" s="17" t="s">
        <v>120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7" t="s">
        <v>79</v>
      </c>
      <c r="BK155" s="185">
        <f>ROUND(I155*H155,2)</f>
        <v>0</v>
      </c>
      <c r="BL155" s="17" t="s">
        <v>127</v>
      </c>
      <c r="BM155" s="184" t="s">
        <v>251</v>
      </c>
    </row>
    <row r="156" spans="1:65" s="2" customFormat="1" ht="19.5">
      <c r="A156" s="34"/>
      <c r="B156" s="35"/>
      <c r="C156" s="36"/>
      <c r="D156" s="186" t="s">
        <v>129</v>
      </c>
      <c r="E156" s="36"/>
      <c r="F156" s="187" t="s">
        <v>252</v>
      </c>
      <c r="G156" s="36"/>
      <c r="H156" s="36"/>
      <c r="I156" s="188"/>
      <c r="J156" s="36"/>
      <c r="K156" s="36"/>
      <c r="L156" s="39"/>
      <c r="M156" s="189"/>
      <c r="N156" s="190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129</v>
      </c>
      <c r="AU156" s="17" t="s">
        <v>81</v>
      </c>
    </row>
    <row r="157" spans="1:65" s="2" customFormat="1">
      <c r="A157" s="34"/>
      <c r="B157" s="35"/>
      <c r="C157" s="36"/>
      <c r="D157" s="191" t="s">
        <v>131</v>
      </c>
      <c r="E157" s="36"/>
      <c r="F157" s="192" t="s">
        <v>253</v>
      </c>
      <c r="G157" s="36"/>
      <c r="H157" s="36"/>
      <c r="I157" s="188"/>
      <c r="J157" s="36"/>
      <c r="K157" s="36"/>
      <c r="L157" s="39"/>
      <c r="M157" s="189"/>
      <c r="N157" s="190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131</v>
      </c>
      <c r="AU157" s="17" t="s">
        <v>81</v>
      </c>
    </row>
    <row r="158" spans="1:65" s="2" customFormat="1" ht="16.5" customHeight="1">
      <c r="A158" s="34"/>
      <c r="B158" s="35"/>
      <c r="C158" s="173" t="s">
        <v>7</v>
      </c>
      <c r="D158" s="173" t="s">
        <v>122</v>
      </c>
      <c r="E158" s="174" t="s">
        <v>254</v>
      </c>
      <c r="F158" s="175" t="s">
        <v>255</v>
      </c>
      <c r="G158" s="176" t="s">
        <v>137</v>
      </c>
      <c r="H158" s="177">
        <v>3</v>
      </c>
      <c r="I158" s="178"/>
      <c r="J158" s="179">
        <f>ROUND(I158*H158,2)</f>
        <v>0</v>
      </c>
      <c r="K158" s="175" t="s">
        <v>126</v>
      </c>
      <c r="L158" s="39"/>
      <c r="M158" s="180" t="s">
        <v>19</v>
      </c>
      <c r="N158" s="181" t="s">
        <v>42</v>
      </c>
      <c r="O158" s="64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4" t="s">
        <v>127</v>
      </c>
      <c r="AT158" s="184" t="s">
        <v>122</v>
      </c>
      <c r="AU158" s="184" t="s">
        <v>81</v>
      </c>
      <c r="AY158" s="17" t="s">
        <v>120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7" t="s">
        <v>79</v>
      </c>
      <c r="BK158" s="185">
        <f>ROUND(I158*H158,2)</f>
        <v>0</v>
      </c>
      <c r="BL158" s="17" t="s">
        <v>127</v>
      </c>
      <c r="BM158" s="184" t="s">
        <v>256</v>
      </c>
    </row>
    <row r="159" spans="1:65" s="2" customFormat="1" ht="19.5">
      <c r="A159" s="34"/>
      <c r="B159" s="35"/>
      <c r="C159" s="36"/>
      <c r="D159" s="186" t="s">
        <v>129</v>
      </c>
      <c r="E159" s="36"/>
      <c r="F159" s="187" t="s">
        <v>257</v>
      </c>
      <c r="G159" s="36"/>
      <c r="H159" s="36"/>
      <c r="I159" s="188"/>
      <c r="J159" s="36"/>
      <c r="K159" s="36"/>
      <c r="L159" s="39"/>
      <c r="M159" s="189"/>
      <c r="N159" s="190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129</v>
      </c>
      <c r="AU159" s="17" t="s">
        <v>81</v>
      </c>
    </row>
    <row r="160" spans="1:65" s="2" customFormat="1">
      <c r="A160" s="34"/>
      <c r="B160" s="35"/>
      <c r="C160" s="36"/>
      <c r="D160" s="191" t="s">
        <v>131</v>
      </c>
      <c r="E160" s="36"/>
      <c r="F160" s="192" t="s">
        <v>258</v>
      </c>
      <c r="G160" s="36"/>
      <c r="H160" s="36"/>
      <c r="I160" s="188"/>
      <c r="J160" s="36"/>
      <c r="K160" s="36"/>
      <c r="L160" s="39"/>
      <c r="M160" s="189"/>
      <c r="N160" s="190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131</v>
      </c>
      <c r="AU160" s="17" t="s">
        <v>81</v>
      </c>
    </row>
    <row r="161" spans="1:65" s="2" customFormat="1" ht="16.5" customHeight="1">
      <c r="A161" s="34"/>
      <c r="B161" s="35"/>
      <c r="C161" s="173" t="s">
        <v>259</v>
      </c>
      <c r="D161" s="173" t="s">
        <v>122</v>
      </c>
      <c r="E161" s="174" t="s">
        <v>260</v>
      </c>
      <c r="F161" s="175" t="s">
        <v>261</v>
      </c>
      <c r="G161" s="176" t="s">
        <v>137</v>
      </c>
      <c r="H161" s="177">
        <v>2</v>
      </c>
      <c r="I161" s="178"/>
      <c r="J161" s="179">
        <f>ROUND(I161*H161,2)</f>
        <v>0</v>
      </c>
      <c r="K161" s="175" t="s">
        <v>126</v>
      </c>
      <c r="L161" s="39"/>
      <c r="M161" s="180" t="s">
        <v>19</v>
      </c>
      <c r="N161" s="181" t="s">
        <v>42</v>
      </c>
      <c r="O161" s="64"/>
      <c r="P161" s="182">
        <f>O161*H161</f>
        <v>0</v>
      </c>
      <c r="Q161" s="182">
        <v>0</v>
      </c>
      <c r="R161" s="182">
        <f>Q161*H161</f>
        <v>0</v>
      </c>
      <c r="S161" s="182">
        <v>0</v>
      </c>
      <c r="T161" s="18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4" t="s">
        <v>127</v>
      </c>
      <c r="AT161" s="184" t="s">
        <v>122</v>
      </c>
      <c r="AU161" s="184" t="s">
        <v>81</v>
      </c>
      <c r="AY161" s="17" t="s">
        <v>120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7" t="s">
        <v>79</v>
      </c>
      <c r="BK161" s="185">
        <f>ROUND(I161*H161,2)</f>
        <v>0</v>
      </c>
      <c r="BL161" s="17" t="s">
        <v>127</v>
      </c>
      <c r="BM161" s="184" t="s">
        <v>262</v>
      </c>
    </row>
    <row r="162" spans="1:65" s="2" customFormat="1" ht="19.5">
      <c r="A162" s="34"/>
      <c r="B162" s="35"/>
      <c r="C162" s="36"/>
      <c r="D162" s="186" t="s">
        <v>129</v>
      </c>
      <c r="E162" s="36"/>
      <c r="F162" s="187" t="s">
        <v>263</v>
      </c>
      <c r="G162" s="36"/>
      <c r="H162" s="36"/>
      <c r="I162" s="188"/>
      <c r="J162" s="36"/>
      <c r="K162" s="36"/>
      <c r="L162" s="39"/>
      <c r="M162" s="189"/>
      <c r="N162" s="190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129</v>
      </c>
      <c r="AU162" s="17" t="s">
        <v>81</v>
      </c>
    </row>
    <row r="163" spans="1:65" s="2" customFormat="1">
      <c r="A163" s="34"/>
      <c r="B163" s="35"/>
      <c r="C163" s="36"/>
      <c r="D163" s="191" t="s">
        <v>131</v>
      </c>
      <c r="E163" s="36"/>
      <c r="F163" s="192" t="s">
        <v>264</v>
      </c>
      <c r="G163" s="36"/>
      <c r="H163" s="36"/>
      <c r="I163" s="188"/>
      <c r="J163" s="36"/>
      <c r="K163" s="36"/>
      <c r="L163" s="39"/>
      <c r="M163" s="189"/>
      <c r="N163" s="190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131</v>
      </c>
      <c r="AU163" s="17" t="s">
        <v>81</v>
      </c>
    </row>
    <row r="164" spans="1:65" s="2" customFormat="1" ht="16.5" customHeight="1">
      <c r="A164" s="34"/>
      <c r="B164" s="35"/>
      <c r="C164" s="173" t="s">
        <v>265</v>
      </c>
      <c r="D164" s="173" t="s">
        <v>122</v>
      </c>
      <c r="E164" s="174" t="s">
        <v>266</v>
      </c>
      <c r="F164" s="175" t="s">
        <v>267</v>
      </c>
      <c r="G164" s="176" t="s">
        <v>137</v>
      </c>
      <c r="H164" s="177">
        <v>2</v>
      </c>
      <c r="I164" s="178"/>
      <c r="J164" s="179">
        <f>ROUND(I164*H164,2)</f>
        <v>0</v>
      </c>
      <c r="K164" s="175" t="s">
        <v>126</v>
      </c>
      <c r="L164" s="39"/>
      <c r="M164" s="180" t="s">
        <v>19</v>
      </c>
      <c r="N164" s="181" t="s">
        <v>42</v>
      </c>
      <c r="O164" s="64"/>
      <c r="P164" s="182">
        <f>O164*H164</f>
        <v>0</v>
      </c>
      <c r="Q164" s="182">
        <v>0</v>
      </c>
      <c r="R164" s="182">
        <f>Q164*H164</f>
        <v>0</v>
      </c>
      <c r="S164" s="182">
        <v>0</v>
      </c>
      <c r="T164" s="18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4" t="s">
        <v>127</v>
      </c>
      <c r="AT164" s="184" t="s">
        <v>122</v>
      </c>
      <c r="AU164" s="184" t="s">
        <v>81</v>
      </c>
      <c r="AY164" s="17" t="s">
        <v>120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7" t="s">
        <v>79</v>
      </c>
      <c r="BK164" s="185">
        <f>ROUND(I164*H164,2)</f>
        <v>0</v>
      </c>
      <c r="BL164" s="17" t="s">
        <v>127</v>
      </c>
      <c r="BM164" s="184" t="s">
        <v>268</v>
      </c>
    </row>
    <row r="165" spans="1:65" s="2" customFormat="1" ht="19.5">
      <c r="A165" s="34"/>
      <c r="B165" s="35"/>
      <c r="C165" s="36"/>
      <c r="D165" s="186" t="s">
        <v>129</v>
      </c>
      <c r="E165" s="36"/>
      <c r="F165" s="187" t="s">
        <v>269</v>
      </c>
      <c r="G165" s="36"/>
      <c r="H165" s="36"/>
      <c r="I165" s="188"/>
      <c r="J165" s="36"/>
      <c r="K165" s="36"/>
      <c r="L165" s="39"/>
      <c r="M165" s="189"/>
      <c r="N165" s="190"/>
      <c r="O165" s="64"/>
      <c r="P165" s="64"/>
      <c r="Q165" s="64"/>
      <c r="R165" s="64"/>
      <c r="S165" s="64"/>
      <c r="T165" s="65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129</v>
      </c>
      <c r="AU165" s="17" t="s">
        <v>81</v>
      </c>
    </row>
    <row r="166" spans="1:65" s="2" customFormat="1">
      <c r="A166" s="34"/>
      <c r="B166" s="35"/>
      <c r="C166" s="36"/>
      <c r="D166" s="191" t="s">
        <v>131</v>
      </c>
      <c r="E166" s="36"/>
      <c r="F166" s="192" t="s">
        <v>270</v>
      </c>
      <c r="G166" s="36"/>
      <c r="H166" s="36"/>
      <c r="I166" s="188"/>
      <c r="J166" s="36"/>
      <c r="K166" s="36"/>
      <c r="L166" s="39"/>
      <c r="M166" s="189"/>
      <c r="N166" s="190"/>
      <c r="O166" s="64"/>
      <c r="P166" s="64"/>
      <c r="Q166" s="64"/>
      <c r="R166" s="64"/>
      <c r="S166" s="64"/>
      <c r="T166" s="65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131</v>
      </c>
      <c r="AU166" s="17" t="s">
        <v>81</v>
      </c>
    </row>
    <row r="167" spans="1:65" s="2" customFormat="1" ht="16.5" customHeight="1">
      <c r="A167" s="34"/>
      <c r="B167" s="35"/>
      <c r="C167" s="173" t="s">
        <v>271</v>
      </c>
      <c r="D167" s="173" t="s">
        <v>122</v>
      </c>
      <c r="E167" s="174" t="s">
        <v>272</v>
      </c>
      <c r="F167" s="175" t="s">
        <v>273</v>
      </c>
      <c r="G167" s="176" t="s">
        <v>137</v>
      </c>
      <c r="H167" s="177">
        <v>1</v>
      </c>
      <c r="I167" s="178"/>
      <c r="J167" s="179">
        <f>ROUND(I167*H167,2)</f>
        <v>0</v>
      </c>
      <c r="K167" s="175" t="s">
        <v>126</v>
      </c>
      <c r="L167" s="39"/>
      <c r="M167" s="180" t="s">
        <v>19</v>
      </c>
      <c r="N167" s="181" t="s">
        <v>42</v>
      </c>
      <c r="O167" s="64"/>
      <c r="P167" s="182">
        <f>O167*H167</f>
        <v>0</v>
      </c>
      <c r="Q167" s="182">
        <v>0</v>
      </c>
      <c r="R167" s="182">
        <f>Q167*H167</f>
        <v>0</v>
      </c>
      <c r="S167" s="182">
        <v>0</v>
      </c>
      <c r="T167" s="18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4" t="s">
        <v>127</v>
      </c>
      <c r="AT167" s="184" t="s">
        <v>122</v>
      </c>
      <c r="AU167" s="184" t="s">
        <v>81</v>
      </c>
      <c r="AY167" s="17" t="s">
        <v>120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7" t="s">
        <v>79</v>
      </c>
      <c r="BK167" s="185">
        <f>ROUND(I167*H167,2)</f>
        <v>0</v>
      </c>
      <c r="BL167" s="17" t="s">
        <v>127</v>
      </c>
      <c r="BM167" s="184" t="s">
        <v>274</v>
      </c>
    </row>
    <row r="168" spans="1:65" s="2" customFormat="1" ht="19.5">
      <c r="A168" s="34"/>
      <c r="B168" s="35"/>
      <c r="C168" s="36"/>
      <c r="D168" s="186" t="s">
        <v>129</v>
      </c>
      <c r="E168" s="36"/>
      <c r="F168" s="187" t="s">
        <v>275</v>
      </c>
      <c r="G168" s="36"/>
      <c r="H168" s="36"/>
      <c r="I168" s="188"/>
      <c r="J168" s="36"/>
      <c r="K168" s="36"/>
      <c r="L168" s="39"/>
      <c r="M168" s="189"/>
      <c r="N168" s="190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129</v>
      </c>
      <c r="AU168" s="17" t="s">
        <v>81</v>
      </c>
    </row>
    <row r="169" spans="1:65" s="2" customFormat="1">
      <c r="A169" s="34"/>
      <c r="B169" s="35"/>
      <c r="C169" s="36"/>
      <c r="D169" s="191" t="s">
        <v>131</v>
      </c>
      <c r="E169" s="36"/>
      <c r="F169" s="192" t="s">
        <v>276</v>
      </c>
      <c r="G169" s="36"/>
      <c r="H169" s="36"/>
      <c r="I169" s="188"/>
      <c r="J169" s="36"/>
      <c r="K169" s="36"/>
      <c r="L169" s="39"/>
      <c r="M169" s="189"/>
      <c r="N169" s="190"/>
      <c r="O169" s="64"/>
      <c r="P169" s="64"/>
      <c r="Q169" s="64"/>
      <c r="R169" s="64"/>
      <c r="S169" s="64"/>
      <c r="T169" s="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131</v>
      </c>
      <c r="AU169" s="17" t="s">
        <v>81</v>
      </c>
    </row>
    <row r="170" spans="1:65" s="2" customFormat="1" ht="16.5" customHeight="1">
      <c r="A170" s="34"/>
      <c r="B170" s="35"/>
      <c r="C170" s="173" t="s">
        <v>277</v>
      </c>
      <c r="D170" s="173" t="s">
        <v>122</v>
      </c>
      <c r="E170" s="174" t="s">
        <v>278</v>
      </c>
      <c r="F170" s="175" t="s">
        <v>279</v>
      </c>
      <c r="G170" s="176" t="s">
        <v>137</v>
      </c>
      <c r="H170" s="177">
        <v>3</v>
      </c>
      <c r="I170" s="178"/>
      <c r="J170" s="179">
        <f>ROUND(I170*H170,2)</f>
        <v>0</v>
      </c>
      <c r="K170" s="175" t="s">
        <v>126</v>
      </c>
      <c r="L170" s="39"/>
      <c r="M170" s="180" t="s">
        <v>19</v>
      </c>
      <c r="N170" s="181" t="s">
        <v>42</v>
      </c>
      <c r="O170" s="64"/>
      <c r="P170" s="182">
        <f>O170*H170</f>
        <v>0</v>
      </c>
      <c r="Q170" s="182">
        <v>0</v>
      </c>
      <c r="R170" s="182">
        <f>Q170*H170</f>
        <v>0</v>
      </c>
      <c r="S170" s="182">
        <v>0</v>
      </c>
      <c r="T170" s="18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4" t="s">
        <v>127</v>
      </c>
      <c r="AT170" s="184" t="s">
        <v>122</v>
      </c>
      <c r="AU170" s="184" t="s">
        <v>81</v>
      </c>
      <c r="AY170" s="17" t="s">
        <v>120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7" t="s">
        <v>79</v>
      </c>
      <c r="BK170" s="185">
        <f>ROUND(I170*H170,2)</f>
        <v>0</v>
      </c>
      <c r="BL170" s="17" t="s">
        <v>127</v>
      </c>
      <c r="BM170" s="184" t="s">
        <v>280</v>
      </c>
    </row>
    <row r="171" spans="1:65" s="2" customFormat="1" ht="19.5">
      <c r="A171" s="34"/>
      <c r="B171" s="35"/>
      <c r="C171" s="36"/>
      <c r="D171" s="186" t="s">
        <v>129</v>
      </c>
      <c r="E171" s="36"/>
      <c r="F171" s="187" t="s">
        <v>281</v>
      </c>
      <c r="G171" s="36"/>
      <c r="H171" s="36"/>
      <c r="I171" s="188"/>
      <c r="J171" s="36"/>
      <c r="K171" s="36"/>
      <c r="L171" s="39"/>
      <c r="M171" s="189"/>
      <c r="N171" s="190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129</v>
      </c>
      <c r="AU171" s="17" t="s">
        <v>81</v>
      </c>
    </row>
    <row r="172" spans="1:65" s="2" customFormat="1">
      <c r="A172" s="34"/>
      <c r="B172" s="35"/>
      <c r="C172" s="36"/>
      <c r="D172" s="191" t="s">
        <v>131</v>
      </c>
      <c r="E172" s="36"/>
      <c r="F172" s="192" t="s">
        <v>282</v>
      </c>
      <c r="G172" s="36"/>
      <c r="H172" s="36"/>
      <c r="I172" s="188"/>
      <c r="J172" s="36"/>
      <c r="K172" s="36"/>
      <c r="L172" s="39"/>
      <c r="M172" s="189"/>
      <c r="N172" s="190"/>
      <c r="O172" s="64"/>
      <c r="P172" s="64"/>
      <c r="Q172" s="64"/>
      <c r="R172" s="64"/>
      <c r="S172" s="64"/>
      <c r="T172" s="65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131</v>
      </c>
      <c r="AU172" s="17" t="s">
        <v>81</v>
      </c>
    </row>
    <row r="173" spans="1:65" s="2" customFormat="1" ht="16.5" customHeight="1">
      <c r="A173" s="34"/>
      <c r="B173" s="35"/>
      <c r="C173" s="173" t="s">
        <v>283</v>
      </c>
      <c r="D173" s="173" t="s">
        <v>122</v>
      </c>
      <c r="E173" s="174" t="s">
        <v>284</v>
      </c>
      <c r="F173" s="175" t="s">
        <v>285</v>
      </c>
      <c r="G173" s="176" t="s">
        <v>137</v>
      </c>
      <c r="H173" s="177">
        <v>2</v>
      </c>
      <c r="I173" s="178"/>
      <c r="J173" s="179">
        <f>ROUND(I173*H173,2)</f>
        <v>0</v>
      </c>
      <c r="K173" s="175" t="s">
        <v>126</v>
      </c>
      <c r="L173" s="39"/>
      <c r="M173" s="180" t="s">
        <v>19</v>
      </c>
      <c r="N173" s="181" t="s">
        <v>42</v>
      </c>
      <c r="O173" s="64"/>
      <c r="P173" s="182">
        <f>O173*H173</f>
        <v>0</v>
      </c>
      <c r="Q173" s="182">
        <v>0</v>
      </c>
      <c r="R173" s="182">
        <f>Q173*H173</f>
        <v>0</v>
      </c>
      <c r="S173" s="182">
        <v>0</v>
      </c>
      <c r="T173" s="18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4" t="s">
        <v>127</v>
      </c>
      <c r="AT173" s="184" t="s">
        <v>122</v>
      </c>
      <c r="AU173" s="184" t="s">
        <v>81</v>
      </c>
      <c r="AY173" s="17" t="s">
        <v>120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7" t="s">
        <v>79</v>
      </c>
      <c r="BK173" s="185">
        <f>ROUND(I173*H173,2)</f>
        <v>0</v>
      </c>
      <c r="BL173" s="17" t="s">
        <v>127</v>
      </c>
      <c r="BM173" s="184" t="s">
        <v>286</v>
      </c>
    </row>
    <row r="174" spans="1:65" s="2" customFormat="1" ht="19.5">
      <c r="A174" s="34"/>
      <c r="B174" s="35"/>
      <c r="C174" s="36"/>
      <c r="D174" s="186" t="s">
        <v>129</v>
      </c>
      <c r="E174" s="36"/>
      <c r="F174" s="187" t="s">
        <v>287</v>
      </c>
      <c r="G174" s="36"/>
      <c r="H174" s="36"/>
      <c r="I174" s="188"/>
      <c r="J174" s="36"/>
      <c r="K174" s="36"/>
      <c r="L174" s="39"/>
      <c r="M174" s="189"/>
      <c r="N174" s="190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129</v>
      </c>
      <c r="AU174" s="17" t="s">
        <v>81</v>
      </c>
    </row>
    <row r="175" spans="1:65" s="2" customFormat="1">
      <c r="A175" s="34"/>
      <c r="B175" s="35"/>
      <c r="C175" s="36"/>
      <c r="D175" s="191" t="s">
        <v>131</v>
      </c>
      <c r="E175" s="36"/>
      <c r="F175" s="192" t="s">
        <v>288</v>
      </c>
      <c r="G175" s="36"/>
      <c r="H175" s="36"/>
      <c r="I175" s="188"/>
      <c r="J175" s="36"/>
      <c r="K175" s="36"/>
      <c r="L175" s="39"/>
      <c r="M175" s="189"/>
      <c r="N175" s="190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131</v>
      </c>
      <c r="AU175" s="17" t="s">
        <v>81</v>
      </c>
    </row>
    <row r="176" spans="1:65" s="2" customFormat="1" ht="16.5" customHeight="1">
      <c r="A176" s="34"/>
      <c r="B176" s="35"/>
      <c r="C176" s="173" t="s">
        <v>289</v>
      </c>
      <c r="D176" s="173" t="s">
        <v>122</v>
      </c>
      <c r="E176" s="174" t="s">
        <v>290</v>
      </c>
      <c r="F176" s="175" t="s">
        <v>291</v>
      </c>
      <c r="G176" s="176" t="s">
        <v>137</v>
      </c>
      <c r="H176" s="177">
        <v>48</v>
      </c>
      <c r="I176" s="178"/>
      <c r="J176" s="179">
        <f>ROUND(I176*H176,2)</f>
        <v>0</v>
      </c>
      <c r="K176" s="175" t="s">
        <v>126</v>
      </c>
      <c r="L176" s="39"/>
      <c r="M176" s="180" t="s">
        <v>19</v>
      </c>
      <c r="N176" s="181" t="s">
        <v>42</v>
      </c>
      <c r="O176" s="64"/>
      <c r="P176" s="182">
        <f>O176*H176</f>
        <v>0</v>
      </c>
      <c r="Q176" s="182">
        <v>0</v>
      </c>
      <c r="R176" s="182">
        <f>Q176*H176</f>
        <v>0</v>
      </c>
      <c r="S176" s="182">
        <v>0</v>
      </c>
      <c r="T176" s="18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4" t="s">
        <v>127</v>
      </c>
      <c r="AT176" s="184" t="s">
        <v>122</v>
      </c>
      <c r="AU176" s="184" t="s">
        <v>81</v>
      </c>
      <c r="AY176" s="17" t="s">
        <v>120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7" t="s">
        <v>79</v>
      </c>
      <c r="BK176" s="185">
        <f>ROUND(I176*H176,2)</f>
        <v>0</v>
      </c>
      <c r="BL176" s="17" t="s">
        <v>127</v>
      </c>
      <c r="BM176" s="184" t="s">
        <v>292</v>
      </c>
    </row>
    <row r="177" spans="1:65" s="2" customFormat="1" ht="19.5">
      <c r="A177" s="34"/>
      <c r="B177" s="35"/>
      <c r="C177" s="36"/>
      <c r="D177" s="186" t="s">
        <v>129</v>
      </c>
      <c r="E177" s="36"/>
      <c r="F177" s="187" t="s">
        <v>293</v>
      </c>
      <c r="G177" s="36"/>
      <c r="H177" s="36"/>
      <c r="I177" s="188"/>
      <c r="J177" s="36"/>
      <c r="K177" s="36"/>
      <c r="L177" s="39"/>
      <c r="M177" s="189"/>
      <c r="N177" s="190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129</v>
      </c>
      <c r="AU177" s="17" t="s">
        <v>81</v>
      </c>
    </row>
    <row r="178" spans="1:65" s="2" customFormat="1">
      <c r="A178" s="34"/>
      <c r="B178" s="35"/>
      <c r="C178" s="36"/>
      <c r="D178" s="191" t="s">
        <v>131</v>
      </c>
      <c r="E178" s="36"/>
      <c r="F178" s="192" t="s">
        <v>294</v>
      </c>
      <c r="G178" s="36"/>
      <c r="H178" s="36"/>
      <c r="I178" s="188"/>
      <c r="J178" s="36"/>
      <c r="K178" s="36"/>
      <c r="L178" s="39"/>
      <c r="M178" s="189"/>
      <c r="N178" s="190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131</v>
      </c>
      <c r="AU178" s="17" t="s">
        <v>81</v>
      </c>
    </row>
    <row r="179" spans="1:65" s="13" customFormat="1">
      <c r="B179" s="193"/>
      <c r="C179" s="194"/>
      <c r="D179" s="186" t="s">
        <v>133</v>
      </c>
      <c r="E179" s="195" t="s">
        <v>19</v>
      </c>
      <c r="F179" s="196" t="s">
        <v>295</v>
      </c>
      <c r="G179" s="194"/>
      <c r="H179" s="197">
        <v>48</v>
      </c>
      <c r="I179" s="198"/>
      <c r="J179" s="194"/>
      <c r="K179" s="194"/>
      <c r="L179" s="199"/>
      <c r="M179" s="200"/>
      <c r="N179" s="201"/>
      <c r="O179" s="201"/>
      <c r="P179" s="201"/>
      <c r="Q179" s="201"/>
      <c r="R179" s="201"/>
      <c r="S179" s="201"/>
      <c r="T179" s="202"/>
      <c r="AT179" s="203" t="s">
        <v>133</v>
      </c>
      <c r="AU179" s="203" t="s">
        <v>81</v>
      </c>
      <c r="AV179" s="13" t="s">
        <v>81</v>
      </c>
      <c r="AW179" s="13" t="s">
        <v>33</v>
      </c>
      <c r="AX179" s="13" t="s">
        <v>79</v>
      </c>
      <c r="AY179" s="203" t="s">
        <v>120</v>
      </c>
    </row>
    <row r="180" spans="1:65" s="2" customFormat="1" ht="16.5" customHeight="1">
      <c r="A180" s="34"/>
      <c r="B180" s="35"/>
      <c r="C180" s="173" t="s">
        <v>296</v>
      </c>
      <c r="D180" s="173" t="s">
        <v>122</v>
      </c>
      <c r="E180" s="174" t="s">
        <v>297</v>
      </c>
      <c r="F180" s="175" t="s">
        <v>298</v>
      </c>
      <c r="G180" s="176" t="s">
        <v>137</v>
      </c>
      <c r="H180" s="177">
        <v>48</v>
      </c>
      <c r="I180" s="178"/>
      <c r="J180" s="179">
        <f>ROUND(I180*H180,2)</f>
        <v>0</v>
      </c>
      <c r="K180" s="175" t="s">
        <v>126</v>
      </c>
      <c r="L180" s="39"/>
      <c r="M180" s="180" t="s">
        <v>19</v>
      </c>
      <c r="N180" s="181" t="s">
        <v>42</v>
      </c>
      <c r="O180" s="64"/>
      <c r="P180" s="182">
        <f>O180*H180</f>
        <v>0</v>
      </c>
      <c r="Q180" s="182">
        <v>0</v>
      </c>
      <c r="R180" s="182">
        <f>Q180*H180</f>
        <v>0</v>
      </c>
      <c r="S180" s="182">
        <v>0</v>
      </c>
      <c r="T180" s="183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4" t="s">
        <v>127</v>
      </c>
      <c r="AT180" s="184" t="s">
        <v>122</v>
      </c>
      <c r="AU180" s="184" t="s">
        <v>81</v>
      </c>
      <c r="AY180" s="17" t="s">
        <v>120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17" t="s">
        <v>79</v>
      </c>
      <c r="BK180" s="185">
        <f>ROUND(I180*H180,2)</f>
        <v>0</v>
      </c>
      <c r="BL180" s="17" t="s">
        <v>127</v>
      </c>
      <c r="BM180" s="184" t="s">
        <v>299</v>
      </c>
    </row>
    <row r="181" spans="1:65" s="2" customFormat="1" ht="19.5">
      <c r="A181" s="34"/>
      <c r="B181" s="35"/>
      <c r="C181" s="36"/>
      <c r="D181" s="186" t="s">
        <v>129</v>
      </c>
      <c r="E181" s="36"/>
      <c r="F181" s="187" t="s">
        <v>300</v>
      </c>
      <c r="G181" s="36"/>
      <c r="H181" s="36"/>
      <c r="I181" s="188"/>
      <c r="J181" s="36"/>
      <c r="K181" s="36"/>
      <c r="L181" s="39"/>
      <c r="M181" s="189"/>
      <c r="N181" s="190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129</v>
      </c>
      <c r="AU181" s="17" t="s">
        <v>81</v>
      </c>
    </row>
    <row r="182" spans="1:65" s="2" customFormat="1">
      <c r="A182" s="34"/>
      <c r="B182" s="35"/>
      <c r="C182" s="36"/>
      <c r="D182" s="191" t="s">
        <v>131</v>
      </c>
      <c r="E182" s="36"/>
      <c r="F182" s="192" t="s">
        <v>301</v>
      </c>
      <c r="G182" s="36"/>
      <c r="H182" s="36"/>
      <c r="I182" s="188"/>
      <c r="J182" s="36"/>
      <c r="K182" s="36"/>
      <c r="L182" s="39"/>
      <c r="M182" s="189"/>
      <c r="N182" s="190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131</v>
      </c>
      <c r="AU182" s="17" t="s">
        <v>81</v>
      </c>
    </row>
    <row r="183" spans="1:65" s="13" customFormat="1">
      <c r="B183" s="193"/>
      <c r="C183" s="194"/>
      <c r="D183" s="186" t="s">
        <v>133</v>
      </c>
      <c r="E183" s="195" t="s">
        <v>19</v>
      </c>
      <c r="F183" s="196" t="s">
        <v>295</v>
      </c>
      <c r="G183" s="194"/>
      <c r="H183" s="197">
        <v>48</v>
      </c>
      <c r="I183" s="198"/>
      <c r="J183" s="194"/>
      <c r="K183" s="194"/>
      <c r="L183" s="199"/>
      <c r="M183" s="200"/>
      <c r="N183" s="201"/>
      <c r="O183" s="201"/>
      <c r="P183" s="201"/>
      <c r="Q183" s="201"/>
      <c r="R183" s="201"/>
      <c r="S183" s="201"/>
      <c r="T183" s="202"/>
      <c r="AT183" s="203" t="s">
        <v>133</v>
      </c>
      <c r="AU183" s="203" t="s">
        <v>81</v>
      </c>
      <c r="AV183" s="13" t="s">
        <v>81</v>
      </c>
      <c r="AW183" s="13" t="s">
        <v>33</v>
      </c>
      <c r="AX183" s="13" t="s">
        <v>79</v>
      </c>
      <c r="AY183" s="203" t="s">
        <v>120</v>
      </c>
    </row>
    <row r="184" spans="1:65" s="2" customFormat="1" ht="16.5" customHeight="1">
      <c r="A184" s="34"/>
      <c r="B184" s="35"/>
      <c r="C184" s="173" t="s">
        <v>302</v>
      </c>
      <c r="D184" s="173" t="s">
        <v>122</v>
      </c>
      <c r="E184" s="174" t="s">
        <v>303</v>
      </c>
      <c r="F184" s="175" t="s">
        <v>304</v>
      </c>
      <c r="G184" s="176" t="s">
        <v>137</v>
      </c>
      <c r="H184" s="177">
        <v>24</v>
      </c>
      <c r="I184" s="178"/>
      <c r="J184" s="179">
        <f>ROUND(I184*H184,2)</f>
        <v>0</v>
      </c>
      <c r="K184" s="175" t="s">
        <v>126</v>
      </c>
      <c r="L184" s="39"/>
      <c r="M184" s="180" t="s">
        <v>19</v>
      </c>
      <c r="N184" s="181" t="s">
        <v>42</v>
      </c>
      <c r="O184" s="64"/>
      <c r="P184" s="182">
        <f>O184*H184</f>
        <v>0</v>
      </c>
      <c r="Q184" s="182">
        <v>0</v>
      </c>
      <c r="R184" s="182">
        <f>Q184*H184</f>
        <v>0</v>
      </c>
      <c r="S184" s="182">
        <v>0</v>
      </c>
      <c r="T184" s="183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4" t="s">
        <v>127</v>
      </c>
      <c r="AT184" s="184" t="s">
        <v>122</v>
      </c>
      <c r="AU184" s="184" t="s">
        <v>81</v>
      </c>
      <c r="AY184" s="17" t="s">
        <v>120</v>
      </c>
      <c r="BE184" s="185">
        <f>IF(N184="základní",J184,0)</f>
        <v>0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17" t="s">
        <v>79</v>
      </c>
      <c r="BK184" s="185">
        <f>ROUND(I184*H184,2)</f>
        <v>0</v>
      </c>
      <c r="BL184" s="17" t="s">
        <v>127</v>
      </c>
      <c r="BM184" s="184" t="s">
        <v>305</v>
      </c>
    </row>
    <row r="185" spans="1:65" s="2" customFormat="1" ht="19.5">
      <c r="A185" s="34"/>
      <c r="B185" s="35"/>
      <c r="C185" s="36"/>
      <c r="D185" s="186" t="s">
        <v>129</v>
      </c>
      <c r="E185" s="36"/>
      <c r="F185" s="187" t="s">
        <v>306</v>
      </c>
      <c r="G185" s="36"/>
      <c r="H185" s="36"/>
      <c r="I185" s="188"/>
      <c r="J185" s="36"/>
      <c r="K185" s="36"/>
      <c r="L185" s="39"/>
      <c r="M185" s="189"/>
      <c r="N185" s="190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129</v>
      </c>
      <c r="AU185" s="17" t="s">
        <v>81</v>
      </c>
    </row>
    <row r="186" spans="1:65" s="2" customFormat="1">
      <c r="A186" s="34"/>
      <c r="B186" s="35"/>
      <c r="C186" s="36"/>
      <c r="D186" s="191" t="s">
        <v>131</v>
      </c>
      <c r="E186" s="36"/>
      <c r="F186" s="192" t="s">
        <v>307</v>
      </c>
      <c r="G186" s="36"/>
      <c r="H186" s="36"/>
      <c r="I186" s="188"/>
      <c r="J186" s="36"/>
      <c r="K186" s="36"/>
      <c r="L186" s="39"/>
      <c r="M186" s="189"/>
      <c r="N186" s="190"/>
      <c r="O186" s="64"/>
      <c r="P186" s="64"/>
      <c r="Q186" s="64"/>
      <c r="R186" s="64"/>
      <c r="S186" s="64"/>
      <c r="T186" s="65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131</v>
      </c>
      <c r="AU186" s="17" t="s">
        <v>81</v>
      </c>
    </row>
    <row r="187" spans="1:65" s="13" customFormat="1">
      <c r="B187" s="193"/>
      <c r="C187" s="194"/>
      <c r="D187" s="186" t="s">
        <v>133</v>
      </c>
      <c r="E187" s="195" t="s">
        <v>19</v>
      </c>
      <c r="F187" s="196" t="s">
        <v>308</v>
      </c>
      <c r="G187" s="194"/>
      <c r="H187" s="197">
        <v>24</v>
      </c>
      <c r="I187" s="198"/>
      <c r="J187" s="194"/>
      <c r="K187" s="194"/>
      <c r="L187" s="199"/>
      <c r="M187" s="200"/>
      <c r="N187" s="201"/>
      <c r="O187" s="201"/>
      <c r="P187" s="201"/>
      <c r="Q187" s="201"/>
      <c r="R187" s="201"/>
      <c r="S187" s="201"/>
      <c r="T187" s="202"/>
      <c r="AT187" s="203" t="s">
        <v>133</v>
      </c>
      <c r="AU187" s="203" t="s">
        <v>81</v>
      </c>
      <c r="AV187" s="13" t="s">
        <v>81</v>
      </c>
      <c r="AW187" s="13" t="s">
        <v>33</v>
      </c>
      <c r="AX187" s="13" t="s">
        <v>79</v>
      </c>
      <c r="AY187" s="203" t="s">
        <v>120</v>
      </c>
    </row>
    <row r="188" spans="1:65" s="2" customFormat="1" ht="16.5" customHeight="1">
      <c r="A188" s="34"/>
      <c r="B188" s="35"/>
      <c r="C188" s="173" t="s">
        <v>309</v>
      </c>
      <c r="D188" s="173" t="s">
        <v>122</v>
      </c>
      <c r="E188" s="174" t="s">
        <v>310</v>
      </c>
      <c r="F188" s="175" t="s">
        <v>311</v>
      </c>
      <c r="G188" s="176" t="s">
        <v>137</v>
      </c>
      <c r="H188" s="177">
        <v>72</v>
      </c>
      <c r="I188" s="178"/>
      <c r="J188" s="179">
        <f>ROUND(I188*H188,2)</f>
        <v>0</v>
      </c>
      <c r="K188" s="175" t="s">
        <v>126</v>
      </c>
      <c r="L188" s="39"/>
      <c r="M188" s="180" t="s">
        <v>19</v>
      </c>
      <c r="N188" s="181" t="s">
        <v>42</v>
      </c>
      <c r="O188" s="64"/>
      <c r="P188" s="182">
        <f>O188*H188</f>
        <v>0</v>
      </c>
      <c r="Q188" s="182">
        <v>0</v>
      </c>
      <c r="R188" s="182">
        <f>Q188*H188</f>
        <v>0</v>
      </c>
      <c r="S188" s="182">
        <v>0</v>
      </c>
      <c r="T188" s="183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4" t="s">
        <v>127</v>
      </c>
      <c r="AT188" s="184" t="s">
        <v>122</v>
      </c>
      <c r="AU188" s="184" t="s">
        <v>81</v>
      </c>
      <c r="AY188" s="17" t="s">
        <v>120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17" t="s">
        <v>79</v>
      </c>
      <c r="BK188" s="185">
        <f>ROUND(I188*H188,2)</f>
        <v>0</v>
      </c>
      <c r="BL188" s="17" t="s">
        <v>127</v>
      </c>
      <c r="BM188" s="184" t="s">
        <v>312</v>
      </c>
    </row>
    <row r="189" spans="1:65" s="2" customFormat="1" ht="19.5">
      <c r="A189" s="34"/>
      <c r="B189" s="35"/>
      <c r="C189" s="36"/>
      <c r="D189" s="186" t="s">
        <v>129</v>
      </c>
      <c r="E189" s="36"/>
      <c r="F189" s="187" t="s">
        <v>313</v>
      </c>
      <c r="G189" s="36"/>
      <c r="H189" s="36"/>
      <c r="I189" s="188"/>
      <c r="J189" s="36"/>
      <c r="K189" s="36"/>
      <c r="L189" s="39"/>
      <c r="M189" s="189"/>
      <c r="N189" s="190"/>
      <c r="O189" s="64"/>
      <c r="P189" s="64"/>
      <c r="Q189" s="64"/>
      <c r="R189" s="64"/>
      <c r="S189" s="64"/>
      <c r="T189" s="65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129</v>
      </c>
      <c r="AU189" s="17" t="s">
        <v>81</v>
      </c>
    </row>
    <row r="190" spans="1:65" s="2" customFormat="1">
      <c r="A190" s="34"/>
      <c r="B190" s="35"/>
      <c r="C190" s="36"/>
      <c r="D190" s="191" t="s">
        <v>131</v>
      </c>
      <c r="E190" s="36"/>
      <c r="F190" s="192" t="s">
        <v>314</v>
      </c>
      <c r="G190" s="36"/>
      <c r="H190" s="36"/>
      <c r="I190" s="188"/>
      <c r="J190" s="36"/>
      <c r="K190" s="36"/>
      <c r="L190" s="39"/>
      <c r="M190" s="189"/>
      <c r="N190" s="190"/>
      <c r="O190" s="64"/>
      <c r="P190" s="64"/>
      <c r="Q190" s="64"/>
      <c r="R190" s="64"/>
      <c r="S190" s="64"/>
      <c r="T190" s="65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131</v>
      </c>
      <c r="AU190" s="17" t="s">
        <v>81</v>
      </c>
    </row>
    <row r="191" spans="1:65" s="13" customFormat="1">
      <c r="B191" s="193"/>
      <c r="C191" s="194"/>
      <c r="D191" s="186" t="s">
        <v>133</v>
      </c>
      <c r="E191" s="195" t="s">
        <v>19</v>
      </c>
      <c r="F191" s="196" t="s">
        <v>315</v>
      </c>
      <c r="G191" s="194"/>
      <c r="H191" s="197">
        <v>72</v>
      </c>
      <c r="I191" s="198"/>
      <c r="J191" s="194"/>
      <c r="K191" s="194"/>
      <c r="L191" s="199"/>
      <c r="M191" s="200"/>
      <c r="N191" s="201"/>
      <c r="O191" s="201"/>
      <c r="P191" s="201"/>
      <c r="Q191" s="201"/>
      <c r="R191" s="201"/>
      <c r="S191" s="201"/>
      <c r="T191" s="202"/>
      <c r="AT191" s="203" t="s">
        <v>133</v>
      </c>
      <c r="AU191" s="203" t="s">
        <v>81</v>
      </c>
      <c r="AV191" s="13" t="s">
        <v>81</v>
      </c>
      <c r="AW191" s="13" t="s">
        <v>33</v>
      </c>
      <c r="AX191" s="13" t="s">
        <v>79</v>
      </c>
      <c r="AY191" s="203" t="s">
        <v>120</v>
      </c>
    </row>
    <row r="192" spans="1:65" s="2" customFormat="1" ht="16.5" customHeight="1">
      <c r="A192" s="34"/>
      <c r="B192" s="35"/>
      <c r="C192" s="173" t="s">
        <v>316</v>
      </c>
      <c r="D192" s="173" t="s">
        <v>122</v>
      </c>
      <c r="E192" s="174" t="s">
        <v>317</v>
      </c>
      <c r="F192" s="175" t="s">
        <v>318</v>
      </c>
      <c r="G192" s="176" t="s">
        <v>137</v>
      </c>
      <c r="H192" s="177">
        <v>48</v>
      </c>
      <c r="I192" s="178"/>
      <c r="J192" s="179">
        <f>ROUND(I192*H192,2)</f>
        <v>0</v>
      </c>
      <c r="K192" s="175" t="s">
        <v>126</v>
      </c>
      <c r="L192" s="39"/>
      <c r="M192" s="180" t="s">
        <v>19</v>
      </c>
      <c r="N192" s="181" t="s">
        <v>42</v>
      </c>
      <c r="O192" s="64"/>
      <c r="P192" s="182">
        <f>O192*H192</f>
        <v>0</v>
      </c>
      <c r="Q192" s="182">
        <v>0</v>
      </c>
      <c r="R192" s="182">
        <f>Q192*H192</f>
        <v>0</v>
      </c>
      <c r="S192" s="182">
        <v>0</v>
      </c>
      <c r="T192" s="183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4" t="s">
        <v>127</v>
      </c>
      <c r="AT192" s="184" t="s">
        <v>122</v>
      </c>
      <c r="AU192" s="184" t="s">
        <v>81</v>
      </c>
      <c r="AY192" s="17" t="s">
        <v>120</v>
      </c>
      <c r="BE192" s="185">
        <f>IF(N192="základní",J192,0)</f>
        <v>0</v>
      </c>
      <c r="BF192" s="185">
        <f>IF(N192="snížená",J192,0)</f>
        <v>0</v>
      </c>
      <c r="BG192" s="185">
        <f>IF(N192="zákl. přenesená",J192,0)</f>
        <v>0</v>
      </c>
      <c r="BH192" s="185">
        <f>IF(N192="sníž. přenesená",J192,0)</f>
        <v>0</v>
      </c>
      <c r="BI192" s="185">
        <f>IF(N192="nulová",J192,0)</f>
        <v>0</v>
      </c>
      <c r="BJ192" s="17" t="s">
        <v>79</v>
      </c>
      <c r="BK192" s="185">
        <f>ROUND(I192*H192,2)</f>
        <v>0</v>
      </c>
      <c r="BL192" s="17" t="s">
        <v>127</v>
      </c>
      <c r="BM192" s="184" t="s">
        <v>319</v>
      </c>
    </row>
    <row r="193" spans="1:65" s="2" customFormat="1" ht="19.5">
      <c r="A193" s="34"/>
      <c r="B193" s="35"/>
      <c r="C193" s="36"/>
      <c r="D193" s="186" t="s">
        <v>129</v>
      </c>
      <c r="E193" s="36"/>
      <c r="F193" s="187" t="s">
        <v>320</v>
      </c>
      <c r="G193" s="36"/>
      <c r="H193" s="36"/>
      <c r="I193" s="188"/>
      <c r="J193" s="36"/>
      <c r="K193" s="36"/>
      <c r="L193" s="39"/>
      <c r="M193" s="189"/>
      <c r="N193" s="190"/>
      <c r="O193" s="64"/>
      <c r="P193" s="64"/>
      <c r="Q193" s="64"/>
      <c r="R193" s="64"/>
      <c r="S193" s="64"/>
      <c r="T193" s="65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129</v>
      </c>
      <c r="AU193" s="17" t="s">
        <v>81</v>
      </c>
    </row>
    <row r="194" spans="1:65" s="2" customFormat="1">
      <c r="A194" s="34"/>
      <c r="B194" s="35"/>
      <c r="C194" s="36"/>
      <c r="D194" s="191" t="s">
        <v>131</v>
      </c>
      <c r="E194" s="36"/>
      <c r="F194" s="192" t="s">
        <v>321</v>
      </c>
      <c r="G194" s="36"/>
      <c r="H194" s="36"/>
      <c r="I194" s="188"/>
      <c r="J194" s="36"/>
      <c r="K194" s="36"/>
      <c r="L194" s="39"/>
      <c r="M194" s="189"/>
      <c r="N194" s="190"/>
      <c r="O194" s="64"/>
      <c r="P194" s="64"/>
      <c r="Q194" s="64"/>
      <c r="R194" s="64"/>
      <c r="S194" s="64"/>
      <c r="T194" s="65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131</v>
      </c>
      <c r="AU194" s="17" t="s">
        <v>81</v>
      </c>
    </row>
    <row r="195" spans="1:65" s="13" customFormat="1">
      <c r="B195" s="193"/>
      <c r="C195" s="194"/>
      <c r="D195" s="186" t="s">
        <v>133</v>
      </c>
      <c r="E195" s="195" t="s">
        <v>19</v>
      </c>
      <c r="F195" s="196" t="s">
        <v>295</v>
      </c>
      <c r="G195" s="194"/>
      <c r="H195" s="197">
        <v>48</v>
      </c>
      <c r="I195" s="198"/>
      <c r="J195" s="194"/>
      <c r="K195" s="194"/>
      <c r="L195" s="199"/>
      <c r="M195" s="200"/>
      <c r="N195" s="201"/>
      <c r="O195" s="201"/>
      <c r="P195" s="201"/>
      <c r="Q195" s="201"/>
      <c r="R195" s="201"/>
      <c r="S195" s="201"/>
      <c r="T195" s="202"/>
      <c r="AT195" s="203" t="s">
        <v>133</v>
      </c>
      <c r="AU195" s="203" t="s">
        <v>81</v>
      </c>
      <c r="AV195" s="13" t="s">
        <v>81</v>
      </c>
      <c r="AW195" s="13" t="s">
        <v>33</v>
      </c>
      <c r="AX195" s="13" t="s">
        <v>79</v>
      </c>
      <c r="AY195" s="203" t="s">
        <v>120</v>
      </c>
    </row>
    <row r="196" spans="1:65" s="2" customFormat="1" ht="16.5" customHeight="1">
      <c r="A196" s="34"/>
      <c r="B196" s="35"/>
      <c r="C196" s="173" t="s">
        <v>322</v>
      </c>
      <c r="D196" s="173" t="s">
        <v>122</v>
      </c>
      <c r="E196" s="174" t="s">
        <v>323</v>
      </c>
      <c r="F196" s="175" t="s">
        <v>324</v>
      </c>
      <c r="G196" s="176" t="s">
        <v>325</v>
      </c>
      <c r="H196" s="177">
        <v>4.4000000000000004</v>
      </c>
      <c r="I196" s="178"/>
      <c r="J196" s="179">
        <f>ROUND(I196*H196,2)</f>
        <v>0</v>
      </c>
      <c r="K196" s="175" t="s">
        <v>19</v>
      </c>
      <c r="L196" s="39"/>
      <c r="M196" s="180" t="s">
        <v>19</v>
      </c>
      <c r="N196" s="181" t="s">
        <v>42</v>
      </c>
      <c r="O196" s="64"/>
      <c r="P196" s="182">
        <f>O196*H196</f>
        <v>0</v>
      </c>
      <c r="Q196" s="182">
        <v>0</v>
      </c>
      <c r="R196" s="182">
        <f>Q196*H196</f>
        <v>0</v>
      </c>
      <c r="S196" s="182">
        <v>0</v>
      </c>
      <c r="T196" s="183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4" t="s">
        <v>127</v>
      </c>
      <c r="AT196" s="184" t="s">
        <v>122</v>
      </c>
      <c r="AU196" s="184" t="s">
        <v>81</v>
      </c>
      <c r="AY196" s="17" t="s">
        <v>120</v>
      </c>
      <c r="BE196" s="185">
        <f>IF(N196="základní",J196,0)</f>
        <v>0</v>
      </c>
      <c r="BF196" s="185">
        <f>IF(N196="snížená",J196,0)</f>
        <v>0</v>
      </c>
      <c r="BG196" s="185">
        <f>IF(N196="zákl. přenesená",J196,0)</f>
        <v>0</v>
      </c>
      <c r="BH196" s="185">
        <f>IF(N196="sníž. přenesená",J196,0)</f>
        <v>0</v>
      </c>
      <c r="BI196" s="185">
        <f>IF(N196="nulová",J196,0)</f>
        <v>0</v>
      </c>
      <c r="BJ196" s="17" t="s">
        <v>79</v>
      </c>
      <c r="BK196" s="185">
        <f>ROUND(I196*H196,2)</f>
        <v>0</v>
      </c>
      <c r="BL196" s="17" t="s">
        <v>127</v>
      </c>
      <c r="BM196" s="184" t="s">
        <v>326</v>
      </c>
    </row>
    <row r="197" spans="1:65" s="2" customFormat="1">
      <c r="A197" s="34"/>
      <c r="B197" s="35"/>
      <c r="C197" s="36"/>
      <c r="D197" s="186" t="s">
        <v>129</v>
      </c>
      <c r="E197" s="36"/>
      <c r="F197" s="187" t="s">
        <v>327</v>
      </c>
      <c r="G197" s="36"/>
      <c r="H197" s="36"/>
      <c r="I197" s="188"/>
      <c r="J197" s="36"/>
      <c r="K197" s="36"/>
      <c r="L197" s="39"/>
      <c r="M197" s="189"/>
      <c r="N197" s="190"/>
      <c r="O197" s="64"/>
      <c r="P197" s="64"/>
      <c r="Q197" s="64"/>
      <c r="R197" s="64"/>
      <c r="S197" s="64"/>
      <c r="T197" s="65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129</v>
      </c>
      <c r="AU197" s="17" t="s">
        <v>81</v>
      </c>
    </row>
    <row r="198" spans="1:65" s="13" customFormat="1">
      <c r="B198" s="193"/>
      <c r="C198" s="194"/>
      <c r="D198" s="186" t="s">
        <v>133</v>
      </c>
      <c r="E198" s="195" t="s">
        <v>19</v>
      </c>
      <c r="F198" s="196" t="s">
        <v>328</v>
      </c>
      <c r="G198" s="194"/>
      <c r="H198" s="197">
        <v>4.4000000000000004</v>
      </c>
      <c r="I198" s="198"/>
      <c r="J198" s="194"/>
      <c r="K198" s="194"/>
      <c r="L198" s="199"/>
      <c r="M198" s="200"/>
      <c r="N198" s="201"/>
      <c r="O198" s="201"/>
      <c r="P198" s="201"/>
      <c r="Q198" s="201"/>
      <c r="R198" s="201"/>
      <c r="S198" s="201"/>
      <c r="T198" s="202"/>
      <c r="AT198" s="203" t="s">
        <v>133</v>
      </c>
      <c r="AU198" s="203" t="s">
        <v>81</v>
      </c>
      <c r="AV198" s="13" t="s">
        <v>81</v>
      </c>
      <c r="AW198" s="13" t="s">
        <v>33</v>
      </c>
      <c r="AX198" s="13" t="s">
        <v>79</v>
      </c>
      <c r="AY198" s="203" t="s">
        <v>120</v>
      </c>
    </row>
    <row r="199" spans="1:65" s="2" customFormat="1" ht="16.5" customHeight="1">
      <c r="A199" s="34"/>
      <c r="B199" s="35"/>
      <c r="C199" s="173" t="s">
        <v>329</v>
      </c>
      <c r="D199" s="173" t="s">
        <v>122</v>
      </c>
      <c r="E199" s="174" t="s">
        <v>330</v>
      </c>
      <c r="F199" s="175" t="s">
        <v>331</v>
      </c>
      <c r="G199" s="176" t="s">
        <v>137</v>
      </c>
      <c r="H199" s="177">
        <v>1</v>
      </c>
      <c r="I199" s="178"/>
      <c r="J199" s="179">
        <f>ROUND(I199*H199,2)</f>
        <v>0</v>
      </c>
      <c r="K199" s="175" t="s">
        <v>126</v>
      </c>
      <c r="L199" s="39"/>
      <c r="M199" s="180" t="s">
        <v>19</v>
      </c>
      <c r="N199" s="181" t="s">
        <v>42</v>
      </c>
      <c r="O199" s="64"/>
      <c r="P199" s="182">
        <f>O199*H199</f>
        <v>0</v>
      </c>
      <c r="Q199" s="182">
        <v>0</v>
      </c>
      <c r="R199" s="182">
        <f>Q199*H199</f>
        <v>0</v>
      </c>
      <c r="S199" s="182">
        <v>0</v>
      </c>
      <c r="T199" s="183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4" t="s">
        <v>127</v>
      </c>
      <c r="AT199" s="184" t="s">
        <v>122</v>
      </c>
      <c r="AU199" s="184" t="s">
        <v>81</v>
      </c>
      <c r="AY199" s="17" t="s">
        <v>120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17" t="s">
        <v>79</v>
      </c>
      <c r="BK199" s="185">
        <f>ROUND(I199*H199,2)</f>
        <v>0</v>
      </c>
      <c r="BL199" s="17" t="s">
        <v>127</v>
      </c>
      <c r="BM199" s="184" t="s">
        <v>332</v>
      </c>
    </row>
    <row r="200" spans="1:65" s="2" customFormat="1">
      <c r="A200" s="34"/>
      <c r="B200" s="35"/>
      <c r="C200" s="36"/>
      <c r="D200" s="186" t="s">
        <v>129</v>
      </c>
      <c r="E200" s="36"/>
      <c r="F200" s="187" t="s">
        <v>333</v>
      </c>
      <c r="G200" s="36"/>
      <c r="H200" s="36"/>
      <c r="I200" s="188"/>
      <c r="J200" s="36"/>
      <c r="K200" s="36"/>
      <c r="L200" s="39"/>
      <c r="M200" s="189"/>
      <c r="N200" s="190"/>
      <c r="O200" s="64"/>
      <c r="P200" s="64"/>
      <c r="Q200" s="64"/>
      <c r="R200" s="64"/>
      <c r="S200" s="64"/>
      <c r="T200" s="65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129</v>
      </c>
      <c r="AU200" s="17" t="s">
        <v>81</v>
      </c>
    </row>
    <row r="201" spans="1:65" s="2" customFormat="1">
      <c r="A201" s="34"/>
      <c r="B201" s="35"/>
      <c r="C201" s="36"/>
      <c r="D201" s="191" t="s">
        <v>131</v>
      </c>
      <c r="E201" s="36"/>
      <c r="F201" s="192" t="s">
        <v>334</v>
      </c>
      <c r="G201" s="36"/>
      <c r="H201" s="36"/>
      <c r="I201" s="188"/>
      <c r="J201" s="36"/>
      <c r="K201" s="36"/>
      <c r="L201" s="39"/>
      <c r="M201" s="189"/>
      <c r="N201" s="190"/>
      <c r="O201" s="64"/>
      <c r="P201" s="64"/>
      <c r="Q201" s="64"/>
      <c r="R201" s="64"/>
      <c r="S201" s="64"/>
      <c r="T201" s="65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131</v>
      </c>
      <c r="AU201" s="17" t="s">
        <v>81</v>
      </c>
    </row>
    <row r="202" spans="1:65" s="13" customFormat="1">
      <c r="B202" s="193"/>
      <c r="C202" s="194"/>
      <c r="D202" s="186" t="s">
        <v>133</v>
      </c>
      <c r="E202" s="195" t="s">
        <v>19</v>
      </c>
      <c r="F202" s="196" t="s">
        <v>335</v>
      </c>
      <c r="G202" s="194"/>
      <c r="H202" s="197">
        <v>1</v>
      </c>
      <c r="I202" s="198"/>
      <c r="J202" s="194"/>
      <c r="K202" s="194"/>
      <c r="L202" s="199"/>
      <c r="M202" s="204"/>
      <c r="N202" s="205"/>
      <c r="O202" s="205"/>
      <c r="P202" s="205"/>
      <c r="Q202" s="205"/>
      <c r="R202" s="205"/>
      <c r="S202" s="205"/>
      <c r="T202" s="206"/>
      <c r="AT202" s="203" t="s">
        <v>133</v>
      </c>
      <c r="AU202" s="203" t="s">
        <v>81</v>
      </c>
      <c r="AV202" s="13" t="s">
        <v>81</v>
      </c>
      <c r="AW202" s="13" t="s">
        <v>33</v>
      </c>
      <c r="AX202" s="13" t="s">
        <v>79</v>
      </c>
      <c r="AY202" s="203" t="s">
        <v>120</v>
      </c>
    </row>
    <row r="203" spans="1:65" s="2" customFormat="1" ht="6.95" customHeight="1">
      <c r="A203" s="34"/>
      <c r="B203" s="47"/>
      <c r="C203" s="48"/>
      <c r="D203" s="48"/>
      <c r="E203" s="48"/>
      <c r="F203" s="48"/>
      <c r="G203" s="48"/>
      <c r="H203" s="48"/>
      <c r="I203" s="48"/>
      <c r="J203" s="48"/>
      <c r="K203" s="48"/>
      <c r="L203" s="39"/>
      <c r="M203" s="34"/>
      <c r="O203" s="34"/>
      <c r="P203" s="34"/>
      <c r="Q203" s="34"/>
      <c r="R203" s="34"/>
      <c r="S203" s="34"/>
      <c r="T203" s="34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</row>
  </sheetData>
  <sheetProtection algorithmName="SHA-512" hashValue="7R+MheHCXDPdbfiuiDTFkVFz0xAobDu6dEUYqY91wjQeFxgpdrNSBsGXoTCAUIzCy0Pn4wxQ9j/CCBeimU4Yfw==" saltValue="ZDRKZjELJ/dV0BmiWG/xhgM1fZy2CB0M9Jqe4fNh9nO6pI7EzS92/CtzmK9IfIOnsf2N9hFZBeKh7SxlqcL8jg==" spinCount="100000" sheet="1" objects="1" scenarios="1" formatColumns="0" formatRows="0" autoFilter="0"/>
  <autoFilter ref="C80:K202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hyperlinks>
    <hyperlink ref="F86" r:id="rId1"/>
    <hyperlink ref="F90" r:id="rId2"/>
    <hyperlink ref="F94" r:id="rId3"/>
    <hyperlink ref="F98" r:id="rId4"/>
    <hyperlink ref="F102" r:id="rId5"/>
    <hyperlink ref="F106" r:id="rId6"/>
    <hyperlink ref="F110" r:id="rId7"/>
    <hyperlink ref="F114" r:id="rId8"/>
    <hyperlink ref="F118" r:id="rId9"/>
    <hyperlink ref="F128" r:id="rId10"/>
    <hyperlink ref="F131" r:id="rId11"/>
    <hyperlink ref="F135" r:id="rId12"/>
    <hyperlink ref="F139" r:id="rId13"/>
    <hyperlink ref="F143" r:id="rId14"/>
    <hyperlink ref="F147" r:id="rId15"/>
    <hyperlink ref="F151" r:id="rId16"/>
    <hyperlink ref="F154" r:id="rId17"/>
    <hyperlink ref="F157" r:id="rId18"/>
    <hyperlink ref="F160" r:id="rId19"/>
    <hyperlink ref="F163" r:id="rId20"/>
    <hyperlink ref="F166" r:id="rId21"/>
    <hyperlink ref="F169" r:id="rId22"/>
    <hyperlink ref="F172" r:id="rId23"/>
    <hyperlink ref="F175" r:id="rId24"/>
    <hyperlink ref="F178" r:id="rId25"/>
    <hyperlink ref="F182" r:id="rId26"/>
    <hyperlink ref="F186" r:id="rId27"/>
    <hyperlink ref="F190" r:id="rId28"/>
    <hyperlink ref="F194" r:id="rId29"/>
    <hyperlink ref="F201" r:id="rId30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0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21"/>
      <c r="M2" s="321"/>
      <c r="N2" s="321"/>
      <c r="O2" s="321"/>
      <c r="P2" s="321"/>
      <c r="Q2" s="321"/>
      <c r="R2" s="321"/>
      <c r="S2" s="321"/>
      <c r="T2" s="321"/>
      <c r="U2" s="321"/>
      <c r="V2" s="321"/>
      <c r="AT2" s="17" t="s">
        <v>84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81</v>
      </c>
    </row>
    <row r="4" spans="1:46" s="1" customFormat="1" ht="24.95" customHeight="1">
      <c r="B4" s="20"/>
      <c r="D4" s="103" t="s">
        <v>96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64" t="str">
        <f>'Rekapitulace stavby'!K6</f>
        <v>Podolský potok, Heřmanův Městec, těžení sedimentů, oprava úpravy, ř. km 12,300-12,565</v>
      </c>
      <c r="F7" s="365"/>
      <c r="G7" s="365"/>
      <c r="H7" s="365"/>
      <c r="L7" s="20"/>
    </row>
    <row r="8" spans="1:46" s="2" customFormat="1" ht="12" customHeight="1">
      <c r="A8" s="34"/>
      <c r="B8" s="39"/>
      <c r="C8" s="34"/>
      <c r="D8" s="105" t="s">
        <v>97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66" t="s">
        <v>336</v>
      </c>
      <c r="F9" s="367"/>
      <c r="G9" s="367"/>
      <c r="H9" s="367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85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11. 7. 2022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8" t="str">
        <f>'Rekapitulace stavby'!E14</f>
        <v>Vyplň údaj</v>
      </c>
      <c r="F18" s="369"/>
      <c r="G18" s="369"/>
      <c r="H18" s="369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35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70" t="s">
        <v>19</v>
      </c>
      <c r="F27" s="370"/>
      <c r="G27" s="370"/>
      <c r="H27" s="370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37</v>
      </c>
      <c r="E30" s="34"/>
      <c r="F30" s="34"/>
      <c r="G30" s="34"/>
      <c r="H30" s="34"/>
      <c r="I30" s="34"/>
      <c r="J30" s="114">
        <f>ROUND(J81,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39</v>
      </c>
      <c r="G32" s="34"/>
      <c r="H32" s="34"/>
      <c r="I32" s="115" t="s">
        <v>38</v>
      </c>
      <c r="J32" s="115" t="s">
        <v>40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41</v>
      </c>
      <c r="E33" s="105" t="s">
        <v>42</v>
      </c>
      <c r="F33" s="117">
        <f>ROUND((SUM(BE81:BE99)),  2)</f>
        <v>0</v>
      </c>
      <c r="G33" s="34"/>
      <c r="H33" s="34"/>
      <c r="I33" s="118">
        <v>0.21</v>
      </c>
      <c r="J33" s="117">
        <f>ROUND(((SUM(BE81:BE99))*I33),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43</v>
      </c>
      <c r="F34" s="117">
        <f>ROUND((SUM(BF81:BF99)),  2)</f>
        <v>0</v>
      </c>
      <c r="G34" s="34"/>
      <c r="H34" s="34"/>
      <c r="I34" s="118">
        <v>0.15</v>
      </c>
      <c r="J34" s="117">
        <f>ROUND(((SUM(BF81:BF99))*I34),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44</v>
      </c>
      <c r="F35" s="117">
        <f>ROUND((SUM(BG81:BG99)),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45</v>
      </c>
      <c r="F36" s="117">
        <f>ROUND((SUM(BH81:BH99)),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46</v>
      </c>
      <c r="F37" s="117">
        <f>ROUND((SUM(BI81:BI99)),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47</v>
      </c>
      <c r="E39" s="121"/>
      <c r="F39" s="121"/>
      <c r="G39" s="122" t="s">
        <v>48</v>
      </c>
      <c r="H39" s="123" t="s">
        <v>49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99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2" t="str">
        <f>E7</f>
        <v>Podolský potok, Heřmanův Městec, těžení sedimentů, oprava úpravy, ř. km 12,300-12,565</v>
      </c>
      <c r="F48" s="363"/>
      <c r="G48" s="363"/>
      <c r="H48" s="363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97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50" t="str">
        <f>E9</f>
        <v>SO-02 - Odstranění sedimentů</v>
      </c>
      <c r="F50" s="361"/>
      <c r="G50" s="361"/>
      <c r="H50" s="361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11. 7. 2022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Povodí Labe, státní podnik, Hradec Králové</v>
      </c>
      <c r="G54" s="36"/>
      <c r="H54" s="36"/>
      <c r="I54" s="29" t="s">
        <v>31</v>
      </c>
      <c r="J54" s="32" t="str">
        <f>E21</f>
        <v>Agroprojekce Litomyšl,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100</v>
      </c>
      <c r="D57" s="131"/>
      <c r="E57" s="131"/>
      <c r="F57" s="131"/>
      <c r="G57" s="131"/>
      <c r="H57" s="131"/>
      <c r="I57" s="131"/>
      <c r="J57" s="132" t="s">
        <v>101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69</v>
      </c>
      <c r="D59" s="36"/>
      <c r="E59" s="36"/>
      <c r="F59" s="36"/>
      <c r="G59" s="36"/>
      <c r="H59" s="36"/>
      <c r="I59" s="36"/>
      <c r="J59" s="77">
        <f>J81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102</v>
      </c>
    </row>
    <row r="60" spans="1:47" s="9" customFormat="1" ht="24.95" customHeight="1">
      <c r="B60" s="134"/>
      <c r="C60" s="135"/>
      <c r="D60" s="136" t="s">
        <v>103</v>
      </c>
      <c r="E60" s="137"/>
      <c r="F60" s="137"/>
      <c r="G60" s="137"/>
      <c r="H60" s="137"/>
      <c r="I60" s="137"/>
      <c r="J60" s="138">
        <f>J82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104</v>
      </c>
      <c r="E61" s="143"/>
      <c r="F61" s="143"/>
      <c r="G61" s="143"/>
      <c r="H61" s="143"/>
      <c r="I61" s="143"/>
      <c r="J61" s="144">
        <f>J83</f>
        <v>0</v>
      </c>
      <c r="K61" s="141"/>
      <c r="L61" s="145"/>
    </row>
    <row r="62" spans="1:47" s="2" customFormat="1" ht="21.7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0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6.95" customHeight="1">
      <c r="A63" s="34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10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7" spans="1:31" s="2" customFormat="1" ht="6.95" customHeight="1">
      <c r="A67" s="34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24.95" customHeight="1">
      <c r="A68" s="34"/>
      <c r="B68" s="35"/>
      <c r="C68" s="23" t="s">
        <v>105</v>
      </c>
      <c r="D68" s="36"/>
      <c r="E68" s="36"/>
      <c r="F68" s="36"/>
      <c r="G68" s="36"/>
      <c r="H68" s="36"/>
      <c r="I68" s="36"/>
      <c r="J68" s="36"/>
      <c r="K68" s="36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5" customHeight="1">
      <c r="A69" s="34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12" customHeight="1">
      <c r="A70" s="34"/>
      <c r="B70" s="35"/>
      <c r="C70" s="29" t="s">
        <v>16</v>
      </c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6.5" customHeight="1">
      <c r="A71" s="34"/>
      <c r="B71" s="35"/>
      <c r="C71" s="36"/>
      <c r="D71" s="36"/>
      <c r="E71" s="362" t="str">
        <f>E7</f>
        <v>Podolský potok, Heřmanův Městec, těžení sedimentů, oprava úpravy, ř. km 12,300-12,565</v>
      </c>
      <c r="F71" s="363"/>
      <c r="G71" s="363"/>
      <c r="H71" s="363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97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>
      <c r="A73" s="34"/>
      <c r="B73" s="35"/>
      <c r="C73" s="36"/>
      <c r="D73" s="36"/>
      <c r="E73" s="350" t="str">
        <f>E9</f>
        <v>SO-02 - Odstranění sedimentů</v>
      </c>
      <c r="F73" s="361"/>
      <c r="G73" s="361"/>
      <c r="H73" s="361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21</v>
      </c>
      <c r="D75" s="36"/>
      <c r="E75" s="36"/>
      <c r="F75" s="27" t="str">
        <f>F12</f>
        <v xml:space="preserve"> </v>
      </c>
      <c r="G75" s="36"/>
      <c r="H75" s="36"/>
      <c r="I75" s="29" t="s">
        <v>23</v>
      </c>
      <c r="J75" s="59" t="str">
        <f>IF(J12="","",J12)</f>
        <v>11. 7. 2022</v>
      </c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25.7" customHeight="1">
      <c r="A77" s="34"/>
      <c r="B77" s="35"/>
      <c r="C77" s="29" t="s">
        <v>25</v>
      </c>
      <c r="D77" s="36"/>
      <c r="E77" s="36"/>
      <c r="F77" s="27" t="str">
        <f>E15</f>
        <v>Povodí Labe, státní podnik, Hradec Králové</v>
      </c>
      <c r="G77" s="36"/>
      <c r="H77" s="36"/>
      <c r="I77" s="29" t="s">
        <v>31</v>
      </c>
      <c r="J77" s="32" t="str">
        <f>E21</f>
        <v>Agroprojekce Litomyšl, s.r.o.</v>
      </c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5.2" customHeight="1">
      <c r="A78" s="34"/>
      <c r="B78" s="35"/>
      <c r="C78" s="29" t="s">
        <v>29</v>
      </c>
      <c r="D78" s="36"/>
      <c r="E78" s="36"/>
      <c r="F78" s="27" t="str">
        <f>IF(E18="","",E18)</f>
        <v>Vyplň údaj</v>
      </c>
      <c r="G78" s="36"/>
      <c r="H78" s="36"/>
      <c r="I78" s="29" t="s">
        <v>34</v>
      </c>
      <c r="J78" s="32" t="str">
        <f>E24</f>
        <v xml:space="preserve"> 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0.3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11" customFormat="1" ht="29.25" customHeight="1">
      <c r="A80" s="146"/>
      <c r="B80" s="147"/>
      <c r="C80" s="148" t="s">
        <v>106</v>
      </c>
      <c r="D80" s="149" t="s">
        <v>56</v>
      </c>
      <c r="E80" s="149" t="s">
        <v>52</v>
      </c>
      <c r="F80" s="149" t="s">
        <v>53</v>
      </c>
      <c r="G80" s="149" t="s">
        <v>107</v>
      </c>
      <c r="H80" s="149" t="s">
        <v>108</v>
      </c>
      <c r="I80" s="149" t="s">
        <v>109</v>
      </c>
      <c r="J80" s="149" t="s">
        <v>101</v>
      </c>
      <c r="K80" s="150" t="s">
        <v>110</v>
      </c>
      <c r="L80" s="151"/>
      <c r="M80" s="68" t="s">
        <v>19</v>
      </c>
      <c r="N80" s="69" t="s">
        <v>41</v>
      </c>
      <c r="O80" s="69" t="s">
        <v>111</v>
      </c>
      <c r="P80" s="69" t="s">
        <v>112</v>
      </c>
      <c r="Q80" s="69" t="s">
        <v>113</v>
      </c>
      <c r="R80" s="69" t="s">
        <v>114</v>
      </c>
      <c r="S80" s="69" t="s">
        <v>115</v>
      </c>
      <c r="T80" s="70" t="s">
        <v>116</v>
      </c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46"/>
    </row>
    <row r="81" spans="1:65" s="2" customFormat="1" ht="22.9" customHeight="1">
      <c r="A81" s="34"/>
      <c r="B81" s="35"/>
      <c r="C81" s="75" t="s">
        <v>117</v>
      </c>
      <c r="D81" s="36"/>
      <c r="E81" s="36"/>
      <c r="F81" s="36"/>
      <c r="G81" s="36"/>
      <c r="H81" s="36"/>
      <c r="I81" s="36"/>
      <c r="J81" s="152">
        <f>BK81</f>
        <v>0</v>
      </c>
      <c r="K81" s="36"/>
      <c r="L81" s="39"/>
      <c r="M81" s="71"/>
      <c r="N81" s="153"/>
      <c r="O81" s="72"/>
      <c r="P81" s="154">
        <f>P82</f>
        <v>0</v>
      </c>
      <c r="Q81" s="72"/>
      <c r="R81" s="154">
        <f>R82</f>
        <v>0</v>
      </c>
      <c r="S81" s="72"/>
      <c r="T81" s="155">
        <f>T82</f>
        <v>0</v>
      </c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7" t="s">
        <v>70</v>
      </c>
      <c r="AU81" s="17" t="s">
        <v>102</v>
      </c>
      <c r="BK81" s="156">
        <f>BK82</f>
        <v>0</v>
      </c>
    </row>
    <row r="82" spans="1:65" s="12" customFormat="1" ht="25.9" customHeight="1">
      <c r="B82" s="157"/>
      <c r="C82" s="158"/>
      <c r="D82" s="159" t="s">
        <v>70</v>
      </c>
      <c r="E82" s="160" t="s">
        <v>118</v>
      </c>
      <c r="F82" s="160" t="s">
        <v>119</v>
      </c>
      <c r="G82" s="158"/>
      <c r="H82" s="158"/>
      <c r="I82" s="161"/>
      <c r="J82" s="162">
        <f>BK82</f>
        <v>0</v>
      </c>
      <c r="K82" s="158"/>
      <c r="L82" s="163"/>
      <c r="M82" s="164"/>
      <c r="N82" s="165"/>
      <c r="O82" s="165"/>
      <c r="P82" s="166">
        <f>P83</f>
        <v>0</v>
      </c>
      <c r="Q82" s="165"/>
      <c r="R82" s="166">
        <f>R83</f>
        <v>0</v>
      </c>
      <c r="S82" s="165"/>
      <c r="T82" s="167">
        <f>T83</f>
        <v>0</v>
      </c>
      <c r="AR82" s="168" t="s">
        <v>79</v>
      </c>
      <c r="AT82" s="169" t="s">
        <v>70</v>
      </c>
      <c r="AU82" s="169" t="s">
        <v>71</v>
      </c>
      <c r="AY82" s="168" t="s">
        <v>120</v>
      </c>
      <c r="BK82" s="170">
        <f>BK83</f>
        <v>0</v>
      </c>
    </row>
    <row r="83" spans="1:65" s="12" customFormat="1" ht="22.9" customHeight="1">
      <c r="B83" s="157"/>
      <c r="C83" s="158"/>
      <c r="D83" s="159" t="s">
        <v>70</v>
      </c>
      <c r="E83" s="171" t="s">
        <v>79</v>
      </c>
      <c r="F83" s="171" t="s">
        <v>121</v>
      </c>
      <c r="G83" s="158"/>
      <c r="H83" s="158"/>
      <c r="I83" s="161"/>
      <c r="J83" s="172">
        <f>BK83</f>
        <v>0</v>
      </c>
      <c r="K83" s="158"/>
      <c r="L83" s="163"/>
      <c r="M83" s="164"/>
      <c r="N83" s="165"/>
      <c r="O83" s="165"/>
      <c r="P83" s="166">
        <f>SUM(P84:P99)</f>
        <v>0</v>
      </c>
      <c r="Q83" s="165"/>
      <c r="R83" s="166">
        <f>SUM(R84:R99)</f>
        <v>0</v>
      </c>
      <c r="S83" s="165"/>
      <c r="T83" s="167">
        <f>SUM(T84:T99)</f>
        <v>0</v>
      </c>
      <c r="AR83" s="168" t="s">
        <v>79</v>
      </c>
      <c r="AT83" s="169" t="s">
        <v>70</v>
      </c>
      <c r="AU83" s="169" t="s">
        <v>79</v>
      </c>
      <c r="AY83" s="168" t="s">
        <v>120</v>
      </c>
      <c r="BK83" s="170">
        <f>SUM(BK84:BK99)</f>
        <v>0</v>
      </c>
    </row>
    <row r="84" spans="1:65" s="2" customFormat="1" ht="21.75" customHeight="1">
      <c r="A84" s="34"/>
      <c r="B84" s="35"/>
      <c r="C84" s="173" t="s">
        <v>79</v>
      </c>
      <c r="D84" s="173" t="s">
        <v>122</v>
      </c>
      <c r="E84" s="174" t="s">
        <v>337</v>
      </c>
      <c r="F84" s="175" t="s">
        <v>338</v>
      </c>
      <c r="G84" s="176" t="s">
        <v>339</v>
      </c>
      <c r="H84" s="177">
        <v>10</v>
      </c>
      <c r="I84" s="178"/>
      <c r="J84" s="179">
        <f>ROUND(I84*H84,2)</f>
        <v>0</v>
      </c>
      <c r="K84" s="175" t="s">
        <v>126</v>
      </c>
      <c r="L84" s="39"/>
      <c r="M84" s="180" t="s">
        <v>19</v>
      </c>
      <c r="N84" s="181" t="s">
        <v>42</v>
      </c>
      <c r="O84" s="64"/>
      <c r="P84" s="182">
        <f>O84*H84</f>
        <v>0</v>
      </c>
      <c r="Q84" s="182">
        <v>0</v>
      </c>
      <c r="R84" s="182">
        <f>Q84*H84</f>
        <v>0</v>
      </c>
      <c r="S84" s="182">
        <v>0</v>
      </c>
      <c r="T84" s="183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84" t="s">
        <v>127</v>
      </c>
      <c r="AT84" s="184" t="s">
        <v>122</v>
      </c>
      <c r="AU84" s="184" t="s">
        <v>81</v>
      </c>
      <c r="AY84" s="17" t="s">
        <v>120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17" t="s">
        <v>79</v>
      </c>
      <c r="BK84" s="185">
        <f>ROUND(I84*H84,2)</f>
        <v>0</v>
      </c>
      <c r="BL84" s="17" t="s">
        <v>127</v>
      </c>
      <c r="BM84" s="184" t="s">
        <v>340</v>
      </c>
    </row>
    <row r="85" spans="1:65" s="2" customFormat="1" ht="19.5">
      <c r="A85" s="34"/>
      <c r="B85" s="35"/>
      <c r="C85" s="36"/>
      <c r="D85" s="186" t="s">
        <v>129</v>
      </c>
      <c r="E85" s="36"/>
      <c r="F85" s="187" t="s">
        <v>341</v>
      </c>
      <c r="G85" s="36"/>
      <c r="H85" s="36"/>
      <c r="I85" s="188"/>
      <c r="J85" s="36"/>
      <c r="K85" s="36"/>
      <c r="L85" s="39"/>
      <c r="M85" s="189"/>
      <c r="N85" s="190"/>
      <c r="O85" s="64"/>
      <c r="P85" s="64"/>
      <c r="Q85" s="64"/>
      <c r="R85" s="64"/>
      <c r="S85" s="64"/>
      <c r="T85" s="65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7" t="s">
        <v>129</v>
      </c>
      <c r="AU85" s="17" t="s">
        <v>81</v>
      </c>
    </row>
    <row r="86" spans="1:65" s="2" customFormat="1">
      <c r="A86" s="34"/>
      <c r="B86" s="35"/>
      <c r="C86" s="36"/>
      <c r="D86" s="191" t="s">
        <v>131</v>
      </c>
      <c r="E86" s="36"/>
      <c r="F86" s="192" t="s">
        <v>342</v>
      </c>
      <c r="G86" s="36"/>
      <c r="H86" s="36"/>
      <c r="I86" s="188"/>
      <c r="J86" s="36"/>
      <c r="K86" s="36"/>
      <c r="L86" s="39"/>
      <c r="M86" s="189"/>
      <c r="N86" s="190"/>
      <c r="O86" s="64"/>
      <c r="P86" s="64"/>
      <c r="Q86" s="64"/>
      <c r="R86" s="64"/>
      <c r="S86" s="64"/>
      <c r="T86" s="65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131</v>
      </c>
      <c r="AU86" s="17" t="s">
        <v>81</v>
      </c>
    </row>
    <row r="87" spans="1:65" s="13" customFormat="1">
      <c r="B87" s="193"/>
      <c r="C87" s="194"/>
      <c r="D87" s="186" t="s">
        <v>133</v>
      </c>
      <c r="E87" s="195" t="s">
        <v>19</v>
      </c>
      <c r="F87" s="196" t="s">
        <v>343</v>
      </c>
      <c r="G87" s="194"/>
      <c r="H87" s="197">
        <v>10</v>
      </c>
      <c r="I87" s="198"/>
      <c r="J87" s="194"/>
      <c r="K87" s="194"/>
      <c r="L87" s="199"/>
      <c r="M87" s="200"/>
      <c r="N87" s="201"/>
      <c r="O87" s="201"/>
      <c r="P87" s="201"/>
      <c r="Q87" s="201"/>
      <c r="R87" s="201"/>
      <c r="S87" s="201"/>
      <c r="T87" s="202"/>
      <c r="AT87" s="203" t="s">
        <v>133</v>
      </c>
      <c r="AU87" s="203" t="s">
        <v>81</v>
      </c>
      <c r="AV87" s="13" t="s">
        <v>81</v>
      </c>
      <c r="AW87" s="13" t="s">
        <v>33</v>
      </c>
      <c r="AX87" s="13" t="s">
        <v>79</v>
      </c>
      <c r="AY87" s="203" t="s">
        <v>120</v>
      </c>
    </row>
    <row r="88" spans="1:65" s="2" customFormat="1" ht="21.75" customHeight="1">
      <c r="A88" s="34"/>
      <c r="B88" s="35"/>
      <c r="C88" s="173" t="s">
        <v>81</v>
      </c>
      <c r="D88" s="173" t="s">
        <v>122</v>
      </c>
      <c r="E88" s="174" t="s">
        <v>344</v>
      </c>
      <c r="F88" s="175" t="s">
        <v>345</v>
      </c>
      <c r="G88" s="176" t="s">
        <v>339</v>
      </c>
      <c r="H88" s="177">
        <v>10</v>
      </c>
      <c r="I88" s="178"/>
      <c r="J88" s="179">
        <f>ROUND(I88*H88,2)</f>
        <v>0</v>
      </c>
      <c r="K88" s="175" t="s">
        <v>126</v>
      </c>
      <c r="L88" s="39"/>
      <c r="M88" s="180" t="s">
        <v>19</v>
      </c>
      <c r="N88" s="181" t="s">
        <v>42</v>
      </c>
      <c r="O88" s="64"/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4" t="s">
        <v>127</v>
      </c>
      <c r="AT88" s="184" t="s">
        <v>122</v>
      </c>
      <c r="AU88" s="184" t="s">
        <v>81</v>
      </c>
      <c r="AY88" s="17" t="s">
        <v>120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17" t="s">
        <v>79</v>
      </c>
      <c r="BK88" s="185">
        <f>ROUND(I88*H88,2)</f>
        <v>0</v>
      </c>
      <c r="BL88" s="17" t="s">
        <v>127</v>
      </c>
      <c r="BM88" s="184" t="s">
        <v>346</v>
      </c>
    </row>
    <row r="89" spans="1:65" s="2" customFormat="1" ht="19.5">
      <c r="A89" s="34"/>
      <c r="B89" s="35"/>
      <c r="C89" s="36"/>
      <c r="D89" s="186" t="s">
        <v>129</v>
      </c>
      <c r="E89" s="36"/>
      <c r="F89" s="187" t="s">
        <v>347</v>
      </c>
      <c r="G89" s="36"/>
      <c r="H89" s="36"/>
      <c r="I89" s="188"/>
      <c r="J89" s="36"/>
      <c r="K89" s="36"/>
      <c r="L89" s="39"/>
      <c r="M89" s="189"/>
      <c r="N89" s="190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129</v>
      </c>
      <c r="AU89" s="17" t="s">
        <v>81</v>
      </c>
    </row>
    <row r="90" spans="1:65" s="2" customFormat="1">
      <c r="A90" s="34"/>
      <c r="B90" s="35"/>
      <c r="C90" s="36"/>
      <c r="D90" s="191" t="s">
        <v>131</v>
      </c>
      <c r="E90" s="36"/>
      <c r="F90" s="192" t="s">
        <v>348</v>
      </c>
      <c r="G90" s="36"/>
      <c r="H90" s="36"/>
      <c r="I90" s="188"/>
      <c r="J90" s="36"/>
      <c r="K90" s="36"/>
      <c r="L90" s="39"/>
      <c r="M90" s="189"/>
      <c r="N90" s="190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131</v>
      </c>
      <c r="AU90" s="17" t="s">
        <v>81</v>
      </c>
    </row>
    <row r="91" spans="1:65" s="13" customFormat="1">
      <c r="B91" s="193"/>
      <c r="C91" s="194"/>
      <c r="D91" s="186" t="s">
        <v>133</v>
      </c>
      <c r="E91" s="195" t="s">
        <v>19</v>
      </c>
      <c r="F91" s="196" t="s">
        <v>349</v>
      </c>
      <c r="G91" s="194"/>
      <c r="H91" s="197">
        <v>10</v>
      </c>
      <c r="I91" s="198"/>
      <c r="J91" s="194"/>
      <c r="K91" s="194"/>
      <c r="L91" s="199"/>
      <c r="M91" s="200"/>
      <c r="N91" s="201"/>
      <c r="O91" s="201"/>
      <c r="P91" s="201"/>
      <c r="Q91" s="201"/>
      <c r="R91" s="201"/>
      <c r="S91" s="201"/>
      <c r="T91" s="202"/>
      <c r="AT91" s="203" t="s">
        <v>133</v>
      </c>
      <c r="AU91" s="203" t="s">
        <v>81</v>
      </c>
      <c r="AV91" s="13" t="s">
        <v>81</v>
      </c>
      <c r="AW91" s="13" t="s">
        <v>33</v>
      </c>
      <c r="AX91" s="13" t="s">
        <v>79</v>
      </c>
      <c r="AY91" s="203" t="s">
        <v>120</v>
      </c>
    </row>
    <row r="92" spans="1:65" s="2" customFormat="1" ht="16.5" customHeight="1">
      <c r="A92" s="34"/>
      <c r="B92" s="35"/>
      <c r="C92" s="173" t="s">
        <v>142</v>
      </c>
      <c r="D92" s="173" t="s">
        <v>122</v>
      </c>
      <c r="E92" s="174" t="s">
        <v>350</v>
      </c>
      <c r="F92" s="175" t="s">
        <v>351</v>
      </c>
      <c r="G92" s="176" t="s">
        <v>325</v>
      </c>
      <c r="H92" s="177">
        <v>18</v>
      </c>
      <c r="I92" s="178"/>
      <c r="J92" s="179">
        <f>ROUND(I92*H92,2)</f>
        <v>0</v>
      </c>
      <c r="K92" s="175" t="s">
        <v>126</v>
      </c>
      <c r="L92" s="39"/>
      <c r="M92" s="180" t="s">
        <v>19</v>
      </c>
      <c r="N92" s="181" t="s">
        <v>42</v>
      </c>
      <c r="O92" s="64"/>
      <c r="P92" s="182">
        <f>O92*H92</f>
        <v>0</v>
      </c>
      <c r="Q92" s="182">
        <v>0</v>
      </c>
      <c r="R92" s="182">
        <f>Q92*H92</f>
        <v>0</v>
      </c>
      <c r="S92" s="182">
        <v>0</v>
      </c>
      <c r="T92" s="183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4" t="s">
        <v>127</v>
      </c>
      <c r="AT92" s="184" t="s">
        <v>122</v>
      </c>
      <c r="AU92" s="184" t="s">
        <v>81</v>
      </c>
      <c r="AY92" s="17" t="s">
        <v>120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17" t="s">
        <v>79</v>
      </c>
      <c r="BK92" s="185">
        <f>ROUND(I92*H92,2)</f>
        <v>0</v>
      </c>
      <c r="BL92" s="17" t="s">
        <v>127</v>
      </c>
      <c r="BM92" s="184" t="s">
        <v>352</v>
      </c>
    </row>
    <row r="93" spans="1:65" s="2" customFormat="1" ht="19.5">
      <c r="A93" s="34"/>
      <c r="B93" s="35"/>
      <c r="C93" s="36"/>
      <c r="D93" s="186" t="s">
        <v>129</v>
      </c>
      <c r="E93" s="36"/>
      <c r="F93" s="187" t="s">
        <v>353</v>
      </c>
      <c r="G93" s="36"/>
      <c r="H93" s="36"/>
      <c r="I93" s="188"/>
      <c r="J93" s="36"/>
      <c r="K93" s="36"/>
      <c r="L93" s="39"/>
      <c r="M93" s="189"/>
      <c r="N93" s="190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129</v>
      </c>
      <c r="AU93" s="17" t="s">
        <v>81</v>
      </c>
    </row>
    <row r="94" spans="1:65" s="2" customFormat="1">
      <c r="A94" s="34"/>
      <c r="B94" s="35"/>
      <c r="C94" s="36"/>
      <c r="D94" s="191" t="s">
        <v>131</v>
      </c>
      <c r="E94" s="36"/>
      <c r="F94" s="192" t="s">
        <v>354</v>
      </c>
      <c r="G94" s="36"/>
      <c r="H94" s="36"/>
      <c r="I94" s="188"/>
      <c r="J94" s="36"/>
      <c r="K94" s="36"/>
      <c r="L94" s="39"/>
      <c r="M94" s="189"/>
      <c r="N94" s="190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131</v>
      </c>
      <c r="AU94" s="17" t="s">
        <v>81</v>
      </c>
    </row>
    <row r="95" spans="1:65" s="13" customFormat="1">
      <c r="B95" s="193"/>
      <c r="C95" s="194"/>
      <c r="D95" s="186" t="s">
        <v>133</v>
      </c>
      <c r="E95" s="195" t="s">
        <v>19</v>
      </c>
      <c r="F95" s="196" t="s">
        <v>355</v>
      </c>
      <c r="G95" s="194"/>
      <c r="H95" s="197">
        <v>18</v>
      </c>
      <c r="I95" s="198"/>
      <c r="J95" s="194"/>
      <c r="K95" s="194"/>
      <c r="L95" s="199"/>
      <c r="M95" s="200"/>
      <c r="N95" s="201"/>
      <c r="O95" s="201"/>
      <c r="P95" s="201"/>
      <c r="Q95" s="201"/>
      <c r="R95" s="201"/>
      <c r="S95" s="201"/>
      <c r="T95" s="202"/>
      <c r="AT95" s="203" t="s">
        <v>133</v>
      </c>
      <c r="AU95" s="203" t="s">
        <v>81</v>
      </c>
      <c r="AV95" s="13" t="s">
        <v>81</v>
      </c>
      <c r="AW95" s="13" t="s">
        <v>33</v>
      </c>
      <c r="AX95" s="13" t="s">
        <v>79</v>
      </c>
      <c r="AY95" s="203" t="s">
        <v>120</v>
      </c>
    </row>
    <row r="96" spans="1:65" s="2" customFormat="1" ht="16.5" customHeight="1">
      <c r="A96" s="34"/>
      <c r="B96" s="35"/>
      <c r="C96" s="173" t="s">
        <v>127</v>
      </c>
      <c r="D96" s="173" t="s">
        <v>122</v>
      </c>
      <c r="E96" s="174" t="s">
        <v>356</v>
      </c>
      <c r="F96" s="175" t="s">
        <v>357</v>
      </c>
      <c r="G96" s="176" t="s">
        <v>339</v>
      </c>
      <c r="H96" s="177">
        <v>10</v>
      </c>
      <c r="I96" s="178"/>
      <c r="J96" s="179">
        <f>ROUND(I96*H96,2)</f>
        <v>0</v>
      </c>
      <c r="K96" s="175" t="s">
        <v>126</v>
      </c>
      <c r="L96" s="39"/>
      <c r="M96" s="180" t="s">
        <v>19</v>
      </c>
      <c r="N96" s="181" t="s">
        <v>42</v>
      </c>
      <c r="O96" s="64"/>
      <c r="P96" s="182">
        <f>O96*H96</f>
        <v>0</v>
      </c>
      <c r="Q96" s="182">
        <v>0</v>
      </c>
      <c r="R96" s="182">
        <f>Q96*H96</f>
        <v>0</v>
      </c>
      <c r="S96" s="182">
        <v>0</v>
      </c>
      <c r="T96" s="183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127</v>
      </c>
      <c r="AT96" s="184" t="s">
        <v>122</v>
      </c>
      <c r="AU96" s="184" t="s">
        <v>81</v>
      </c>
      <c r="AY96" s="17" t="s">
        <v>120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7" t="s">
        <v>79</v>
      </c>
      <c r="BK96" s="185">
        <f>ROUND(I96*H96,2)</f>
        <v>0</v>
      </c>
      <c r="BL96" s="17" t="s">
        <v>127</v>
      </c>
      <c r="BM96" s="184" t="s">
        <v>358</v>
      </c>
    </row>
    <row r="97" spans="1:51" s="2" customFormat="1">
      <c r="A97" s="34"/>
      <c r="B97" s="35"/>
      <c r="C97" s="36"/>
      <c r="D97" s="186" t="s">
        <v>129</v>
      </c>
      <c r="E97" s="36"/>
      <c r="F97" s="187" t="s">
        <v>359</v>
      </c>
      <c r="G97" s="36"/>
      <c r="H97" s="36"/>
      <c r="I97" s="188"/>
      <c r="J97" s="36"/>
      <c r="K97" s="36"/>
      <c r="L97" s="39"/>
      <c r="M97" s="189"/>
      <c r="N97" s="190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129</v>
      </c>
      <c r="AU97" s="17" t="s">
        <v>81</v>
      </c>
    </row>
    <row r="98" spans="1:51" s="2" customFormat="1">
      <c r="A98" s="34"/>
      <c r="B98" s="35"/>
      <c r="C98" s="36"/>
      <c r="D98" s="191" t="s">
        <v>131</v>
      </c>
      <c r="E98" s="36"/>
      <c r="F98" s="192" t="s">
        <v>360</v>
      </c>
      <c r="G98" s="36"/>
      <c r="H98" s="36"/>
      <c r="I98" s="188"/>
      <c r="J98" s="36"/>
      <c r="K98" s="36"/>
      <c r="L98" s="39"/>
      <c r="M98" s="189"/>
      <c r="N98" s="190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131</v>
      </c>
      <c r="AU98" s="17" t="s">
        <v>81</v>
      </c>
    </row>
    <row r="99" spans="1:51" s="13" customFormat="1">
      <c r="B99" s="193"/>
      <c r="C99" s="194"/>
      <c r="D99" s="186" t="s">
        <v>133</v>
      </c>
      <c r="E99" s="195" t="s">
        <v>19</v>
      </c>
      <c r="F99" s="196" t="s">
        <v>349</v>
      </c>
      <c r="G99" s="194"/>
      <c r="H99" s="197">
        <v>10</v>
      </c>
      <c r="I99" s="198"/>
      <c r="J99" s="194"/>
      <c r="K99" s="194"/>
      <c r="L99" s="199"/>
      <c r="M99" s="204"/>
      <c r="N99" s="205"/>
      <c r="O99" s="205"/>
      <c r="P99" s="205"/>
      <c r="Q99" s="205"/>
      <c r="R99" s="205"/>
      <c r="S99" s="205"/>
      <c r="T99" s="206"/>
      <c r="AT99" s="203" t="s">
        <v>133</v>
      </c>
      <c r="AU99" s="203" t="s">
        <v>81</v>
      </c>
      <c r="AV99" s="13" t="s">
        <v>81</v>
      </c>
      <c r="AW99" s="13" t="s">
        <v>33</v>
      </c>
      <c r="AX99" s="13" t="s">
        <v>79</v>
      </c>
      <c r="AY99" s="203" t="s">
        <v>120</v>
      </c>
    </row>
    <row r="100" spans="1:51" s="2" customFormat="1" ht="6.95" customHeight="1">
      <c r="A100" s="34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39"/>
      <c r="M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</sheetData>
  <sheetProtection algorithmName="SHA-512" hashValue="ihEj8/65mBFi+QF6qQVloJ2RPscotbuNsizHFQiV54mAMDgNgaL0bbpzjNv3mZlLF9kEXbc2RQypK4oQbxJWiA==" saltValue="8Q5fraxyY3qSOxF6bLchLcJl3uYf0m7owLl2/jCMn3P4U6UEA8fmbnBmcQUsK0kEoJeYsKitYzQxqWo7DnDlbw==" spinCount="100000" sheet="1" objects="1" scenarios="1" formatColumns="0" formatRows="0" autoFilter="0"/>
  <autoFilter ref="C80:K99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hyperlinks>
    <hyperlink ref="F86" r:id="rId1"/>
    <hyperlink ref="F90" r:id="rId2"/>
    <hyperlink ref="F94" r:id="rId3"/>
    <hyperlink ref="F98" r:id="rId4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7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21"/>
      <c r="M2" s="321"/>
      <c r="N2" s="321"/>
      <c r="O2" s="321"/>
      <c r="P2" s="321"/>
      <c r="Q2" s="321"/>
      <c r="R2" s="321"/>
      <c r="S2" s="321"/>
      <c r="T2" s="321"/>
      <c r="U2" s="321"/>
      <c r="V2" s="321"/>
      <c r="AT2" s="17" t="s">
        <v>88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81</v>
      </c>
    </row>
    <row r="4" spans="1:46" s="1" customFormat="1" ht="24.95" customHeight="1">
      <c r="B4" s="20"/>
      <c r="D4" s="103" t="s">
        <v>96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64" t="str">
        <f>'Rekapitulace stavby'!K6</f>
        <v>Podolský potok, Heřmanův Městec, těžení sedimentů, oprava úpravy, ř. km 12,300-12,565</v>
      </c>
      <c r="F7" s="365"/>
      <c r="G7" s="365"/>
      <c r="H7" s="365"/>
      <c r="L7" s="20"/>
    </row>
    <row r="8" spans="1:46" s="2" customFormat="1" ht="12" customHeight="1">
      <c r="A8" s="34"/>
      <c r="B8" s="39"/>
      <c r="C8" s="34"/>
      <c r="D8" s="105" t="s">
        <v>97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66" t="s">
        <v>361</v>
      </c>
      <c r="F9" s="367"/>
      <c r="G9" s="367"/>
      <c r="H9" s="367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85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11. 7. 2022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8" t="str">
        <f>'Rekapitulace stavby'!E14</f>
        <v>Vyplň údaj</v>
      </c>
      <c r="F18" s="369"/>
      <c r="G18" s="369"/>
      <c r="H18" s="369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35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70" t="s">
        <v>19</v>
      </c>
      <c r="F27" s="370"/>
      <c r="G27" s="370"/>
      <c r="H27" s="370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37</v>
      </c>
      <c r="E30" s="34"/>
      <c r="F30" s="34"/>
      <c r="G30" s="34"/>
      <c r="H30" s="34"/>
      <c r="I30" s="34"/>
      <c r="J30" s="114">
        <f>ROUND(J87,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39</v>
      </c>
      <c r="G32" s="34"/>
      <c r="H32" s="34"/>
      <c r="I32" s="115" t="s">
        <v>38</v>
      </c>
      <c r="J32" s="115" t="s">
        <v>40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41</v>
      </c>
      <c r="E33" s="105" t="s">
        <v>42</v>
      </c>
      <c r="F33" s="117">
        <f>ROUND((SUM(BE87:BE276)),  2)</f>
        <v>0</v>
      </c>
      <c r="G33" s="34"/>
      <c r="H33" s="34"/>
      <c r="I33" s="118">
        <v>0.21</v>
      </c>
      <c r="J33" s="117">
        <f>ROUND(((SUM(BE87:BE276))*I33),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43</v>
      </c>
      <c r="F34" s="117">
        <f>ROUND((SUM(BF87:BF276)),  2)</f>
        <v>0</v>
      </c>
      <c r="G34" s="34"/>
      <c r="H34" s="34"/>
      <c r="I34" s="118">
        <v>0.15</v>
      </c>
      <c r="J34" s="117">
        <f>ROUND(((SUM(BF87:BF276))*I34),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44</v>
      </c>
      <c r="F35" s="117">
        <f>ROUND((SUM(BG87:BG276)),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45</v>
      </c>
      <c r="F36" s="117">
        <f>ROUND((SUM(BH87:BH276)),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46</v>
      </c>
      <c r="F37" s="117">
        <f>ROUND((SUM(BI87:BI276)),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47</v>
      </c>
      <c r="E39" s="121"/>
      <c r="F39" s="121"/>
      <c r="G39" s="122" t="s">
        <v>48</v>
      </c>
      <c r="H39" s="123" t="s">
        <v>49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99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2" t="str">
        <f>E7</f>
        <v>Podolský potok, Heřmanův Městec, těžení sedimentů, oprava úpravy, ř. km 12,300-12,565</v>
      </c>
      <c r="F48" s="363"/>
      <c r="G48" s="363"/>
      <c r="H48" s="363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97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50" t="str">
        <f>E9</f>
        <v>SO-03 - Lokální oprava opevnění</v>
      </c>
      <c r="F50" s="361"/>
      <c r="G50" s="361"/>
      <c r="H50" s="361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11. 7. 2022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Povodí Labe, státní podnik, Hradec Králové</v>
      </c>
      <c r="G54" s="36"/>
      <c r="H54" s="36"/>
      <c r="I54" s="29" t="s">
        <v>31</v>
      </c>
      <c r="J54" s="32" t="str">
        <f>E21</f>
        <v>Agroprojekce Litomyšl,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100</v>
      </c>
      <c r="D57" s="131"/>
      <c r="E57" s="131"/>
      <c r="F57" s="131"/>
      <c r="G57" s="131"/>
      <c r="H57" s="131"/>
      <c r="I57" s="131"/>
      <c r="J57" s="132" t="s">
        <v>101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69</v>
      </c>
      <c r="D59" s="36"/>
      <c r="E59" s="36"/>
      <c r="F59" s="36"/>
      <c r="G59" s="36"/>
      <c r="H59" s="36"/>
      <c r="I59" s="36"/>
      <c r="J59" s="77">
        <f>J87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102</v>
      </c>
    </row>
    <row r="60" spans="1:47" s="9" customFormat="1" ht="24.95" customHeight="1">
      <c r="B60" s="134"/>
      <c r="C60" s="135"/>
      <c r="D60" s="136" t="s">
        <v>103</v>
      </c>
      <c r="E60" s="137"/>
      <c r="F60" s="137"/>
      <c r="G60" s="137"/>
      <c r="H60" s="137"/>
      <c r="I60" s="137"/>
      <c r="J60" s="138">
        <f>J88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104</v>
      </c>
      <c r="E61" s="143"/>
      <c r="F61" s="143"/>
      <c r="G61" s="143"/>
      <c r="H61" s="143"/>
      <c r="I61" s="143"/>
      <c r="J61" s="144">
        <f>J89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362</v>
      </c>
      <c r="E62" s="143"/>
      <c r="F62" s="143"/>
      <c r="G62" s="143"/>
      <c r="H62" s="143"/>
      <c r="I62" s="143"/>
      <c r="J62" s="144">
        <f>J193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363</v>
      </c>
      <c r="E63" s="143"/>
      <c r="F63" s="143"/>
      <c r="G63" s="143"/>
      <c r="H63" s="143"/>
      <c r="I63" s="143"/>
      <c r="J63" s="144">
        <f>J213</f>
        <v>0</v>
      </c>
      <c r="K63" s="141"/>
      <c r="L63" s="145"/>
    </row>
    <row r="64" spans="1:47" s="10" customFormat="1" ht="19.899999999999999" customHeight="1">
      <c r="B64" s="140"/>
      <c r="C64" s="141"/>
      <c r="D64" s="142" t="s">
        <v>364</v>
      </c>
      <c r="E64" s="143"/>
      <c r="F64" s="143"/>
      <c r="G64" s="143"/>
      <c r="H64" s="143"/>
      <c r="I64" s="143"/>
      <c r="J64" s="144">
        <f>J245</f>
        <v>0</v>
      </c>
      <c r="K64" s="141"/>
      <c r="L64" s="145"/>
    </row>
    <row r="65" spans="1:31" s="10" customFormat="1" ht="19.899999999999999" customHeight="1">
      <c r="B65" s="140"/>
      <c r="C65" s="141"/>
      <c r="D65" s="142" t="s">
        <v>365</v>
      </c>
      <c r="E65" s="143"/>
      <c r="F65" s="143"/>
      <c r="G65" s="143"/>
      <c r="H65" s="143"/>
      <c r="I65" s="143"/>
      <c r="J65" s="144">
        <f>J255</f>
        <v>0</v>
      </c>
      <c r="K65" s="141"/>
      <c r="L65" s="145"/>
    </row>
    <row r="66" spans="1:31" s="10" customFormat="1" ht="19.899999999999999" customHeight="1">
      <c r="B66" s="140"/>
      <c r="C66" s="141"/>
      <c r="D66" s="142" t="s">
        <v>366</v>
      </c>
      <c r="E66" s="143"/>
      <c r="F66" s="143"/>
      <c r="G66" s="143"/>
      <c r="H66" s="143"/>
      <c r="I66" s="143"/>
      <c r="J66" s="144">
        <f>J260</f>
        <v>0</v>
      </c>
      <c r="K66" s="141"/>
      <c r="L66" s="145"/>
    </row>
    <row r="67" spans="1:31" s="10" customFormat="1" ht="19.899999999999999" customHeight="1">
      <c r="B67" s="140"/>
      <c r="C67" s="141"/>
      <c r="D67" s="142" t="s">
        <v>367</v>
      </c>
      <c r="E67" s="143"/>
      <c r="F67" s="143"/>
      <c r="G67" s="143"/>
      <c r="H67" s="143"/>
      <c r="I67" s="143"/>
      <c r="J67" s="144">
        <f>J273</f>
        <v>0</v>
      </c>
      <c r="K67" s="141"/>
      <c r="L67" s="145"/>
    </row>
    <row r="68" spans="1:31" s="2" customFormat="1" ht="21.75" customHeight="1">
      <c r="A68" s="34"/>
      <c r="B68" s="35"/>
      <c r="C68" s="36"/>
      <c r="D68" s="36"/>
      <c r="E68" s="36"/>
      <c r="F68" s="36"/>
      <c r="G68" s="36"/>
      <c r="H68" s="36"/>
      <c r="I68" s="36"/>
      <c r="J68" s="36"/>
      <c r="K68" s="36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5" customHeight="1">
      <c r="A69" s="34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3" spans="1:31" s="2" customFormat="1" ht="6.95" customHeight="1">
      <c r="A73" s="34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24.95" customHeight="1">
      <c r="A74" s="34"/>
      <c r="B74" s="35"/>
      <c r="C74" s="23" t="s">
        <v>105</v>
      </c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16</v>
      </c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6.5" customHeight="1">
      <c r="A77" s="34"/>
      <c r="B77" s="35"/>
      <c r="C77" s="36"/>
      <c r="D77" s="36"/>
      <c r="E77" s="362" t="str">
        <f>E7</f>
        <v>Podolský potok, Heřmanův Městec, těžení sedimentů, oprava úpravy, ř. km 12,300-12,565</v>
      </c>
      <c r="F77" s="363"/>
      <c r="G77" s="363"/>
      <c r="H77" s="363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97</v>
      </c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6.5" customHeight="1">
      <c r="A79" s="34"/>
      <c r="B79" s="35"/>
      <c r="C79" s="36"/>
      <c r="D79" s="36"/>
      <c r="E79" s="350" t="str">
        <f>E9</f>
        <v>SO-03 - Lokální oprava opevnění</v>
      </c>
      <c r="F79" s="361"/>
      <c r="G79" s="361"/>
      <c r="H79" s="361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21</v>
      </c>
      <c r="D81" s="36"/>
      <c r="E81" s="36"/>
      <c r="F81" s="27" t="str">
        <f>F12</f>
        <v xml:space="preserve"> </v>
      </c>
      <c r="G81" s="36"/>
      <c r="H81" s="36"/>
      <c r="I81" s="29" t="s">
        <v>23</v>
      </c>
      <c r="J81" s="59" t="str">
        <f>IF(J12="","",J12)</f>
        <v>11. 7. 2022</v>
      </c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25.7" customHeight="1">
      <c r="A83" s="34"/>
      <c r="B83" s="35"/>
      <c r="C83" s="29" t="s">
        <v>25</v>
      </c>
      <c r="D83" s="36"/>
      <c r="E83" s="36"/>
      <c r="F83" s="27" t="str">
        <f>E15</f>
        <v>Povodí Labe, státní podnik, Hradec Králové</v>
      </c>
      <c r="G83" s="36"/>
      <c r="H83" s="36"/>
      <c r="I83" s="29" t="s">
        <v>31</v>
      </c>
      <c r="J83" s="32" t="str">
        <f>E21</f>
        <v>Agroprojekce Litomyšl, s.r.o.</v>
      </c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2" customHeight="1">
      <c r="A84" s="34"/>
      <c r="B84" s="35"/>
      <c r="C84" s="29" t="s">
        <v>29</v>
      </c>
      <c r="D84" s="36"/>
      <c r="E84" s="36"/>
      <c r="F84" s="27" t="str">
        <f>IF(E18="","",E18)</f>
        <v>Vyplň údaj</v>
      </c>
      <c r="G84" s="36"/>
      <c r="H84" s="36"/>
      <c r="I84" s="29" t="s">
        <v>34</v>
      </c>
      <c r="J84" s="32" t="str">
        <f>E24</f>
        <v xml:space="preserve"> </v>
      </c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0.3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0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11" customFormat="1" ht="29.25" customHeight="1">
      <c r="A86" s="146"/>
      <c r="B86" s="147"/>
      <c r="C86" s="148" t="s">
        <v>106</v>
      </c>
      <c r="D86" s="149" t="s">
        <v>56</v>
      </c>
      <c r="E86" s="149" t="s">
        <v>52</v>
      </c>
      <c r="F86" s="149" t="s">
        <v>53</v>
      </c>
      <c r="G86" s="149" t="s">
        <v>107</v>
      </c>
      <c r="H86" s="149" t="s">
        <v>108</v>
      </c>
      <c r="I86" s="149" t="s">
        <v>109</v>
      </c>
      <c r="J86" s="149" t="s">
        <v>101</v>
      </c>
      <c r="K86" s="150" t="s">
        <v>110</v>
      </c>
      <c r="L86" s="151"/>
      <c r="M86" s="68" t="s">
        <v>19</v>
      </c>
      <c r="N86" s="69" t="s">
        <v>41</v>
      </c>
      <c r="O86" s="69" t="s">
        <v>111</v>
      </c>
      <c r="P86" s="69" t="s">
        <v>112</v>
      </c>
      <c r="Q86" s="69" t="s">
        <v>113</v>
      </c>
      <c r="R86" s="69" t="s">
        <v>114</v>
      </c>
      <c r="S86" s="69" t="s">
        <v>115</v>
      </c>
      <c r="T86" s="70" t="s">
        <v>116</v>
      </c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46"/>
    </row>
    <row r="87" spans="1:65" s="2" customFormat="1" ht="22.9" customHeight="1">
      <c r="A87" s="34"/>
      <c r="B87" s="35"/>
      <c r="C87" s="75" t="s">
        <v>117</v>
      </c>
      <c r="D87" s="36"/>
      <c r="E87" s="36"/>
      <c r="F87" s="36"/>
      <c r="G87" s="36"/>
      <c r="H87" s="36"/>
      <c r="I87" s="36"/>
      <c r="J87" s="152">
        <f>BK87</f>
        <v>0</v>
      </c>
      <c r="K87" s="36"/>
      <c r="L87" s="39"/>
      <c r="M87" s="71"/>
      <c r="N87" s="153"/>
      <c r="O87" s="72"/>
      <c r="P87" s="154">
        <f>P88</f>
        <v>0</v>
      </c>
      <c r="Q87" s="72"/>
      <c r="R87" s="154">
        <f>R88</f>
        <v>341.23472005000002</v>
      </c>
      <c r="S87" s="72"/>
      <c r="T87" s="155">
        <f>T88</f>
        <v>3.0600000000000005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70</v>
      </c>
      <c r="AU87" s="17" t="s">
        <v>102</v>
      </c>
      <c r="BK87" s="156">
        <f>BK88</f>
        <v>0</v>
      </c>
    </row>
    <row r="88" spans="1:65" s="12" customFormat="1" ht="25.9" customHeight="1">
      <c r="B88" s="157"/>
      <c r="C88" s="158"/>
      <c r="D88" s="159" t="s">
        <v>70</v>
      </c>
      <c r="E88" s="160" t="s">
        <v>118</v>
      </c>
      <c r="F88" s="160" t="s">
        <v>119</v>
      </c>
      <c r="G88" s="158"/>
      <c r="H88" s="158"/>
      <c r="I88" s="161"/>
      <c r="J88" s="162">
        <f>BK88</f>
        <v>0</v>
      </c>
      <c r="K88" s="158"/>
      <c r="L88" s="163"/>
      <c r="M88" s="164"/>
      <c r="N88" s="165"/>
      <c r="O88" s="165"/>
      <c r="P88" s="166">
        <f>P89+P193+P213+P245+P255+P260+P273</f>
        <v>0</v>
      </c>
      <c r="Q88" s="165"/>
      <c r="R88" s="166">
        <f>R89+R193+R213+R245+R255+R260+R273</f>
        <v>341.23472005000002</v>
      </c>
      <c r="S88" s="165"/>
      <c r="T88" s="167">
        <f>T89+T193+T213+T245+T255+T260+T273</f>
        <v>3.0600000000000005</v>
      </c>
      <c r="AR88" s="168" t="s">
        <v>79</v>
      </c>
      <c r="AT88" s="169" t="s">
        <v>70</v>
      </c>
      <c r="AU88" s="169" t="s">
        <v>71</v>
      </c>
      <c r="AY88" s="168" t="s">
        <v>120</v>
      </c>
      <c r="BK88" s="170">
        <f>BK89+BK193+BK213+BK245+BK255+BK260+BK273</f>
        <v>0</v>
      </c>
    </row>
    <row r="89" spans="1:65" s="12" customFormat="1" ht="22.9" customHeight="1">
      <c r="B89" s="157"/>
      <c r="C89" s="158"/>
      <c r="D89" s="159" t="s">
        <v>70</v>
      </c>
      <c r="E89" s="171" t="s">
        <v>79</v>
      </c>
      <c r="F89" s="171" t="s">
        <v>121</v>
      </c>
      <c r="G89" s="158"/>
      <c r="H89" s="158"/>
      <c r="I89" s="161"/>
      <c r="J89" s="172">
        <f>BK89</f>
        <v>0</v>
      </c>
      <c r="K89" s="158"/>
      <c r="L89" s="163"/>
      <c r="M89" s="164"/>
      <c r="N89" s="165"/>
      <c r="O89" s="165"/>
      <c r="P89" s="166">
        <f>SUM(P90:P192)</f>
        <v>0</v>
      </c>
      <c r="Q89" s="165"/>
      <c r="R89" s="166">
        <f>SUM(R90:R192)</f>
        <v>38.140009000000006</v>
      </c>
      <c r="S89" s="165"/>
      <c r="T89" s="167">
        <f>SUM(T90:T192)</f>
        <v>2.8800000000000003</v>
      </c>
      <c r="AR89" s="168" t="s">
        <v>79</v>
      </c>
      <c r="AT89" s="169" t="s">
        <v>70</v>
      </c>
      <c r="AU89" s="169" t="s">
        <v>79</v>
      </c>
      <c r="AY89" s="168" t="s">
        <v>120</v>
      </c>
      <c r="BK89" s="170">
        <f>SUM(BK90:BK192)</f>
        <v>0</v>
      </c>
    </row>
    <row r="90" spans="1:65" s="2" customFormat="1" ht="16.5" customHeight="1">
      <c r="A90" s="34"/>
      <c r="B90" s="35"/>
      <c r="C90" s="173" t="s">
        <v>79</v>
      </c>
      <c r="D90" s="173" t="s">
        <v>122</v>
      </c>
      <c r="E90" s="174" t="s">
        <v>368</v>
      </c>
      <c r="F90" s="175" t="s">
        <v>369</v>
      </c>
      <c r="G90" s="176" t="s">
        <v>339</v>
      </c>
      <c r="H90" s="177">
        <v>1.6</v>
      </c>
      <c r="I90" s="178"/>
      <c r="J90" s="179">
        <f>ROUND(I90*H90,2)</f>
        <v>0</v>
      </c>
      <c r="K90" s="175" t="s">
        <v>126</v>
      </c>
      <c r="L90" s="39"/>
      <c r="M90" s="180" t="s">
        <v>19</v>
      </c>
      <c r="N90" s="181" t="s">
        <v>42</v>
      </c>
      <c r="O90" s="64"/>
      <c r="P90" s="182">
        <f>O90*H90</f>
        <v>0</v>
      </c>
      <c r="Q90" s="182">
        <v>0</v>
      </c>
      <c r="R90" s="182">
        <f>Q90*H90</f>
        <v>0</v>
      </c>
      <c r="S90" s="182">
        <v>1.8</v>
      </c>
      <c r="T90" s="183">
        <f>S90*H90</f>
        <v>2.8800000000000003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4" t="s">
        <v>127</v>
      </c>
      <c r="AT90" s="184" t="s">
        <v>122</v>
      </c>
      <c r="AU90" s="184" t="s">
        <v>81</v>
      </c>
      <c r="AY90" s="17" t="s">
        <v>120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17" t="s">
        <v>79</v>
      </c>
      <c r="BK90" s="185">
        <f>ROUND(I90*H90,2)</f>
        <v>0</v>
      </c>
      <c r="BL90" s="17" t="s">
        <v>127</v>
      </c>
      <c r="BM90" s="184" t="s">
        <v>370</v>
      </c>
    </row>
    <row r="91" spans="1:65" s="2" customFormat="1" ht="19.5">
      <c r="A91" s="34"/>
      <c r="B91" s="35"/>
      <c r="C91" s="36"/>
      <c r="D91" s="186" t="s">
        <v>129</v>
      </c>
      <c r="E91" s="36"/>
      <c r="F91" s="187" t="s">
        <v>371</v>
      </c>
      <c r="G91" s="36"/>
      <c r="H91" s="36"/>
      <c r="I91" s="188"/>
      <c r="J91" s="36"/>
      <c r="K91" s="36"/>
      <c r="L91" s="39"/>
      <c r="M91" s="189"/>
      <c r="N91" s="190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129</v>
      </c>
      <c r="AU91" s="17" t="s">
        <v>81</v>
      </c>
    </row>
    <row r="92" spans="1:65" s="2" customFormat="1">
      <c r="A92" s="34"/>
      <c r="B92" s="35"/>
      <c r="C92" s="36"/>
      <c r="D92" s="191" t="s">
        <v>131</v>
      </c>
      <c r="E92" s="36"/>
      <c r="F92" s="192" t="s">
        <v>372</v>
      </c>
      <c r="G92" s="36"/>
      <c r="H92" s="36"/>
      <c r="I92" s="188"/>
      <c r="J92" s="36"/>
      <c r="K92" s="36"/>
      <c r="L92" s="39"/>
      <c r="M92" s="189"/>
      <c r="N92" s="190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131</v>
      </c>
      <c r="AU92" s="17" t="s">
        <v>81</v>
      </c>
    </row>
    <row r="93" spans="1:65" s="13" customFormat="1">
      <c r="B93" s="193"/>
      <c r="C93" s="194"/>
      <c r="D93" s="186" t="s">
        <v>133</v>
      </c>
      <c r="E93" s="195" t="s">
        <v>19</v>
      </c>
      <c r="F93" s="196" t="s">
        <v>373</v>
      </c>
      <c r="G93" s="194"/>
      <c r="H93" s="197">
        <v>1.6</v>
      </c>
      <c r="I93" s="198"/>
      <c r="J93" s="194"/>
      <c r="K93" s="194"/>
      <c r="L93" s="199"/>
      <c r="M93" s="200"/>
      <c r="N93" s="201"/>
      <c r="O93" s="201"/>
      <c r="P93" s="201"/>
      <c r="Q93" s="201"/>
      <c r="R93" s="201"/>
      <c r="S93" s="201"/>
      <c r="T93" s="202"/>
      <c r="AT93" s="203" t="s">
        <v>133</v>
      </c>
      <c r="AU93" s="203" t="s">
        <v>81</v>
      </c>
      <c r="AV93" s="13" t="s">
        <v>81</v>
      </c>
      <c r="AW93" s="13" t="s">
        <v>33</v>
      </c>
      <c r="AX93" s="13" t="s">
        <v>79</v>
      </c>
      <c r="AY93" s="203" t="s">
        <v>120</v>
      </c>
    </row>
    <row r="94" spans="1:65" s="2" customFormat="1" ht="16.5" customHeight="1">
      <c r="A94" s="34"/>
      <c r="B94" s="35"/>
      <c r="C94" s="173" t="s">
        <v>81</v>
      </c>
      <c r="D94" s="173" t="s">
        <v>122</v>
      </c>
      <c r="E94" s="174" t="s">
        <v>374</v>
      </c>
      <c r="F94" s="175" t="s">
        <v>375</v>
      </c>
      <c r="G94" s="176" t="s">
        <v>339</v>
      </c>
      <c r="H94" s="177">
        <v>1.6</v>
      </c>
      <c r="I94" s="178"/>
      <c r="J94" s="179">
        <f>ROUND(I94*H94,2)</f>
        <v>0</v>
      </c>
      <c r="K94" s="175" t="s">
        <v>126</v>
      </c>
      <c r="L94" s="39"/>
      <c r="M94" s="180" t="s">
        <v>19</v>
      </c>
      <c r="N94" s="181" t="s">
        <v>42</v>
      </c>
      <c r="O94" s="64"/>
      <c r="P94" s="182">
        <f>O94*H94</f>
        <v>0</v>
      </c>
      <c r="Q94" s="182">
        <v>0.4</v>
      </c>
      <c r="R94" s="182">
        <f>Q94*H94</f>
        <v>0.64000000000000012</v>
      </c>
      <c r="S94" s="182">
        <v>0</v>
      </c>
      <c r="T94" s="183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4" t="s">
        <v>127</v>
      </c>
      <c r="AT94" s="184" t="s">
        <v>122</v>
      </c>
      <c r="AU94" s="184" t="s">
        <v>81</v>
      </c>
      <c r="AY94" s="17" t="s">
        <v>120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17" t="s">
        <v>79</v>
      </c>
      <c r="BK94" s="185">
        <f>ROUND(I94*H94,2)</f>
        <v>0</v>
      </c>
      <c r="BL94" s="17" t="s">
        <v>127</v>
      </c>
      <c r="BM94" s="184" t="s">
        <v>376</v>
      </c>
    </row>
    <row r="95" spans="1:65" s="2" customFormat="1" ht="19.5">
      <c r="A95" s="34"/>
      <c r="B95" s="35"/>
      <c r="C95" s="36"/>
      <c r="D95" s="186" t="s">
        <v>129</v>
      </c>
      <c r="E95" s="36"/>
      <c r="F95" s="187" t="s">
        <v>377</v>
      </c>
      <c r="G95" s="36"/>
      <c r="H95" s="36"/>
      <c r="I95" s="188"/>
      <c r="J95" s="36"/>
      <c r="K95" s="36"/>
      <c r="L95" s="39"/>
      <c r="M95" s="189"/>
      <c r="N95" s="190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129</v>
      </c>
      <c r="AU95" s="17" t="s">
        <v>81</v>
      </c>
    </row>
    <row r="96" spans="1:65" s="2" customFormat="1">
      <c r="A96" s="34"/>
      <c r="B96" s="35"/>
      <c r="C96" s="36"/>
      <c r="D96" s="191" t="s">
        <v>131</v>
      </c>
      <c r="E96" s="36"/>
      <c r="F96" s="192" t="s">
        <v>378</v>
      </c>
      <c r="G96" s="36"/>
      <c r="H96" s="36"/>
      <c r="I96" s="188"/>
      <c r="J96" s="36"/>
      <c r="K96" s="36"/>
      <c r="L96" s="39"/>
      <c r="M96" s="189"/>
      <c r="N96" s="190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131</v>
      </c>
      <c r="AU96" s="17" t="s">
        <v>81</v>
      </c>
    </row>
    <row r="97" spans="1:65" s="2" customFormat="1" ht="16.5" customHeight="1">
      <c r="A97" s="34"/>
      <c r="B97" s="35"/>
      <c r="C97" s="173" t="s">
        <v>142</v>
      </c>
      <c r="D97" s="173" t="s">
        <v>122</v>
      </c>
      <c r="E97" s="174" t="s">
        <v>379</v>
      </c>
      <c r="F97" s="175" t="s">
        <v>380</v>
      </c>
      <c r="G97" s="176" t="s">
        <v>381</v>
      </c>
      <c r="H97" s="177">
        <v>105</v>
      </c>
      <c r="I97" s="178"/>
      <c r="J97" s="179">
        <f>ROUND(I97*H97,2)</f>
        <v>0</v>
      </c>
      <c r="K97" s="175" t="s">
        <v>126</v>
      </c>
      <c r="L97" s="39"/>
      <c r="M97" s="180" t="s">
        <v>19</v>
      </c>
      <c r="N97" s="181" t="s">
        <v>42</v>
      </c>
      <c r="O97" s="64"/>
      <c r="P97" s="182">
        <f>O97*H97</f>
        <v>0</v>
      </c>
      <c r="Q97" s="182">
        <v>2.1930000000000002E-2</v>
      </c>
      <c r="R97" s="182">
        <f>Q97*H97</f>
        <v>2.3026500000000003</v>
      </c>
      <c r="S97" s="182">
        <v>0</v>
      </c>
      <c r="T97" s="183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4" t="s">
        <v>127</v>
      </c>
      <c r="AT97" s="184" t="s">
        <v>122</v>
      </c>
      <c r="AU97" s="184" t="s">
        <v>81</v>
      </c>
      <c r="AY97" s="17" t="s">
        <v>120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17" t="s">
        <v>79</v>
      </c>
      <c r="BK97" s="185">
        <f>ROUND(I97*H97,2)</f>
        <v>0</v>
      </c>
      <c r="BL97" s="17" t="s">
        <v>127</v>
      </c>
      <c r="BM97" s="184" t="s">
        <v>382</v>
      </c>
    </row>
    <row r="98" spans="1:65" s="2" customFormat="1">
      <c r="A98" s="34"/>
      <c r="B98" s="35"/>
      <c r="C98" s="36"/>
      <c r="D98" s="186" t="s">
        <v>129</v>
      </c>
      <c r="E98" s="36"/>
      <c r="F98" s="187" t="s">
        <v>383</v>
      </c>
      <c r="G98" s="36"/>
      <c r="H98" s="36"/>
      <c r="I98" s="188"/>
      <c r="J98" s="36"/>
      <c r="K98" s="36"/>
      <c r="L98" s="39"/>
      <c r="M98" s="189"/>
      <c r="N98" s="190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129</v>
      </c>
      <c r="AU98" s="17" t="s">
        <v>81</v>
      </c>
    </row>
    <row r="99" spans="1:65" s="2" customFormat="1">
      <c r="A99" s="34"/>
      <c r="B99" s="35"/>
      <c r="C99" s="36"/>
      <c r="D99" s="191" t="s">
        <v>131</v>
      </c>
      <c r="E99" s="36"/>
      <c r="F99" s="192" t="s">
        <v>384</v>
      </c>
      <c r="G99" s="36"/>
      <c r="H99" s="36"/>
      <c r="I99" s="188"/>
      <c r="J99" s="36"/>
      <c r="K99" s="36"/>
      <c r="L99" s="39"/>
      <c r="M99" s="189"/>
      <c r="N99" s="190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131</v>
      </c>
      <c r="AU99" s="17" t="s">
        <v>81</v>
      </c>
    </row>
    <row r="100" spans="1:65" s="13" customFormat="1">
      <c r="B100" s="193"/>
      <c r="C100" s="194"/>
      <c r="D100" s="186" t="s">
        <v>133</v>
      </c>
      <c r="E100" s="195" t="s">
        <v>19</v>
      </c>
      <c r="F100" s="196" t="s">
        <v>385</v>
      </c>
      <c r="G100" s="194"/>
      <c r="H100" s="197">
        <v>105</v>
      </c>
      <c r="I100" s="198"/>
      <c r="J100" s="194"/>
      <c r="K100" s="194"/>
      <c r="L100" s="199"/>
      <c r="M100" s="200"/>
      <c r="N100" s="201"/>
      <c r="O100" s="201"/>
      <c r="P100" s="201"/>
      <c r="Q100" s="201"/>
      <c r="R100" s="201"/>
      <c r="S100" s="201"/>
      <c r="T100" s="202"/>
      <c r="AT100" s="203" t="s">
        <v>133</v>
      </c>
      <c r="AU100" s="203" t="s">
        <v>81</v>
      </c>
      <c r="AV100" s="13" t="s">
        <v>81</v>
      </c>
      <c r="AW100" s="13" t="s">
        <v>33</v>
      </c>
      <c r="AX100" s="13" t="s">
        <v>79</v>
      </c>
      <c r="AY100" s="203" t="s">
        <v>120</v>
      </c>
    </row>
    <row r="101" spans="1:65" s="2" customFormat="1" ht="16.5" customHeight="1">
      <c r="A101" s="34"/>
      <c r="B101" s="35"/>
      <c r="C101" s="173" t="s">
        <v>127</v>
      </c>
      <c r="D101" s="173" t="s">
        <v>122</v>
      </c>
      <c r="E101" s="174" t="s">
        <v>386</v>
      </c>
      <c r="F101" s="175" t="s">
        <v>387</v>
      </c>
      <c r="G101" s="176" t="s">
        <v>388</v>
      </c>
      <c r="H101" s="177">
        <v>100</v>
      </c>
      <c r="I101" s="178"/>
      <c r="J101" s="179">
        <f>ROUND(I101*H101,2)</f>
        <v>0</v>
      </c>
      <c r="K101" s="175" t="s">
        <v>126</v>
      </c>
      <c r="L101" s="39"/>
      <c r="M101" s="180" t="s">
        <v>19</v>
      </c>
      <c r="N101" s="181" t="s">
        <v>42</v>
      </c>
      <c r="O101" s="64"/>
      <c r="P101" s="182">
        <f>O101*H101</f>
        <v>0</v>
      </c>
      <c r="Q101" s="182">
        <v>3.0000000000000001E-5</v>
      </c>
      <c r="R101" s="182">
        <f>Q101*H101</f>
        <v>3.0000000000000001E-3</v>
      </c>
      <c r="S101" s="182">
        <v>0</v>
      </c>
      <c r="T101" s="183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4" t="s">
        <v>127</v>
      </c>
      <c r="AT101" s="184" t="s">
        <v>122</v>
      </c>
      <c r="AU101" s="184" t="s">
        <v>81</v>
      </c>
      <c r="AY101" s="17" t="s">
        <v>120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7" t="s">
        <v>79</v>
      </c>
      <c r="BK101" s="185">
        <f>ROUND(I101*H101,2)</f>
        <v>0</v>
      </c>
      <c r="BL101" s="17" t="s">
        <v>127</v>
      </c>
      <c r="BM101" s="184" t="s">
        <v>389</v>
      </c>
    </row>
    <row r="102" spans="1:65" s="2" customFormat="1">
      <c r="A102" s="34"/>
      <c r="B102" s="35"/>
      <c r="C102" s="36"/>
      <c r="D102" s="186" t="s">
        <v>129</v>
      </c>
      <c r="E102" s="36"/>
      <c r="F102" s="187" t="s">
        <v>390</v>
      </c>
      <c r="G102" s="36"/>
      <c r="H102" s="36"/>
      <c r="I102" s="188"/>
      <c r="J102" s="36"/>
      <c r="K102" s="36"/>
      <c r="L102" s="39"/>
      <c r="M102" s="189"/>
      <c r="N102" s="190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129</v>
      </c>
      <c r="AU102" s="17" t="s">
        <v>81</v>
      </c>
    </row>
    <row r="103" spans="1:65" s="2" customFormat="1">
      <c r="A103" s="34"/>
      <c r="B103" s="35"/>
      <c r="C103" s="36"/>
      <c r="D103" s="191" t="s">
        <v>131</v>
      </c>
      <c r="E103" s="36"/>
      <c r="F103" s="192" t="s">
        <v>391</v>
      </c>
      <c r="G103" s="36"/>
      <c r="H103" s="36"/>
      <c r="I103" s="188"/>
      <c r="J103" s="36"/>
      <c r="K103" s="36"/>
      <c r="L103" s="39"/>
      <c r="M103" s="189"/>
      <c r="N103" s="190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131</v>
      </c>
      <c r="AU103" s="17" t="s">
        <v>81</v>
      </c>
    </row>
    <row r="104" spans="1:65" s="2" customFormat="1" ht="21.75" customHeight="1">
      <c r="A104" s="34"/>
      <c r="B104" s="35"/>
      <c r="C104" s="173" t="s">
        <v>155</v>
      </c>
      <c r="D104" s="173" t="s">
        <v>122</v>
      </c>
      <c r="E104" s="174" t="s">
        <v>392</v>
      </c>
      <c r="F104" s="175" t="s">
        <v>393</v>
      </c>
      <c r="G104" s="176" t="s">
        <v>339</v>
      </c>
      <c r="H104" s="177">
        <v>28</v>
      </c>
      <c r="I104" s="178"/>
      <c r="J104" s="179">
        <f>ROUND(I104*H104,2)</f>
        <v>0</v>
      </c>
      <c r="K104" s="175" t="s">
        <v>126</v>
      </c>
      <c r="L104" s="39"/>
      <c r="M104" s="180" t="s">
        <v>19</v>
      </c>
      <c r="N104" s="181" t="s">
        <v>42</v>
      </c>
      <c r="O104" s="64"/>
      <c r="P104" s="182">
        <f>O104*H104</f>
        <v>0</v>
      </c>
      <c r="Q104" s="182">
        <v>0</v>
      </c>
      <c r="R104" s="182">
        <f>Q104*H104</f>
        <v>0</v>
      </c>
      <c r="S104" s="182">
        <v>0</v>
      </c>
      <c r="T104" s="183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127</v>
      </c>
      <c r="AT104" s="184" t="s">
        <v>122</v>
      </c>
      <c r="AU104" s="184" t="s">
        <v>81</v>
      </c>
      <c r="AY104" s="17" t="s">
        <v>120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7" t="s">
        <v>79</v>
      </c>
      <c r="BK104" s="185">
        <f>ROUND(I104*H104,2)</f>
        <v>0</v>
      </c>
      <c r="BL104" s="17" t="s">
        <v>127</v>
      </c>
      <c r="BM104" s="184" t="s">
        <v>394</v>
      </c>
    </row>
    <row r="105" spans="1:65" s="2" customFormat="1">
      <c r="A105" s="34"/>
      <c r="B105" s="35"/>
      <c r="C105" s="36"/>
      <c r="D105" s="186" t="s">
        <v>129</v>
      </c>
      <c r="E105" s="36"/>
      <c r="F105" s="187" t="s">
        <v>395</v>
      </c>
      <c r="G105" s="36"/>
      <c r="H105" s="36"/>
      <c r="I105" s="188"/>
      <c r="J105" s="36"/>
      <c r="K105" s="36"/>
      <c r="L105" s="39"/>
      <c r="M105" s="189"/>
      <c r="N105" s="190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129</v>
      </c>
      <c r="AU105" s="17" t="s">
        <v>81</v>
      </c>
    </row>
    <row r="106" spans="1:65" s="2" customFormat="1">
      <c r="A106" s="34"/>
      <c r="B106" s="35"/>
      <c r="C106" s="36"/>
      <c r="D106" s="191" t="s">
        <v>131</v>
      </c>
      <c r="E106" s="36"/>
      <c r="F106" s="192" t="s">
        <v>396</v>
      </c>
      <c r="G106" s="36"/>
      <c r="H106" s="36"/>
      <c r="I106" s="188"/>
      <c r="J106" s="36"/>
      <c r="K106" s="36"/>
      <c r="L106" s="39"/>
      <c r="M106" s="189"/>
      <c r="N106" s="190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131</v>
      </c>
      <c r="AU106" s="17" t="s">
        <v>81</v>
      </c>
    </row>
    <row r="107" spans="1:65" s="13" customFormat="1">
      <c r="B107" s="193"/>
      <c r="C107" s="194"/>
      <c r="D107" s="186" t="s">
        <v>133</v>
      </c>
      <c r="E107" s="195" t="s">
        <v>19</v>
      </c>
      <c r="F107" s="196" t="s">
        <v>397</v>
      </c>
      <c r="G107" s="194"/>
      <c r="H107" s="197">
        <v>28</v>
      </c>
      <c r="I107" s="198"/>
      <c r="J107" s="194"/>
      <c r="K107" s="194"/>
      <c r="L107" s="199"/>
      <c r="M107" s="200"/>
      <c r="N107" s="201"/>
      <c r="O107" s="201"/>
      <c r="P107" s="201"/>
      <c r="Q107" s="201"/>
      <c r="R107" s="201"/>
      <c r="S107" s="201"/>
      <c r="T107" s="202"/>
      <c r="AT107" s="203" t="s">
        <v>133</v>
      </c>
      <c r="AU107" s="203" t="s">
        <v>81</v>
      </c>
      <c r="AV107" s="13" t="s">
        <v>81</v>
      </c>
      <c r="AW107" s="13" t="s">
        <v>33</v>
      </c>
      <c r="AX107" s="13" t="s">
        <v>79</v>
      </c>
      <c r="AY107" s="203" t="s">
        <v>120</v>
      </c>
    </row>
    <row r="108" spans="1:65" s="2" customFormat="1" ht="16.5" customHeight="1">
      <c r="A108" s="34"/>
      <c r="B108" s="35"/>
      <c r="C108" s="173" t="s">
        <v>161</v>
      </c>
      <c r="D108" s="173" t="s">
        <v>122</v>
      </c>
      <c r="E108" s="174" t="s">
        <v>398</v>
      </c>
      <c r="F108" s="175" t="s">
        <v>399</v>
      </c>
      <c r="G108" s="176" t="s">
        <v>339</v>
      </c>
      <c r="H108" s="177">
        <v>94.64</v>
      </c>
      <c r="I108" s="178"/>
      <c r="J108" s="179">
        <f>ROUND(I108*H108,2)</f>
        <v>0</v>
      </c>
      <c r="K108" s="175" t="s">
        <v>126</v>
      </c>
      <c r="L108" s="39"/>
      <c r="M108" s="180" t="s">
        <v>19</v>
      </c>
      <c r="N108" s="181" t="s">
        <v>42</v>
      </c>
      <c r="O108" s="64"/>
      <c r="P108" s="182">
        <f>O108*H108</f>
        <v>0</v>
      </c>
      <c r="Q108" s="182">
        <v>0</v>
      </c>
      <c r="R108" s="182">
        <f>Q108*H108</f>
        <v>0</v>
      </c>
      <c r="S108" s="182">
        <v>0</v>
      </c>
      <c r="T108" s="183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4" t="s">
        <v>127</v>
      </c>
      <c r="AT108" s="184" t="s">
        <v>122</v>
      </c>
      <c r="AU108" s="184" t="s">
        <v>81</v>
      </c>
      <c r="AY108" s="17" t="s">
        <v>120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17" t="s">
        <v>79</v>
      </c>
      <c r="BK108" s="185">
        <f>ROUND(I108*H108,2)</f>
        <v>0</v>
      </c>
      <c r="BL108" s="17" t="s">
        <v>127</v>
      </c>
      <c r="BM108" s="184" t="s">
        <v>400</v>
      </c>
    </row>
    <row r="109" spans="1:65" s="2" customFormat="1" ht="19.5">
      <c r="A109" s="34"/>
      <c r="B109" s="35"/>
      <c r="C109" s="36"/>
      <c r="D109" s="186" t="s">
        <v>129</v>
      </c>
      <c r="E109" s="36"/>
      <c r="F109" s="187" t="s">
        <v>401</v>
      </c>
      <c r="G109" s="36"/>
      <c r="H109" s="36"/>
      <c r="I109" s="188"/>
      <c r="J109" s="36"/>
      <c r="K109" s="36"/>
      <c r="L109" s="39"/>
      <c r="M109" s="189"/>
      <c r="N109" s="190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129</v>
      </c>
      <c r="AU109" s="17" t="s">
        <v>81</v>
      </c>
    </row>
    <row r="110" spans="1:65" s="2" customFormat="1">
      <c r="A110" s="34"/>
      <c r="B110" s="35"/>
      <c r="C110" s="36"/>
      <c r="D110" s="191" t="s">
        <v>131</v>
      </c>
      <c r="E110" s="36"/>
      <c r="F110" s="192" t="s">
        <v>402</v>
      </c>
      <c r="G110" s="36"/>
      <c r="H110" s="36"/>
      <c r="I110" s="188"/>
      <c r="J110" s="36"/>
      <c r="K110" s="36"/>
      <c r="L110" s="39"/>
      <c r="M110" s="189"/>
      <c r="N110" s="190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131</v>
      </c>
      <c r="AU110" s="17" t="s">
        <v>81</v>
      </c>
    </row>
    <row r="111" spans="1:65" s="13" customFormat="1">
      <c r="B111" s="193"/>
      <c r="C111" s="194"/>
      <c r="D111" s="186" t="s">
        <v>133</v>
      </c>
      <c r="E111" s="195" t="s">
        <v>19</v>
      </c>
      <c r="F111" s="196" t="s">
        <v>403</v>
      </c>
      <c r="G111" s="194"/>
      <c r="H111" s="197">
        <v>94.64</v>
      </c>
      <c r="I111" s="198"/>
      <c r="J111" s="194"/>
      <c r="K111" s="194"/>
      <c r="L111" s="199"/>
      <c r="M111" s="200"/>
      <c r="N111" s="201"/>
      <c r="O111" s="201"/>
      <c r="P111" s="201"/>
      <c r="Q111" s="201"/>
      <c r="R111" s="201"/>
      <c r="S111" s="201"/>
      <c r="T111" s="202"/>
      <c r="AT111" s="203" t="s">
        <v>133</v>
      </c>
      <c r="AU111" s="203" t="s">
        <v>81</v>
      </c>
      <c r="AV111" s="13" t="s">
        <v>81</v>
      </c>
      <c r="AW111" s="13" t="s">
        <v>33</v>
      </c>
      <c r="AX111" s="13" t="s">
        <v>79</v>
      </c>
      <c r="AY111" s="203" t="s">
        <v>120</v>
      </c>
    </row>
    <row r="112" spans="1:65" s="2" customFormat="1" ht="16.5" customHeight="1">
      <c r="A112" s="34"/>
      <c r="B112" s="35"/>
      <c r="C112" s="173" t="s">
        <v>168</v>
      </c>
      <c r="D112" s="173" t="s">
        <v>122</v>
      </c>
      <c r="E112" s="174" t="s">
        <v>404</v>
      </c>
      <c r="F112" s="175" t="s">
        <v>405</v>
      </c>
      <c r="G112" s="176" t="s">
        <v>339</v>
      </c>
      <c r="H112" s="177">
        <v>23.66</v>
      </c>
      <c r="I112" s="178"/>
      <c r="J112" s="179">
        <f>ROUND(I112*H112,2)</f>
        <v>0</v>
      </c>
      <c r="K112" s="175" t="s">
        <v>126</v>
      </c>
      <c r="L112" s="39"/>
      <c r="M112" s="180" t="s">
        <v>19</v>
      </c>
      <c r="N112" s="181" t="s">
        <v>42</v>
      </c>
      <c r="O112" s="64"/>
      <c r="P112" s="182">
        <f>O112*H112</f>
        <v>0</v>
      </c>
      <c r="Q112" s="182">
        <v>0</v>
      </c>
      <c r="R112" s="182">
        <f>Q112*H112</f>
        <v>0</v>
      </c>
      <c r="S112" s="182">
        <v>0</v>
      </c>
      <c r="T112" s="183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4" t="s">
        <v>127</v>
      </c>
      <c r="AT112" s="184" t="s">
        <v>122</v>
      </c>
      <c r="AU112" s="184" t="s">
        <v>81</v>
      </c>
      <c r="AY112" s="17" t="s">
        <v>120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7" t="s">
        <v>79</v>
      </c>
      <c r="BK112" s="185">
        <f>ROUND(I112*H112,2)</f>
        <v>0</v>
      </c>
      <c r="BL112" s="17" t="s">
        <v>127</v>
      </c>
      <c r="BM112" s="184" t="s">
        <v>406</v>
      </c>
    </row>
    <row r="113" spans="1:65" s="2" customFormat="1" ht="19.5">
      <c r="A113" s="34"/>
      <c r="B113" s="35"/>
      <c r="C113" s="36"/>
      <c r="D113" s="186" t="s">
        <v>129</v>
      </c>
      <c r="E113" s="36"/>
      <c r="F113" s="187" t="s">
        <v>407</v>
      </c>
      <c r="G113" s="36"/>
      <c r="H113" s="36"/>
      <c r="I113" s="188"/>
      <c r="J113" s="36"/>
      <c r="K113" s="36"/>
      <c r="L113" s="39"/>
      <c r="M113" s="189"/>
      <c r="N113" s="190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129</v>
      </c>
      <c r="AU113" s="17" t="s">
        <v>81</v>
      </c>
    </row>
    <row r="114" spans="1:65" s="2" customFormat="1">
      <c r="A114" s="34"/>
      <c r="B114" s="35"/>
      <c r="C114" s="36"/>
      <c r="D114" s="191" t="s">
        <v>131</v>
      </c>
      <c r="E114" s="36"/>
      <c r="F114" s="192" t="s">
        <v>408</v>
      </c>
      <c r="G114" s="36"/>
      <c r="H114" s="36"/>
      <c r="I114" s="188"/>
      <c r="J114" s="36"/>
      <c r="K114" s="36"/>
      <c r="L114" s="39"/>
      <c r="M114" s="189"/>
      <c r="N114" s="190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131</v>
      </c>
      <c r="AU114" s="17" t="s">
        <v>81</v>
      </c>
    </row>
    <row r="115" spans="1:65" s="2" customFormat="1" ht="19.5">
      <c r="A115" s="34"/>
      <c r="B115" s="35"/>
      <c r="C115" s="36"/>
      <c r="D115" s="186" t="s">
        <v>409</v>
      </c>
      <c r="E115" s="36"/>
      <c r="F115" s="207" t="s">
        <v>410</v>
      </c>
      <c r="G115" s="36"/>
      <c r="H115" s="36"/>
      <c r="I115" s="188"/>
      <c r="J115" s="36"/>
      <c r="K115" s="36"/>
      <c r="L115" s="39"/>
      <c r="M115" s="189"/>
      <c r="N115" s="190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409</v>
      </c>
      <c r="AU115" s="17" t="s">
        <v>81</v>
      </c>
    </row>
    <row r="116" spans="1:65" s="13" customFormat="1">
      <c r="B116" s="193"/>
      <c r="C116" s="194"/>
      <c r="D116" s="186" t="s">
        <v>133</v>
      </c>
      <c r="E116" s="195" t="s">
        <v>19</v>
      </c>
      <c r="F116" s="196" t="s">
        <v>411</v>
      </c>
      <c r="G116" s="194"/>
      <c r="H116" s="197">
        <v>23.66</v>
      </c>
      <c r="I116" s="198"/>
      <c r="J116" s="194"/>
      <c r="K116" s="194"/>
      <c r="L116" s="199"/>
      <c r="M116" s="200"/>
      <c r="N116" s="201"/>
      <c r="O116" s="201"/>
      <c r="P116" s="201"/>
      <c r="Q116" s="201"/>
      <c r="R116" s="201"/>
      <c r="S116" s="201"/>
      <c r="T116" s="202"/>
      <c r="AT116" s="203" t="s">
        <v>133</v>
      </c>
      <c r="AU116" s="203" t="s">
        <v>81</v>
      </c>
      <c r="AV116" s="13" t="s">
        <v>81</v>
      </c>
      <c r="AW116" s="13" t="s">
        <v>33</v>
      </c>
      <c r="AX116" s="13" t="s">
        <v>79</v>
      </c>
      <c r="AY116" s="203" t="s">
        <v>120</v>
      </c>
    </row>
    <row r="117" spans="1:65" s="2" customFormat="1" ht="21.75" customHeight="1">
      <c r="A117" s="34"/>
      <c r="B117" s="35"/>
      <c r="C117" s="173" t="s">
        <v>175</v>
      </c>
      <c r="D117" s="173" t="s">
        <v>122</v>
      </c>
      <c r="E117" s="174" t="s">
        <v>412</v>
      </c>
      <c r="F117" s="175" t="s">
        <v>413</v>
      </c>
      <c r="G117" s="176" t="s">
        <v>339</v>
      </c>
      <c r="H117" s="177">
        <v>12.593</v>
      </c>
      <c r="I117" s="178"/>
      <c r="J117" s="179">
        <f>ROUND(I117*H117,2)</f>
        <v>0</v>
      </c>
      <c r="K117" s="175" t="s">
        <v>126</v>
      </c>
      <c r="L117" s="39"/>
      <c r="M117" s="180" t="s">
        <v>19</v>
      </c>
      <c r="N117" s="181" t="s">
        <v>42</v>
      </c>
      <c r="O117" s="64"/>
      <c r="P117" s="182">
        <f>O117*H117</f>
        <v>0</v>
      </c>
      <c r="Q117" s="182">
        <v>0</v>
      </c>
      <c r="R117" s="182">
        <f>Q117*H117</f>
        <v>0</v>
      </c>
      <c r="S117" s="182">
        <v>0</v>
      </c>
      <c r="T117" s="183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4" t="s">
        <v>127</v>
      </c>
      <c r="AT117" s="184" t="s">
        <v>122</v>
      </c>
      <c r="AU117" s="184" t="s">
        <v>81</v>
      </c>
      <c r="AY117" s="17" t="s">
        <v>120</v>
      </c>
      <c r="BE117" s="185">
        <f>IF(N117="základní",J117,0)</f>
        <v>0</v>
      </c>
      <c r="BF117" s="185">
        <f>IF(N117="snížená",J117,0)</f>
        <v>0</v>
      </c>
      <c r="BG117" s="185">
        <f>IF(N117="zákl. přenesená",J117,0)</f>
        <v>0</v>
      </c>
      <c r="BH117" s="185">
        <f>IF(N117="sníž. přenesená",J117,0)</f>
        <v>0</v>
      </c>
      <c r="BI117" s="185">
        <f>IF(N117="nulová",J117,0)</f>
        <v>0</v>
      </c>
      <c r="BJ117" s="17" t="s">
        <v>79</v>
      </c>
      <c r="BK117" s="185">
        <f>ROUND(I117*H117,2)</f>
        <v>0</v>
      </c>
      <c r="BL117" s="17" t="s">
        <v>127</v>
      </c>
      <c r="BM117" s="184" t="s">
        <v>414</v>
      </c>
    </row>
    <row r="118" spans="1:65" s="2" customFormat="1" ht="19.5">
      <c r="A118" s="34"/>
      <c r="B118" s="35"/>
      <c r="C118" s="36"/>
      <c r="D118" s="186" t="s">
        <v>129</v>
      </c>
      <c r="E118" s="36"/>
      <c r="F118" s="187" t="s">
        <v>415</v>
      </c>
      <c r="G118" s="36"/>
      <c r="H118" s="36"/>
      <c r="I118" s="188"/>
      <c r="J118" s="36"/>
      <c r="K118" s="36"/>
      <c r="L118" s="39"/>
      <c r="M118" s="189"/>
      <c r="N118" s="190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129</v>
      </c>
      <c r="AU118" s="17" t="s">
        <v>81</v>
      </c>
    </row>
    <row r="119" spans="1:65" s="2" customFormat="1">
      <c r="A119" s="34"/>
      <c r="B119" s="35"/>
      <c r="C119" s="36"/>
      <c r="D119" s="191" t="s">
        <v>131</v>
      </c>
      <c r="E119" s="36"/>
      <c r="F119" s="192" t="s">
        <v>416</v>
      </c>
      <c r="G119" s="36"/>
      <c r="H119" s="36"/>
      <c r="I119" s="188"/>
      <c r="J119" s="36"/>
      <c r="K119" s="36"/>
      <c r="L119" s="39"/>
      <c r="M119" s="189"/>
      <c r="N119" s="190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131</v>
      </c>
      <c r="AU119" s="17" t="s">
        <v>81</v>
      </c>
    </row>
    <row r="120" spans="1:65" s="13" customFormat="1">
      <c r="B120" s="193"/>
      <c r="C120" s="194"/>
      <c r="D120" s="186" t="s">
        <v>133</v>
      </c>
      <c r="E120" s="195" t="s">
        <v>19</v>
      </c>
      <c r="F120" s="196" t="s">
        <v>417</v>
      </c>
      <c r="G120" s="194"/>
      <c r="H120" s="197">
        <v>5.5439999999999996</v>
      </c>
      <c r="I120" s="198"/>
      <c r="J120" s="194"/>
      <c r="K120" s="194"/>
      <c r="L120" s="199"/>
      <c r="M120" s="200"/>
      <c r="N120" s="201"/>
      <c r="O120" s="201"/>
      <c r="P120" s="201"/>
      <c r="Q120" s="201"/>
      <c r="R120" s="201"/>
      <c r="S120" s="201"/>
      <c r="T120" s="202"/>
      <c r="AT120" s="203" t="s">
        <v>133</v>
      </c>
      <c r="AU120" s="203" t="s">
        <v>81</v>
      </c>
      <c r="AV120" s="13" t="s">
        <v>81</v>
      </c>
      <c r="AW120" s="13" t="s">
        <v>33</v>
      </c>
      <c r="AX120" s="13" t="s">
        <v>71</v>
      </c>
      <c r="AY120" s="203" t="s">
        <v>120</v>
      </c>
    </row>
    <row r="121" spans="1:65" s="13" customFormat="1">
      <c r="B121" s="193"/>
      <c r="C121" s="194"/>
      <c r="D121" s="186" t="s">
        <v>133</v>
      </c>
      <c r="E121" s="195" t="s">
        <v>19</v>
      </c>
      <c r="F121" s="196" t="s">
        <v>418</v>
      </c>
      <c r="G121" s="194"/>
      <c r="H121" s="197">
        <v>7.0490000000000004</v>
      </c>
      <c r="I121" s="198"/>
      <c r="J121" s="194"/>
      <c r="K121" s="194"/>
      <c r="L121" s="199"/>
      <c r="M121" s="200"/>
      <c r="N121" s="201"/>
      <c r="O121" s="201"/>
      <c r="P121" s="201"/>
      <c r="Q121" s="201"/>
      <c r="R121" s="201"/>
      <c r="S121" s="201"/>
      <c r="T121" s="202"/>
      <c r="AT121" s="203" t="s">
        <v>133</v>
      </c>
      <c r="AU121" s="203" t="s">
        <v>81</v>
      </c>
      <c r="AV121" s="13" t="s">
        <v>81</v>
      </c>
      <c r="AW121" s="13" t="s">
        <v>33</v>
      </c>
      <c r="AX121" s="13" t="s">
        <v>71</v>
      </c>
      <c r="AY121" s="203" t="s">
        <v>120</v>
      </c>
    </row>
    <row r="122" spans="1:65" s="2" customFormat="1" ht="21.75" customHeight="1">
      <c r="A122" s="34"/>
      <c r="B122" s="35"/>
      <c r="C122" s="173" t="s">
        <v>182</v>
      </c>
      <c r="D122" s="173" t="s">
        <v>122</v>
      </c>
      <c r="E122" s="174" t="s">
        <v>419</v>
      </c>
      <c r="F122" s="175" t="s">
        <v>420</v>
      </c>
      <c r="G122" s="176" t="s">
        <v>339</v>
      </c>
      <c r="H122" s="177">
        <v>0.78300000000000003</v>
      </c>
      <c r="I122" s="178"/>
      <c r="J122" s="179">
        <f>ROUND(I122*H122,2)</f>
        <v>0</v>
      </c>
      <c r="K122" s="175" t="s">
        <v>126</v>
      </c>
      <c r="L122" s="39"/>
      <c r="M122" s="180" t="s">
        <v>19</v>
      </c>
      <c r="N122" s="181" t="s">
        <v>42</v>
      </c>
      <c r="O122" s="64"/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4" t="s">
        <v>127</v>
      </c>
      <c r="AT122" s="184" t="s">
        <v>122</v>
      </c>
      <c r="AU122" s="184" t="s">
        <v>81</v>
      </c>
      <c r="AY122" s="17" t="s">
        <v>120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7" t="s">
        <v>79</v>
      </c>
      <c r="BK122" s="185">
        <f>ROUND(I122*H122,2)</f>
        <v>0</v>
      </c>
      <c r="BL122" s="17" t="s">
        <v>127</v>
      </c>
      <c r="BM122" s="184" t="s">
        <v>421</v>
      </c>
    </row>
    <row r="123" spans="1:65" s="2" customFormat="1" ht="19.5">
      <c r="A123" s="34"/>
      <c r="B123" s="35"/>
      <c r="C123" s="36"/>
      <c r="D123" s="186" t="s">
        <v>129</v>
      </c>
      <c r="E123" s="36"/>
      <c r="F123" s="187" t="s">
        <v>422</v>
      </c>
      <c r="G123" s="36"/>
      <c r="H123" s="36"/>
      <c r="I123" s="188"/>
      <c r="J123" s="36"/>
      <c r="K123" s="36"/>
      <c r="L123" s="39"/>
      <c r="M123" s="189"/>
      <c r="N123" s="190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129</v>
      </c>
      <c r="AU123" s="17" t="s">
        <v>81</v>
      </c>
    </row>
    <row r="124" spans="1:65" s="2" customFormat="1">
      <c r="A124" s="34"/>
      <c r="B124" s="35"/>
      <c r="C124" s="36"/>
      <c r="D124" s="191" t="s">
        <v>131</v>
      </c>
      <c r="E124" s="36"/>
      <c r="F124" s="192" t="s">
        <v>423</v>
      </c>
      <c r="G124" s="36"/>
      <c r="H124" s="36"/>
      <c r="I124" s="188"/>
      <c r="J124" s="36"/>
      <c r="K124" s="36"/>
      <c r="L124" s="39"/>
      <c r="M124" s="189"/>
      <c r="N124" s="190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131</v>
      </c>
      <c r="AU124" s="17" t="s">
        <v>81</v>
      </c>
    </row>
    <row r="125" spans="1:65" s="2" customFormat="1" ht="19.5">
      <c r="A125" s="34"/>
      <c r="B125" s="35"/>
      <c r="C125" s="36"/>
      <c r="D125" s="186" t="s">
        <v>409</v>
      </c>
      <c r="E125" s="36"/>
      <c r="F125" s="207" t="s">
        <v>410</v>
      </c>
      <c r="G125" s="36"/>
      <c r="H125" s="36"/>
      <c r="I125" s="188"/>
      <c r="J125" s="36"/>
      <c r="K125" s="36"/>
      <c r="L125" s="39"/>
      <c r="M125" s="189"/>
      <c r="N125" s="190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409</v>
      </c>
      <c r="AU125" s="17" t="s">
        <v>81</v>
      </c>
    </row>
    <row r="126" spans="1:65" s="13" customFormat="1">
      <c r="B126" s="193"/>
      <c r="C126" s="194"/>
      <c r="D126" s="186" t="s">
        <v>133</v>
      </c>
      <c r="E126" s="195" t="s">
        <v>19</v>
      </c>
      <c r="F126" s="196" t="s">
        <v>424</v>
      </c>
      <c r="G126" s="194"/>
      <c r="H126" s="197">
        <v>0.78300000000000003</v>
      </c>
      <c r="I126" s="198"/>
      <c r="J126" s="194"/>
      <c r="K126" s="194"/>
      <c r="L126" s="199"/>
      <c r="M126" s="200"/>
      <c r="N126" s="201"/>
      <c r="O126" s="201"/>
      <c r="P126" s="201"/>
      <c r="Q126" s="201"/>
      <c r="R126" s="201"/>
      <c r="S126" s="201"/>
      <c r="T126" s="202"/>
      <c r="AT126" s="203" t="s">
        <v>133</v>
      </c>
      <c r="AU126" s="203" t="s">
        <v>81</v>
      </c>
      <c r="AV126" s="13" t="s">
        <v>81</v>
      </c>
      <c r="AW126" s="13" t="s">
        <v>33</v>
      </c>
      <c r="AX126" s="13" t="s">
        <v>79</v>
      </c>
      <c r="AY126" s="203" t="s">
        <v>120</v>
      </c>
    </row>
    <row r="127" spans="1:65" s="2" customFormat="1" ht="16.5" customHeight="1">
      <c r="A127" s="34"/>
      <c r="B127" s="35"/>
      <c r="C127" s="173" t="s">
        <v>189</v>
      </c>
      <c r="D127" s="173" t="s">
        <v>122</v>
      </c>
      <c r="E127" s="174" t="s">
        <v>425</v>
      </c>
      <c r="F127" s="175" t="s">
        <v>426</v>
      </c>
      <c r="G127" s="176" t="s">
        <v>339</v>
      </c>
      <c r="H127" s="177">
        <v>6.3</v>
      </c>
      <c r="I127" s="178"/>
      <c r="J127" s="179">
        <f>ROUND(I127*H127,2)</f>
        <v>0</v>
      </c>
      <c r="K127" s="175" t="s">
        <v>126</v>
      </c>
      <c r="L127" s="39"/>
      <c r="M127" s="180" t="s">
        <v>19</v>
      </c>
      <c r="N127" s="181" t="s">
        <v>42</v>
      </c>
      <c r="O127" s="64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4" t="s">
        <v>127</v>
      </c>
      <c r="AT127" s="184" t="s">
        <v>122</v>
      </c>
      <c r="AU127" s="184" t="s">
        <v>81</v>
      </c>
      <c r="AY127" s="17" t="s">
        <v>120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7" t="s">
        <v>79</v>
      </c>
      <c r="BK127" s="185">
        <f>ROUND(I127*H127,2)</f>
        <v>0</v>
      </c>
      <c r="BL127" s="17" t="s">
        <v>127</v>
      </c>
      <c r="BM127" s="184" t="s">
        <v>427</v>
      </c>
    </row>
    <row r="128" spans="1:65" s="2" customFormat="1" ht="19.5">
      <c r="A128" s="34"/>
      <c r="B128" s="35"/>
      <c r="C128" s="36"/>
      <c r="D128" s="186" t="s">
        <v>129</v>
      </c>
      <c r="E128" s="36"/>
      <c r="F128" s="187" t="s">
        <v>428</v>
      </c>
      <c r="G128" s="36"/>
      <c r="H128" s="36"/>
      <c r="I128" s="188"/>
      <c r="J128" s="36"/>
      <c r="K128" s="36"/>
      <c r="L128" s="39"/>
      <c r="M128" s="189"/>
      <c r="N128" s="190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129</v>
      </c>
      <c r="AU128" s="17" t="s">
        <v>81</v>
      </c>
    </row>
    <row r="129" spans="1:65" s="2" customFormat="1">
      <c r="A129" s="34"/>
      <c r="B129" s="35"/>
      <c r="C129" s="36"/>
      <c r="D129" s="191" t="s">
        <v>131</v>
      </c>
      <c r="E129" s="36"/>
      <c r="F129" s="192" t="s">
        <v>429</v>
      </c>
      <c r="G129" s="36"/>
      <c r="H129" s="36"/>
      <c r="I129" s="188"/>
      <c r="J129" s="36"/>
      <c r="K129" s="36"/>
      <c r="L129" s="39"/>
      <c r="M129" s="189"/>
      <c r="N129" s="190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131</v>
      </c>
      <c r="AU129" s="17" t="s">
        <v>81</v>
      </c>
    </row>
    <row r="130" spans="1:65" s="14" customFormat="1">
      <c r="B130" s="208"/>
      <c r="C130" s="209"/>
      <c r="D130" s="186" t="s">
        <v>133</v>
      </c>
      <c r="E130" s="210" t="s">
        <v>19</v>
      </c>
      <c r="F130" s="211" t="s">
        <v>430</v>
      </c>
      <c r="G130" s="209"/>
      <c r="H130" s="210" t="s">
        <v>19</v>
      </c>
      <c r="I130" s="212"/>
      <c r="J130" s="209"/>
      <c r="K130" s="209"/>
      <c r="L130" s="213"/>
      <c r="M130" s="214"/>
      <c r="N130" s="215"/>
      <c r="O130" s="215"/>
      <c r="P130" s="215"/>
      <c r="Q130" s="215"/>
      <c r="R130" s="215"/>
      <c r="S130" s="215"/>
      <c r="T130" s="216"/>
      <c r="AT130" s="217" t="s">
        <v>133</v>
      </c>
      <c r="AU130" s="217" t="s">
        <v>81</v>
      </c>
      <c r="AV130" s="14" t="s">
        <v>79</v>
      </c>
      <c r="AW130" s="14" t="s">
        <v>33</v>
      </c>
      <c r="AX130" s="14" t="s">
        <v>71</v>
      </c>
      <c r="AY130" s="217" t="s">
        <v>120</v>
      </c>
    </row>
    <row r="131" spans="1:65" s="13" customFormat="1">
      <c r="B131" s="193"/>
      <c r="C131" s="194"/>
      <c r="D131" s="186" t="s">
        <v>133</v>
      </c>
      <c r="E131" s="195" t="s">
        <v>19</v>
      </c>
      <c r="F131" s="196" t="s">
        <v>431</v>
      </c>
      <c r="G131" s="194"/>
      <c r="H131" s="197">
        <v>1.1000000000000001</v>
      </c>
      <c r="I131" s="198"/>
      <c r="J131" s="194"/>
      <c r="K131" s="194"/>
      <c r="L131" s="199"/>
      <c r="M131" s="200"/>
      <c r="N131" s="201"/>
      <c r="O131" s="201"/>
      <c r="P131" s="201"/>
      <c r="Q131" s="201"/>
      <c r="R131" s="201"/>
      <c r="S131" s="201"/>
      <c r="T131" s="202"/>
      <c r="AT131" s="203" t="s">
        <v>133</v>
      </c>
      <c r="AU131" s="203" t="s">
        <v>81</v>
      </c>
      <c r="AV131" s="13" t="s">
        <v>81</v>
      </c>
      <c r="AW131" s="13" t="s">
        <v>33</v>
      </c>
      <c r="AX131" s="13" t="s">
        <v>71</v>
      </c>
      <c r="AY131" s="203" t="s">
        <v>120</v>
      </c>
    </row>
    <row r="132" spans="1:65" s="13" customFormat="1">
      <c r="B132" s="193"/>
      <c r="C132" s="194"/>
      <c r="D132" s="186" t="s">
        <v>133</v>
      </c>
      <c r="E132" s="195" t="s">
        <v>19</v>
      </c>
      <c r="F132" s="196" t="s">
        <v>432</v>
      </c>
      <c r="G132" s="194"/>
      <c r="H132" s="197">
        <v>1.2</v>
      </c>
      <c r="I132" s="198"/>
      <c r="J132" s="194"/>
      <c r="K132" s="194"/>
      <c r="L132" s="199"/>
      <c r="M132" s="200"/>
      <c r="N132" s="201"/>
      <c r="O132" s="201"/>
      <c r="P132" s="201"/>
      <c r="Q132" s="201"/>
      <c r="R132" s="201"/>
      <c r="S132" s="201"/>
      <c r="T132" s="202"/>
      <c r="AT132" s="203" t="s">
        <v>133</v>
      </c>
      <c r="AU132" s="203" t="s">
        <v>81</v>
      </c>
      <c r="AV132" s="13" t="s">
        <v>81</v>
      </c>
      <c r="AW132" s="13" t="s">
        <v>33</v>
      </c>
      <c r="AX132" s="13" t="s">
        <v>71</v>
      </c>
      <c r="AY132" s="203" t="s">
        <v>120</v>
      </c>
    </row>
    <row r="133" spans="1:65" s="13" customFormat="1">
      <c r="B133" s="193"/>
      <c r="C133" s="194"/>
      <c r="D133" s="186" t="s">
        <v>133</v>
      </c>
      <c r="E133" s="195" t="s">
        <v>19</v>
      </c>
      <c r="F133" s="196" t="s">
        <v>433</v>
      </c>
      <c r="G133" s="194"/>
      <c r="H133" s="197">
        <v>1.8</v>
      </c>
      <c r="I133" s="198"/>
      <c r="J133" s="194"/>
      <c r="K133" s="194"/>
      <c r="L133" s="199"/>
      <c r="M133" s="200"/>
      <c r="N133" s="201"/>
      <c r="O133" s="201"/>
      <c r="P133" s="201"/>
      <c r="Q133" s="201"/>
      <c r="R133" s="201"/>
      <c r="S133" s="201"/>
      <c r="T133" s="202"/>
      <c r="AT133" s="203" t="s">
        <v>133</v>
      </c>
      <c r="AU133" s="203" t="s">
        <v>81</v>
      </c>
      <c r="AV133" s="13" t="s">
        <v>81</v>
      </c>
      <c r="AW133" s="13" t="s">
        <v>33</v>
      </c>
      <c r="AX133" s="13" t="s">
        <v>71</v>
      </c>
      <c r="AY133" s="203" t="s">
        <v>120</v>
      </c>
    </row>
    <row r="134" spans="1:65" s="13" customFormat="1">
      <c r="B134" s="193"/>
      <c r="C134" s="194"/>
      <c r="D134" s="186" t="s">
        <v>133</v>
      </c>
      <c r="E134" s="195" t="s">
        <v>19</v>
      </c>
      <c r="F134" s="196" t="s">
        <v>434</v>
      </c>
      <c r="G134" s="194"/>
      <c r="H134" s="197">
        <v>2.2000000000000002</v>
      </c>
      <c r="I134" s="198"/>
      <c r="J134" s="194"/>
      <c r="K134" s="194"/>
      <c r="L134" s="199"/>
      <c r="M134" s="200"/>
      <c r="N134" s="201"/>
      <c r="O134" s="201"/>
      <c r="P134" s="201"/>
      <c r="Q134" s="201"/>
      <c r="R134" s="201"/>
      <c r="S134" s="201"/>
      <c r="T134" s="202"/>
      <c r="AT134" s="203" t="s">
        <v>133</v>
      </c>
      <c r="AU134" s="203" t="s">
        <v>81</v>
      </c>
      <c r="AV134" s="13" t="s">
        <v>81</v>
      </c>
      <c r="AW134" s="13" t="s">
        <v>33</v>
      </c>
      <c r="AX134" s="13" t="s">
        <v>71</v>
      </c>
      <c r="AY134" s="203" t="s">
        <v>120</v>
      </c>
    </row>
    <row r="135" spans="1:65" s="2" customFormat="1" ht="21.75" customHeight="1">
      <c r="A135" s="34"/>
      <c r="B135" s="35"/>
      <c r="C135" s="173" t="s">
        <v>194</v>
      </c>
      <c r="D135" s="173" t="s">
        <v>122</v>
      </c>
      <c r="E135" s="174" t="s">
        <v>344</v>
      </c>
      <c r="F135" s="175" t="s">
        <v>345</v>
      </c>
      <c r="G135" s="176" t="s">
        <v>339</v>
      </c>
      <c r="H135" s="177">
        <v>95.15</v>
      </c>
      <c r="I135" s="178"/>
      <c r="J135" s="179">
        <f>ROUND(I135*H135,2)</f>
        <v>0</v>
      </c>
      <c r="K135" s="175" t="s">
        <v>126</v>
      </c>
      <c r="L135" s="39"/>
      <c r="M135" s="180" t="s">
        <v>19</v>
      </c>
      <c r="N135" s="181" t="s">
        <v>42</v>
      </c>
      <c r="O135" s="64"/>
      <c r="P135" s="182">
        <f>O135*H135</f>
        <v>0</v>
      </c>
      <c r="Q135" s="182">
        <v>0</v>
      </c>
      <c r="R135" s="182">
        <f>Q135*H135</f>
        <v>0</v>
      </c>
      <c r="S135" s="182">
        <v>0</v>
      </c>
      <c r="T135" s="18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4" t="s">
        <v>127</v>
      </c>
      <c r="AT135" s="184" t="s">
        <v>122</v>
      </c>
      <c r="AU135" s="184" t="s">
        <v>81</v>
      </c>
      <c r="AY135" s="17" t="s">
        <v>120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7" t="s">
        <v>79</v>
      </c>
      <c r="BK135" s="185">
        <f>ROUND(I135*H135,2)</f>
        <v>0</v>
      </c>
      <c r="BL135" s="17" t="s">
        <v>127</v>
      </c>
      <c r="BM135" s="184" t="s">
        <v>435</v>
      </c>
    </row>
    <row r="136" spans="1:65" s="2" customFormat="1" ht="19.5">
      <c r="A136" s="34"/>
      <c r="B136" s="35"/>
      <c r="C136" s="36"/>
      <c r="D136" s="186" t="s">
        <v>129</v>
      </c>
      <c r="E136" s="36"/>
      <c r="F136" s="187" t="s">
        <v>347</v>
      </c>
      <c r="G136" s="36"/>
      <c r="H136" s="36"/>
      <c r="I136" s="188"/>
      <c r="J136" s="36"/>
      <c r="K136" s="36"/>
      <c r="L136" s="39"/>
      <c r="M136" s="189"/>
      <c r="N136" s="190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129</v>
      </c>
      <c r="AU136" s="17" t="s">
        <v>81</v>
      </c>
    </row>
    <row r="137" spans="1:65" s="2" customFormat="1">
      <c r="A137" s="34"/>
      <c r="B137" s="35"/>
      <c r="C137" s="36"/>
      <c r="D137" s="191" t="s">
        <v>131</v>
      </c>
      <c r="E137" s="36"/>
      <c r="F137" s="192" t="s">
        <v>348</v>
      </c>
      <c r="G137" s="36"/>
      <c r="H137" s="36"/>
      <c r="I137" s="188"/>
      <c r="J137" s="36"/>
      <c r="K137" s="36"/>
      <c r="L137" s="39"/>
      <c r="M137" s="189"/>
      <c r="N137" s="190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131</v>
      </c>
      <c r="AU137" s="17" t="s">
        <v>81</v>
      </c>
    </row>
    <row r="138" spans="1:65" s="13" customFormat="1">
      <c r="B138" s="193"/>
      <c r="C138" s="194"/>
      <c r="D138" s="186" t="s">
        <v>133</v>
      </c>
      <c r="E138" s="195" t="s">
        <v>19</v>
      </c>
      <c r="F138" s="196" t="s">
        <v>436</v>
      </c>
      <c r="G138" s="194"/>
      <c r="H138" s="197">
        <v>19.55</v>
      </c>
      <c r="I138" s="198"/>
      <c r="J138" s="194"/>
      <c r="K138" s="194"/>
      <c r="L138" s="199"/>
      <c r="M138" s="200"/>
      <c r="N138" s="201"/>
      <c r="O138" s="201"/>
      <c r="P138" s="201"/>
      <c r="Q138" s="201"/>
      <c r="R138" s="201"/>
      <c r="S138" s="201"/>
      <c r="T138" s="202"/>
      <c r="AT138" s="203" t="s">
        <v>133</v>
      </c>
      <c r="AU138" s="203" t="s">
        <v>81</v>
      </c>
      <c r="AV138" s="13" t="s">
        <v>81</v>
      </c>
      <c r="AW138" s="13" t="s">
        <v>33</v>
      </c>
      <c r="AX138" s="13" t="s">
        <v>71</v>
      </c>
      <c r="AY138" s="203" t="s">
        <v>120</v>
      </c>
    </row>
    <row r="139" spans="1:65" s="13" customFormat="1">
      <c r="B139" s="193"/>
      <c r="C139" s="194"/>
      <c r="D139" s="186" t="s">
        <v>133</v>
      </c>
      <c r="E139" s="195" t="s">
        <v>19</v>
      </c>
      <c r="F139" s="196" t="s">
        <v>437</v>
      </c>
      <c r="G139" s="194"/>
      <c r="H139" s="197">
        <v>75.599999999999994</v>
      </c>
      <c r="I139" s="198"/>
      <c r="J139" s="194"/>
      <c r="K139" s="194"/>
      <c r="L139" s="199"/>
      <c r="M139" s="200"/>
      <c r="N139" s="201"/>
      <c r="O139" s="201"/>
      <c r="P139" s="201"/>
      <c r="Q139" s="201"/>
      <c r="R139" s="201"/>
      <c r="S139" s="201"/>
      <c r="T139" s="202"/>
      <c r="AT139" s="203" t="s">
        <v>133</v>
      </c>
      <c r="AU139" s="203" t="s">
        <v>81</v>
      </c>
      <c r="AV139" s="13" t="s">
        <v>81</v>
      </c>
      <c r="AW139" s="13" t="s">
        <v>33</v>
      </c>
      <c r="AX139" s="13" t="s">
        <v>71</v>
      </c>
      <c r="AY139" s="203" t="s">
        <v>120</v>
      </c>
    </row>
    <row r="140" spans="1:65" s="2" customFormat="1" ht="21.75" customHeight="1">
      <c r="A140" s="34"/>
      <c r="B140" s="35"/>
      <c r="C140" s="173" t="s">
        <v>200</v>
      </c>
      <c r="D140" s="173" t="s">
        <v>122</v>
      </c>
      <c r="E140" s="174" t="s">
        <v>438</v>
      </c>
      <c r="F140" s="175" t="s">
        <v>439</v>
      </c>
      <c r="G140" s="176" t="s">
        <v>339</v>
      </c>
      <c r="H140" s="177">
        <v>24.4</v>
      </c>
      <c r="I140" s="178"/>
      <c r="J140" s="179">
        <f>ROUND(I140*H140,2)</f>
        <v>0</v>
      </c>
      <c r="K140" s="175" t="s">
        <v>126</v>
      </c>
      <c r="L140" s="39"/>
      <c r="M140" s="180" t="s">
        <v>19</v>
      </c>
      <c r="N140" s="181" t="s">
        <v>42</v>
      </c>
      <c r="O140" s="64"/>
      <c r="P140" s="182">
        <f>O140*H140</f>
        <v>0</v>
      </c>
      <c r="Q140" s="182">
        <v>0</v>
      </c>
      <c r="R140" s="182">
        <f>Q140*H140</f>
        <v>0</v>
      </c>
      <c r="S140" s="182">
        <v>0</v>
      </c>
      <c r="T140" s="18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4" t="s">
        <v>127</v>
      </c>
      <c r="AT140" s="184" t="s">
        <v>122</v>
      </c>
      <c r="AU140" s="184" t="s">
        <v>81</v>
      </c>
      <c r="AY140" s="17" t="s">
        <v>120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7" t="s">
        <v>79</v>
      </c>
      <c r="BK140" s="185">
        <f>ROUND(I140*H140,2)</f>
        <v>0</v>
      </c>
      <c r="BL140" s="17" t="s">
        <v>127</v>
      </c>
      <c r="BM140" s="184" t="s">
        <v>440</v>
      </c>
    </row>
    <row r="141" spans="1:65" s="2" customFormat="1" ht="19.5">
      <c r="A141" s="34"/>
      <c r="B141" s="35"/>
      <c r="C141" s="36"/>
      <c r="D141" s="186" t="s">
        <v>129</v>
      </c>
      <c r="E141" s="36"/>
      <c r="F141" s="187" t="s">
        <v>441</v>
      </c>
      <c r="G141" s="36"/>
      <c r="H141" s="36"/>
      <c r="I141" s="188"/>
      <c r="J141" s="36"/>
      <c r="K141" s="36"/>
      <c r="L141" s="39"/>
      <c r="M141" s="189"/>
      <c r="N141" s="190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129</v>
      </c>
      <c r="AU141" s="17" t="s">
        <v>81</v>
      </c>
    </row>
    <row r="142" spans="1:65" s="2" customFormat="1">
      <c r="A142" s="34"/>
      <c r="B142" s="35"/>
      <c r="C142" s="36"/>
      <c r="D142" s="191" t="s">
        <v>131</v>
      </c>
      <c r="E142" s="36"/>
      <c r="F142" s="192" t="s">
        <v>442</v>
      </c>
      <c r="G142" s="36"/>
      <c r="H142" s="36"/>
      <c r="I142" s="188"/>
      <c r="J142" s="36"/>
      <c r="K142" s="36"/>
      <c r="L142" s="39"/>
      <c r="M142" s="189"/>
      <c r="N142" s="190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131</v>
      </c>
      <c r="AU142" s="17" t="s">
        <v>81</v>
      </c>
    </row>
    <row r="143" spans="1:65" s="13" customFormat="1">
      <c r="B143" s="193"/>
      <c r="C143" s="194"/>
      <c r="D143" s="186" t="s">
        <v>133</v>
      </c>
      <c r="E143" s="195" t="s">
        <v>19</v>
      </c>
      <c r="F143" s="196" t="s">
        <v>443</v>
      </c>
      <c r="G143" s="194"/>
      <c r="H143" s="197">
        <v>24.4</v>
      </c>
      <c r="I143" s="198"/>
      <c r="J143" s="194"/>
      <c r="K143" s="194"/>
      <c r="L143" s="199"/>
      <c r="M143" s="200"/>
      <c r="N143" s="201"/>
      <c r="O143" s="201"/>
      <c r="P143" s="201"/>
      <c r="Q143" s="201"/>
      <c r="R143" s="201"/>
      <c r="S143" s="201"/>
      <c r="T143" s="202"/>
      <c r="AT143" s="203" t="s">
        <v>133</v>
      </c>
      <c r="AU143" s="203" t="s">
        <v>81</v>
      </c>
      <c r="AV143" s="13" t="s">
        <v>81</v>
      </c>
      <c r="AW143" s="13" t="s">
        <v>33</v>
      </c>
      <c r="AX143" s="13" t="s">
        <v>79</v>
      </c>
      <c r="AY143" s="203" t="s">
        <v>120</v>
      </c>
    </row>
    <row r="144" spans="1:65" s="2" customFormat="1" ht="16.5" customHeight="1">
      <c r="A144" s="34"/>
      <c r="B144" s="35"/>
      <c r="C144" s="218" t="s">
        <v>206</v>
      </c>
      <c r="D144" s="218" t="s">
        <v>444</v>
      </c>
      <c r="E144" s="219" t="s">
        <v>445</v>
      </c>
      <c r="F144" s="220" t="s">
        <v>446</v>
      </c>
      <c r="G144" s="221" t="s">
        <v>339</v>
      </c>
      <c r="H144" s="222">
        <v>19.55</v>
      </c>
      <c r="I144" s="223"/>
      <c r="J144" s="224">
        <f>ROUND(I144*H144,2)</f>
        <v>0</v>
      </c>
      <c r="K144" s="220" t="s">
        <v>19</v>
      </c>
      <c r="L144" s="225"/>
      <c r="M144" s="226" t="s">
        <v>19</v>
      </c>
      <c r="N144" s="227" t="s">
        <v>42</v>
      </c>
      <c r="O144" s="64"/>
      <c r="P144" s="182">
        <f>O144*H144</f>
        <v>0</v>
      </c>
      <c r="Q144" s="182">
        <v>1.8</v>
      </c>
      <c r="R144" s="182">
        <f>Q144*H144</f>
        <v>35.190000000000005</v>
      </c>
      <c r="S144" s="182">
        <v>0</v>
      </c>
      <c r="T144" s="18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4" t="s">
        <v>175</v>
      </c>
      <c r="AT144" s="184" t="s">
        <v>444</v>
      </c>
      <c r="AU144" s="184" t="s">
        <v>81</v>
      </c>
      <c r="AY144" s="17" t="s">
        <v>120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7" t="s">
        <v>79</v>
      </c>
      <c r="BK144" s="185">
        <f>ROUND(I144*H144,2)</f>
        <v>0</v>
      </c>
      <c r="BL144" s="17" t="s">
        <v>127</v>
      </c>
      <c r="BM144" s="184" t="s">
        <v>447</v>
      </c>
    </row>
    <row r="145" spans="1:65" s="2" customFormat="1">
      <c r="A145" s="34"/>
      <c r="B145" s="35"/>
      <c r="C145" s="36"/>
      <c r="D145" s="186" t="s">
        <v>129</v>
      </c>
      <c r="E145" s="36"/>
      <c r="F145" s="187" t="s">
        <v>446</v>
      </c>
      <c r="G145" s="36"/>
      <c r="H145" s="36"/>
      <c r="I145" s="188"/>
      <c r="J145" s="36"/>
      <c r="K145" s="36"/>
      <c r="L145" s="39"/>
      <c r="M145" s="189"/>
      <c r="N145" s="190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129</v>
      </c>
      <c r="AU145" s="17" t="s">
        <v>81</v>
      </c>
    </row>
    <row r="146" spans="1:65" s="13" customFormat="1">
      <c r="B146" s="193"/>
      <c r="C146" s="194"/>
      <c r="D146" s="186" t="s">
        <v>133</v>
      </c>
      <c r="E146" s="195" t="s">
        <v>19</v>
      </c>
      <c r="F146" s="196" t="s">
        <v>448</v>
      </c>
      <c r="G146" s="194"/>
      <c r="H146" s="197">
        <v>19.55</v>
      </c>
      <c r="I146" s="198"/>
      <c r="J146" s="194"/>
      <c r="K146" s="194"/>
      <c r="L146" s="199"/>
      <c r="M146" s="200"/>
      <c r="N146" s="201"/>
      <c r="O146" s="201"/>
      <c r="P146" s="201"/>
      <c r="Q146" s="201"/>
      <c r="R146" s="201"/>
      <c r="S146" s="201"/>
      <c r="T146" s="202"/>
      <c r="AT146" s="203" t="s">
        <v>133</v>
      </c>
      <c r="AU146" s="203" t="s">
        <v>81</v>
      </c>
      <c r="AV146" s="13" t="s">
        <v>81</v>
      </c>
      <c r="AW146" s="13" t="s">
        <v>33</v>
      </c>
      <c r="AX146" s="13" t="s">
        <v>71</v>
      </c>
      <c r="AY146" s="203" t="s">
        <v>120</v>
      </c>
    </row>
    <row r="147" spans="1:65" s="2" customFormat="1" ht="16.5" customHeight="1">
      <c r="A147" s="34"/>
      <c r="B147" s="35"/>
      <c r="C147" s="173" t="s">
        <v>212</v>
      </c>
      <c r="D147" s="173" t="s">
        <v>122</v>
      </c>
      <c r="E147" s="174" t="s">
        <v>449</v>
      </c>
      <c r="F147" s="175" t="s">
        <v>450</v>
      </c>
      <c r="G147" s="176" t="s">
        <v>339</v>
      </c>
      <c r="H147" s="177">
        <v>95.15</v>
      </c>
      <c r="I147" s="178"/>
      <c r="J147" s="179">
        <f>ROUND(I147*H147,2)</f>
        <v>0</v>
      </c>
      <c r="K147" s="175" t="s">
        <v>126</v>
      </c>
      <c r="L147" s="39"/>
      <c r="M147" s="180" t="s">
        <v>19</v>
      </c>
      <c r="N147" s="181" t="s">
        <v>42</v>
      </c>
      <c r="O147" s="64"/>
      <c r="P147" s="182">
        <f>O147*H147</f>
        <v>0</v>
      </c>
      <c r="Q147" s="182">
        <v>0</v>
      </c>
      <c r="R147" s="182">
        <f>Q147*H147</f>
        <v>0</v>
      </c>
      <c r="S147" s="182">
        <v>0</v>
      </c>
      <c r="T147" s="18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4" t="s">
        <v>127</v>
      </c>
      <c r="AT147" s="184" t="s">
        <v>122</v>
      </c>
      <c r="AU147" s="184" t="s">
        <v>81</v>
      </c>
      <c r="AY147" s="17" t="s">
        <v>120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7" t="s">
        <v>79</v>
      </c>
      <c r="BK147" s="185">
        <f>ROUND(I147*H147,2)</f>
        <v>0</v>
      </c>
      <c r="BL147" s="17" t="s">
        <v>127</v>
      </c>
      <c r="BM147" s="184" t="s">
        <v>451</v>
      </c>
    </row>
    <row r="148" spans="1:65" s="2" customFormat="1" ht="19.5">
      <c r="A148" s="34"/>
      <c r="B148" s="35"/>
      <c r="C148" s="36"/>
      <c r="D148" s="186" t="s">
        <v>129</v>
      </c>
      <c r="E148" s="36"/>
      <c r="F148" s="187" t="s">
        <v>452</v>
      </c>
      <c r="G148" s="36"/>
      <c r="H148" s="36"/>
      <c r="I148" s="188"/>
      <c r="J148" s="36"/>
      <c r="K148" s="36"/>
      <c r="L148" s="39"/>
      <c r="M148" s="189"/>
      <c r="N148" s="190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129</v>
      </c>
      <c r="AU148" s="17" t="s">
        <v>81</v>
      </c>
    </row>
    <row r="149" spans="1:65" s="2" customFormat="1">
      <c r="A149" s="34"/>
      <c r="B149" s="35"/>
      <c r="C149" s="36"/>
      <c r="D149" s="191" t="s">
        <v>131</v>
      </c>
      <c r="E149" s="36"/>
      <c r="F149" s="192" t="s">
        <v>453</v>
      </c>
      <c r="G149" s="36"/>
      <c r="H149" s="36"/>
      <c r="I149" s="188"/>
      <c r="J149" s="36"/>
      <c r="K149" s="36"/>
      <c r="L149" s="39"/>
      <c r="M149" s="189"/>
      <c r="N149" s="190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131</v>
      </c>
      <c r="AU149" s="17" t="s">
        <v>81</v>
      </c>
    </row>
    <row r="150" spans="1:65" s="13" customFormat="1">
      <c r="B150" s="193"/>
      <c r="C150" s="194"/>
      <c r="D150" s="186" t="s">
        <v>133</v>
      </c>
      <c r="E150" s="195" t="s">
        <v>19</v>
      </c>
      <c r="F150" s="196" t="s">
        <v>436</v>
      </c>
      <c r="G150" s="194"/>
      <c r="H150" s="197">
        <v>19.55</v>
      </c>
      <c r="I150" s="198"/>
      <c r="J150" s="194"/>
      <c r="K150" s="194"/>
      <c r="L150" s="199"/>
      <c r="M150" s="200"/>
      <c r="N150" s="201"/>
      <c r="O150" s="201"/>
      <c r="P150" s="201"/>
      <c r="Q150" s="201"/>
      <c r="R150" s="201"/>
      <c r="S150" s="201"/>
      <c r="T150" s="202"/>
      <c r="AT150" s="203" t="s">
        <v>133</v>
      </c>
      <c r="AU150" s="203" t="s">
        <v>81</v>
      </c>
      <c r="AV150" s="13" t="s">
        <v>81</v>
      </c>
      <c r="AW150" s="13" t="s">
        <v>33</v>
      </c>
      <c r="AX150" s="13" t="s">
        <v>71</v>
      </c>
      <c r="AY150" s="203" t="s">
        <v>120</v>
      </c>
    </row>
    <row r="151" spans="1:65" s="13" customFormat="1">
      <c r="B151" s="193"/>
      <c r="C151" s="194"/>
      <c r="D151" s="186" t="s">
        <v>133</v>
      </c>
      <c r="E151" s="195" t="s">
        <v>19</v>
      </c>
      <c r="F151" s="196" t="s">
        <v>437</v>
      </c>
      <c r="G151" s="194"/>
      <c r="H151" s="197">
        <v>75.599999999999994</v>
      </c>
      <c r="I151" s="198"/>
      <c r="J151" s="194"/>
      <c r="K151" s="194"/>
      <c r="L151" s="199"/>
      <c r="M151" s="200"/>
      <c r="N151" s="201"/>
      <c r="O151" s="201"/>
      <c r="P151" s="201"/>
      <c r="Q151" s="201"/>
      <c r="R151" s="201"/>
      <c r="S151" s="201"/>
      <c r="T151" s="202"/>
      <c r="AT151" s="203" t="s">
        <v>133</v>
      </c>
      <c r="AU151" s="203" t="s">
        <v>81</v>
      </c>
      <c r="AV151" s="13" t="s">
        <v>81</v>
      </c>
      <c r="AW151" s="13" t="s">
        <v>33</v>
      </c>
      <c r="AX151" s="13" t="s">
        <v>71</v>
      </c>
      <c r="AY151" s="203" t="s">
        <v>120</v>
      </c>
    </row>
    <row r="152" spans="1:65" s="2" customFormat="1" ht="16.5" customHeight="1">
      <c r="A152" s="34"/>
      <c r="B152" s="35"/>
      <c r="C152" s="173" t="s">
        <v>8</v>
      </c>
      <c r="D152" s="173" t="s">
        <v>122</v>
      </c>
      <c r="E152" s="174" t="s">
        <v>454</v>
      </c>
      <c r="F152" s="175" t="s">
        <v>455</v>
      </c>
      <c r="G152" s="176" t="s">
        <v>339</v>
      </c>
      <c r="H152" s="177">
        <v>24.3</v>
      </c>
      <c r="I152" s="178"/>
      <c r="J152" s="179">
        <f>ROUND(I152*H152,2)</f>
        <v>0</v>
      </c>
      <c r="K152" s="175" t="s">
        <v>126</v>
      </c>
      <c r="L152" s="39"/>
      <c r="M152" s="180" t="s">
        <v>19</v>
      </c>
      <c r="N152" s="181" t="s">
        <v>42</v>
      </c>
      <c r="O152" s="64"/>
      <c r="P152" s="182">
        <f>O152*H152</f>
        <v>0</v>
      </c>
      <c r="Q152" s="182">
        <v>0</v>
      </c>
      <c r="R152" s="182">
        <f>Q152*H152</f>
        <v>0</v>
      </c>
      <c r="S152" s="182">
        <v>0</v>
      </c>
      <c r="T152" s="18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4" t="s">
        <v>127</v>
      </c>
      <c r="AT152" s="184" t="s">
        <v>122</v>
      </c>
      <c r="AU152" s="184" t="s">
        <v>81</v>
      </c>
      <c r="AY152" s="17" t="s">
        <v>120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7" t="s">
        <v>79</v>
      </c>
      <c r="BK152" s="185">
        <f>ROUND(I152*H152,2)</f>
        <v>0</v>
      </c>
      <c r="BL152" s="17" t="s">
        <v>127</v>
      </c>
      <c r="BM152" s="184" t="s">
        <v>456</v>
      </c>
    </row>
    <row r="153" spans="1:65" s="2" customFormat="1" ht="19.5">
      <c r="A153" s="34"/>
      <c r="B153" s="35"/>
      <c r="C153" s="36"/>
      <c r="D153" s="186" t="s">
        <v>129</v>
      </c>
      <c r="E153" s="36"/>
      <c r="F153" s="187" t="s">
        <v>457</v>
      </c>
      <c r="G153" s="36"/>
      <c r="H153" s="36"/>
      <c r="I153" s="188"/>
      <c r="J153" s="36"/>
      <c r="K153" s="36"/>
      <c r="L153" s="39"/>
      <c r="M153" s="189"/>
      <c r="N153" s="190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129</v>
      </c>
      <c r="AU153" s="17" t="s">
        <v>81</v>
      </c>
    </row>
    <row r="154" spans="1:65" s="2" customFormat="1">
      <c r="A154" s="34"/>
      <c r="B154" s="35"/>
      <c r="C154" s="36"/>
      <c r="D154" s="191" t="s">
        <v>131</v>
      </c>
      <c r="E154" s="36"/>
      <c r="F154" s="192" t="s">
        <v>458</v>
      </c>
      <c r="G154" s="36"/>
      <c r="H154" s="36"/>
      <c r="I154" s="188"/>
      <c r="J154" s="36"/>
      <c r="K154" s="36"/>
      <c r="L154" s="39"/>
      <c r="M154" s="189"/>
      <c r="N154" s="190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131</v>
      </c>
      <c r="AU154" s="17" t="s">
        <v>81</v>
      </c>
    </row>
    <row r="155" spans="1:65" s="13" customFormat="1">
      <c r="B155" s="193"/>
      <c r="C155" s="194"/>
      <c r="D155" s="186" t="s">
        <v>133</v>
      </c>
      <c r="E155" s="195" t="s">
        <v>19</v>
      </c>
      <c r="F155" s="196" t="s">
        <v>459</v>
      </c>
      <c r="G155" s="194"/>
      <c r="H155" s="197">
        <v>24.3</v>
      </c>
      <c r="I155" s="198"/>
      <c r="J155" s="194"/>
      <c r="K155" s="194"/>
      <c r="L155" s="199"/>
      <c r="M155" s="200"/>
      <c r="N155" s="201"/>
      <c r="O155" s="201"/>
      <c r="P155" s="201"/>
      <c r="Q155" s="201"/>
      <c r="R155" s="201"/>
      <c r="S155" s="201"/>
      <c r="T155" s="202"/>
      <c r="AT155" s="203" t="s">
        <v>133</v>
      </c>
      <c r="AU155" s="203" t="s">
        <v>81</v>
      </c>
      <c r="AV155" s="13" t="s">
        <v>81</v>
      </c>
      <c r="AW155" s="13" t="s">
        <v>33</v>
      </c>
      <c r="AX155" s="13" t="s">
        <v>79</v>
      </c>
      <c r="AY155" s="203" t="s">
        <v>120</v>
      </c>
    </row>
    <row r="156" spans="1:65" s="2" customFormat="1" ht="16.5" customHeight="1">
      <c r="A156" s="34"/>
      <c r="B156" s="35"/>
      <c r="C156" s="173" t="s">
        <v>224</v>
      </c>
      <c r="D156" s="173" t="s">
        <v>122</v>
      </c>
      <c r="E156" s="174" t="s">
        <v>460</v>
      </c>
      <c r="F156" s="175" t="s">
        <v>461</v>
      </c>
      <c r="G156" s="176" t="s">
        <v>339</v>
      </c>
      <c r="H156" s="177">
        <v>28</v>
      </c>
      <c r="I156" s="178"/>
      <c r="J156" s="179">
        <f>ROUND(I156*H156,2)</f>
        <v>0</v>
      </c>
      <c r="K156" s="175" t="s">
        <v>126</v>
      </c>
      <c r="L156" s="39"/>
      <c r="M156" s="180" t="s">
        <v>19</v>
      </c>
      <c r="N156" s="181" t="s">
        <v>42</v>
      </c>
      <c r="O156" s="64"/>
      <c r="P156" s="182">
        <f>O156*H156</f>
        <v>0</v>
      </c>
      <c r="Q156" s="182">
        <v>0</v>
      </c>
      <c r="R156" s="182">
        <f>Q156*H156</f>
        <v>0</v>
      </c>
      <c r="S156" s="182">
        <v>0</v>
      </c>
      <c r="T156" s="18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4" t="s">
        <v>127</v>
      </c>
      <c r="AT156" s="184" t="s">
        <v>122</v>
      </c>
      <c r="AU156" s="184" t="s">
        <v>81</v>
      </c>
      <c r="AY156" s="17" t="s">
        <v>120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7" t="s">
        <v>79</v>
      </c>
      <c r="BK156" s="185">
        <f>ROUND(I156*H156,2)</f>
        <v>0</v>
      </c>
      <c r="BL156" s="17" t="s">
        <v>127</v>
      </c>
      <c r="BM156" s="184" t="s">
        <v>462</v>
      </c>
    </row>
    <row r="157" spans="1:65" s="2" customFormat="1" ht="19.5">
      <c r="A157" s="34"/>
      <c r="B157" s="35"/>
      <c r="C157" s="36"/>
      <c r="D157" s="186" t="s">
        <v>129</v>
      </c>
      <c r="E157" s="36"/>
      <c r="F157" s="187" t="s">
        <v>463</v>
      </c>
      <c r="G157" s="36"/>
      <c r="H157" s="36"/>
      <c r="I157" s="188"/>
      <c r="J157" s="36"/>
      <c r="K157" s="36"/>
      <c r="L157" s="39"/>
      <c r="M157" s="189"/>
      <c r="N157" s="190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129</v>
      </c>
      <c r="AU157" s="17" t="s">
        <v>81</v>
      </c>
    </row>
    <row r="158" spans="1:65" s="2" customFormat="1">
      <c r="A158" s="34"/>
      <c r="B158" s="35"/>
      <c r="C158" s="36"/>
      <c r="D158" s="191" t="s">
        <v>131</v>
      </c>
      <c r="E158" s="36"/>
      <c r="F158" s="192" t="s">
        <v>464</v>
      </c>
      <c r="G158" s="36"/>
      <c r="H158" s="36"/>
      <c r="I158" s="188"/>
      <c r="J158" s="36"/>
      <c r="K158" s="36"/>
      <c r="L158" s="39"/>
      <c r="M158" s="189"/>
      <c r="N158" s="190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131</v>
      </c>
      <c r="AU158" s="17" t="s">
        <v>81</v>
      </c>
    </row>
    <row r="159" spans="1:65" s="13" customFormat="1">
      <c r="B159" s="193"/>
      <c r="C159" s="194"/>
      <c r="D159" s="186" t="s">
        <v>133</v>
      </c>
      <c r="E159" s="195" t="s">
        <v>19</v>
      </c>
      <c r="F159" s="196" t="s">
        <v>465</v>
      </c>
      <c r="G159" s="194"/>
      <c r="H159" s="197">
        <v>28</v>
      </c>
      <c r="I159" s="198"/>
      <c r="J159" s="194"/>
      <c r="K159" s="194"/>
      <c r="L159" s="199"/>
      <c r="M159" s="200"/>
      <c r="N159" s="201"/>
      <c r="O159" s="201"/>
      <c r="P159" s="201"/>
      <c r="Q159" s="201"/>
      <c r="R159" s="201"/>
      <c r="S159" s="201"/>
      <c r="T159" s="202"/>
      <c r="AT159" s="203" t="s">
        <v>133</v>
      </c>
      <c r="AU159" s="203" t="s">
        <v>81</v>
      </c>
      <c r="AV159" s="13" t="s">
        <v>81</v>
      </c>
      <c r="AW159" s="13" t="s">
        <v>33</v>
      </c>
      <c r="AX159" s="13" t="s">
        <v>79</v>
      </c>
      <c r="AY159" s="203" t="s">
        <v>120</v>
      </c>
    </row>
    <row r="160" spans="1:65" s="2" customFormat="1" ht="16.5" customHeight="1">
      <c r="A160" s="34"/>
      <c r="B160" s="35"/>
      <c r="C160" s="173" t="s">
        <v>230</v>
      </c>
      <c r="D160" s="173" t="s">
        <v>122</v>
      </c>
      <c r="E160" s="174" t="s">
        <v>350</v>
      </c>
      <c r="F160" s="175" t="s">
        <v>351</v>
      </c>
      <c r="G160" s="176" t="s">
        <v>325</v>
      </c>
      <c r="H160" s="177">
        <v>180</v>
      </c>
      <c r="I160" s="178"/>
      <c r="J160" s="179">
        <f>ROUND(I160*H160,2)</f>
        <v>0</v>
      </c>
      <c r="K160" s="175" t="s">
        <v>126</v>
      </c>
      <c r="L160" s="39"/>
      <c r="M160" s="180" t="s">
        <v>19</v>
      </c>
      <c r="N160" s="181" t="s">
        <v>42</v>
      </c>
      <c r="O160" s="64"/>
      <c r="P160" s="182">
        <f>O160*H160</f>
        <v>0</v>
      </c>
      <c r="Q160" s="182">
        <v>0</v>
      </c>
      <c r="R160" s="182">
        <f>Q160*H160</f>
        <v>0</v>
      </c>
      <c r="S160" s="182">
        <v>0</v>
      </c>
      <c r="T160" s="18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4" t="s">
        <v>127</v>
      </c>
      <c r="AT160" s="184" t="s">
        <v>122</v>
      </c>
      <c r="AU160" s="184" t="s">
        <v>81</v>
      </c>
      <c r="AY160" s="17" t="s">
        <v>120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7" t="s">
        <v>79</v>
      </c>
      <c r="BK160" s="185">
        <f>ROUND(I160*H160,2)</f>
        <v>0</v>
      </c>
      <c r="BL160" s="17" t="s">
        <v>127</v>
      </c>
      <c r="BM160" s="184" t="s">
        <v>466</v>
      </c>
    </row>
    <row r="161" spans="1:65" s="2" customFormat="1" ht="19.5">
      <c r="A161" s="34"/>
      <c r="B161" s="35"/>
      <c r="C161" s="36"/>
      <c r="D161" s="186" t="s">
        <v>129</v>
      </c>
      <c r="E161" s="36"/>
      <c r="F161" s="187" t="s">
        <v>353</v>
      </c>
      <c r="G161" s="36"/>
      <c r="H161" s="36"/>
      <c r="I161" s="188"/>
      <c r="J161" s="36"/>
      <c r="K161" s="36"/>
      <c r="L161" s="39"/>
      <c r="M161" s="189"/>
      <c r="N161" s="190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129</v>
      </c>
      <c r="AU161" s="17" t="s">
        <v>81</v>
      </c>
    </row>
    <row r="162" spans="1:65" s="2" customFormat="1">
      <c r="A162" s="34"/>
      <c r="B162" s="35"/>
      <c r="C162" s="36"/>
      <c r="D162" s="191" t="s">
        <v>131</v>
      </c>
      <c r="E162" s="36"/>
      <c r="F162" s="192" t="s">
        <v>354</v>
      </c>
      <c r="G162" s="36"/>
      <c r="H162" s="36"/>
      <c r="I162" s="188"/>
      <c r="J162" s="36"/>
      <c r="K162" s="36"/>
      <c r="L162" s="39"/>
      <c r="M162" s="189"/>
      <c r="N162" s="190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131</v>
      </c>
      <c r="AU162" s="17" t="s">
        <v>81</v>
      </c>
    </row>
    <row r="163" spans="1:65" s="13" customFormat="1">
      <c r="B163" s="193"/>
      <c r="C163" s="194"/>
      <c r="D163" s="186" t="s">
        <v>133</v>
      </c>
      <c r="E163" s="195" t="s">
        <v>19</v>
      </c>
      <c r="F163" s="196" t="s">
        <v>467</v>
      </c>
      <c r="G163" s="194"/>
      <c r="H163" s="197">
        <v>180</v>
      </c>
      <c r="I163" s="198"/>
      <c r="J163" s="194"/>
      <c r="K163" s="194"/>
      <c r="L163" s="199"/>
      <c r="M163" s="200"/>
      <c r="N163" s="201"/>
      <c r="O163" s="201"/>
      <c r="P163" s="201"/>
      <c r="Q163" s="201"/>
      <c r="R163" s="201"/>
      <c r="S163" s="201"/>
      <c r="T163" s="202"/>
      <c r="AT163" s="203" t="s">
        <v>133</v>
      </c>
      <c r="AU163" s="203" t="s">
        <v>81</v>
      </c>
      <c r="AV163" s="13" t="s">
        <v>81</v>
      </c>
      <c r="AW163" s="13" t="s">
        <v>33</v>
      </c>
      <c r="AX163" s="13" t="s">
        <v>79</v>
      </c>
      <c r="AY163" s="203" t="s">
        <v>120</v>
      </c>
    </row>
    <row r="164" spans="1:65" s="2" customFormat="1" ht="16.5" customHeight="1">
      <c r="A164" s="34"/>
      <c r="B164" s="35"/>
      <c r="C164" s="173" t="s">
        <v>236</v>
      </c>
      <c r="D164" s="173" t="s">
        <v>122</v>
      </c>
      <c r="E164" s="174" t="s">
        <v>356</v>
      </c>
      <c r="F164" s="175" t="s">
        <v>357</v>
      </c>
      <c r="G164" s="176" t="s">
        <v>339</v>
      </c>
      <c r="H164" s="177">
        <v>100</v>
      </c>
      <c r="I164" s="178"/>
      <c r="J164" s="179">
        <f>ROUND(I164*H164,2)</f>
        <v>0</v>
      </c>
      <c r="K164" s="175" t="s">
        <v>126</v>
      </c>
      <c r="L164" s="39"/>
      <c r="M164" s="180" t="s">
        <v>19</v>
      </c>
      <c r="N164" s="181" t="s">
        <v>42</v>
      </c>
      <c r="O164" s="64"/>
      <c r="P164" s="182">
        <f>O164*H164</f>
        <v>0</v>
      </c>
      <c r="Q164" s="182">
        <v>0</v>
      </c>
      <c r="R164" s="182">
        <f>Q164*H164</f>
        <v>0</v>
      </c>
      <c r="S164" s="182">
        <v>0</v>
      </c>
      <c r="T164" s="18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4" t="s">
        <v>127</v>
      </c>
      <c r="AT164" s="184" t="s">
        <v>122</v>
      </c>
      <c r="AU164" s="184" t="s">
        <v>81</v>
      </c>
      <c r="AY164" s="17" t="s">
        <v>120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7" t="s">
        <v>79</v>
      </c>
      <c r="BK164" s="185">
        <f>ROUND(I164*H164,2)</f>
        <v>0</v>
      </c>
      <c r="BL164" s="17" t="s">
        <v>127</v>
      </c>
      <c r="BM164" s="184" t="s">
        <v>468</v>
      </c>
    </row>
    <row r="165" spans="1:65" s="2" customFormat="1">
      <c r="A165" s="34"/>
      <c r="B165" s="35"/>
      <c r="C165" s="36"/>
      <c r="D165" s="186" t="s">
        <v>129</v>
      </c>
      <c r="E165" s="36"/>
      <c r="F165" s="187" t="s">
        <v>359</v>
      </c>
      <c r="G165" s="36"/>
      <c r="H165" s="36"/>
      <c r="I165" s="188"/>
      <c r="J165" s="36"/>
      <c r="K165" s="36"/>
      <c r="L165" s="39"/>
      <c r="M165" s="189"/>
      <c r="N165" s="190"/>
      <c r="O165" s="64"/>
      <c r="P165" s="64"/>
      <c r="Q165" s="64"/>
      <c r="R165" s="64"/>
      <c r="S165" s="64"/>
      <c r="T165" s="65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129</v>
      </c>
      <c r="AU165" s="17" t="s">
        <v>81</v>
      </c>
    </row>
    <row r="166" spans="1:65" s="2" customFormat="1">
      <c r="A166" s="34"/>
      <c r="B166" s="35"/>
      <c r="C166" s="36"/>
      <c r="D166" s="191" t="s">
        <v>131</v>
      </c>
      <c r="E166" s="36"/>
      <c r="F166" s="192" t="s">
        <v>360</v>
      </c>
      <c r="G166" s="36"/>
      <c r="H166" s="36"/>
      <c r="I166" s="188"/>
      <c r="J166" s="36"/>
      <c r="K166" s="36"/>
      <c r="L166" s="39"/>
      <c r="M166" s="189"/>
      <c r="N166" s="190"/>
      <c r="O166" s="64"/>
      <c r="P166" s="64"/>
      <c r="Q166" s="64"/>
      <c r="R166" s="64"/>
      <c r="S166" s="64"/>
      <c r="T166" s="65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131</v>
      </c>
      <c r="AU166" s="17" t="s">
        <v>81</v>
      </c>
    </row>
    <row r="167" spans="1:65" s="13" customFormat="1">
      <c r="B167" s="193"/>
      <c r="C167" s="194"/>
      <c r="D167" s="186" t="s">
        <v>133</v>
      </c>
      <c r="E167" s="195" t="s">
        <v>19</v>
      </c>
      <c r="F167" s="196" t="s">
        <v>469</v>
      </c>
      <c r="G167" s="194"/>
      <c r="H167" s="197">
        <v>100</v>
      </c>
      <c r="I167" s="198"/>
      <c r="J167" s="194"/>
      <c r="K167" s="194"/>
      <c r="L167" s="199"/>
      <c r="M167" s="200"/>
      <c r="N167" s="201"/>
      <c r="O167" s="201"/>
      <c r="P167" s="201"/>
      <c r="Q167" s="201"/>
      <c r="R167" s="201"/>
      <c r="S167" s="201"/>
      <c r="T167" s="202"/>
      <c r="AT167" s="203" t="s">
        <v>133</v>
      </c>
      <c r="AU167" s="203" t="s">
        <v>81</v>
      </c>
      <c r="AV167" s="13" t="s">
        <v>81</v>
      </c>
      <c r="AW167" s="13" t="s">
        <v>33</v>
      </c>
      <c r="AX167" s="13" t="s">
        <v>79</v>
      </c>
      <c r="AY167" s="203" t="s">
        <v>120</v>
      </c>
    </row>
    <row r="168" spans="1:65" s="2" customFormat="1" ht="16.5" customHeight="1">
      <c r="A168" s="34"/>
      <c r="B168" s="35"/>
      <c r="C168" s="173" t="s">
        <v>242</v>
      </c>
      <c r="D168" s="173" t="s">
        <v>122</v>
      </c>
      <c r="E168" s="174" t="s">
        <v>470</v>
      </c>
      <c r="F168" s="175" t="s">
        <v>471</v>
      </c>
      <c r="G168" s="176" t="s">
        <v>339</v>
      </c>
      <c r="H168" s="177">
        <v>7.2960000000000003</v>
      </c>
      <c r="I168" s="178"/>
      <c r="J168" s="179">
        <f>ROUND(I168*H168,2)</f>
        <v>0</v>
      </c>
      <c r="K168" s="175" t="s">
        <v>126</v>
      </c>
      <c r="L168" s="39"/>
      <c r="M168" s="180" t="s">
        <v>19</v>
      </c>
      <c r="N168" s="181" t="s">
        <v>42</v>
      </c>
      <c r="O168" s="64"/>
      <c r="P168" s="182">
        <f>O168*H168</f>
        <v>0</v>
      </c>
      <c r="Q168" s="182">
        <v>0</v>
      </c>
      <c r="R168" s="182">
        <f>Q168*H168</f>
        <v>0</v>
      </c>
      <c r="S168" s="182">
        <v>0</v>
      </c>
      <c r="T168" s="18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4" t="s">
        <v>127</v>
      </c>
      <c r="AT168" s="184" t="s">
        <v>122</v>
      </c>
      <c r="AU168" s="184" t="s">
        <v>81</v>
      </c>
      <c r="AY168" s="17" t="s">
        <v>120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7" t="s">
        <v>79</v>
      </c>
      <c r="BK168" s="185">
        <f>ROUND(I168*H168,2)</f>
        <v>0</v>
      </c>
      <c r="BL168" s="17" t="s">
        <v>127</v>
      </c>
      <c r="BM168" s="184" t="s">
        <v>472</v>
      </c>
    </row>
    <row r="169" spans="1:65" s="2" customFormat="1" ht="19.5">
      <c r="A169" s="34"/>
      <c r="B169" s="35"/>
      <c r="C169" s="36"/>
      <c r="D169" s="186" t="s">
        <v>129</v>
      </c>
      <c r="E169" s="36"/>
      <c r="F169" s="187" t="s">
        <v>473</v>
      </c>
      <c r="G169" s="36"/>
      <c r="H169" s="36"/>
      <c r="I169" s="188"/>
      <c r="J169" s="36"/>
      <c r="K169" s="36"/>
      <c r="L169" s="39"/>
      <c r="M169" s="189"/>
      <c r="N169" s="190"/>
      <c r="O169" s="64"/>
      <c r="P169" s="64"/>
      <c r="Q169" s="64"/>
      <c r="R169" s="64"/>
      <c r="S169" s="64"/>
      <c r="T169" s="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129</v>
      </c>
      <c r="AU169" s="17" t="s">
        <v>81</v>
      </c>
    </row>
    <row r="170" spans="1:65" s="2" customFormat="1">
      <c r="A170" s="34"/>
      <c r="B170" s="35"/>
      <c r="C170" s="36"/>
      <c r="D170" s="191" t="s">
        <v>131</v>
      </c>
      <c r="E170" s="36"/>
      <c r="F170" s="192" t="s">
        <v>474</v>
      </c>
      <c r="G170" s="36"/>
      <c r="H170" s="36"/>
      <c r="I170" s="188"/>
      <c r="J170" s="36"/>
      <c r="K170" s="36"/>
      <c r="L170" s="39"/>
      <c r="M170" s="189"/>
      <c r="N170" s="190"/>
      <c r="O170" s="64"/>
      <c r="P170" s="64"/>
      <c r="Q170" s="64"/>
      <c r="R170" s="64"/>
      <c r="S170" s="64"/>
      <c r="T170" s="65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131</v>
      </c>
      <c r="AU170" s="17" t="s">
        <v>81</v>
      </c>
    </row>
    <row r="171" spans="1:65" s="13" customFormat="1">
      <c r="B171" s="193"/>
      <c r="C171" s="194"/>
      <c r="D171" s="186" t="s">
        <v>133</v>
      </c>
      <c r="E171" s="195" t="s">
        <v>19</v>
      </c>
      <c r="F171" s="196" t="s">
        <v>475</v>
      </c>
      <c r="G171" s="194"/>
      <c r="H171" s="197">
        <v>3.024</v>
      </c>
      <c r="I171" s="198"/>
      <c r="J171" s="194"/>
      <c r="K171" s="194"/>
      <c r="L171" s="199"/>
      <c r="M171" s="200"/>
      <c r="N171" s="201"/>
      <c r="O171" s="201"/>
      <c r="P171" s="201"/>
      <c r="Q171" s="201"/>
      <c r="R171" s="201"/>
      <c r="S171" s="201"/>
      <c r="T171" s="202"/>
      <c r="AT171" s="203" t="s">
        <v>133</v>
      </c>
      <c r="AU171" s="203" t="s">
        <v>81</v>
      </c>
      <c r="AV171" s="13" t="s">
        <v>81</v>
      </c>
      <c r="AW171" s="13" t="s">
        <v>33</v>
      </c>
      <c r="AX171" s="13" t="s">
        <v>71</v>
      </c>
      <c r="AY171" s="203" t="s">
        <v>120</v>
      </c>
    </row>
    <row r="172" spans="1:65" s="13" customFormat="1">
      <c r="B172" s="193"/>
      <c r="C172" s="194"/>
      <c r="D172" s="186" t="s">
        <v>133</v>
      </c>
      <c r="E172" s="195" t="s">
        <v>19</v>
      </c>
      <c r="F172" s="196" t="s">
        <v>476</v>
      </c>
      <c r="G172" s="194"/>
      <c r="H172" s="197">
        <v>4.2720000000000002</v>
      </c>
      <c r="I172" s="198"/>
      <c r="J172" s="194"/>
      <c r="K172" s="194"/>
      <c r="L172" s="199"/>
      <c r="M172" s="200"/>
      <c r="N172" s="201"/>
      <c r="O172" s="201"/>
      <c r="P172" s="201"/>
      <c r="Q172" s="201"/>
      <c r="R172" s="201"/>
      <c r="S172" s="201"/>
      <c r="T172" s="202"/>
      <c r="AT172" s="203" t="s">
        <v>133</v>
      </c>
      <c r="AU172" s="203" t="s">
        <v>81</v>
      </c>
      <c r="AV172" s="13" t="s">
        <v>81</v>
      </c>
      <c r="AW172" s="13" t="s">
        <v>33</v>
      </c>
      <c r="AX172" s="13" t="s">
        <v>71</v>
      </c>
      <c r="AY172" s="203" t="s">
        <v>120</v>
      </c>
    </row>
    <row r="173" spans="1:65" s="2" customFormat="1" ht="16.5" customHeight="1">
      <c r="A173" s="34"/>
      <c r="B173" s="35"/>
      <c r="C173" s="173" t="s">
        <v>248</v>
      </c>
      <c r="D173" s="173" t="s">
        <v>122</v>
      </c>
      <c r="E173" s="174" t="s">
        <v>477</v>
      </c>
      <c r="F173" s="175" t="s">
        <v>478</v>
      </c>
      <c r="G173" s="176" t="s">
        <v>125</v>
      </c>
      <c r="H173" s="177">
        <v>211.6</v>
      </c>
      <c r="I173" s="178"/>
      <c r="J173" s="179">
        <f>ROUND(I173*H173,2)</f>
        <v>0</v>
      </c>
      <c r="K173" s="175" t="s">
        <v>126</v>
      </c>
      <c r="L173" s="39"/>
      <c r="M173" s="180" t="s">
        <v>19</v>
      </c>
      <c r="N173" s="181" t="s">
        <v>42</v>
      </c>
      <c r="O173" s="64"/>
      <c r="P173" s="182">
        <f>O173*H173</f>
        <v>0</v>
      </c>
      <c r="Q173" s="182">
        <v>0</v>
      </c>
      <c r="R173" s="182">
        <f>Q173*H173</f>
        <v>0</v>
      </c>
      <c r="S173" s="182">
        <v>0</v>
      </c>
      <c r="T173" s="18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4" t="s">
        <v>127</v>
      </c>
      <c r="AT173" s="184" t="s">
        <v>122</v>
      </c>
      <c r="AU173" s="184" t="s">
        <v>81</v>
      </c>
      <c r="AY173" s="17" t="s">
        <v>120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7" t="s">
        <v>79</v>
      </c>
      <c r="BK173" s="185">
        <f>ROUND(I173*H173,2)</f>
        <v>0</v>
      </c>
      <c r="BL173" s="17" t="s">
        <v>127</v>
      </c>
      <c r="BM173" s="184" t="s">
        <v>479</v>
      </c>
    </row>
    <row r="174" spans="1:65" s="2" customFormat="1">
      <c r="A174" s="34"/>
      <c r="B174" s="35"/>
      <c r="C174" s="36"/>
      <c r="D174" s="186" t="s">
        <v>129</v>
      </c>
      <c r="E174" s="36"/>
      <c r="F174" s="187" t="s">
        <v>480</v>
      </c>
      <c r="G174" s="36"/>
      <c r="H174" s="36"/>
      <c r="I174" s="188"/>
      <c r="J174" s="36"/>
      <c r="K174" s="36"/>
      <c r="L174" s="39"/>
      <c r="M174" s="189"/>
      <c r="N174" s="190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129</v>
      </c>
      <c r="AU174" s="17" t="s">
        <v>81</v>
      </c>
    </row>
    <row r="175" spans="1:65" s="2" customFormat="1">
      <c r="A175" s="34"/>
      <c r="B175" s="35"/>
      <c r="C175" s="36"/>
      <c r="D175" s="191" t="s">
        <v>131</v>
      </c>
      <c r="E175" s="36"/>
      <c r="F175" s="192" t="s">
        <v>481</v>
      </c>
      <c r="G175" s="36"/>
      <c r="H175" s="36"/>
      <c r="I175" s="188"/>
      <c r="J175" s="36"/>
      <c r="K175" s="36"/>
      <c r="L175" s="39"/>
      <c r="M175" s="189"/>
      <c r="N175" s="190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131</v>
      </c>
      <c r="AU175" s="17" t="s">
        <v>81</v>
      </c>
    </row>
    <row r="176" spans="1:65" s="13" customFormat="1">
      <c r="B176" s="193"/>
      <c r="C176" s="194"/>
      <c r="D176" s="186" t="s">
        <v>133</v>
      </c>
      <c r="E176" s="195" t="s">
        <v>19</v>
      </c>
      <c r="F176" s="196" t="s">
        <v>482</v>
      </c>
      <c r="G176" s="194"/>
      <c r="H176" s="197">
        <v>16.100000000000001</v>
      </c>
      <c r="I176" s="198"/>
      <c r="J176" s="194"/>
      <c r="K176" s="194"/>
      <c r="L176" s="199"/>
      <c r="M176" s="200"/>
      <c r="N176" s="201"/>
      <c r="O176" s="201"/>
      <c r="P176" s="201"/>
      <c r="Q176" s="201"/>
      <c r="R176" s="201"/>
      <c r="S176" s="201"/>
      <c r="T176" s="202"/>
      <c r="AT176" s="203" t="s">
        <v>133</v>
      </c>
      <c r="AU176" s="203" t="s">
        <v>81</v>
      </c>
      <c r="AV176" s="13" t="s">
        <v>81</v>
      </c>
      <c r="AW176" s="13" t="s">
        <v>33</v>
      </c>
      <c r="AX176" s="13" t="s">
        <v>71</v>
      </c>
      <c r="AY176" s="203" t="s">
        <v>120</v>
      </c>
    </row>
    <row r="177" spans="1:65" s="13" customFormat="1">
      <c r="B177" s="193"/>
      <c r="C177" s="194"/>
      <c r="D177" s="186" t="s">
        <v>133</v>
      </c>
      <c r="E177" s="195" t="s">
        <v>19</v>
      </c>
      <c r="F177" s="196" t="s">
        <v>483</v>
      </c>
      <c r="G177" s="194"/>
      <c r="H177" s="197">
        <v>195.5</v>
      </c>
      <c r="I177" s="198"/>
      <c r="J177" s="194"/>
      <c r="K177" s="194"/>
      <c r="L177" s="199"/>
      <c r="M177" s="200"/>
      <c r="N177" s="201"/>
      <c r="O177" s="201"/>
      <c r="P177" s="201"/>
      <c r="Q177" s="201"/>
      <c r="R177" s="201"/>
      <c r="S177" s="201"/>
      <c r="T177" s="202"/>
      <c r="AT177" s="203" t="s">
        <v>133</v>
      </c>
      <c r="AU177" s="203" t="s">
        <v>81</v>
      </c>
      <c r="AV177" s="13" t="s">
        <v>81</v>
      </c>
      <c r="AW177" s="13" t="s">
        <v>33</v>
      </c>
      <c r="AX177" s="13" t="s">
        <v>71</v>
      </c>
      <c r="AY177" s="203" t="s">
        <v>120</v>
      </c>
    </row>
    <row r="178" spans="1:65" s="2" customFormat="1" ht="16.5" customHeight="1">
      <c r="A178" s="34"/>
      <c r="B178" s="35"/>
      <c r="C178" s="218" t="s">
        <v>7</v>
      </c>
      <c r="D178" s="218" t="s">
        <v>444</v>
      </c>
      <c r="E178" s="219" t="s">
        <v>484</v>
      </c>
      <c r="F178" s="220" t="s">
        <v>485</v>
      </c>
      <c r="G178" s="221" t="s">
        <v>486</v>
      </c>
      <c r="H178" s="222">
        <v>4.359</v>
      </c>
      <c r="I178" s="223"/>
      <c r="J178" s="224">
        <f>ROUND(I178*H178,2)</f>
        <v>0</v>
      </c>
      <c r="K178" s="220" t="s">
        <v>126</v>
      </c>
      <c r="L178" s="225"/>
      <c r="M178" s="226" t="s">
        <v>19</v>
      </c>
      <c r="N178" s="227" t="s">
        <v>42</v>
      </c>
      <c r="O178" s="64"/>
      <c r="P178" s="182">
        <f>O178*H178</f>
        <v>0</v>
      </c>
      <c r="Q178" s="182">
        <v>1E-3</v>
      </c>
      <c r="R178" s="182">
        <f>Q178*H178</f>
        <v>4.359E-3</v>
      </c>
      <c r="S178" s="182">
        <v>0</v>
      </c>
      <c r="T178" s="183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4" t="s">
        <v>175</v>
      </c>
      <c r="AT178" s="184" t="s">
        <v>444</v>
      </c>
      <c r="AU178" s="184" t="s">
        <v>81</v>
      </c>
      <c r="AY178" s="17" t="s">
        <v>120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17" t="s">
        <v>79</v>
      </c>
      <c r="BK178" s="185">
        <f>ROUND(I178*H178,2)</f>
        <v>0</v>
      </c>
      <c r="BL178" s="17" t="s">
        <v>127</v>
      </c>
      <c r="BM178" s="184" t="s">
        <v>487</v>
      </c>
    </row>
    <row r="179" spans="1:65" s="2" customFormat="1">
      <c r="A179" s="34"/>
      <c r="B179" s="35"/>
      <c r="C179" s="36"/>
      <c r="D179" s="186" t="s">
        <v>129</v>
      </c>
      <c r="E179" s="36"/>
      <c r="F179" s="187" t="s">
        <v>485</v>
      </c>
      <c r="G179" s="36"/>
      <c r="H179" s="36"/>
      <c r="I179" s="188"/>
      <c r="J179" s="36"/>
      <c r="K179" s="36"/>
      <c r="L179" s="39"/>
      <c r="M179" s="189"/>
      <c r="N179" s="190"/>
      <c r="O179" s="64"/>
      <c r="P179" s="64"/>
      <c r="Q179" s="64"/>
      <c r="R179" s="64"/>
      <c r="S179" s="64"/>
      <c r="T179" s="65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129</v>
      </c>
      <c r="AU179" s="17" t="s">
        <v>81</v>
      </c>
    </row>
    <row r="180" spans="1:65" s="13" customFormat="1">
      <c r="B180" s="193"/>
      <c r="C180" s="194"/>
      <c r="D180" s="186" t="s">
        <v>133</v>
      </c>
      <c r="E180" s="195" t="s">
        <v>19</v>
      </c>
      <c r="F180" s="196" t="s">
        <v>488</v>
      </c>
      <c r="G180" s="194"/>
      <c r="H180" s="197">
        <v>4.359</v>
      </c>
      <c r="I180" s="198"/>
      <c r="J180" s="194"/>
      <c r="K180" s="194"/>
      <c r="L180" s="199"/>
      <c r="M180" s="200"/>
      <c r="N180" s="201"/>
      <c r="O180" s="201"/>
      <c r="P180" s="201"/>
      <c r="Q180" s="201"/>
      <c r="R180" s="201"/>
      <c r="S180" s="201"/>
      <c r="T180" s="202"/>
      <c r="AT180" s="203" t="s">
        <v>133</v>
      </c>
      <c r="AU180" s="203" t="s">
        <v>81</v>
      </c>
      <c r="AV180" s="13" t="s">
        <v>81</v>
      </c>
      <c r="AW180" s="13" t="s">
        <v>33</v>
      </c>
      <c r="AX180" s="13" t="s">
        <v>79</v>
      </c>
      <c r="AY180" s="203" t="s">
        <v>120</v>
      </c>
    </row>
    <row r="181" spans="1:65" s="2" customFormat="1" ht="16.5" customHeight="1">
      <c r="A181" s="34"/>
      <c r="B181" s="35"/>
      <c r="C181" s="173" t="s">
        <v>259</v>
      </c>
      <c r="D181" s="173" t="s">
        <v>122</v>
      </c>
      <c r="E181" s="174" t="s">
        <v>489</v>
      </c>
      <c r="F181" s="175" t="s">
        <v>490</v>
      </c>
      <c r="G181" s="176" t="s">
        <v>125</v>
      </c>
      <c r="H181" s="177">
        <v>195.5</v>
      </c>
      <c r="I181" s="178"/>
      <c r="J181" s="179">
        <f>ROUND(I181*H181,2)</f>
        <v>0</v>
      </c>
      <c r="K181" s="175" t="s">
        <v>126</v>
      </c>
      <c r="L181" s="39"/>
      <c r="M181" s="180" t="s">
        <v>19</v>
      </c>
      <c r="N181" s="181" t="s">
        <v>42</v>
      </c>
      <c r="O181" s="64"/>
      <c r="P181" s="182">
        <f>O181*H181</f>
        <v>0</v>
      </c>
      <c r="Q181" s="182">
        <v>0</v>
      </c>
      <c r="R181" s="182">
        <f>Q181*H181</f>
        <v>0</v>
      </c>
      <c r="S181" s="182">
        <v>0</v>
      </c>
      <c r="T181" s="183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4" t="s">
        <v>127</v>
      </c>
      <c r="AT181" s="184" t="s">
        <v>122</v>
      </c>
      <c r="AU181" s="184" t="s">
        <v>81</v>
      </c>
      <c r="AY181" s="17" t="s">
        <v>120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17" t="s">
        <v>79</v>
      </c>
      <c r="BK181" s="185">
        <f>ROUND(I181*H181,2)</f>
        <v>0</v>
      </c>
      <c r="BL181" s="17" t="s">
        <v>127</v>
      </c>
      <c r="BM181" s="184" t="s">
        <v>491</v>
      </c>
    </row>
    <row r="182" spans="1:65" s="2" customFormat="1" ht="19.5">
      <c r="A182" s="34"/>
      <c r="B182" s="35"/>
      <c r="C182" s="36"/>
      <c r="D182" s="186" t="s">
        <v>129</v>
      </c>
      <c r="E182" s="36"/>
      <c r="F182" s="187" t="s">
        <v>492</v>
      </c>
      <c r="G182" s="36"/>
      <c r="H182" s="36"/>
      <c r="I182" s="188"/>
      <c r="J182" s="36"/>
      <c r="K182" s="36"/>
      <c r="L182" s="39"/>
      <c r="M182" s="189"/>
      <c r="N182" s="190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129</v>
      </c>
      <c r="AU182" s="17" t="s">
        <v>81</v>
      </c>
    </row>
    <row r="183" spans="1:65" s="2" customFormat="1">
      <c r="A183" s="34"/>
      <c r="B183" s="35"/>
      <c r="C183" s="36"/>
      <c r="D183" s="191" t="s">
        <v>131</v>
      </c>
      <c r="E183" s="36"/>
      <c r="F183" s="192" t="s">
        <v>493</v>
      </c>
      <c r="G183" s="36"/>
      <c r="H183" s="36"/>
      <c r="I183" s="188"/>
      <c r="J183" s="36"/>
      <c r="K183" s="36"/>
      <c r="L183" s="39"/>
      <c r="M183" s="189"/>
      <c r="N183" s="190"/>
      <c r="O183" s="64"/>
      <c r="P183" s="64"/>
      <c r="Q183" s="64"/>
      <c r="R183" s="64"/>
      <c r="S183" s="64"/>
      <c r="T183" s="65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131</v>
      </c>
      <c r="AU183" s="17" t="s">
        <v>81</v>
      </c>
    </row>
    <row r="184" spans="1:65" s="13" customFormat="1">
      <c r="B184" s="193"/>
      <c r="C184" s="194"/>
      <c r="D184" s="186" t="s">
        <v>133</v>
      </c>
      <c r="E184" s="195" t="s">
        <v>19</v>
      </c>
      <c r="F184" s="196" t="s">
        <v>483</v>
      </c>
      <c r="G184" s="194"/>
      <c r="H184" s="197">
        <v>195.5</v>
      </c>
      <c r="I184" s="198"/>
      <c r="J184" s="194"/>
      <c r="K184" s="194"/>
      <c r="L184" s="199"/>
      <c r="M184" s="200"/>
      <c r="N184" s="201"/>
      <c r="O184" s="201"/>
      <c r="P184" s="201"/>
      <c r="Q184" s="201"/>
      <c r="R184" s="201"/>
      <c r="S184" s="201"/>
      <c r="T184" s="202"/>
      <c r="AT184" s="203" t="s">
        <v>133</v>
      </c>
      <c r="AU184" s="203" t="s">
        <v>81</v>
      </c>
      <c r="AV184" s="13" t="s">
        <v>81</v>
      </c>
      <c r="AW184" s="13" t="s">
        <v>33</v>
      </c>
      <c r="AX184" s="13" t="s">
        <v>79</v>
      </c>
      <c r="AY184" s="203" t="s">
        <v>120</v>
      </c>
    </row>
    <row r="185" spans="1:65" s="2" customFormat="1" ht="16.5" customHeight="1">
      <c r="A185" s="34"/>
      <c r="B185" s="35"/>
      <c r="C185" s="173" t="s">
        <v>265</v>
      </c>
      <c r="D185" s="173" t="s">
        <v>122</v>
      </c>
      <c r="E185" s="174" t="s">
        <v>494</v>
      </c>
      <c r="F185" s="175" t="s">
        <v>495</v>
      </c>
      <c r="G185" s="176" t="s">
        <v>125</v>
      </c>
      <c r="H185" s="177">
        <v>16.100000000000001</v>
      </c>
      <c r="I185" s="178"/>
      <c r="J185" s="179">
        <f>ROUND(I185*H185,2)</f>
        <v>0</v>
      </c>
      <c r="K185" s="175" t="s">
        <v>126</v>
      </c>
      <c r="L185" s="39"/>
      <c r="M185" s="180" t="s">
        <v>19</v>
      </c>
      <c r="N185" s="181" t="s">
        <v>42</v>
      </c>
      <c r="O185" s="64"/>
      <c r="P185" s="182">
        <f>O185*H185</f>
        <v>0</v>
      </c>
      <c r="Q185" s="182">
        <v>0</v>
      </c>
      <c r="R185" s="182">
        <f>Q185*H185</f>
        <v>0</v>
      </c>
      <c r="S185" s="182">
        <v>0</v>
      </c>
      <c r="T185" s="183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4" t="s">
        <v>127</v>
      </c>
      <c r="AT185" s="184" t="s">
        <v>122</v>
      </c>
      <c r="AU185" s="184" t="s">
        <v>81</v>
      </c>
      <c r="AY185" s="17" t="s">
        <v>120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17" t="s">
        <v>79</v>
      </c>
      <c r="BK185" s="185">
        <f>ROUND(I185*H185,2)</f>
        <v>0</v>
      </c>
      <c r="BL185" s="17" t="s">
        <v>127</v>
      </c>
      <c r="BM185" s="184" t="s">
        <v>496</v>
      </c>
    </row>
    <row r="186" spans="1:65" s="2" customFormat="1">
      <c r="A186" s="34"/>
      <c r="B186" s="35"/>
      <c r="C186" s="36"/>
      <c r="D186" s="186" t="s">
        <v>129</v>
      </c>
      <c r="E186" s="36"/>
      <c r="F186" s="187" t="s">
        <v>497</v>
      </c>
      <c r="G186" s="36"/>
      <c r="H186" s="36"/>
      <c r="I186" s="188"/>
      <c r="J186" s="36"/>
      <c r="K186" s="36"/>
      <c r="L186" s="39"/>
      <c r="M186" s="189"/>
      <c r="N186" s="190"/>
      <c r="O186" s="64"/>
      <c r="P186" s="64"/>
      <c r="Q186" s="64"/>
      <c r="R186" s="64"/>
      <c r="S186" s="64"/>
      <c r="T186" s="65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129</v>
      </c>
      <c r="AU186" s="17" t="s">
        <v>81</v>
      </c>
    </row>
    <row r="187" spans="1:65" s="2" customFormat="1">
      <c r="A187" s="34"/>
      <c r="B187" s="35"/>
      <c r="C187" s="36"/>
      <c r="D187" s="191" t="s">
        <v>131</v>
      </c>
      <c r="E187" s="36"/>
      <c r="F187" s="192" t="s">
        <v>498</v>
      </c>
      <c r="G187" s="36"/>
      <c r="H187" s="36"/>
      <c r="I187" s="188"/>
      <c r="J187" s="36"/>
      <c r="K187" s="36"/>
      <c r="L187" s="39"/>
      <c r="M187" s="189"/>
      <c r="N187" s="190"/>
      <c r="O187" s="64"/>
      <c r="P187" s="64"/>
      <c r="Q187" s="64"/>
      <c r="R187" s="64"/>
      <c r="S187" s="64"/>
      <c r="T187" s="65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131</v>
      </c>
      <c r="AU187" s="17" t="s">
        <v>81</v>
      </c>
    </row>
    <row r="188" spans="1:65" s="13" customFormat="1">
      <c r="B188" s="193"/>
      <c r="C188" s="194"/>
      <c r="D188" s="186" t="s">
        <v>133</v>
      </c>
      <c r="E188" s="195" t="s">
        <v>19</v>
      </c>
      <c r="F188" s="196" t="s">
        <v>482</v>
      </c>
      <c r="G188" s="194"/>
      <c r="H188" s="197">
        <v>16.100000000000001</v>
      </c>
      <c r="I188" s="198"/>
      <c r="J188" s="194"/>
      <c r="K188" s="194"/>
      <c r="L188" s="199"/>
      <c r="M188" s="200"/>
      <c r="N188" s="201"/>
      <c r="O188" s="201"/>
      <c r="P188" s="201"/>
      <c r="Q188" s="201"/>
      <c r="R188" s="201"/>
      <c r="S188" s="201"/>
      <c r="T188" s="202"/>
      <c r="AT188" s="203" t="s">
        <v>133</v>
      </c>
      <c r="AU188" s="203" t="s">
        <v>81</v>
      </c>
      <c r="AV188" s="13" t="s">
        <v>81</v>
      </c>
      <c r="AW188" s="13" t="s">
        <v>33</v>
      </c>
      <c r="AX188" s="13" t="s">
        <v>79</v>
      </c>
      <c r="AY188" s="203" t="s">
        <v>120</v>
      </c>
    </row>
    <row r="189" spans="1:65" s="2" customFormat="1" ht="16.5" customHeight="1">
      <c r="A189" s="34"/>
      <c r="B189" s="35"/>
      <c r="C189" s="173" t="s">
        <v>271</v>
      </c>
      <c r="D189" s="173" t="s">
        <v>122</v>
      </c>
      <c r="E189" s="174" t="s">
        <v>499</v>
      </c>
      <c r="F189" s="175" t="s">
        <v>500</v>
      </c>
      <c r="G189" s="176" t="s">
        <v>125</v>
      </c>
      <c r="H189" s="177">
        <v>195.5</v>
      </c>
      <c r="I189" s="178"/>
      <c r="J189" s="179">
        <f>ROUND(I189*H189,2)</f>
        <v>0</v>
      </c>
      <c r="K189" s="175" t="s">
        <v>126</v>
      </c>
      <c r="L189" s="39"/>
      <c r="M189" s="180" t="s">
        <v>19</v>
      </c>
      <c r="N189" s="181" t="s">
        <v>42</v>
      </c>
      <c r="O189" s="64"/>
      <c r="P189" s="182">
        <f>O189*H189</f>
        <v>0</v>
      </c>
      <c r="Q189" s="182">
        <v>0</v>
      </c>
      <c r="R189" s="182">
        <f>Q189*H189</f>
        <v>0</v>
      </c>
      <c r="S189" s="182">
        <v>0</v>
      </c>
      <c r="T189" s="183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4" t="s">
        <v>127</v>
      </c>
      <c r="AT189" s="184" t="s">
        <v>122</v>
      </c>
      <c r="AU189" s="184" t="s">
        <v>81</v>
      </c>
      <c r="AY189" s="17" t="s">
        <v>120</v>
      </c>
      <c r="BE189" s="185">
        <f>IF(N189="základní",J189,0)</f>
        <v>0</v>
      </c>
      <c r="BF189" s="185">
        <f>IF(N189="snížená",J189,0)</f>
        <v>0</v>
      </c>
      <c r="BG189" s="185">
        <f>IF(N189="zákl. přenesená",J189,0)</f>
        <v>0</v>
      </c>
      <c r="BH189" s="185">
        <f>IF(N189="sníž. přenesená",J189,0)</f>
        <v>0</v>
      </c>
      <c r="BI189" s="185">
        <f>IF(N189="nulová",J189,0)</f>
        <v>0</v>
      </c>
      <c r="BJ189" s="17" t="s">
        <v>79</v>
      </c>
      <c r="BK189" s="185">
        <f>ROUND(I189*H189,2)</f>
        <v>0</v>
      </c>
      <c r="BL189" s="17" t="s">
        <v>127</v>
      </c>
      <c r="BM189" s="184" t="s">
        <v>501</v>
      </c>
    </row>
    <row r="190" spans="1:65" s="2" customFormat="1">
      <c r="A190" s="34"/>
      <c r="B190" s="35"/>
      <c r="C190" s="36"/>
      <c r="D190" s="186" t="s">
        <v>129</v>
      </c>
      <c r="E190" s="36"/>
      <c r="F190" s="187" t="s">
        <v>502</v>
      </c>
      <c r="G190" s="36"/>
      <c r="H190" s="36"/>
      <c r="I190" s="188"/>
      <c r="J190" s="36"/>
      <c r="K190" s="36"/>
      <c r="L190" s="39"/>
      <c r="M190" s="189"/>
      <c r="N190" s="190"/>
      <c r="O190" s="64"/>
      <c r="P190" s="64"/>
      <c r="Q190" s="64"/>
      <c r="R190" s="64"/>
      <c r="S190" s="64"/>
      <c r="T190" s="65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129</v>
      </c>
      <c r="AU190" s="17" t="s">
        <v>81</v>
      </c>
    </row>
    <row r="191" spans="1:65" s="2" customFormat="1">
      <c r="A191" s="34"/>
      <c r="B191" s="35"/>
      <c r="C191" s="36"/>
      <c r="D191" s="191" t="s">
        <v>131</v>
      </c>
      <c r="E191" s="36"/>
      <c r="F191" s="192" t="s">
        <v>503</v>
      </c>
      <c r="G191" s="36"/>
      <c r="H191" s="36"/>
      <c r="I191" s="188"/>
      <c r="J191" s="36"/>
      <c r="K191" s="36"/>
      <c r="L191" s="39"/>
      <c r="M191" s="189"/>
      <c r="N191" s="190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131</v>
      </c>
      <c r="AU191" s="17" t="s">
        <v>81</v>
      </c>
    </row>
    <row r="192" spans="1:65" s="13" customFormat="1">
      <c r="B192" s="193"/>
      <c r="C192" s="194"/>
      <c r="D192" s="186" t="s">
        <v>133</v>
      </c>
      <c r="E192" s="195" t="s">
        <v>19</v>
      </c>
      <c r="F192" s="196" t="s">
        <v>504</v>
      </c>
      <c r="G192" s="194"/>
      <c r="H192" s="197">
        <v>195.5</v>
      </c>
      <c r="I192" s="198"/>
      <c r="J192" s="194"/>
      <c r="K192" s="194"/>
      <c r="L192" s="199"/>
      <c r="M192" s="200"/>
      <c r="N192" s="201"/>
      <c r="O192" s="201"/>
      <c r="P192" s="201"/>
      <c r="Q192" s="201"/>
      <c r="R192" s="201"/>
      <c r="S192" s="201"/>
      <c r="T192" s="202"/>
      <c r="AT192" s="203" t="s">
        <v>133</v>
      </c>
      <c r="AU192" s="203" t="s">
        <v>81</v>
      </c>
      <c r="AV192" s="13" t="s">
        <v>81</v>
      </c>
      <c r="AW192" s="13" t="s">
        <v>33</v>
      </c>
      <c r="AX192" s="13" t="s">
        <v>79</v>
      </c>
      <c r="AY192" s="203" t="s">
        <v>120</v>
      </c>
    </row>
    <row r="193" spans="1:65" s="12" customFormat="1" ht="22.9" customHeight="1">
      <c r="B193" s="157"/>
      <c r="C193" s="158"/>
      <c r="D193" s="159" t="s">
        <v>70</v>
      </c>
      <c r="E193" s="171" t="s">
        <v>81</v>
      </c>
      <c r="F193" s="171" t="s">
        <v>505</v>
      </c>
      <c r="G193" s="158"/>
      <c r="H193" s="158"/>
      <c r="I193" s="161"/>
      <c r="J193" s="172">
        <f>BK193</f>
        <v>0</v>
      </c>
      <c r="K193" s="158"/>
      <c r="L193" s="163"/>
      <c r="M193" s="164"/>
      <c r="N193" s="165"/>
      <c r="O193" s="165"/>
      <c r="P193" s="166">
        <f>SUM(P194:P212)</f>
        <v>0</v>
      </c>
      <c r="Q193" s="165"/>
      <c r="R193" s="166">
        <f>SUM(R194:R212)</f>
        <v>27.671991049999999</v>
      </c>
      <c r="S193" s="165"/>
      <c r="T193" s="167">
        <f>SUM(T194:T212)</f>
        <v>0</v>
      </c>
      <c r="AR193" s="168" t="s">
        <v>79</v>
      </c>
      <c r="AT193" s="169" t="s">
        <v>70</v>
      </c>
      <c r="AU193" s="169" t="s">
        <v>79</v>
      </c>
      <c r="AY193" s="168" t="s">
        <v>120</v>
      </c>
      <c r="BK193" s="170">
        <f>SUM(BK194:BK212)</f>
        <v>0</v>
      </c>
    </row>
    <row r="194" spans="1:65" s="2" customFormat="1" ht="16.5" customHeight="1">
      <c r="A194" s="34"/>
      <c r="B194" s="35"/>
      <c r="C194" s="173" t="s">
        <v>277</v>
      </c>
      <c r="D194" s="173" t="s">
        <v>122</v>
      </c>
      <c r="E194" s="174" t="s">
        <v>506</v>
      </c>
      <c r="F194" s="175" t="s">
        <v>507</v>
      </c>
      <c r="G194" s="176" t="s">
        <v>339</v>
      </c>
      <c r="H194" s="177">
        <v>10.9</v>
      </c>
      <c r="I194" s="178"/>
      <c r="J194" s="179">
        <f>ROUND(I194*H194,2)</f>
        <v>0</v>
      </c>
      <c r="K194" s="175" t="s">
        <v>126</v>
      </c>
      <c r="L194" s="39"/>
      <c r="M194" s="180" t="s">
        <v>19</v>
      </c>
      <c r="N194" s="181" t="s">
        <v>42</v>
      </c>
      <c r="O194" s="64"/>
      <c r="P194" s="182">
        <f>O194*H194</f>
        <v>0</v>
      </c>
      <c r="Q194" s="182">
        <v>2.5018699999999998</v>
      </c>
      <c r="R194" s="182">
        <f>Q194*H194</f>
        <v>27.270382999999999</v>
      </c>
      <c r="S194" s="182">
        <v>0</v>
      </c>
      <c r="T194" s="183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4" t="s">
        <v>127</v>
      </c>
      <c r="AT194" s="184" t="s">
        <v>122</v>
      </c>
      <c r="AU194" s="184" t="s">
        <v>81</v>
      </c>
      <c r="AY194" s="17" t="s">
        <v>120</v>
      </c>
      <c r="BE194" s="185">
        <f>IF(N194="základní",J194,0)</f>
        <v>0</v>
      </c>
      <c r="BF194" s="185">
        <f>IF(N194="snížená",J194,0)</f>
        <v>0</v>
      </c>
      <c r="BG194" s="185">
        <f>IF(N194="zákl. přenesená",J194,0)</f>
        <v>0</v>
      </c>
      <c r="BH194" s="185">
        <f>IF(N194="sníž. přenesená",J194,0)</f>
        <v>0</v>
      </c>
      <c r="BI194" s="185">
        <f>IF(N194="nulová",J194,0)</f>
        <v>0</v>
      </c>
      <c r="BJ194" s="17" t="s">
        <v>79</v>
      </c>
      <c r="BK194" s="185">
        <f>ROUND(I194*H194,2)</f>
        <v>0</v>
      </c>
      <c r="BL194" s="17" t="s">
        <v>127</v>
      </c>
      <c r="BM194" s="184" t="s">
        <v>508</v>
      </c>
    </row>
    <row r="195" spans="1:65" s="2" customFormat="1">
      <c r="A195" s="34"/>
      <c r="B195" s="35"/>
      <c r="C195" s="36"/>
      <c r="D195" s="186" t="s">
        <v>129</v>
      </c>
      <c r="E195" s="36"/>
      <c r="F195" s="187" t="s">
        <v>509</v>
      </c>
      <c r="G195" s="36"/>
      <c r="H195" s="36"/>
      <c r="I195" s="188"/>
      <c r="J195" s="36"/>
      <c r="K195" s="36"/>
      <c r="L195" s="39"/>
      <c r="M195" s="189"/>
      <c r="N195" s="190"/>
      <c r="O195" s="64"/>
      <c r="P195" s="64"/>
      <c r="Q195" s="64"/>
      <c r="R195" s="64"/>
      <c r="S195" s="64"/>
      <c r="T195" s="65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129</v>
      </c>
      <c r="AU195" s="17" t="s">
        <v>81</v>
      </c>
    </row>
    <row r="196" spans="1:65" s="2" customFormat="1">
      <c r="A196" s="34"/>
      <c r="B196" s="35"/>
      <c r="C196" s="36"/>
      <c r="D196" s="191" t="s">
        <v>131</v>
      </c>
      <c r="E196" s="36"/>
      <c r="F196" s="192" t="s">
        <v>510</v>
      </c>
      <c r="G196" s="36"/>
      <c r="H196" s="36"/>
      <c r="I196" s="188"/>
      <c r="J196" s="36"/>
      <c r="K196" s="36"/>
      <c r="L196" s="39"/>
      <c r="M196" s="189"/>
      <c r="N196" s="190"/>
      <c r="O196" s="64"/>
      <c r="P196" s="64"/>
      <c r="Q196" s="64"/>
      <c r="R196" s="64"/>
      <c r="S196" s="64"/>
      <c r="T196" s="65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131</v>
      </c>
      <c r="AU196" s="17" t="s">
        <v>81</v>
      </c>
    </row>
    <row r="197" spans="1:65" s="13" customFormat="1">
      <c r="B197" s="193"/>
      <c r="C197" s="194"/>
      <c r="D197" s="186" t="s">
        <v>133</v>
      </c>
      <c r="E197" s="195" t="s">
        <v>19</v>
      </c>
      <c r="F197" s="196" t="s">
        <v>511</v>
      </c>
      <c r="G197" s="194"/>
      <c r="H197" s="197">
        <v>10.4</v>
      </c>
      <c r="I197" s="198"/>
      <c r="J197" s="194"/>
      <c r="K197" s="194"/>
      <c r="L197" s="199"/>
      <c r="M197" s="200"/>
      <c r="N197" s="201"/>
      <c r="O197" s="201"/>
      <c r="P197" s="201"/>
      <c r="Q197" s="201"/>
      <c r="R197" s="201"/>
      <c r="S197" s="201"/>
      <c r="T197" s="202"/>
      <c r="AT197" s="203" t="s">
        <v>133</v>
      </c>
      <c r="AU197" s="203" t="s">
        <v>81</v>
      </c>
      <c r="AV197" s="13" t="s">
        <v>81</v>
      </c>
      <c r="AW197" s="13" t="s">
        <v>33</v>
      </c>
      <c r="AX197" s="13" t="s">
        <v>71</v>
      </c>
      <c r="AY197" s="203" t="s">
        <v>120</v>
      </c>
    </row>
    <row r="198" spans="1:65" s="13" customFormat="1">
      <c r="B198" s="193"/>
      <c r="C198" s="194"/>
      <c r="D198" s="186" t="s">
        <v>133</v>
      </c>
      <c r="E198" s="195" t="s">
        <v>19</v>
      </c>
      <c r="F198" s="196" t="s">
        <v>512</v>
      </c>
      <c r="G198" s="194"/>
      <c r="H198" s="197">
        <v>0.5</v>
      </c>
      <c r="I198" s="198"/>
      <c r="J198" s="194"/>
      <c r="K198" s="194"/>
      <c r="L198" s="199"/>
      <c r="M198" s="200"/>
      <c r="N198" s="201"/>
      <c r="O198" s="201"/>
      <c r="P198" s="201"/>
      <c r="Q198" s="201"/>
      <c r="R198" s="201"/>
      <c r="S198" s="201"/>
      <c r="T198" s="202"/>
      <c r="AT198" s="203" t="s">
        <v>133</v>
      </c>
      <c r="AU198" s="203" t="s">
        <v>81</v>
      </c>
      <c r="AV198" s="13" t="s">
        <v>81</v>
      </c>
      <c r="AW198" s="13" t="s">
        <v>33</v>
      </c>
      <c r="AX198" s="13" t="s">
        <v>71</v>
      </c>
      <c r="AY198" s="203" t="s">
        <v>120</v>
      </c>
    </row>
    <row r="199" spans="1:65" s="2" customFormat="1" ht="16.5" customHeight="1">
      <c r="A199" s="34"/>
      <c r="B199" s="35"/>
      <c r="C199" s="173" t="s">
        <v>283</v>
      </c>
      <c r="D199" s="173" t="s">
        <v>122</v>
      </c>
      <c r="E199" s="174" t="s">
        <v>513</v>
      </c>
      <c r="F199" s="175" t="s">
        <v>514</v>
      </c>
      <c r="G199" s="176" t="s">
        <v>125</v>
      </c>
      <c r="H199" s="177">
        <v>44.6</v>
      </c>
      <c r="I199" s="178"/>
      <c r="J199" s="179">
        <f>ROUND(I199*H199,2)</f>
        <v>0</v>
      </c>
      <c r="K199" s="175" t="s">
        <v>126</v>
      </c>
      <c r="L199" s="39"/>
      <c r="M199" s="180" t="s">
        <v>19</v>
      </c>
      <c r="N199" s="181" t="s">
        <v>42</v>
      </c>
      <c r="O199" s="64"/>
      <c r="P199" s="182">
        <f>O199*H199</f>
        <v>0</v>
      </c>
      <c r="Q199" s="182">
        <v>2.6900000000000001E-3</v>
      </c>
      <c r="R199" s="182">
        <f>Q199*H199</f>
        <v>0.11997400000000001</v>
      </c>
      <c r="S199" s="182">
        <v>0</v>
      </c>
      <c r="T199" s="183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4" t="s">
        <v>127</v>
      </c>
      <c r="AT199" s="184" t="s">
        <v>122</v>
      </c>
      <c r="AU199" s="184" t="s">
        <v>81</v>
      </c>
      <c r="AY199" s="17" t="s">
        <v>120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17" t="s">
        <v>79</v>
      </c>
      <c r="BK199" s="185">
        <f>ROUND(I199*H199,2)</f>
        <v>0</v>
      </c>
      <c r="BL199" s="17" t="s">
        <v>127</v>
      </c>
      <c r="BM199" s="184" t="s">
        <v>515</v>
      </c>
    </row>
    <row r="200" spans="1:65" s="2" customFormat="1">
      <c r="A200" s="34"/>
      <c r="B200" s="35"/>
      <c r="C200" s="36"/>
      <c r="D200" s="186" t="s">
        <v>129</v>
      </c>
      <c r="E200" s="36"/>
      <c r="F200" s="187" t="s">
        <v>516</v>
      </c>
      <c r="G200" s="36"/>
      <c r="H200" s="36"/>
      <c r="I200" s="188"/>
      <c r="J200" s="36"/>
      <c r="K200" s="36"/>
      <c r="L200" s="39"/>
      <c r="M200" s="189"/>
      <c r="N200" s="190"/>
      <c r="O200" s="64"/>
      <c r="P200" s="64"/>
      <c r="Q200" s="64"/>
      <c r="R200" s="64"/>
      <c r="S200" s="64"/>
      <c r="T200" s="65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129</v>
      </c>
      <c r="AU200" s="17" t="s">
        <v>81</v>
      </c>
    </row>
    <row r="201" spans="1:65" s="2" customFormat="1">
      <c r="A201" s="34"/>
      <c r="B201" s="35"/>
      <c r="C201" s="36"/>
      <c r="D201" s="191" t="s">
        <v>131</v>
      </c>
      <c r="E201" s="36"/>
      <c r="F201" s="192" t="s">
        <v>517</v>
      </c>
      <c r="G201" s="36"/>
      <c r="H201" s="36"/>
      <c r="I201" s="188"/>
      <c r="J201" s="36"/>
      <c r="K201" s="36"/>
      <c r="L201" s="39"/>
      <c r="M201" s="189"/>
      <c r="N201" s="190"/>
      <c r="O201" s="64"/>
      <c r="P201" s="64"/>
      <c r="Q201" s="64"/>
      <c r="R201" s="64"/>
      <c r="S201" s="64"/>
      <c r="T201" s="65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131</v>
      </c>
      <c r="AU201" s="17" t="s">
        <v>81</v>
      </c>
    </row>
    <row r="202" spans="1:65" s="13" customFormat="1">
      <c r="B202" s="193"/>
      <c r="C202" s="194"/>
      <c r="D202" s="186" t="s">
        <v>133</v>
      </c>
      <c r="E202" s="195" t="s">
        <v>19</v>
      </c>
      <c r="F202" s="196" t="s">
        <v>518</v>
      </c>
      <c r="G202" s="194"/>
      <c r="H202" s="197">
        <v>28.48</v>
      </c>
      <c r="I202" s="198"/>
      <c r="J202" s="194"/>
      <c r="K202" s="194"/>
      <c r="L202" s="199"/>
      <c r="M202" s="200"/>
      <c r="N202" s="201"/>
      <c r="O202" s="201"/>
      <c r="P202" s="201"/>
      <c r="Q202" s="201"/>
      <c r="R202" s="201"/>
      <c r="S202" s="201"/>
      <c r="T202" s="202"/>
      <c r="AT202" s="203" t="s">
        <v>133</v>
      </c>
      <c r="AU202" s="203" t="s">
        <v>81</v>
      </c>
      <c r="AV202" s="13" t="s">
        <v>81</v>
      </c>
      <c r="AW202" s="13" t="s">
        <v>33</v>
      </c>
      <c r="AX202" s="13" t="s">
        <v>71</v>
      </c>
      <c r="AY202" s="203" t="s">
        <v>120</v>
      </c>
    </row>
    <row r="203" spans="1:65" s="13" customFormat="1">
      <c r="B203" s="193"/>
      <c r="C203" s="194"/>
      <c r="D203" s="186" t="s">
        <v>133</v>
      </c>
      <c r="E203" s="195" t="s">
        <v>19</v>
      </c>
      <c r="F203" s="196" t="s">
        <v>519</v>
      </c>
      <c r="G203" s="194"/>
      <c r="H203" s="197">
        <v>15.04</v>
      </c>
      <c r="I203" s="198"/>
      <c r="J203" s="194"/>
      <c r="K203" s="194"/>
      <c r="L203" s="199"/>
      <c r="M203" s="200"/>
      <c r="N203" s="201"/>
      <c r="O203" s="201"/>
      <c r="P203" s="201"/>
      <c r="Q203" s="201"/>
      <c r="R203" s="201"/>
      <c r="S203" s="201"/>
      <c r="T203" s="202"/>
      <c r="AT203" s="203" t="s">
        <v>133</v>
      </c>
      <c r="AU203" s="203" t="s">
        <v>81</v>
      </c>
      <c r="AV203" s="13" t="s">
        <v>81</v>
      </c>
      <c r="AW203" s="13" t="s">
        <v>33</v>
      </c>
      <c r="AX203" s="13" t="s">
        <v>71</v>
      </c>
      <c r="AY203" s="203" t="s">
        <v>120</v>
      </c>
    </row>
    <row r="204" spans="1:65" s="13" customFormat="1">
      <c r="B204" s="193"/>
      <c r="C204" s="194"/>
      <c r="D204" s="186" t="s">
        <v>133</v>
      </c>
      <c r="E204" s="195" t="s">
        <v>19</v>
      </c>
      <c r="F204" s="196" t="s">
        <v>520</v>
      </c>
      <c r="G204" s="194"/>
      <c r="H204" s="197">
        <v>1.08</v>
      </c>
      <c r="I204" s="198"/>
      <c r="J204" s="194"/>
      <c r="K204" s="194"/>
      <c r="L204" s="199"/>
      <c r="M204" s="200"/>
      <c r="N204" s="201"/>
      <c r="O204" s="201"/>
      <c r="P204" s="201"/>
      <c r="Q204" s="201"/>
      <c r="R204" s="201"/>
      <c r="S204" s="201"/>
      <c r="T204" s="202"/>
      <c r="AT204" s="203" t="s">
        <v>133</v>
      </c>
      <c r="AU204" s="203" t="s">
        <v>81</v>
      </c>
      <c r="AV204" s="13" t="s">
        <v>81</v>
      </c>
      <c r="AW204" s="13" t="s">
        <v>33</v>
      </c>
      <c r="AX204" s="13" t="s">
        <v>71</v>
      </c>
      <c r="AY204" s="203" t="s">
        <v>120</v>
      </c>
    </row>
    <row r="205" spans="1:65" s="2" customFormat="1" ht="16.5" customHeight="1">
      <c r="A205" s="34"/>
      <c r="B205" s="35"/>
      <c r="C205" s="173" t="s">
        <v>289</v>
      </c>
      <c r="D205" s="173" t="s">
        <v>122</v>
      </c>
      <c r="E205" s="174" t="s">
        <v>521</v>
      </c>
      <c r="F205" s="175" t="s">
        <v>522</v>
      </c>
      <c r="G205" s="176" t="s">
        <v>125</v>
      </c>
      <c r="H205" s="177">
        <v>44.6</v>
      </c>
      <c r="I205" s="178"/>
      <c r="J205" s="179">
        <f>ROUND(I205*H205,2)</f>
        <v>0</v>
      </c>
      <c r="K205" s="175" t="s">
        <v>126</v>
      </c>
      <c r="L205" s="39"/>
      <c r="M205" s="180" t="s">
        <v>19</v>
      </c>
      <c r="N205" s="181" t="s">
        <v>42</v>
      </c>
      <c r="O205" s="64"/>
      <c r="P205" s="182">
        <f>O205*H205</f>
        <v>0</v>
      </c>
      <c r="Q205" s="182">
        <v>0</v>
      </c>
      <c r="R205" s="182">
        <f>Q205*H205</f>
        <v>0</v>
      </c>
      <c r="S205" s="182">
        <v>0</v>
      </c>
      <c r="T205" s="183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4" t="s">
        <v>127</v>
      </c>
      <c r="AT205" s="184" t="s">
        <v>122</v>
      </c>
      <c r="AU205" s="184" t="s">
        <v>81</v>
      </c>
      <c r="AY205" s="17" t="s">
        <v>120</v>
      </c>
      <c r="BE205" s="185">
        <f>IF(N205="základní",J205,0)</f>
        <v>0</v>
      </c>
      <c r="BF205" s="185">
        <f>IF(N205="snížená",J205,0)</f>
        <v>0</v>
      </c>
      <c r="BG205" s="185">
        <f>IF(N205="zákl. přenesená",J205,0)</f>
        <v>0</v>
      </c>
      <c r="BH205" s="185">
        <f>IF(N205="sníž. přenesená",J205,0)</f>
        <v>0</v>
      </c>
      <c r="BI205" s="185">
        <f>IF(N205="nulová",J205,0)</f>
        <v>0</v>
      </c>
      <c r="BJ205" s="17" t="s">
        <v>79</v>
      </c>
      <c r="BK205" s="185">
        <f>ROUND(I205*H205,2)</f>
        <v>0</v>
      </c>
      <c r="BL205" s="17" t="s">
        <v>127</v>
      </c>
      <c r="BM205" s="184" t="s">
        <v>523</v>
      </c>
    </row>
    <row r="206" spans="1:65" s="2" customFormat="1">
      <c r="A206" s="34"/>
      <c r="B206" s="35"/>
      <c r="C206" s="36"/>
      <c r="D206" s="186" t="s">
        <v>129</v>
      </c>
      <c r="E206" s="36"/>
      <c r="F206" s="187" t="s">
        <v>524</v>
      </c>
      <c r="G206" s="36"/>
      <c r="H206" s="36"/>
      <c r="I206" s="188"/>
      <c r="J206" s="36"/>
      <c r="K206" s="36"/>
      <c r="L206" s="39"/>
      <c r="M206" s="189"/>
      <c r="N206" s="190"/>
      <c r="O206" s="64"/>
      <c r="P206" s="64"/>
      <c r="Q206" s="64"/>
      <c r="R206" s="64"/>
      <c r="S206" s="64"/>
      <c r="T206" s="65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129</v>
      </c>
      <c r="AU206" s="17" t="s">
        <v>81</v>
      </c>
    </row>
    <row r="207" spans="1:65" s="2" customFormat="1">
      <c r="A207" s="34"/>
      <c r="B207" s="35"/>
      <c r="C207" s="36"/>
      <c r="D207" s="191" t="s">
        <v>131</v>
      </c>
      <c r="E207" s="36"/>
      <c r="F207" s="192" t="s">
        <v>525</v>
      </c>
      <c r="G207" s="36"/>
      <c r="H207" s="36"/>
      <c r="I207" s="188"/>
      <c r="J207" s="36"/>
      <c r="K207" s="36"/>
      <c r="L207" s="39"/>
      <c r="M207" s="189"/>
      <c r="N207" s="190"/>
      <c r="O207" s="64"/>
      <c r="P207" s="64"/>
      <c r="Q207" s="64"/>
      <c r="R207" s="64"/>
      <c r="S207" s="64"/>
      <c r="T207" s="65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131</v>
      </c>
      <c r="AU207" s="17" t="s">
        <v>81</v>
      </c>
    </row>
    <row r="208" spans="1:65" s="2" customFormat="1" ht="16.5" customHeight="1">
      <c r="A208" s="34"/>
      <c r="B208" s="35"/>
      <c r="C208" s="173" t="s">
        <v>296</v>
      </c>
      <c r="D208" s="173" t="s">
        <v>122</v>
      </c>
      <c r="E208" s="174" t="s">
        <v>526</v>
      </c>
      <c r="F208" s="175" t="s">
        <v>527</v>
      </c>
      <c r="G208" s="176" t="s">
        <v>325</v>
      </c>
      <c r="H208" s="177">
        <v>0.26500000000000001</v>
      </c>
      <c r="I208" s="178"/>
      <c r="J208" s="179">
        <f>ROUND(I208*H208,2)</f>
        <v>0</v>
      </c>
      <c r="K208" s="175" t="s">
        <v>126</v>
      </c>
      <c r="L208" s="39"/>
      <c r="M208" s="180" t="s">
        <v>19</v>
      </c>
      <c r="N208" s="181" t="s">
        <v>42</v>
      </c>
      <c r="O208" s="64"/>
      <c r="P208" s="182">
        <f>O208*H208</f>
        <v>0</v>
      </c>
      <c r="Q208" s="182">
        <v>1.06277</v>
      </c>
      <c r="R208" s="182">
        <f>Q208*H208</f>
        <v>0.28163405000000002</v>
      </c>
      <c r="S208" s="182">
        <v>0</v>
      </c>
      <c r="T208" s="183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4" t="s">
        <v>127</v>
      </c>
      <c r="AT208" s="184" t="s">
        <v>122</v>
      </c>
      <c r="AU208" s="184" t="s">
        <v>81</v>
      </c>
      <c r="AY208" s="17" t="s">
        <v>120</v>
      </c>
      <c r="BE208" s="185">
        <f>IF(N208="základní",J208,0)</f>
        <v>0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17" t="s">
        <v>79</v>
      </c>
      <c r="BK208" s="185">
        <f>ROUND(I208*H208,2)</f>
        <v>0</v>
      </c>
      <c r="BL208" s="17" t="s">
        <v>127</v>
      </c>
      <c r="BM208" s="184" t="s">
        <v>528</v>
      </c>
    </row>
    <row r="209" spans="1:65" s="2" customFormat="1">
      <c r="A209" s="34"/>
      <c r="B209" s="35"/>
      <c r="C209" s="36"/>
      <c r="D209" s="186" t="s">
        <v>129</v>
      </c>
      <c r="E209" s="36"/>
      <c r="F209" s="187" t="s">
        <v>529</v>
      </c>
      <c r="G209" s="36"/>
      <c r="H209" s="36"/>
      <c r="I209" s="188"/>
      <c r="J209" s="36"/>
      <c r="K209" s="36"/>
      <c r="L209" s="39"/>
      <c r="M209" s="189"/>
      <c r="N209" s="190"/>
      <c r="O209" s="64"/>
      <c r="P209" s="64"/>
      <c r="Q209" s="64"/>
      <c r="R209" s="64"/>
      <c r="S209" s="64"/>
      <c r="T209" s="65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129</v>
      </c>
      <c r="AU209" s="17" t="s">
        <v>81</v>
      </c>
    </row>
    <row r="210" spans="1:65" s="2" customFormat="1">
      <c r="A210" s="34"/>
      <c r="B210" s="35"/>
      <c r="C210" s="36"/>
      <c r="D210" s="191" t="s">
        <v>131</v>
      </c>
      <c r="E210" s="36"/>
      <c r="F210" s="192" t="s">
        <v>530</v>
      </c>
      <c r="G210" s="36"/>
      <c r="H210" s="36"/>
      <c r="I210" s="188"/>
      <c r="J210" s="36"/>
      <c r="K210" s="36"/>
      <c r="L210" s="39"/>
      <c r="M210" s="189"/>
      <c r="N210" s="190"/>
      <c r="O210" s="64"/>
      <c r="P210" s="64"/>
      <c r="Q210" s="64"/>
      <c r="R210" s="64"/>
      <c r="S210" s="64"/>
      <c r="T210" s="65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131</v>
      </c>
      <c r="AU210" s="17" t="s">
        <v>81</v>
      </c>
    </row>
    <row r="211" spans="1:65" s="13" customFormat="1">
      <c r="B211" s="193"/>
      <c r="C211" s="194"/>
      <c r="D211" s="186" t="s">
        <v>133</v>
      </c>
      <c r="E211" s="195" t="s">
        <v>19</v>
      </c>
      <c r="F211" s="196" t="s">
        <v>531</v>
      </c>
      <c r="G211" s="194"/>
      <c r="H211" s="197">
        <v>0.254</v>
      </c>
      <c r="I211" s="198"/>
      <c r="J211" s="194"/>
      <c r="K211" s="194"/>
      <c r="L211" s="199"/>
      <c r="M211" s="200"/>
      <c r="N211" s="201"/>
      <c r="O211" s="201"/>
      <c r="P211" s="201"/>
      <c r="Q211" s="201"/>
      <c r="R211" s="201"/>
      <c r="S211" s="201"/>
      <c r="T211" s="202"/>
      <c r="AT211" s="203" t="s">
        <v>133</v>
      </c>
      <c r="AU211" s="203" t="s">
        <v>81</v>
      </c>
      <c r="AV211" s="13" t="s">
        <v>81</v>
      </c>
      <c r="AW211" s="13" t="s">
        <v>33</v>
      </c>
      <c r="AX211" s="13" t="s">
        <v>71</v>
      </c>
      <c r="AY211" s="203" t="s">
        <v>120</v>
      </c>
    </row>
    <row r="212" spans="1:65" s="13" customFormat="1">
      <c r="B212" s="193"/>
      <c r="C212" s="194"/>
      <c r="D212" s="186" t="s">
        <v>133</v>
      </c>
      <c r="E212" s="195" t="s">
        <v>19</v>
      </c>
      <c r="F212" s="196" t="s">
        <v>532</v>
      </c>
      <c r="G212" s="194"/>
      <c r="H212" s="197">
        <v>1.0999999999999999E-2</v>
      </c>
      <c r="I212" s="198"/>
      <c r="J212" s="194"/>
      <c r="K212" s="194"/>
      <c r="L212" s="199"/>
      <c r="M212" s="200"/>
      <c r="N212" s="201"/>
      <c r="O212" s="201"/>
      <c r="P212" s="201"/>
      <c r="Q212" s="201"/>
      <c r="R212" s="201"/>
      <c r="S212" s="201"/>
      <c r="T212" s="202"/>
      <c r="AT212" s="203" t="s">
        <v>133</v>
      </c>
      <c r="AU212" s="203" t="s">
        <v>81</v>
      </c>
      <c r="AV212" s="13" t="s">
        <v>81</v>
      </c>
      <c r="AW212" s="13" t="s">
        <v>33</v>
      </c>
      <c r="AX212" s="13" t="s">
        <v>71</v>
      </c>
      <c r="AY212" s="203" t="s">
        <v>120</v>
      </c>
    </row>
    <row r="213" spans="1:65" s="12" customFormat="1" ht="22.9" customHeight="1">
      <c r="B213" s="157"/>
      <c r="C213" s="158"/>
      <c r="D213" s="159" t="s">
        <v>70</v>
      </c>
      <c r="E213" s="171" t="s">
        <v>127</v>
      </c>
      <c r="F213" s="171" t="s">
        <v>533</v>
      </c>
      <c r="G213" s="158"/>
      <c r="H213" s="158"/>
      <c r="I213" s="161"/>
      <c r="J213" s="172">
        <f>BK213</f>
        <v>0</v>
      </c>
      <c r="K213" s="158"/>
      <c r="L213" s="163"/>
      <c r="M213" s="164"/>
      <c r="N213" s="165"/>
      <c r="O213" s="165"/>
      <c r="P213" s="166">
        <f>SUM(P214:P244)</f>
        <v>0</v>
      </c>
      <c r="Q213" s="165"/>
      <c r="R213" s="166">
        <f>SUM(R214:R244)</f>
        <v>275.42272000000003</v>
      </c>
      <c r="S213" s="165"/>
      <c r="T213" s="167">
        <f>SUM(T214:T244)</f>
        <v>0</v>
      </c>
      <c r="AR213" s="168" t="s">
        <v>79</v>
      </c>
      <c r="AT213" s="169" t="s">
        <v>70</v>
      </c>
      <c r="AU213" s="169" t="s">
        <v>79</v>
      </c>
      <c r="AY213" s="168" t="s">
        <v>120</v>
      </c>
      <c r="BK213" s="170">
        <f>SUM(BK214:BK244)</f>
        <v>0</v>
      </c>
    </row>
    <row r="214" spans="1:65" s="2" customFormat="1" ht="21.75" customHeight="1">
      <c r="A214" s="34"/>
      <c r="B214" s="35"/>
      <c r="C214" s="173" t="s">
        <v>302</v>
      </c>
      <c r="D214" s="173" t="s">
        <v>122</v>
      </c>
      <c r="E214" s="174" t="s">
        <v>534</v>
      </c>
      <c r="F214" s="175" t="s">
        <v>535</v>
      </c>
      <c r="G214" s="176" t="s">
        <v>125</v>
      </c>
      <c r="H214" s="177">
        <v>90.44</v>
      </c>
      <c r="I214" s="178"/>
      <c r="J214" s="179">
        <f>ROUND(I214*H214,2)</f>
        <v>0</v>
      </c>
      <c r="K214" s="175" t="s">
        <v>126</v>
      </c>
      <c r="L214" s="39"/>
      <c r="M214" s="180" t="s">
        <v>19</v>
      </c>
      <c r="N214" s="181" t="s">
        <v>42</v>
      </c>
      <c r="O214" s="64"/>
      <c r="P214" s="182">
        <f>O214*H214</f>
        <v>0</v>
      </c>
      <c r="Q214" s="182">
        <v>0.60724999999999996</v>
      </c>
      <c r="R214" s="182">
        <f>Q214*H214</f>
        <v>54.919689999999996</v>
      </c>
      <c r="S214" s="182">
        <v>0</v>
      </c>
      <c r="T214" s="183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4" t="s">
        <v>127</v>
      </c>
      <c r="AT214" s="184" t="s">
        <v>122</v>
      </c>
      <c r="AU214" s="184" t="s">
        <v>81</v>
      </c>
      <c r="AY214" s="17" t="s">
        <v>120</v>
      </c>
      <c r="BE214" s="185">
        <f>IF(N214="základní",J214,0)</f>
        <v>0</v>
      </c>
      <c r="BF214" s="185">
        <f>IF(N214="snížená",J214,0)</f>
        <v>0</v>
      </c>
      <c r="BG214" s="185">
        <f>IF(N214="zákl. přenesená",J214,0)</f>
        <v>0</v>
      </c>
      <c r="BH214" s="185">
        <f>IF(N214="sníž. přenesená",J214,0)</f>
        <v>0</v>
      </c>
      <c r="BI214" s="185">
        <f>IF(N214="nulová",J214,0)</f>
        <v>0</v>
      </c>
      <c r="BJ214" s="17" t="s">
        <v>79</v>
      </c>
      <c r="BK214" s="185">
        <f>ROUND(I214*H214,2)</f>
        <v>0</v>
      </c>
      <c r="BL214" s="17" t="s">
        <v>127</v>
      </c>
      <c r="BM214" s="184" t="s">
        <v>536</v>
      </c>
    </row>
    <row r="215" spans="1:65" s="2" customFormat="1">
      <c r="A215" s="34"/>
      <c r="B215" s="35"/>
      <c r="C215" s="36"/>
      <c r="D215" s="186" t="s">
        <v>129</v>
      </c>
      <c r="E215" s="36"/>
      <c r="F215" s="187" t="s">
        <v>537</v>
      </c>
      <c r="G215" s="36"/>
      <c r="H215" s="36"/>
      <c r="I215" s="188"/>
      <c r="J215" s="36"/>
      <c r="K215" s="36"/>
      <c r="L215" s="39"/>
      <c r="M215" s="189"/>
      <c r="N215" s="190"/>
      <c r="O215" s="64"/>
      <c r="P215" s="64"/>
      <c r="Q215" s="64"/>
      <c r="R215" s="64"/>
      <c r="S215" s="64"/>
      <c r="T215" s="65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129</v>
      </c>
      <c r="AU215" s="17" t="s">
        <v>81</v>
      </c>
    </row>
    <row r="216" spans="1:65" s="2" customFormat="1">
      <c r="A216" s="34"/>
      <c r="B216" s="35"/>
      <c r="C216" s="36"/>
      <c r="D216" s="191" t="s">
        <v>131</v>
      </c>
      <c r="E216" s="36"/>
      <c r="F216" s="192" t="s">
        <v>538</v>
      </c>
      <c r="G216" s="36"/>
      <c r="H216" s="36"/>
      <c r="I216" s="188"/>
      <c r="J216" s="36"/>
      <c r="K216" s="36"/>
      <c r="L216" s="39"/>
      <c r="M216" s="189"/>
      <c r="N216" s="190"/>
      <c r="O216" s="64"/>
      <c r="P216" s="64"/>
      <c r="Q216" s="64"/>
      <c r="R216" s="64"/>
      <c r="S216" s="64"/>
      <c r="T216" s="65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131</v>
      </c>
      <c r="AU216" s="17" t="s">
        <v>81</v>
      </c>
    </row>
    <row r="217" spans="1:65" s="2" customFormat="1" ht="19.5">
      <c r="A217" s="34"/>
      <c r="B217" s="35"/>
      <c r="C217" s="36"/>
      <c r="D217" s="186" t="s">
        <v>409</v>
      </c>
      <c r="E217" s="36"/>
      <c r="F217" s="207" t="s">
        <v>539</v>
      </c>
      <c r="G217" s="36"/>
      <c r="H217" s="36"/>
      <c r="I217" s="188"/>
      <c r="J217" s="36"/>
      <c r="K217" s="36"/>
      <c r="L217" s="39"/>
      <c r="M217" s="189"/>
      <c r="N217" s="190"/>
      <c r="O217" s="64"/>
      <c r="P217" s="64"/>
      <c r="Q217" s="64"/>
      <c r="R217" s="64"/>
      <c r="S217" s="64"/>
      <c r="T217" s="65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409</v>
      </c>
      <c r="AU217" s="17" t="s">
        <v>81</v>
      </c>
    </row>
    <row r="218" spans="1:65" s="13" customFormat="1">
      <c r="B218" s="193"/>
      <c r="C218" s="194"/>
      <c r="D218" s="186" t="s">
        <v>133</v>
      </c>
      <c r="E218" s="195" t="s">
        <v>19</v>
      </c>
      <c r="F218" s="196" t="s">
        <v>540</v>
      </c>
      <c r="G218" s="194"/>
      <c r="H218" s="197">
        <v>90.44</v>
      </c>
      <c r="I218" s="198"/>
      <c r="J218" s="194"/>
      <c r="K218" s="194"/>
      <c r="L218" s="199"/>
      <c r="M218" s="200"/>
      <c r="N218" s="201"/>
      <c r="O218" s="201"/>
      <c r="P218" s="201"/>
      <c r="Q218" s="201"/>
      <c r="R218" s="201"/>
      <c r="S218" s="201"/>
      <c r="T218" s="202"/>
      <c r="AT218" s="203" t="s">
        <v>133</v>
      </c>
      <c r="AU218" s="203" t="s">
        <v>81</v>
      </c>
      <c r="AV218" s="13" t="s">
        <v>81</v>
      </c>
      <c r="AW218" s="13" t="s">
        <v>33</v>
      </c>
      <c r="AX218" s="13" t="s">
        <v>79</v>
      </c>
      <c r="AY218" s="203" t="s">
        <v>120</v>
      </c>
    </row>
    <row r="219" spans="1:65" s="2" customFormat="1" ht="16.5" customHeight="1">
      <c r="A219" s="34"/>
      <c r="B219" s="35"/>
      <c r="C219" s="173" t="s">
        <v>309</v>
      </c>
      <c r="D219" s="173" t="s">
        <v>122</v>
      </c>
      <c r="E219" s="174" t="s">
        <v>541</v>
      </c>
      <c r="F219" s="175" t="s">
        <v>542</v>
      </c>
      <c r="G219" s="176" t="s">
        <v>125</v>
      </c>
      <c r="H219" s="177">
        <v>162.4</v>
      </c>
      <c r="I219" s="178"/>
      <c r="J219" s="179">
        <f>ROUND(I219*H219,2)</f>
        <v>0</v>
      </c>
      <c r="K219" s="175" t="s">
        <v>126</v>
      </c>
      <c r="L219" s="39"/>
      <c r="M219" s="180" t="s">
        <v>19</v>
      </c>
      <c r="N219" s="181" t="s">
        <v>42</v>
      </c>
      <c r="O219" s="64"/>
      <c r="P219" s="182">
        <f>O219*H219</f>
        <v>0</v>
      </c>
      <c r="Q219" s="182">
        <v>0.501</v>
      </c>
      <c r="R219" s="182">
        <f>Q219*H219</f>
        <v>81.362400000000008</v>
      </c>
      <c r="S219" s="182">
        <v>0</v>
      </c>
      <c r="T219" s="183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4" t="s">
        <v>127</v>
      </c>
      <c r="AT219" s="184" t="s">
        <v>122</v>
      </c>
      <c r="AU219" s="184" t="s">
        <v>81</v>
      </c>
      <c r="AY219" s="17" t="s">
        <v>120</v>
      </c>
      <c r="BE219" s="185">
        <f>IF(N219="základní",J219,0)</f>
        <v>0</v>
      </c>
      <c r="BF219" s="185">
        <f>IF(N219="snížená",J219,0)</f>
        <v>0</v>
      </c>
      <c r="BG219" s="185">
        <f>IF(N219="zákl. přenesená",J219,0)</f>
        <v>0</v>
      </c>
      <c r="BH219" s="185">
        <f>IF(N219="sníž. přenesená",J219,0)</f>
        <v>0</v>
      </c>
      <c r="BI219" s="185">
        <f>IF(N219="nulová",J219,0)</f>
        <v>0</v>
      </c>
      <c r="BJ219" s="17" t="s">
        <v>79</v>
      </c>
      <c r="BK219" s="185">
        <f>ROUND(I219*H219,2)</f>
        <v>0</v>
      </c>
      <c r="BL219" s="17" t="s">
        <v>127</v>
      </c>
      <c r="BM219" s="184" t="s">
        <v>543</v>
      </c>
    </row>
    <row r="220" spans="1:65" s="2" customFormat="1">
      <c r="A220" s="34"/>
      <c r="B220" s="35"/>
      <c r="C220" s="36"/>
      <c r="D220" s="186" t="s">
        <v>129</v>
      </c>
      <c r="E220" s="36"/>
      <c r="F220" s="187" t="s">
        <v>544</v>
      </c>
      <c r="G220" s="36"/>
      <c r="H220" s="36"/>
      <c r="I220" s="188"/>
      <c r="J220" s="36"/>
      <c r="K220" s="36"/>
      <c r="L220" s="39"/>
      <c r="M220" s="189"/>
      <c r="N220" s="190"/>
      <c r="O220" s="64"/>
      <c r="P220" s="64"/>
      <c r="Q220" s="64"/>
      <c r="R220" s="64"/>
      <c r="S220" s="64"/>
      <c r="T220" s="65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129</v>
      </c>
      <c r="AU220" s="17" t="s">
        <v>81</v>
      </c>
    </row>
    <row r="221" spans="1:65" s="2" customFormat="1">
      <c r="A221" s="34"/>
      <c r="B221" s="35"/>
      <c r="C221" s="36"/>
      <c r="D221" s="191" t="s">
        <v>131</v>
      </c>
      <c r="E221" s="36"/>
      <c r="F221" s="192" t="s">
        <v>545</v>
      </c>
      <c r="G221" s="36"/>
      <c r="H221" s="36"/>
      <c r="I221" s="188"/>
      <c r="J221" s="36"/>
      <c r="K221" s="36"/>
      <c r="L221" s="39"/>
      <c r="M221" s="189"/>
      <c r="N221" s="190"/>
      <c r="O221" s="64"/>
      <c r="P221" s="64"/>
      <c r="Q221" s="64"/>
      <c r="R221" s="64"/>
      <c r="S221" s="64"/>
      <c r="T221" s="65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131</v>
      </c>
      <c r="AU221" s="17" t="s">
        <v>81</v>
      </c>
    </row>
    <row r="222" spans="1:65" s="2" customFormat="1" ht="19.5">
      <c r="A222" s="34"/>
      <c r="B222" s="35"/>
      <c r="C222" s="36"/>
      <c r="D222" s="186" t="s">
        <v>409</v>
      </c>
      <c r="E222" s="36"/>
      <c r="F222" s="207" t="s">
        <v>539</v>
      </c>
      <c r="G222" s="36"/>
      <c r="H222" s="36"/>
      <c r="I222" s="188"/>
      <c r="J222" s="36"/>
      <c r="K222" s="36"/>
      <c r="L222" s="39"/>
      <c r="M222" s="189"/>
      <c r="N222" s="190"/>
      <c r="O222" s="64"/>
      <c r="P222" s="64"/>
      <c r="Q222" s="64"/>
      <c r="R222" s="64"/>
      <c r="S222" s="64"/>
      <c r="T222" s="65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409</v>
      </c>
      <c r="AU222" s="17" t="s">
        <v>81</v>
      </c>
    </row>
    <row r="223" spans="1:65" s="13" customFormat="1">
      <c r="B223" s="193"/>
      <c r="C223" s="194"/>
      <c r="D223" s="186" t="s">
        <v>133</v>
      </c>
      <c r="E223" s="195" t="s">
        <v>19</v>
      </c>
      <c r="F223" s="196" t="s">
        <v>546</v>
      </c>
      <c r="G223" s="194"/>
      <c r="H223" s="197">
        <v>162.4</v>
      </c>
      <c r="I223" s="198"/>
      <c r="J223" s="194"/>
      <c r="K223" s="194"/>
      <c r="L223" s="199"/>
      <c r="M223" s="200"/>
      <c r="N223" s="201"/>
      <c r="O223" s="201"/>
      <c r="P223" s="201"/>
      <c r="Q223" s="201"/>
      <c r="R223" s="201"/>
      <c r="S223" s="201"/>
      <c r="T223" s="202"/>
      <c r="AT223" s="203" t="s">
        <v>133</v>
      </c>
      <c r="AU223" s="203" t="s">
        <v>81</v>
      </c>
      <c r="AV223" s="13" t="s">
        <v>81</v>
      </c>
      <c r="AW223" s="13" t="s">
        <v>33</v>
      </c>
      <c r="AX223" s="13" t="s">
        <v>79</v>
      </c>
      <c r="AY223" s="203" t="s">
        <v>120</v>
      </c>
    </row>
    <row r="224" spans="1:65" s="2" customFormat="1" ht="16.5" customHeight="1">
      <c r="A224" s="34"/>
      <c r="B224" s="35"/>
      <c r="C224" s="173" t="s">
        <v>316</v>
      </c>
      <c r="D224" s="173" t="s">
        <v>122</v>
      </c>
      <c r="E224" s="174" t="s">
        <v>547</v>
      </c>
      <c r="F224" s="175" t="s">
        <v>548</v>
      </c>
      <c r="G224" s="176" t="s">
        <v>339</v>
      </c>
      <c r="H224" s="177">
        <v>16.100000000000001</v>
      </c>
      <c r="I224" s="178"/>
      <c r="J224" s="179">
        <f>ROUND(I224*H224,2)</f>
        <v>0</v>
      </c>
      <c r="K224" s="175" t="s">
        <v>126</v>
      </c>
      <c r="L224" s="39"/>
      <c r="M224" s="180" t="s">
        <v>19</v>
      </c>
      <c r="N224" s="181" t="s">
        <v>42</v>
      </c>
      <c r="O224" s="64"/>
      <c r="P224" s="182">
        <f>O224*H224</f>
        <v>0</v>
      </c>
      <c r="Q224" s="182">
        <v>1.9967999999999999</v>
      </c>
      <c r="R224" s="182">
        <f>Q224*H224</f>
        <v>32.148479999999999</v>
      </c>
      <c r="S224" s="182">
        <v>0</v>
      </c>
      <c r="T224" s="183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4" t="s">
        <v>127</v>
      </c>
      <c r="AT224" s="184" t="s">
        <v>122</v>
      </c>
      <c r="AU224" s="184" t="s">
        <v>81</v>
      </c>
      <c r="AY224" s="17" t="s">
        <v>120</v>
      </c>
      <c r="BE224" s="185">
        <f>IF(N224="základní",J224,0)</f>
        <v>0</v>
      </c>
      <c r="BF224" s="185">
        <f>IF(N224="snížená",J224,0)</f>
        <v>0</v>
      </c>
      <c r="BG224" s="185">
        <f>IF(N224="zákl. přenesená",J224,0)</f>
        <v>0</v>
      </c>
      <c r="BH224" s="185">
        <f>IF(N224="sníž. přenesená",J224,0)</f>
        <v>0</v>
      </c>
      <c r="BI224" s="185">
        <f>IF(N224="nulová",J224,0)</f>
        <v>0</v>
      </c>
      <c r="BJ224" s="17" t="s">
        <v>79</v>
      </c>
      <c r="BK224" s="185">
        <f>ROUND(I224*H224,2)</f>
        <v>0</v>
      </c>
      <c r="BL224" s="17" t="s">
        <v>127</v>
      </c>
      <c r="BM224" s="184" t="s">
        <v>549</v>
      </c>
    </row>
    <row r="225" spans="1:65" s="2" customFormat="1">
      <c r="A225" s="34"/>
      <c r="B225" s="35"/>
      <c r="C225" s="36"/>
      <c r="D225" s="186" t="s">
        <v>129</v>
      </c>
      <c r="E225" s="36"/>
      <c r="F225" s="187" t="s">
        <v>550</v>
      </c>
      <c r="G225" s="36"/>
      <c r="H225" s="36"/>
      <c r="I225" s="188"/>
      <c r="J225" s="36"/>
      <c r="K225" s="36"/>
      <c r="L225" s="39"/>
      <c r="M225" s="189"/>
      <c r="N225" s="190"/>
      <c r="O225" s="64"/>
      <c r="P225" s="64"/>
      <c r="Q225" s="64"/>
      <c r="R225" s="64"/>
      <c r="S225" s="64"/>
      <c r="T225" s="65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129</v>
      </c>
      <c r="AU225" s="17" t="s">
        <v>81</v>
      </c>
    </row>
    <row r="226" spans="1:65" s="2" customFormat="1">
      <c r="A226" s="34"/>
      <c r="B226" s="35"/>
      <c r="C226" s="36"/>
      <c r="D226" s="191" t="s">
        <v>131</v>
      </c>
      <c r="E226" s="36"/>
      <c r="F226" s="192" t="s">
        <v>551</v>
      </c>
      <c r="G226" s="36"/>
      <c r="H226" s="36"/>
      <c r="I226" s="188"/>
      <c r="J226" s="36"/>
      <c r="K226" s="36"/>
      <c r="L226" s="39"/>
      <c r="M226" s="189"/>
      <c r="N226" s="190"/>
      <c r="O226" s="64"/>
      <c r="P226" s="64"/>
      <c r="Q226" s="64"/>
      <c r="R226" s="64"/>
      <c r="S226" s="64"/>
      <c r="T226" s="65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131</v>
      </c>
      <c r="AU226" s="17" t="s">
        <v>81</v>
      </c>
    </row>
    <row r="227" spans="1:65" s="13" customFormat="1">
      <c r="B227" s="193"/>
      <c r="C227" s="194"/>
      <c r="D227" s="186" t="s">
        <v>133</v>
      </c>
      <c r="E227" s="195" t="s">
        <v>19</v>
      </c>
      <c r="F227" s="196" t="s">
        <v>552</v>
      </c>
      <c r="G227" s="194"/>
      <c r="H227" s="197">
        <v>16.100000000000001</v>
      </c>
      <c r="I227" s="198"/>
      <c r="J227" s="194"/>
      <c r="K227" s="194"/>
      <c r="L227" s="199"/>
      <c r="M227" s="200"/>
      <c r="N227" s="201"/>
      <c r="O227" s="201"/>
      <c r="P227" s="201"/>
      <c r="Q227" s="201"/>
      <c r="R227" s="201"/>
      <c r="S227" s="201"/>
      <c r="T227" s="202"/>
      <c r="AT227" s="203" t="s">
        <v>133</v>
      </c>
      <c r="AU227" s="203" t="s">
        <v>81</v>
      </c>
      <c r="AV227" s="13" t="s">
        <v>81</v>
      </c>
      <c r="AW227" s="13" t="s">
        <v>33</v>
      </c>
      <c r="AX227" s="13" t="s">
        <v>79</v>
      </c>
      <c r="AY227" s="203" t="s">
        <v>120</v>
      </c>
    </row>
    <row r="228" spans="1:65" s="2" customFormat="1" ht="21.75" customHeight="1">
      <c r="A228" s="34"/>
      <c r="B228" s="35"/>
      <c r="C228" s="173" t="s">
        <v>322</v>
      </c>
      <c r="D228" s="173" t="s">
        <v>122</v>
      </c>
      <c r="E228" s="174" t="s">
        <v>553</v>
      </c>
      <c r="F228" s="175" t="s">
        <v>554</v>
      </c>
      <c r="G228" s="176" t="s">
        <v>125</v>
      </c>
      <c r="H228" s="177">
        <v>14.1</v>
      </c>
      <c r="I228" s="178"/>
      <c r="J228" s="179">
        <f>ROUND(I228*H228,2)</f>
        <v>0</v>
      </c>
      <c r="K228" s="175" t="s">
        <v>126</v>
      </c>
      <c r="L228" s="39"/>
      <c r="M228" s="180" t="s">
        <v>19</v>
      </c>
      <c r="N228" s="181" t="s">
        <v>42</v>
      </c>
      <c r="O228" s="64"/>
      <c r="P228" s="182">
        <f>O228*H228</f>
        <v>0</v>
      </c>
      <c r="Q228" s="182">
        <v>0.52451999999999999</v>
      </c>
      <c r="R228" s="182">
        <f>Q228*H228</f>
        <v>7.3957319999999998</v>
      </c>
      <c r="S228" s="182">
        <v>0</v>
      </c>
      <c r="T228" s="183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84" t="s">
        <v>127</v>
      </c>
      <c r="AT228" s="184" t="s">
        <v>122</v>
      </c>
      <c r="AU228" s="184" t="s">
        <v>81</v>
      </c>
      <c r="AY228" s="17" t="s">
        <v>120</v>
      </c>
      <c r="BE228" s="185">
        <f>IF(N228="základní",J228,0)</f>
        <v>0</v>
      </c>
      <c r="BF228" s="185">
        <f>IF(N228="snížená",J228,0)</f>
        <v>0</v>
      </c>
      <c r="BG228" s="185">
        <f>IF(N228="zákl. přenesená",J228,0)</f>
        <v>0</v>
      </c>
      <c r="BH228" s="185">
        <f>IF(N228="sníž. přenesená",J228,0)</f>
        <v>0</v>
      </c>
      <c r="BI228" s="185">
        <f>IF(N228="nulová",J228,0)</f>
        <v>0</v>
      </c>
      <c r="BJ228" s="17" t="s">
        <v>79</v>
      </c>
      <c r="BK228" s="185">
        <f>ROUND(I228*H228,2)</f>
        <v>0</v>
      </c>
      <c r="BL228" s="17" t="s">
        <v>127</v>
      </c>
      <c r="BM228" s="184" t="s">
        <v>555</v>
      </c>
    </row>
    <row r="229" spans="1:65" s="2" customFormat="1" ht="19.5">
      <c r="A229" s="34"/>
      <c r="B229" s="35"/>
      <c r="C229" s="36"/>
      <c r="D229" s="186" t="s">
        <v>129</v>
      </c>
      <c r="E229" s="36"/>
      <c r="F229" s="187" t="s">
        <v>556</v>
      </c>
      <c r="G229" s="36"/>
      <c r="H229" s="36"/>
      <c r="I229" s="188"/>
      <c r="J229" s="36"/>
      <c r="K229" s="36"/>
      <c r="L229" s="39"/>
      <c r="M229" s="189"/>
      <c r="N229" s="190"/>
      <c r="O229" s="64"/>
      <c r="P229" s="64"/>
      <c r="Q229" s="64"/>
      <c r="R229" s="64"/>
      <c r="S229" s="64"/>
      <c r="T229" s="65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129</v>
      </c>
      <c r="AU229" s="17" t="s">
        <v>81</v>
      </c>
    </row>
    <row r="230" spans="1:65" s="2" customFormat="1">
      <c r="A230" s="34"/>
      <c r="B230" s="35"/>
      <c r="C230" s="36"/>
      <c r="D230" s="191" t="s">
        <v>131</v>
      </c>
      <c r="E230" s="36"/>
      <c r="F230" s="192" t="s">
        <v>557</v>
      </c>
      <c r="G230" s="36"/>
      <c r="H230" s="36"/>
      <c r="I230" s="188"/>
      <c r="J230" s="36"/>
      <c r="K230" s="36"/>
      <c r="L230" s="39"/>
      <c r="M230" s="189"/>
      <c r="N230" s="190"/>
      <c r="O230" s="64"/>
      <c r="P230" s="64"/>
      <c r="Q230" s="64"/>
      <c r="R230" s="64"/>
      <c r="S230" s="64"/>
      <c r="T230" s="65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7" t="s">
        <v>131</v>
      </c>
      <c r="AU230" s="17" t="s">
        <v>81</v>
      </c>
    </row>
    <row r="231" spans="1:65" s="13" customFormat="1">
      <c r="B231" s="193"/>
      <c r="C231" s="194"/>
      <c r="D231" s="186" t="s">
        <v>133</v>
      </c>
      <c r="E231" s="195" t="s">
        <v>19</v>
      </c>
      <c r="F231" s="196" t="s">
        <v>558</v>
      </c>
      <c r="G231" s="194"/>
      <c r="H231" s="197">
        <v>12.5</v>
      </c>
      <c r="I231" s="198"/>
      <c r="J231" s="194"/>
      <c r="K231" s="194"/>
      <c r="L231" s="199"/>
      <c r="M231" s="200"/>
      <c r="N231" s="201"/>
      <c r="O231" s="201"/>
      <c r="P231" s="201"/>
      <c r="Q231" s="201"/>
      <c r="R231" s="201"/>
      <c r="S231" s="201"/>
      <c r="T231" s="202"/>
      <c r="AT231" s="203" t="s">
        <v>133</v>
      </c>
      <c r="AU231" s="203" t="s">
        <v>81</v>
      </c>
      <c r="AV231" s="13" t="s">
        <v>81</v>
      </c>
      <c r="AW231" s="13" t="s">
        <v>33</v>
      </c>
      <c r="AX231" s="13" t="s">
        <v>71</v>
      </c>
      <c r="AY231" s="203" t="s">
        <v>120</v>
      </c>
    </row>
    <row r="232" spans="1:65" s="13" customFormat="1">
      <c r="B232" s="193"/>
      <c r="C232" s="194"/>
      <c r="D232" s="186" t="s">
        <v>133</v>
      </c>
      <c r="E232" s="195" t="s">
        <v>19</v>
      </c>
      <c r="F232" s="196" t="s">
        <v>559</v>
      </c>
      <c r="G232" s="194"/>
      <c r="H232" s="197">
        <v>1.6</v>
      </c>
      <c r="I232" s="198"/>
      <c r="J232" s="194"/>
      <c r="K232" s="194"/>
      <c r="L232" s="199"/>
      <c r="M232" s="200"/>
      <c r="N232" s="201"/>
      <c r="O232" s="201"/>
      <c r="P232" s="201"/>
      <c r="Q232" s="201"/>
      <c r="R232" s="201"/>
      <c r="S232" s="201"/>
      <c r="T232" s="202"/>
      <c r="AT232" s="203" t="s">
        <v>133</v>
      </c>
      <c r="AU232" s="203" t="s">
        <v>81</v>
      </c>
      <c r="AV232" s="13" t="s">
        <v>81</v>
      </c>
      <c r="AW232" s="13" t="s">
        <v>33</v>
      </c>
      <c r="AX232" s="13" t="s">
        <v>71</v>
      </c>
      <c r="AY232" s="203" t="s">
        <v>120</v>
      </c>
    </row>
    <row r="233" spans="1:65" s="2" customFormat="1" ht="16.5" customHeight="1">
      <c r="A233" s="34"/>
      <c r="B233" s="35"/>
      <c r="C233" s="173" t="s">
        <v>329</v>
      </c>
      <c r="D233" s="173" t="s">
        <v>122</v>
      </c>
      <c r="E233" s="174" t="s">
        <v>560</v>
      </c>
      <c r="F233" s="175" t="s">
        <v>561</v>
      </c>
      <c r="G233" s="176" t="s">
        <v>125</v>
      </c>
      <c r="H233" s="177">
        <v>86</v>
      </c>
      <c r="I233" s="178"/>
      <c r="J233" s="179">
        <f>ROUND(I233*H233,2)</f>
        <v>0</v>
      </c>
      <c r="K233" s="175" t="s">
        <v>126</v>
      </c>
      <c r="L233" s="39"/>
      <c r="M233" s="180" t="s">
        <v>19</v>
      </c>
      <c r="N233" s="181" t="s">
        <v>42</v>
      </c>
      <c r="O233" s="64"/>
      <c r="P233" s="182">
        <f>O233*H233</f>
        <v>0</v>
      </c>
      <c r="Q233" s="182">
        <v>0.51339999999999997</v>
      </c>
      <c r="R233" s="182">
        <f>Q233*H233</f>
        <v>44.1524</v>
      </c>
      <c r="S233" s="182">
        <v>0</v>
      </c>
      <c r="T233" s="183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84" t="s">
        <v>127</v>
      </c>
      <c r="AT233" s="184" t="s">
        <v>122</v>
      </c>
      <c r="AU233" s="184" t="s">
        <v>81</v>
      </c>
      <c r="AY233" s="17" t="s">
        <v>120</v>
      </c>
      <c r="BE233" s="185">
        <f>IF(N233="základní",J233,0)</f>
        <v>0</v>
      </c>
      <c r="BF233" s="185">
        <f>IF(N233="snížená",J233,0)</f>
        <v>0</v>
      </c>
      <c r="BG233" s="185">
        <f>IF(N233="zákl. přenesená",J233,0)</f>
        <v>0</v>
      </c>
      <c r="BH233" s="185">
        <f>IF(N233="sníž. přenesená",J233,0)</f>
        <v>0</v>
      </c>
      <c r="BI233" s="185">
        <f>IF(N233="nulová",J233,0)</f>
        <v>0</v>
      </c>
      <c r="BJ233" s="17" t="s">
        <v>79</v>
      </c>
      <c r="BK233" s="185">
        <f>ROUND(I233*H233,2)</f>
        <v>0</v>
      </c>
      <c r="BL233" s="17" t="s">
        <v>127</v>
      </c>
      <c r="BM233" s="184" t="s">
        <v>562</v>
      </c>
    </row>
    <row r="234" spans="1:65" s="2" customFormat="1" ht="19.5">
      <c r="A234" s="34"/>
      <c r="B234" s="35"/>
      <c r="C234" s="36"/>
      <c r="D234" s="186" t="s">
        <v>129</v>
      </c>
      <c r="E234" s="36"/>
      <c r="F234" s="187" t="s">
        <v>563</v>
      </c>
      <c r="G234" s="36"/>
      <c r="H234" s="36"/>
      <c r="I234" s="188"/>
      <c r="J234" s="36"/>
      <c r="K234" s="36"/>
      <c r="L234" s="39"/>
      <c r="M234" s="189"/>
      <c r="N234" s="190"/>
      <c r="O234" s="64"/>
      <c r="P234" s="64"/>
      <c r="Q234" s="64"/>
      <c r="R234" s="64"/>
      <c r="S234" s="64"/>
      <c r="T234" s="65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7" t="s">
        <v>129</v>
      </c>
      <c r="AU234" s="17" t="s">
        <v>81</v>
      </c>
    </row>
    <row r="235" spans="1:65" s="2" customFormat="1">
      <c r="A235" s="34"/>
      <c r="B235" s="35"/>
      <c r="C235" s="36"/>
      <c r="D235" s="191" t="s">
        <v>131</v>
      </c>
      <c r="E235" s="36"/>
      <c r="F235" s="192" t="s">
        <v>564</v>
      </c>
      <c r="G235" s="36"/>
      <c r="H235" s="36"/>
      <c r="I235" s="188"/>
      <c r="J235" s="36"/>
      <c r="K235" s="36"/>
      <c r="L235" s="39"/>
      <c r="M235" s="189"/>
      <c r="N235" s="190"/>
      <c r="O235" s="64"/>
      <c r="P235" s="64"/>
      <c r="Q235" s="64"/>
      <c r="R235" s="64"/>
      <c r="S235" s="64"/>
      <c r="T235" s="65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131</v>
      </c>
      <c r="AU235" s="17" t="s">
        <v>81</v>
      </c>
    </row>
    <row r="236" spans="1:65" s="13" customFormat="1">
      <c r="B236" s="193"/>
      <c r="C236" s="194"/>
      <c r="D236" s="186" t="s">
        <v>133</v>
      </c>
      <c r="E236" s="195" t="s">
        <v>19</v>
      </c>
      <c r="F236" s="196" t="s">
        <v>565</v>
      </c>
      <c r="G236" s="194"/>
      <c r="H236" s="197">
        <v>86</v>
      </c>
      <c r="I236" s="198"/>
      <c r="J236" s="194"/>
      <c r="K236" s="194"/>
      <c r="L236" s="199"/>
      <c r="M236" s="200"/>
      <c r="N236" s="201"/>
      <c r="O236" s="201"/>
      <c r="P236" s="201"/>
      <c r="Q236" s="201"/>
      <c r="R236" s="201"/>
      <c r="S236" s="201"/>
      <c r="T236" s="202"/>
      <c r="AT236" s="203" t="s">
        <v>133</v>
      </c>
      <c r="AU236" s="203" t="s">
        <v>81</v>
      </c>
      <c r="AV236" s="13" t="s">
        <v>81</v>
      </c>
      <c r="AW236" s="13" t="s">
        <v>33</v>
      </c>
      <c r="AX236" s="13" t="s">
        <v>79</v>
      </c>
      <c r="AY236" s="203" t="s">
        <v>120</v>
      </c>
    </row>
    <row r="237" spans="1:65" s="2" customFormat="1" ht="16.5" customHeight="1">
      <c r="A237" s="34"/>
      <c r="B237" s="35"/>
      <c r="C237" s="173" t="s">
        <v>566</v>
      </c>
      <c r="D237" s="173" t="s">
        <v>122</v>
      </c>
      <c r="E237" s="174" t="s">
        <v>567</v>
      </c>
      <c r="F237" s="175" t="s">
        <v>568</v>
      </c>
      <c r="G237" s="176" t="s">
        <v>125</v>
      </c>
      <c r="H237" s="177">
        <v>67</v>
      </c>
      <c r="I237" s="178"/>
      <c r="J237" s="179">
        <f>ROUND(I237*H237,2)</f>
        <v>0</v>
      </c>
      <c r="K237" s="175" t="s">
        <v>126</v>
      </c>
      <c r="L237" s="39"/>
      <c r="M237" s="180" t="s">
        <v>19</v>
      </c>
      <c r="N237" s="181" t="s">
        <v>42</v>
      </c>
      <c r="O237" s="64"/>
      <c r="P237" s="182">
        <f>O237*H237</f>
        <v>0</v>
      </c>
      <c r="Q237" s="182">
        <v>0.82326999999999995</v>
      </c>
      <c r="R237" s="182">
        <f>Q237*H237</f>
        <v>55.159089999999999</v>
      </c>
      <c r="S237" s="182">
        <v>0</v>
      </c>
      <c r="T237" s="183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84" t="s">
        <v>127</v>
      </c>
      <c r="AT237" s="184" t="s">
        <v>122</v>
      </c>
      <c r="AU237" s="184" t="s">
        <v>81</v>
      </c>
      <c r="AY237" s="17" t="s">
        <v>120</v>
      </c>
      <c r="BE237" s="185">
        <f>IF(N237="základní",J237,0)</f>
        <v>0</v>
      </c>
      <c r="BF237" s="185">
        <f>IF(N237="snížená",J237,0)</f>
        <v>0</v>
      </c>
      <c r="BG237" s="185">
        <f>IF(N237="zákl. přenesená",J237,0)</f>
        <v>0</v>
      </c>
      <c r="BH237" s="185">
        <f>IF(N237="sníž. přenesená",J237,0)</f>
        <v>0</v>
      </c>
      <c r="BI237" s="185">
        <f>IF(N237="nulová",J237,0)</f>
        <v>0</v>
      </c>
      <c r="BJ237" s="17" t="s">
        <v>79</v>
      </c>
      <c r="BK237" s="185">
        <f>ROUND(I237*H237,2)</f>
        <v>0</v>
      </c>
      <c r="BL237" s="17" t="s">
        <v>127</v>
      </c>
      <c r="BM237" s="184" t="s">
        <v>569</v>
      </c>
    </row>
    <row r="238" spans="1:65" s="2" customFormat="1">
      <c r="A238" s="34"/>
      <c r="B238" s="35"/>
      <c r="C238" s="36"/>
      <c r="D238" s="186" t="s">
        <v>129</v>
      </c>
      <c r="E238" s="36"/>
      <c r="F238" s="187" t="s">
        <v>570</v>
      </c>
      <c r="G238" s="36"/>
      <c r="H238" s="36"/>
      <c r="I238" s="188"/>
      <c r="J238" s="36"/>
      <c r="K238" s="36"/>
      <c r="L238" s="39"/>
      <c r="M238" s="189"/>
      <c r="N238" s="190"/>
      <c r="O238" s="64"/>
      <c r="P238" s="64"/>
      <c r="Q238" s="64"/>
      <c r="R238" s="64"/>
      <c r="S238" s="64"/>
      <c r="T238" s="65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7" t="s">
        <v>129</v>
      </c>
      <c r="AU238" s="17" t="s">
        <v>81</v>
      </c>
    </row>
    <row r="239" spans="1:65" s="2" customFormat="1">
      <c r="A239" s="34"/>
      <c r="B239" s="35"/>
      <c r="C239" s="36"/>
      <c r="D239" s="191" t="s">
        <v>131</v>
      </c>
      <c r="E239" s="36"/>
      <c r="F239" s="192" t="s">
        <v>571</v>
      </c>
      <c r="G239" s="36"/>
      <c r="H239" s="36"/>
      <c r="I239" s="188"/>
      <c r="J239" s="36"/>
      <c r="K239" s="36"/>
      <c r="L239" s="39"/>
      <c r="M239" s="189"/>
      <c r="N239" s="190"/>
      <c r="O239" s="64"/>
      <c r="P239" s="64"/>
      <c r="Q239" s="64"/>
      <c r="R239" s="64"/>
      <c r="S239" s="64"/>
      <c r="T239" s="65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131</v>
      </c>
      <c r="AU239" s="17" t="s">
        <v>81</v>
      </c>
    </row>
    <row r="240" spans="1:65" s="13" customFormat="1">
      <c r="B240" s="193"/>
      <c r="C240" s="194"/>
      <c r="D240" s="186" t="s">
        <v>133</v>
      </c>
      <c r="E240" s="195" t="s">
        <v>19</v>
      </c>
      <c r="F240" s="196" t="s">
        <v>572</v>
      </c>
      <c r="G240" s="194"/>
      <c r="H240" s="197">
        <v>67</v>
      </c>
      <c r="I240" s="198"/>
      <c r="J240" s="194"/>
      <c r="K240" s="194"/>
      <c r="L240" s="199"/>
      <c r="M240" s="200"/>
      <c r="N240" s="201"/>
      <c r="O240" s="201"/>
      <c r="P240" s="201"/>
      <c r="Q240" s="201"/>
      <c r="R240" s="201"/>
      <c r="S240" s="201"/>
      <c r="T240" s="202"/>
      <c r="AT240" s="203" t="s">
        <v>133</v>
      </c>
      <c r="AU240" s="203" t="s">
        <v>81</v>
      </c>
      <c r="AV240" s="13" t="s">
        <v>81</v>
      </c>
      <c r="AW240" s="13" t="s">
        <v>33</v>
      </c>
      <c r="AX240" s="13" t="s">
        <v>79</v>
      </c>
      <c r="AY240" s="203" t="s">
        <v>120</v>
      </c>
    </row>
    <row r="241" spans="1:65" s="2" customFormat="1" ht="21.75" customHeight="1">
      <c r="A241" s="34"/>
      <c r="B241" s="35"/>
      <c r="C241" s="173" t="s">
        <v>573</v>
      </c>
      <c r="D241" s="173" t="s">
        <v>122</v>
      </c>
      <c r="E241" s="174" t="s">
        <v>574</v>
      </c>
      <c r="F241" s="175" t="s">
        <v>575</v>
      </c>
      <c r="G241" s="176" t="s">
        <v>125</v>
      </c>
      <c r="H241" s="177">
        <v>6.4</v>
      </c>
      <c r="I241" s="178"/>
      <c r="J241" s="179">
        <f>ROUND(I241*H241,2)</f>
        <v>0</v>
      </c>
      <c r="K241" s="175" t="s">
        <v>126</v>
      </c>
      <c r="L241" s="39"/>
      <c r="M241" s="180" t="s">
        <v>19</v>
      </c>
      <c r="N241" s="181" t="s">
        <v>42</v>
      </c>
      <c r="O241" s="64"/>
      <c r="P241" s="182">
        <f>O241*H241</f>
        <v>0</v>
      </c>
      <c r="Q241" s="182">
        <v>4.4519999999999997E-2</v>
      </c>
      <c r="R241" s="182">
        <f>Q241*H241</f>
        <v>0.28492800000000001</v>
      </c>
      <c r="S241" s="182">
        <v>0</v>
      </c>
      <c r="T241" s="183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84" t="s">
        <v>127</v>
      </c>
      <c r="AT241" s="184" t="s">
        <v>122</v>
      </c>
      <c r="AU241" s="184" t="s">
        <v>81</v>
      </c>
      <c r="AY241" s="17" t="s">
        <v>120</v>
      </c>
      <c r="BE241" s="185">
        <f>IF(N241="základní",J241,0)</f>
        <v>0</v>
      </c>
      <c r="BF241" s="185">
        <f>IF(N241="snížená",J241,0)</f>
        <v>0</v>
      </c>
      <c r="BG241" s="185">
        <f>IF(N241="zákl. přenesená",J241,0)</f>
        <v>0</v>
      </c>
      <c r="BH241" s="185">
        <f>IF(N241="sníž. přenesená",J241,0)</f>
        <v>0</v>
      </c>
      <c r="BI241" s="185">
        <f>IF(N241="nulová",J241,0)</f>
        <v>0</v>
      </c>
      <c r="BJ241" s="17" t="s">
        <v>79</v>
      </c>
      <c r="BK241" s="185">
        <f>ROUND(I241*H241,2)</f>
        <v>0</v>
      </c>
      <c r="BL241" s="17" t="s">
        <v>127</v>
      </c>
      <c r="BM241" s="184" t="s">
        <v>576</v>
      </c>
    </row>
    <row r="242" spans="1:65" s="2" customFormat="1" ht="19.5">
      <c r="A242" s="34"/>
      <c r="B242" s="35"/>
      <c r="C242" s="36"/>
      <c r="D242" s="186" t="s">
        <v>129</v>
      </c>
      <c r="E242" s="36"/>
      <c r="F242" s="187" t="s">
        <v>577</v>
      </c>
      <c r="G242" s="36"/>
      <c r="H242" s="36"/>
      <c r="I242" s="188"/>
      <c r="J242" s="36"/>
      <c r="K242" s="36"/>
      <c r="L242" s="39"/>
      <c r="M242" s="189"/>
      <c r="N242" s="190"/>
      <c r="O242" s="64"/>
      <c r="P242" s="64"/>
      <c r="Q242" s="64"/>
      <c r="R242" s="64"/>
      <c r="S242" s="64"/>
      <c r="T242" s="65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7" t="s">
        <v>129</v>
      </c>
      <c r="AU242" s="17" t="s">
        <v>81</v>
      </c>
    </row>
    <row r="243" spans="1:65" s="2" customFormat="1">
      <c r="A243" s="34"/>
      <c r="B243" s="35"/>
      <c r="C243" s="36"/>
      <c r="D243" s="191" t="s">
        <v>131</v>
      </c>
      <c r="E243" s="36"/>
      <c r="F243" s="192" t="s">
        <v>578</v>
      </c>
      <c r="G243" s="36"/>
      <c r="H243" s="36"/>
      <c r="I243" s="188"/>
      <c r="J243" s="36"/>
      <c r="K243" s="36"/>
      <c r="L243" s="39"/>
      <c r="M243" s="189"/>
      <c r="N243" s="190"/>
      <c r="O243" s="64"/>
      <c r="P243" s="64"/>
      <c r="Q243" s="64"/>
      <c r="R243" s="64"/>
      <c r="S243" s="64"/>
      <c r="T243" s="65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7" t="s">
        <v>131</v>
      </c>
      <c r="AU243" s="17" t="s">
        <v>81</v>
      </c>
    </row>
    <row r="244" spans="1:65" s="13" customFormat="1">
      <c r="B244" s="193"/>
      <c r="C244" s="194"/>
      <c r="D244" s="186" t="s">
        <v>133</v>
      </c>
      <c r="E244" s="195" t="s">
        <v>19</v>
      </c>
      <c r="F244" s="196" t="s">
        <v>579</v>
      </c>
      <c r="G244" s="194"/>
      <c r="H244" s="197">
        <v>6.4</v>
      </c>
      <c r="I244" s="198"/>
      <c r="J244" s="194"/>
      <c r="K244" s="194"/>
      <c r="L244" s="199"/>
      <c r="M244" s="200"/>
      <c r="N244" s="201"/>
      <c r="O244" s="201"/>
      <c r="P244" s="201"/>
      <c r="Q244" s="201"/>
      <c r="R244" s="201"/>
      <c r="S244" s="201"/>
      <c r="T244" s="202"/>
      <c r="AT244" s="203" t="s">
        <v>133</v>
      </c>
      <c r="AU244" s="203" t="s">
        <v>81</v>
      </c>
      <c r="AV244" s="13" t="s">
        <v>81</v>
      </c>
      <c r="AW244" s="13" t="s">
        <v>33</v>
      </c>
      <c r="AX244" s="13" t="s">
        <v>79</v>
      </c>
      <c r="AY244" s="203" t="s">
        <v>120</v>
      </c>
    </row>
    <row r="245" spans="1:65" s="12" customFormat="1" ht="22.9" customHeight="1">
      <c r="B245" s="157"/>
      <c r="C245" s="158"/>
      <c r="D245" s="159" t="s">
        <v>70</v>
      </c>
      <c r="E245" s="171" t="s">
        <v>175</v>
      </c>
      <c r="F245" s="171" t="s">
        <v>580</v>
      </c>
      <c r="G245" s="158"/>
      <c r="H245" s="158"/>
      <c r="I245" s="161"/>
      <c r="J245" s="172">
        <f>BK245</f>
        <v>0</v>
      </c>
      <c r="K245" s="158"/>
      <c r="L245" s="163"/>
      <c r="M245" s="164"/>
      <c r="N245" s="165"/>
      <c r="O245" s="165"/>
      <c r="P245" s="166">
        <f>SUM(P246:P254)</f>
        <v>0</v>
      </c>
      <c r="Q245" s="165"/>
      <c r="R245" s="166">
        <f>SUM(R246:R254)</f>
        <v>0</v>
      </c>
      <c r="S245" s="165"/>
      <c r="T245" s="167">
        <f>SUM(T246:T254)</f>
        <v>0.18</v>
      </c>
      <c r="AR245" s="168" t="s">
        <v>79</v>
      </c>
      <c r="AT245" s="169" t="s">
        <v>70</v>
      </c>
      <c r="AU245" s="169" t="s">
        <v>79</v>
      </c>
      <c r="AY245" s="168" t="s">
        <v>120</v>
      </c>
      <c r="BK245" s="170">
        <f>SUM(BK246:BK254)</f>
        <v>0</v>
      </c>
    </row>
    <row r="246" spans="1:65" s="2" customFormat="1" ht="16.5" customHeight="1">
      <c r="A246" s="34"/>
      <c r="B246" s="35"/>
      <c r="C246" s="173" t="s">
        <v>581</v>
      </c>
      <c r="D246" s="173" t="s">
        <v>122</v>
      </c>
      <c r="E246" s="174" t="s">
        <v>582</v>
      </c>
      <c r="F246" s="175" t="s">
        <v>583</v>
      </c>
      <c r="G246" s="176" t="s">
        <v>381</v>
      </c>
      <c r="H246" s="177">
        <v>1</v>
      </c>
      <c r="I246" s="178"/>
      <c r="J246" s="179">
        <f>ROUND(I246*H246,2)</f>
        <v>0</v>
      </c>
      <c r="K246" s="175" t="s">
        <v>126</v>
      </c>
      <c r="L246" s="39"/>
      <c r="M246" s="180" t="s">
        <v>19</v>
      </c>
      <c r="N246" s="181" t="s">
        <v>42</v>
      </c>
      <c r="O246" s="64"/>
      <c r="P246" s="182">
        <f>O246*H246</f>
        <v>0</v>
      </c>
      <c r="Q246" s="182">
        <v>0</v>
      </c>
      <c r="R246" s="182">
        <f>Q246*H246</f>
        <v>0</v>
      </c>
      <c r="S246" s="182">
        <v>0.18</v>
      </c>
      <c r="T246" s="183">
        <f>S246*H246</f>
        <v>0.18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84" t="s">
        <v>127</v>
      </c>
      <c r="AT246" s="184" t="s">
        <v>122</v>
      </c>
      <c r="AU246" s="184" t="s">
        <v>81</v>
      </c>
      <c r="AY246" s="17" t="s">
        <v>120</v>
      </c>
      <c r="BE246" s="185">
        <f>IF(N246="základní",J246,0)</f>
        <v>0</v>
      </c>
      <c r="BF246" s="185">
        <f>IF(N246="snížená",J246,0)</f>
        <v>0</v>
      </c>
      <c r="BG246" s="185">
        <f>IF(N246="zákl. přenesená",J246,0)</f>
        <v>0</v>
      </c>
      <c r="BH246" s="185">
        <f>IF(N246="sníž. přenesená",J246,0)</f>
        <v>0</v>
      </c>
      <c r="BI246" s="185">
        <f>IF(N246="nulová",J246,0)</f>
        <v>0</v>
      </c>
      <c r="BJ246" s="17" t="s">
        <v>79</v>
      </c>
      <c r="BK246" s="185">
        <f>ROUND(I246*H246,2)</f>
        <v>0</v>
      </c>
      <c r="BL246" s="17" t="s">
        <v>127</v>
      </c>
      <c r="BM246" s="184" t="s">
        <v>584</v>
      </c>
    </row>
    <row r="247" spans="1:65" s="2" customFormat="1">
      <c r="A247" s="34"/>
      <c r="B247" s="35"/>
      <c r="C247" s="36"/>
      <c r="D247" s="186" t="s">
        <v>129</v>
      </c>
      <c r="E247" s="36"/>
      <c r="F247" s="187" t="s">
        <v>585</v>
      </c>
      <c r="G247" s="36"/>
      <c r="H247" s="36"/>
      <c r="I247" s="188"/>
      <c r="J247" s="36"/>
      <c r="K247" s="36"/>
      <c r="L247" s="39"/>
      <c r="M247" s="189"/>
      <c r="N247" s="190"/>
      <c r="O247" s="64"/>
      <c r="P247" s="64"/>
      <c r="Q247" s="64"/>
      <c r="R247" s="64"/>
      <c r="S247" s="64"/>
      <c r="T247" s="65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7" t="s">
        <v>129</v>
      </c>
      <c r="AU247" s="17" t="s">
        <v>81</v>
      </c>
    </row>
    <row r="248" spans="1:65" s="2" customFormat="1">
      <c r="A248" s="34"/>
      <c r="B248" s="35"/>
      <c r="C248" s="36"/>
      <c r="D248" s="191" t="s">
        <v>131</v>
      </c>
      <c r="E248" s="36"/>
      <c r="F248" s="192" t="s">
        <v>586</v>
      </c>
      <c r="G248" s="36"/>
      <c r="H248" s="36"/>
      <c r="I248" s="188"/>
      <c r="J248" s="36"/>
      <c r="K248" s="36"/>
      <c r="L248" s="39"/>
      <c r="M248" s="189"/>
      <c r="N248" s="190"/>
      <c r="O248" s="64"/>
      <c r="P248" s="64"/>
      <c r="Q248" s="64"/>
      <c r="R248" s="64"/>
      <c r="S248" s="64"/>
      <c r="T248" s="65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7" t="s">
        <v>131</v>
      </c>
      <c r="AU248" s="17" t="s">
        <v>81</v>
      </c>
    </row>
    <row r="249" spans="1:65" s="13" customFormat="1">
      <c r="B249" s="193"/>
      <c r="C249" s="194"/>
      <c r="D249" s="186" t="s">
        <v>133</v>
      </c>
      <c r="E249" s="195" t="s">
        <v>19</v>
      </c>
      <c r="F249" s="196" t="s">
        <v>587</v>
      </c>
      <c r="G249" s="194"/>
      <c r="H249" s="197">
        <v>1</v>
      </c>
      <c r="I249" s="198"/>
      <c r="J249" s="194"/>
      <c r="K249" s="194"/>
      <c r="L249" s="199"/>
      <c r="M249" s="200"/>
      <c r="N249" s="201"/>
      <c r="O249" s="201"/>
      <c r="P249" s="201"/>
      <c r="Q249" s="201"/>
      <c r="R249" s="201"/>
      <c r="S249" s="201"/>
      <c r="T249" s="202"/>
      <c r="AT249" s="203" t="s">
        <v>133</v>
      </c>
      <c r="AU249" s="203" t="s">
        <v>81</v>
      </c>
      <c r="AV249" s="13" t="s">
        <v>81</v>
      </c>
      <c r="AW249" s="13" t="s">
        <v>33</v>
      </c>
      <c r="AX249" s="13" t="s">
        <v>79</v>
      </c>
      <c r="AY249" s="203" t="s">
        <v>120</v>
      </c>
    </row>
    <row r="250" spans="1:65" s="2" customFormat="1" ht="16.5" customHeight="1">
      <c r="A250" s="34"/>
      <c r="B250" s="35"/>
      <c r="C250" s="173" t="s">
        <v>588</v>
      </c>
      <c r="D250" s="173" t="s">
        <v>122</v>
      </c>
      <c r="E250" s="174" t="s">
        <v>589</v>
      </c>
      <c r="F250" s="175" t="s">
        <v>590</v>
      </c>
      <c r="G250" s="176" t="s">
        <v>591</v>
      </c>
      <c r="H250" s="177">
        <v>1</v>
      </c>
      <c r="I250" s="178"/>
      <c r="J250" s="179">
        <f>ROUND(I250*H250,2)</f>
        <v>0</v>
      </c>
      <c r="K250" s="175" t="s">
        <v>19</v>
      </c>
      <c r="L250" s="39"/>
      <c r="M250" s="180" t="s">
        <v>19</v>
      </c>
      <c r="N250" s="181" t="s">
        <v>42</v>
      </c>
      <c r="O250" s="64"/>
      <c r="P250" s="182">
        <f>O250*H250</f>
        <v>0</v>
      </c>
      <c r="Q250" s="182">
        <v>0</v>
      </c>
      <c r="R250" s="182">
        <f>Q250*H250</f>
        <v>0</v>
      </c>
      <c r="S250" s="182">
        <v>0</v>
      </c>
      <c r="T250" s="183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84" t="s">
        <v>127</v>
      </c>
      <c r="AT250" s="184" t="s">
        <v>122</v>
      </c>
      <c r="AU250" s="184" t="s">
        <v>81</v>
      </c>
      <c r="AY250" s="17" t="s">
        <v>120</v>
      </c>
      <c r="BE250" s="185">
        <f>IF(N250="základní",J250,0)</f>
        <v>0</v>
      </c>
      <c r="BF250" s="185">
        <f>IF(N250="snížená",J250,0)</f>
        <v>0</v>
      </c>
      <c r="BG250" s="185">
        <f>IF(N250="zákl. přenesená",J250,0)</f>
        <v>0</v>
      </c>
      <c r="BH250" s="185">
        <f>IF(N250="sníž. přenesená",J250,0)</f>
        <v>0</v>
      </c>
      <c r="BI250" s="185">
        <f>IF(N250="nulová",J250,0)</f>
        <v>0</v>
      </c>
      <c r="BJ250" s="17" t="s">
        <v>79</v>
      </c>
      <c r="BK250" s="185">
        <f>ROUND(I250*H250,2)</f>
        <v>0</v>
      </c>
      <c r="BL250" s="17" t="s">
        <v>127</v>
      </c>
      <c r="BM250" s="184" t="s">
        <v>592</v>
      </c>
    </row>
    <row r="251" spans="1:65" s="2" customFormat="1">
      <c r="A251" s="34"/>
      <c r="B251" s="35"/>
      <c r="C251" s="36"/>
      <c r="D251" s="186" t="s">
        <v>129</v>
      </c>
      <c r="E251" s="36"/>
      <c r="F251" s="187" t="s">
        <v>590</v>
      </c>
      <c r="G251" s="36"/>
      <c r="H251" s="36"/>
      <c r="I251" s="188"/>
      <c r="J251" s="36"/>
      <c r="K251" s="36"/>
      <c r="L251" s="39"/>
      <c r="M251" s="189"/>
      <c r="N251" s="190"/>
      <c r="O251" s="64"/>
      <c r="P251" s="64"/>
      <c r="Q251" s="64"/>
      <c r="R251" s="64"/>
      <c r="S251" s="64"/>
      <c r="T251" s="65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7" t="s">
        <v>129</v>
      </c>
      <c r="AU251" s="17" t="s">
        <v>81</v>
      </c>
    </row>
    <row r="252" spans="1:65" s="13" customFormat="1">
      <c r="B252" s="193"/>
      <c r="C252" s="194"/>
      <c r="D252" s="186" t="s">
        <v>133</v>
      </c>
      <c r="E252" s="195" t="s">
        <v>19</v>
      </c>
      <c r="F252" s="196" t="s">
        <v>593</v>
      </c>
      <c r="G252" s="194"/>
      <c r="H252" s="197">
        <v>1</v>
      </c>
      <c r="I252" s="198"/>
      <c r="J252" s="194"/>
      <c r="K252" s="194"/>
      <c r="L252" s="199"/>
      <c r="M252" s="200"/>
      <c r="N252" s="201"/>
      <c r="O252" s="201"/>
      <c r="P252" s="201"/>
      <c r="Q252" s="201"/>
      <c r="R252" s="201"/>
      <c r="S252" s="201"/>
      <c r="T252" s="202"/>
      <c r="AT252" s="203" t="s">
        <v>133</v>
      </c>
      <c r="AU252" s="203" t="s">
        <v>81</v>
      </c>
      <c r="AV252" s="13" t="s">
        <v>81</v>
      </c>
      <c r="AW252" s="13" t="s">
        <v>33</v>
      </c>
      <c r="AX252" s="13" t="s">
        <v>79</v>
      </c>
      <c r="AY252" s="203" t="s">
        <v>120</v>
      </c>
    </row>
    <row r="253" spans="1:65" s="2" customFormat="1" ht="16.5" customHeight="1">
      <c r="A253" s="34"/>
      <c r="B253" s="35"/>
      <c r="C253" s="173" t="s">
        <v>594</v>
      </c>
      <c r="D253" s="173" t="s">
        <v>122</v>
      </c>
      <c r="E253" s="174" t="s">
        <v>595</v>
      </c>
      <c r="F253" s="175" t="s">
        <v>596</v>
      </c>
      <c r="G253" s="176" t="s">
        <v>137</v>
      </c>
      <c r="H253" s="177">
        <v>1</v>
      </c>
      <c r="I253" s="178"/>
      <c r="J253" s="179">
        <f>ROUND(I253*H253,2)</f>
        <v>0</v>
      </c>
      <c r="K253" s="175" t="s">
        <v>19</v>
      </c>
      <c r="L253" s="39"/>
      <c r="M253" s="180" t="s">
        <v>19</v>
      </c>
      <c r="N253" s="181" t="s">
        <v>42</v>
      </c>
      <c r="O253" s="64"/>
      <c r="P253" s="182">
        <f>O253*H253</f>
        <v>0</v>
      </c>
      <c r="Q253" s="182">
        <v>0</v>
      </c>
      <c r="R253" s="182">
        <f>Q253*H253</f>
        <v>0</v>
      </c>
      <c r="S253" s="182">
        <v>0</v>
      </c>
      <c r="T253" s="183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84" t="s">
        <v>127</v>
      </c>
      <c r="AT253" s="184" t="s">
        <v>122</v>
      </c>
      <c r="AU253" s="184" t="s">
        <v>81</v>
      </c>
      <c r="AY253" s="17" t="s">
        <v>120</v>
      </c>
      <c r="BE253" s="185">
        <f>IF(N253="základní",J253,0)</f>
        <v>0</v>
      </c>
      <c r="BF253" s="185">
        <f>IF(N253="snížená",J253,0)</f>
        <v>0</v>
      </c>
      <c r="BG253" s="185">
        <f>IF(N253="zákl. přenesená",J253,0)</f>
        <v>0</v>
      </c>
      <c r="BH253" s="185">
        <f>IF(N253="sníž. přenesená",J253,0)</f>
        <v>0</v>
      </c>
      <c r="BI253" s="185">
        <f>IF(N253="nulová",J253,0)</f>
        <v>0</v>
      </c>
      <c r="BJ253" s="17" t="s">
        <v>79</v>
      </c>
      <c r="BK253" s="185">
        <f>ROUND(I253*H253,2)</f>
        <v>0</v>
      </c>
      <c r="BL253" s="17" t="s">
        <v>127</v>
      </c>
      <c r="BM253" s="184" t="s">
        <v>597</v>
      </c>
    </row>
    <row r="254" spans="1:65" s="2" customFormat="1">
      <c r="A254" s="34"/>
      <c r="B254" s="35"/>
      <c r="C254" s="36"/>
      <c r="D254" s="186" t="s">
        <v>129</v>
      </c>
      <c r="E254" s="36"/>
      <c r="F254" s="187" t="s">
        <v>596</v>
      </c>
      <c r="G254" s="36"/>
      <c r="H254" s="36"/>
      <c r="I254" s="188"/>
      <c r="J254" s="36"/>
      <c r="K254" s="36"/>
      <c r="L254" s="39"/>
      <c r="M254" s="189"/>
      <c r="N254" s="190"/>
      <c r="O254" s="64"/>
      <c r="P254" s="64"/>
      <c r="Q254" s="64"/>
      <c r="R254" s="64"/>
      <c r="S254" s="64"/>
      <c r="T254" s="65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7" t="s">
        <v>129</v>
      </c>
      <c r="AU254" s="17" t="s">
        <v>81</v>
      </c>
    </row>
    <row r="255" spans="1:65" s="12" customFormat="1" ht="22.9" customHeight="1">
      <c r="B255" s="157"/>
      <c r="C255" s="158"/>
      <c r="D255" s="159" t="s">
        <v>70</v>
      </c>
      <c r="E255" s="171" t="s">
        <v>182</v>
      </c>
      <c r="F255" s="171" t="s">
        <v>598</v>
      </c>
      <c r="G255" s="158"/>
      <c r="H255" s="158"/>
      <c r="I255" s="161"/>
      <c r="J255" s="172">
        <f>BK255</f>
        <v>0</v>
      </c>
      <c r="K255" s="158"/>
      <c r="L255" s="163"/>
      <c r="M255" s="164"/>
      <c r="N255" s="165"/>
      <c r="O255" s="165"/>
      <c r="P255" s="166">
        <f>SUM(P256:P259)</f>
        <v>0</v>
      </c>
      <c r="Q255" s="165"/>
      <c r="R255" s="166">
        <f>SUM(R256:R259)</f>
        <v>0</v>
      </c>
      <c r="S255" s="165"/>
      <c r="T255" s="167">
        <f>SUM(T256:T259)</f>
        <v>0</v>
      </c>
      <c r="AR255" s="168" t="s">
        <v>79</v>
      </c>
      <c r="AT255" s="169" t="s">
        <v>70</v>
      </c>
      <c r="AU255" s="169" t="s">
        <v>79</v>
      </c>
      <c r="AY255" s="168" t="s">
        <v>120</v>
      </c>
      <c r="BK255" s="170">
        <f>SUM(BK256:BK259)</f>
        <v>0</v>
      </c>
    </row>
    <row r="256" spans="1:65" s="2" customFormat="1" ht="16.5" customHeight="1">
      <c r="A256" s="34"/>
      <c r="B256" s="35"/>
      <c r="C256" s="173" t="s">
        <v>599</v>
      </c>
      <c r="D256" s="173" t="s">
        <v>122</v>
      </c>
      <c r="E256" s="174" t="s">
        <v>600</v>
      </c>
      <c r="F256" s="175" t="s">
        <v>601</v>
      </c>
      <c r="G256" s="176" t="s">
        <v>125</v>
      </c>
      <c r="H256" s="177">
        <v>14.2</v>
      </c>
      <c r="I256" s="178"/>
      <c r="J256" s="179">
        <f>ROUND(I256*H256,2)</f>
        <v>0</v>
      </c>
      <c r="K256" s="175" t="s">
        <v>126</v>
      </c>
      <c r="L256" s="39"/>
      <c r="M256" s="180" t="s">
        <v>19</v>
      </c>
      <c r="N256" s="181" t="s">
        <v>42</v>
      </c>
      <c r="O256" s="64"/>
      <c r="P256" s="182">
        <f>O256*H256</f>
        <v>0</v>
      </c>
      <c r="Q256" s="182">
        <v>0</v>
      </c>
      <c r="R256" s="182">
        <f>Q256*H256</f>
        <v>0</v>
      </c>
      <c r="S256" s="182">
        <v>0</v>
      </c>
      <c r="T256" s="183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84" t="s">
        <v>127</v>
      </c>
      <c r="AT256" s="184" t="s">
        <v>122</v>
      </c>
      <c r="AU256" s="184" t="s">
        <v>81</v>
      </c>
      <c r="AY256" s="17" t="s">
        <v>120</v>
      </c>
      <c r="BE256" s="185">
        <f>IF(N256="základní",J256,0)</f>
        <v>0</v>
      </c>
      <c r="BF256" s="185">
        <f>IF(N256="snížená",J256,0)</f>
        <v>0</v>
      </c>
      <c r="BG256" s="185">
        <f>IF(N256="zákl. přenesená",J256,0)</f>
        <v>0</v>
      </c>
      <c r="BH256" s="185">
        <f>IF(N256="sníž. přenesená",J256,0)</f>
        <v>0</v>
      </c>
      <c r="BI256" s="185">
        <f>IF(N256="nulová",J256,0)</f>
        <v>0</v>
      </c>
      <c r="BJ256" s="17" t="s">
        <v>79</v>
      </c>
      <c r="BK256" s="185">
        <f>ROUND(I256*H256,2)</f>
        <v>0</v>
      </c>
      <c r="BL256" s="17" t="s">
        <v>127</v>
      </c>
      <c r="BM256" s="184" t="s">
        <v>602</v>
      </c>
    </row>
    <row r="257" spans="1:65" s="2" customFormat="1" ht="29.25">
      <c r="A257" s="34"/>
      <c r="B257" s="35"/>
      <c r="C257" s="36"/>
      <c r="D257" s="186" t="s">
        <v>129</v>
      </c>
      <c r="E257" s="36"/>
      <c r="F257" s="187" t="s">
        <v>603</v>
      </c>
      <c r="G257" s="36"/>
      <c r="H257" s="36"/>
      <c r="I257" s="188"/>
      <c r="J257" s="36"/>
      <c r="K257" s="36"/>
      <c r="L257" s="39"/>
      <c r="M257" s="189"/>
      <c r="N257" s="190"/>
      <c r="O257" s="64"/>
      <c r="P257" s="64"/>
      <c r="Q257" s="64"/>
      <c r="R257" s="64"/>
      <c r="S257" s="64"/>
      <c r="T257" s="65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7" t="s">
        <v>129</v>
      </c>
      <c r="AU257" s="17" t="s">
        <v>81</v>
      </c>
    </row>
    <row r="258" spans="1:65" s="2" customFormat="1">
      <c r="A258" s="34"/>
      <c r="B258" s="35"/>
      <c r="C258" s="36"/>
      <c r="D258" s="191" t="s">
        <v>131</v>
      </c>
      <c r="E258" s="36"/>
      <c r="F258" s="192" t="s">
        <v>604</v>
      </c>
      <c r="G258" s="36"/>
      <c r="H258" s="36"/>
      <c r="I258" s="188"/>
      <c r="J258" s="36"/>
      <c r="K258" s="36"/>
      <c r="L258" s="39"/>
      <c r="M258" s="189"/>
      <c r="N258" s="190"/>
      <c r="O258" s="64"/>
      <c r="P258" s="64"/>
      <c r="Q258" s="64"/>
      <c r="R258" s="64"/>
      <c r="S258" s="64"/>
      <c r="T258" s="65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7" t="s">
        <v>131</v>
      </c>
      <c r="AU258" s="17" t="s">
        <v>81</v>
      </c>
    </row>
    <row r="259" spans="1:65" s="13" customFormat="1">
      <c r="B259" s="193"/>
      <c r="C259" s="194"/>
      <c r="D259" s="186" t="s">
        <v>133</v>
      </c>
      <c r="E259" s="195" t="s">
        <v>19</v>
      </c>
      <c r="F259" s="196" t="s">
        <v>605</v>
      </c>
      <c r="G259" s="194"/>
      <c r="H259" s="197">
        <v>14.2</v>
      </c>
      <c r="I259" s="198"/>
      <c r="J259" s="194"/>
      <c r="K259" s="194"/>
      <c r="L259" s="199"/>
      <c r="M259" s="200"/>
      <c r="N259" s="201"/>
      <c r="O259" s="201"/>
      <c r="P259" s="201"/>
      <c r="Q259" s="201"/>
      <c r="R259" s="201"/>
      <c r="S259" s="201"/>
      <c r="T259" s="202"/>
      <c r="AT259" s="203" t="s">
        <v>133</v>
      </c>
      <c r="AU259" s="203" t="s">
        <v>81</v>
      </c>
      <c r="AV259" s="13" t="s">
        <v>81</v>
      </c>
      <c r="AW259" s="13" t="s">
        <v>33</v>
      </c>
      <c r="AX259" s="13" t="s">
        <v>79</v>
      </c>
      <c r="AY259" s="203" t="s">
        <v>120</v>
      </c>
    </row>
    <row r="260" spans="1:65" s="12" customFormat="1" ht="22.9" customHeight="1">
      <c r="B260" s="157"/>
      <c r="C260" s="158"/>
      <c r="D260" s="159" t="s">
        <v>70</v>
      </c>
      <c r="E260" s="171" t="s">
        <v>606</v>
      </c>
      <c r="F260" s="171" t="s">
        <v>607</v>
      </c>
      <c r="G260" s="158"/>
      <c r="H260" s="158"/>
      <c r="I260" s="161"/>
      <c r="J260" s="172">
        <f>BK260</f>
        <v>0</v>
      </c>
      <c r="K260" s="158"/>
      <c r="L260" s="163"/>
      <c r="M260" s="164"/>
      <c r="N260" s="165"/>
      <c r="O260" s="165"/>
      <c r="P260" s="166">
        <f>SUM(P261:P272)</f>
        <v>0</v>
      </c>
      <c r="Q260" s="165"/>
      <c r="R260" s="166">
        <f>SUM(R261:R272)</f>
        <v>0</v>
      </c>
      <c r="S260" s="165"/>
      <c r="T260" s="167">
        <f>SUM(T261:T272)</f>
        <v>0</v>
      </c>
      <c r="AR260" s="168" t="s">
        <v>79</v>
      </c>
      <c r="AT260" s="169" t="s">
        <v>70</v>
      </c>
      <c r="AU260" s="169" t="s">
        <v>79</v>
      </c>
      <c r="AY260" s="168" t="s">
        <v>120</v>
      </c>
      <c r="BK260" s="170">
        <f>SUM(BK261:BK272)</f>
        <v>0</v>
      </c>
    </row>
    <row r="261" spans="1:65" s="2" customFormat="1" ht="16.5" customHeight="1">
      <c r="A261" s="34"/>
      <c r="B261" s="35"/>
      <c r="C261" s="173" t="s">
        <v>608</v>
      </c>
      <c r="D261" s="173" t="s">
        <v>122</v>
      </c>
      <c r="E261" s="174" t="s">
        <v>609</v>
      </c>
      <c r="F261" s="175" t="s">
        <v>610</v>
      </c>
      <c r="G261" s="176" t="s">
        <v>325</v>
      </c>
      <c r="H261" s="177">
        <v>0.18</v>
      </c>
      <c r="I261" s="178"/>
      <c r="J261" s="179">
        <f>ROUND(I261*H261,2)</f>
        <v>0</v>
      </c>
      <c r="K261" s="175" t="s">
        <v>126</v>
      </c>
      <c r="L261" s="39"/>
      <c r="M261" s="180" t="s">
        <v>19</v>
      </c>
      <c r="N261" s="181" t="s">
        <v>42</v>
      </c>
      <c r="O261" s="64"/>
      <c r="P261" s="182">
        <f>O261*H261</f>
        <v>0</v>
      </c>
      <c r="Q261" s="182">
        <v>0</v>
      </c>
      <c r="R261" s="182">
        <f>Q261*H261</f>
        <v>0</v>
      </c>
      <c r="S261" s="182">
        <v>0</v>
      </c>
      <c r="T261" s="183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84" t="s">
        <v>127</v>
      </c>
      <c r="AT261" s="184" t="s">
        <v>122</v>
      </c>
      <c r="AU261" s="184" t="s">
        <v>81</v>
      </c>
      <c r="AY261" s="17" t="s">
        <v>120</v>
      </c>
      <c r="BE261" s="185">
        <f>IF(N261="základní",J261,0)</f>
        <v>0</v>
      </c>
      <c r="BF261" s="185">
        <f>IF(N261="snížená",J261,0)</f>
        <v>0</v>
      </c>
      <c r="BG261" s="185">
        <f>IF(N261="zákl. přenesená",J261,0)</f>
        <v>0</v>
      </c>
      <c r="BH261" s="185">
        <f>IF(N261="sníž. přenesená",J261,0)</f>
        <v>0</v>
      </c>
      <c r="BI261" s="185">
        <f>IF(N261="nulová",J261,0)</f>
        <v>0</v>
      </c>
      <c r="BJ261" s="17" t="s">
        <v>79</v>
      </c>
      <c r="BK261" s="185">
        <f>ROUND(I261*H261,2)</f>
        <v>0</v>
      </c>
      <c r="BL261" s="17" t="s">
        <v>127</v>
      </c>
      <c r="BM261" s="184" t="s">
        <v>611</v>
      </c>
    </row>
    <row r="262" spans="1:65" s="2" customFormat="1">
      <c r="A262" s="34"/>
      <c r="B262" s="35"/>
      <c r="C262" s="36"/>
      <c r="D262" s="186" t="s">
        <v>129</v>
      </c>
      <c r="E262" s="36"/>
      <c r="F262" s="187" t="s">
        <v>612</v>
      </c>
      <c r="G262" s="36"/>
      <c r="H262" s="36"/>
      <c r="I262" s="188"/>
      <c r="J262" s="36"/>
      <c r="K262" s="36"/>
      <c r="L262" s="39"/>
      <c r="M262" s="189"/>
      <c r="N262" s="190"/>
      <c r="O262" s="64"/>
      <c r="P262" s="64"/>
      <c r="Q262" s="64"/>
      <c r="R262" s="64"/>
      <c r="S262" s="64"/>
      <c r="T262" s="65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7" t="s">
        <v>129</v>
      </c>
      <c r="AU262" s="17" t="s">
        <v>81</v>
      </c>
    </row>
    <row r="263" spans="1:65" s="2" customFormat="1">
      <c r="A263" s="34"/>
      <c r="B263" s="35"/>
      <c r="C263" s="36"/>
      <c r="D263" s="191" t="s">
        <v>131</v>
      </c>
      <c r="E263" s="36"/>
      <c r="F263" s="192" t="s">
        <v>613</v>
      </c>
      <c r="G263" s="36"/>
      <c r="H263" s="36"/>
      <c r="I263" s="188"/>
      <c r="J263" s="36"/>
      <c r="K263" s="36"/>
      <c r="L263" s="39"/>
      <c r="M263" s="189"/>
      <c r="N263" s="190"/>
      <c r="O263" s="64"/>
      <c r="P263" s="64"/>
      <c r="Q263" s="64"/>
      <c r="R263" s="64"/>
      <c r="S263" s="64"/>
      <c r="T263" s="65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7" t="s">
        <v>131</v>
      </c>
      <c r="AU263" s="17" t="s">
        <v>81</v>
      </c>
    </row>
    <row r="264" spans="1:65" s="13" customFormat="1">
      <c r="B264" s="193"/>
      <c r="C264" s="194"/>
      <c r="D264" s="186" t="s">
        <v>133</v>
      </c>
      <c r="E264" s="195" t="s">
        <v>19</v>
      </c>
      <c r="F264" s="196" t="s">
        <v>614</v>
      </c>
      <c r="G264" s="194"/>
      <c r="H264" s="197">
        <v>0.18</v>
      </c>
      <c r="I264" s="198"/>
      <c r="J264" s="194"/>
      <c r="K264" s="194"/>
      <c r="L264" s="199"/>
      <c r="M264" s="200"/>
      <c r="N264" s="201"/>
      <c r="O264" s="201"/>
      <c r="P264" s="201"/>
      <c r="Q264" s="201"/>
      <c r="R264" s="201"/>
      <c r="S264" s="201"/>
      <c r="T264" s="202"/>
      <c r="AT264" s="203" t="s">
        <v>133</v>
      </c>
      <c r="AU264" s="203" t="s">
        <v>81</v>
      </c>
      <c r="AV264" s="13" t="s">
        <v>81</v>
      </c>
      <c r="AW264" s="13" t="s">
        <v>33</v>
      </c>
      <c r="AX264" s="13" t="s">
        <v>79</v>
      </c>
      <c r="AY264" s="203" t="s">
        <v>120</v>
      </c>
    </row>
    <row r="265" spans="1:65" s="2" customFormat="1" ht="16.5" customHeight="1">
      <c r="A265" s="34"/>
      <c r="B265" s="35"/>
      <c r="C265" s="173" t="s">
        <v>615</v>
      </c>
      <c r="D265" s="173" t="s">
        <v>122</v>
      </c>
      <c r="E265" s="174" t="s">
        <v>616</v>
      </c>
      <c r="F265" s="175" t="s">
        <v>617</v>
      </c>
      <c r="G265" s="176" t="s">
        <v>325</v>
      </c>
      <c r="H265" s="177">
        <v>1.26</v>
      </c>
      <c r="I265" s="178"/>
      <c r="J265" s="179">
        <f>ROUND(I265*H265,2)</f>
        <v>0</v>
      </c>
      <c r="K265" s="175" t="s">
        <v>126</v>
      </c>
      <c r="L265" s="39"/>
      <c r="M265" s="180" t="s">
        <v>19</v>
      </c>
      <c r="N265" s="181" t="s">
        <v>42</v>
      </c>
      <c r="O265" s="64"/>
      <c r="P265" s="182">
        <f>O265*H265</f>
        <v>0</v>
      </c>
      <c r="Q265" s="182">
        <v>0</v>
      </c>
      <c r="R265" s="182">
        <f>Q265*H265</f>
        <v>0</v>
      </c>
      <c r="S265" s="182">
        <v>0</v>
      </c>
      <c r="T265" s="183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84" t="s">
        <v>127</v>
      </c>
      <c r="AT265" s="184" t="s">
        <v>122</v>
      </c>
      <c r="AU265" s="184" t="s">
        <v>81</v>
      </c>
      <c r="AY265" s="17" t="s">
        <v>120</v>
      </c>
      <c r="BE265" s="185">
        <f>IF(N265="základní",J265,0)</f>
        <v>0</v>
      </c>
      <c r="BF265" s="185">
        <f>IF(N265="snížená",J265,0)</f>
        <v>0</v>
      </c>
      <c r="BG265" s="185">
        <f>IF(N265="zákl. přenesená",J265,0)</f>
        <v>0</v>
      </c>
      <c r="BH265" s="185">
        <f>IF(N265="sníž. přenesená",J265,0)</f>
        <v>0</v>
      </c>
      <c r="BI265" s="185">
        <f>IF(N265="nulová",J265,0)</f>
        <v>0</v>
      </c>
      <c r="BJ265" s="17" t="s">
        <v>79</v>
      </c>
      <c r="BK265" s="185">
        <f>ROUND(I265*H265,2)</f>
        <v>0</v>
      </c>
      <c r="BL265" s="17" t="s">
        <v>127</v>
      </c>
      <c r="BM265" s="184" t="s">
        <v>618</v>
      </c>
    </row>
    <row r="266" spans="1:65" s="2" customFormat="1" ht="19.5">
      <c r="A266" s="34"/>
      <c r="B266" s="35"/>
      <c r="C266" s="36"/>
      <c r="D266" s="186" t="s">
        <v>129</v>
      </c>
      <c r="E266" s="36"/>
      <c r="F266" s="187" t="s">
        <v>619</v>
      </c>
      <c r="G266" s="36"/>
      <c r="H266" s="36"/>
      <c r="I266" s="188"/>
      <c r="J266" s="36"/>
      <c r="K266" s="36"/>
      <c r="L266" s="39"/>
      <c r="M266" s="189"/>
      <c r="N266" s="190"/>
      <c r="O266" s="64"/>
      <c r="P266" s="64"/>
      <c r="Q266" s="64"/>
      <c r="R266" s="64"/>
      <c r="S266" s="64"/>
      <c r="T266" s="65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7" t="s">
        <v>129</v>
      </c>
      <c r="AU266" s="17" t="s">
        <v>81</v>
      </c>
    </row>
    <row r="267" spans="1:65" s="2" customFormat="1">
      <c r="A267" s="34"/>
      <c r="B267" s="35"/>
      <c r="C267" s="36"/>
      <c r="D267" s="191" t="s">
        <v>131</v>
      </c>
      <c r="E267" s="36"/>
      <c r="F267" s="192" t="s">
        <v>620</v>
      </c>
      <c r="G267" s="36"/>
      <c r="H267" s="36"/>
      <c r="I267" s="188"/>
      <c r="J267" s="36"/>
      <c r="K267" s="36"/>
      <c r="L267" s="39"/>
      <c r="M267" s="189"/>
      <c r="N267" s="190"/>
      <c r="O267" s="64"/>
      <c r="P267" s="64"/>
      <c r="Q267" s="64"/>
      <c r="R267" s="64"/>
      <c r="S267" s="64"/>
      <c r="T267" s="65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7" t="s">
        <v>131</v>
      </c>
      <c r="AU267" s="17" t="s">
        <v>81</v>
      </c>
    </row>
    <row r="268" spans="1:65" s="13" customFormat="1">
      <c r="B268" s="193"/>
      <c r="C268" s="194"/>
      <c r="D268" s="186" t="s">
        <v>133</v>
      </c>
      <c r="E268" s="195" t="s">
        <v>19</v>
      </c>
      <c r="F268" s="196" t="s">
        <v>621</v>
      </c>
      <c r="G268" s="194"/>
      <c r="H268" s="197">
        <v>1.26</v>
      </c>
      <c r="I268" s="198"/>
      <c r="J268" s="194"/>
      <c r="K268" s="194"/>
      <c r="L268" s="199"/>
      <c r="M268" s="200"/>
      <c r="N268" s="201"/>
      <c r="O268" s="201"/>
      <c r="P268" s="201"/>
      <c r="Q268" s="201"/>
      <c r="R268" s="201"/>
      <c r="S268" s="201"/>
      <c r="T268" s="202"/>
      <c r="AT268" s="203" t="s">
        <v>133</v>
      </c>
      <c r="AU268" s="203" t="s">
        <v>81</v>
      </c>
      <c r="AV268" s="13" t="s">
        <v>81</v>
      </c>
      <c r="AW268" s="13" t="s">
        <v>33</v>
      </c>
      <c r="AX268" s="13" t="s">
        <v>79</v>
      </c>
      <c r="AY268" s="203" t="s">
        <v>120</v>
      </c>
    </row>
    <row r="269" spans="1:65" s="2" customFormat="1" ht="24.2" customHeight="1">
      <c r="A269" s="34"/>
      <c r="B269" s="35"/>
      <c r="C269" s="173" t="s">
        <v>622</v>
      </c>
      <c r="D269" s="173" t="s">
        <v>122</v>
      </c>
      <c r="E269" s="174" t="s">
        <v>623</v>
      </c>
      <c r="F269" s="175" t="s">
        <v>624</v>
      </c>
      <c r="G269" s="176" t="s">
        <v>325</v>
      </c>
      <c r="H269" s="177">
        <v>0.18</v>
      </c>
      <c r="I269" s="178"/>
      <c r="J269" s="179">
        <f>ROUND(I269*H269,2)</f>
        <v>0</v>
      </c>
      <c r="K269" s="175" t="s">
        <v>126</v>
      </c>
      <c r="L269" s="39"/>
      <c r="M269" s="180" t="s">
        <v>19</v>
      </c>
      <c r="N269" s="181" t="s">
        <v>42</v>
      </c>
      <c r="O269" s="64"/>
      <c r="P269" s="182">
        <f>O269*H269</f>
        <v>0</v>
      </c>
      <c r="Q269" s="182">
        <v>0</v>
      </c>
      <c r="R269" s="182">
        <f>Q269*H269</f>
        <v>0</v>
      </c>
      <c r="S269" s="182">
        <v>0</v>
      </c>
      <c r="T269" s="183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84" t="s">
        <v>127</v>
      </c>
      <c r="AT269" s="184" t="s">
        <v>122</v>
      </c>
      <c r="AU269" s="184" t="s">
        <v>81</v>
      </c>
      <c r="AY269" s="17" t="s">
        <v>120</v>
      </c>
      <c r="BE269" s="185">
        <f>IF(N269="základní",J269,0)</f>
        <v>0</v>
      </c>
      <c r="BF269" s="185">
        <f>IF(N269="snížená",J269,0)</f>
        <v>0</v>
      </c>
      <c r="BG269" s="185">
        <f>IF(N269="zákl. přenesená",J269,0)</f>
        <v>0</v>
      </c>
      <c r="BH269" s="185">
        <f>IF(N269="sníž. přenesená",J269,0)</f>
        <v>0</v>
      </c>
      <c r="BI269" s="185">
        <f>IF(N269="nulová",J269,0)</f>
        <v>0</v>
      </c>
      <c r="BJ269" s="17" t="s">
        <v>79</v>
      </c>
      <c r="BK269" s="185">
        <f>ROUND(I269*H269,2)</f>
        <v>0</v>
      </c>
      <c r="BL269" s="17" t="s">
        <v>127</v>
      </c>
      <c r="BM269" s="184" t="s">
        <v>625</v>
      </c>
    </row>
    <row r="270" spans="1:65" s="2" customFormat="1" ht="19.5">
      <c r="A270" s="34"/>
      <c r="B270" s="35"/>
      <c r="C270" s="36"/>
      <c r="D270" s="186" t="s">
        <v>129</v>
      </c>
      <c r="E270" s="36"/>
      <c r="F270" s="187" t="s">
        <v>626</v>
      </c>
      <c r="G270" s="36"/>
      <c r="H270" s="36"/>
      <c r="I270" s="188"/>
      <c r="J270" s="36"/>
      <c r="K270" s="36"/>
      <c r="L270" s="39"/>
      <c r="M270" s="189"/>
      <c r="N270" s="190"/>
      <c r="O270" s="64"/>
      <c r="P270" s="64"/>
      <c r="Q270" s="64"/>
      <c r="R270" s="64"/>
      <c r="S270" s="64"/>
      <c r="T270" s="65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7" t="s">
        <v>129</v>
      </c>
      <c r="AU270" s="17" t="s">
        <v>81</v>
      </c>
    </row>
    <row r="271" spans="1:65" s="2" customFormat="1">
      <c r="A271" s="34"/>
      <c r="B271" s="35"/>
      <c r="C271" s="36"/>
      <c r="D271" s="191" t="s">
        <v>131</v>
      </c>
      <c r="E271" s="36"/>
      <c r="F271" s="192" t="s">
        <v>627</v>
      </c>
      <c r="G271" s="36"/>
      <c r="H271" s="36"/>
      <c r="I271" s="188"/>
      <c r="J271" s="36"/>
      <c r="K271" s="36"/>
      <c r="L271" s="39"/>
      <c r="M271" s="189"/>
      <c r="N271" s="190"/>
      <c r="O271" s="64"/>
      <c r="P271" s="64"/>
      <c r="Q271" s="64"/>
      <c r="R271" s="64"/>
      <c r="S271" s="64"/>
      <c r="T271" s="65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7" t="s">
        <v>131</v>
      </c>
      <c r="AU271" s="17" t="s">
        <v>81</v>
      </c>
    </row>
    <row r="272" spans="1:65" s="13" customFormat="1">
      <c r="B272" s="193"/>
      <c r="C272" s="194"/>
      <c r="D272" s="186" t="s">
        <v>133</v>
      </c>
      <c r="E272" s="195" t="s">
        <v>19</v>
      </c>
      <c r="F272" s="196" t="s">
        <v>614</v>
      </c>
      <c r="G272" s="194"/>
      <c r="H272" s="197">
        <v>0.18</v>
      </c>
      <c r="I272" s="198"/>
      <c r="J272" s="194"/>
      <c r="K272" s="194"/>
      <c r="L272" s="199"/>
      <c r="M272" s="200"/>
      <c r="N272" s="201"/>
      <c r="O272" s="201"/>
      <c r="P272" s="201"/>
      <c r="Q272" s="201"/>
      <c r="R272" s="201"/>
      <c r="S272" s="201"/>
      <c r="T272" s="202"/>
      <c r="AT272" s="203" t="s">
        <v>133</v>
      </c>
      <c r="AU272" s="203" t="s">
        <v>81</v>
      </c>
      <c r="AV272" s="13" t="s">
        <v>81</v>
      </c>
      <c r="AW272" s="13" t="s">
        <v>33</v>
      </c>
      <c r="AX272" s="13" t="s">
        <v>79</v>
      </c>
      <c r="AY272" s="203" t="s">
        <v>120</v>
      </c>
    </row>
    <row r="273" spans="1:65" s="12" customFormat="1" ht="22.9" customHeight="1">
      <c r="B273" s="157"/>
      <c r="C273" s="158"/>
      <c r="D273" s="159" t="s">
        <v>70</v>
      </c>
      <c r="E273" s="171" t="s">
        <v>628</v>
      </c>
      <c r="F273" s="171" t="s">
        <v>629</v>
      </c>
      <c r="G273" s="158"/>
      <c r="H273" s="158"/>
      <c r="I273" s="161"/>
      <c r="J273" s="172">
        <f>BK273</f>
        <v>0</v>
      </c>
      <c r="K273" s="158"/>
      <c r="L273" s="163"/>
      <c r="M273" s="164"/>
      <c r="N273" s="165"/>
      <c r="O273" s="165"/>
      <c r="P273" s="166">
        <f>SUM(P274:P276)</f>
        <v>0</v>
      </c>
      <c r="Q273" s="165"/>
      <c r="R273" s="166">
        <f>SUM(R274:R276)</f>
        <v>0</v>
      </c>
      <c r="S273" s="165"/>
      <c r="T273" s="167">
        <f>SUM(T274:T276)</f>
        <v>0</v>
      </c>
      <c r="AR273" s="168" t="s">
        <v>79</v>
      </c>
      <c r="AT273" s="169" t="s">
        <v>70</v>
      </c>
      <c r="AU273" s="169" t="s">
        <v>79</v>
      </c>
      <c r="AY273" s="168" t="s">
        <v>120</v>
      </c>
      <c r="BK273" s="170">
        <f>SUM(BK274:BK276)</f>
        <v>0</v>
      </c>
    </row>
    <row r="274" spans="1:65" s="2" customFormat="1" ht="16.5" customHeight="1">
      <c r="A274" s="34"/>
      <c r="B274" s="35"/>
      <c r="C274" s="173" t="s">
        <v>630</v>
      </c>
      <c r="D274" s="173" t="s">
        <v>122</v>
      </c>
      <c r="E274" s="174" t="s">
        <v>631</v>
      </c>
      <c r="F274" s="175" t="s">
        <v>632</v>
      </c>
      <c r="G274" s="176" t="s">
        <v>325</v>
      </c>
      <c r="H274" s="177">
        <v>341.23500000000001</v>
      </c>
      <c r="I274" s="178"/>
      <c r="J274" s="179">
        <f>ROUND(I274*H274,2)</f>
        <v>0</v>
      </c>
      <c r="K274" s="175" t="s">
        <v>126</v>
      </c>
      <c r="L274" s="39"/>
      <c r="M274" s="180" t="s">
        <v>19</v>
      </c>
      <c r="N274" s="181" t="s">
        <v>42</v>
      </c>
      <c r="O274" s="64"/>
      <c r="P274" s="182">
        <f>O274*H274</f>
        <v>0</v>
      </c>
      <c r="Q274" s="182">
        <v>0</v>
      </c>
      <c r="R274" s="182">
        <f>Q274*H274</f>
        <v>0</v>
      </c>
      <c r="S274" s="182">
        <v>0</v>
      </c>
      <c r="T274" s="183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84" t="s">
        <v>127</v>
      </c>
      <c r="AT274" s="184" t="s">
        <v>122</v>
      </c>
      <c r="AU274" s="184" t="s">
        <v>81</v>
      </c>
      <c r="AY274" s="17" t="s">
        <v>120</v>
      </c>
      <c r="BE274" s="185">
        <f>IF(N274="základní",J274,0)</f>
        <v>0</v>
      </c>
      <c r="BF274" s="185">
        <f>IF(N274="snížená",J274,0)</f>
        <v>0</v>
      </c>
      <c r="BG274" s="185">
        <f>IF(N274="zákl. přenesená",J274,0)</f>
        <v>0</v>
      </c>
      <c r="BH274" s="185">
        <f>IF(N274="sníž. přenesená",J274,0)</f>
        <v>0</v>
      </c>
      <c r="BI274" s="185">
        <f>IF(N274="nulová",J274,0)</f>
        <v>0</v>
      </c>
      <c r="BJ274" s="17" t="s">
        <v>79</v>
      </c>
      <c r="BK274" s="185">
        <f>ROUND(I274*H274,2)</f>
        <v>0</v>
      </c>
      <c r="BL274" s="17" t="s">
        <v>127</v>
      </c>
      <c r="BM274" s="184" t="s">
        <v>633</v>
      </c>
    </row>
    <row r="275" spans="1:65" s="2" customFormat="1">
      <c r="A275" s="34"/>
      <c r="B275" s="35"/>
      <c r="C275" s="36"/>
      <c r="D275" s="186" t="s">
        <v>129</v>
      </c>
      <c r="E275" s="36"/>
      <c r="F275" s="187" t="s">
        <v>634</v>
      </c>
      <c r="G275" s="36"/>
      <c r="H275" s="36"/>
      <c r="I275" s="188"/>
      <c r="J275" s="36"/>
      <c r="K275" s="36"/>
      <c r="L275" s="39"/>
      <c r="M275" s="189"/>
      <c r="N275" s="190"/>
      <c r="O275" s="64"/>
      <c r="P275" s="64"/>
      <c r="Q275" s="64"/>
      <c r="R275" s="64"/>
      <c r="S275" s="64"/>
      <c r="T275" s="65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7" t="s">
        <v>129</v>
      </c>
      <c r="AU275" s="17" t="s">
        <v>81</v>
      </c>
    </row>
    <row r="276" spans="1:65" s="2" customFormat="1">
      <c r="A276" s="34"/>
      <c r="B276" s="35"/>
      <c r="C276" s="36"/>
      <c r="D276" s="191" t="s">
        <v>131</v>
      </c>
      <c r="E276" s="36"/>
      <c r="F276" s="192" t="s">
        <v>635</v>
      </c>
      <c r="G276" s="36"/>
      <c r="H276" s="36"/>
      <c r="I276" s="188"/>
      <c r="J276" s="36"/>
      <c r="K276" s="36"/>
      <c r="L276" s="39"/>
      <c r="M276" s="228"/>
      <c r="N276" s="229"/>
      <c r="O276" s="230"/>
      <c r="P276" s="230"/>
      <c r="Q276" s="230"/>
      <c r="R276" s="230"/>
      <c r="S276" s="230"/>
      <c r="T276" s="231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7" t="s">
        <v>131</v>
      </c>
      <c r="AU276" s="17" t="s">
        <v>81</v>
      </c>
    </row>
    <row r="277" spans="1:65" s="2" customFormat="1" ht="6.95" customHeight="1">
      <c r="A277" s="34"/>
      <c r="B277" s="47"/>
      <c r="C277" s="48"/>
      <c r="D277" s="48"/>
      <c r="E277" s="48"/>
      <c r="F277" s="48"/>
      <c r="G277" s="48"/>
      <c r="H277" s="48"/>
      <c r="I277" s="48"/>
      <c r="J277" s="48"/>
      <c r="K277" s="48"/>
      <c r="L277" s="39"/>
      <c r="M277" s="34"/>
      <c r="O277" s="34"/>
      <c r="P277" s="34"/>
      <c r="Q277" s="34"/>
      <c r="R277" s="34"/>
      <c r="S277" s="34"/>
      <c r="T277" s="34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</row>
  </sheetData>
  <sheetProtection algorithmName="SHA-512" hashValue="6DsYqFHGdCTrS46R1g0Cmk8wXqZxR7nw/pxrQnCB7EJcpbGZLzzROHJcn8YmxEYNemgo3rFnWOeSPprV/Tn3hw==" saltValue="G9uLI4bksq8aX7EntB+5FaMP4vxqdvJ4simFPaqqZNR36doKXyvkmT22vr+dPWBlWdmucKiAgQO9yYqTzH3JLg==" spinCount="100000" sheet="1" objects="1" scenarios="1" formatColumns="0" formatRows="0" autoFilter="0"/>
  <autoFilter ref="C86:K276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2" r:id="rId1"/>
    <hyperlink ref="F96" r:id="rId2"/>
    <hyperlink ref="F99" r:id="rId3"/>
    <hyperlink ref="F103" r:id="rId4"/>
    <hyperlink ref="F106" r:id="rId5"/>
    <hyperlink ref="F110" r:id="rId6"/>
    <hyperlink ref="F114" r:id="rId7"/>
    <hyperlink ref="F119" r:id="rId8"/>
    <hyperlink ref="F124" r:id="rId9"/>
    <hyperlink ref="F129" r:id="rId10"/>
    <hyperlink ref="F137" r:id="rId11"/>
    <hyperlink ref="F142" r:id="rId12"/>
    <hyperlink ref="F149" r:id="rId13"/>
    <hyperlink ref="F154" r:id="rId14"/>
    <hyperlink ref="F158" r:id="rId15"/>
    <hyperlink ref="F162" r:id="rId16"/>
    <hyperlink ref="F166" r:id="rId17"/>
    <hyperlink ref="F170" r:id="rId18"/>
    <hyperlink ref="F175" r:id="rId19"/>
    <hyperlink ref="F183" r:id="rId20"/>
    <hyperlink ref="F187" r:id="rId21"/>
    <hyperlink ref="F191" r:id="rId22"/>
    <hyperlink ref="F196" r:id="rId23"/>
    <hyperlink ref="F201" r:id="rId24"/>
    <hyperlink ref="F207" r:id="rId25"/>
    <hyperlink ref="F210" r:id="rId26"/>
    <hyperlink ref="F216" r:id="rId27"/>
    <hyperlink ref="F221" r:id="rId28"/>
    <hyperlink ref="F226" r:id="rId29"/>
    <hyperlink ref="F230" r:id="rId30"/>
    <hyperlink ref="F235" r:id="rId31"/>
    <hyperlink ref="F239" r:id="rId32"/>
    <hyperlink ref="F243" r:id="rId33"/>
    <hyperlink ref="F248" r:id="rId34"/>
    <hyperlink ref="F258" r:id="rId35"/>
    <hyperlink ref="F263" r:id="rId36"/>
    <hyperlink ref="F267" r:id="rId37"/>
    <hyperlink ref="F271" r:id="rId38"/>
    <hyperlink ref="F276" r:id="rId39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9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21"/>
      <c r="M2" s="321"/>
      <c r="N2" s="321"/>
      <c r="O2" s="321"/>
      <c r="P2" s="321"/>
      <c r="Q2" s="321"/>
      <c r="R2" s="321"/>
      <c r="S2" s="321"/>
      <c r="T2" s="321"/>
      <c r="U2" s="321"/>
      <c r="V2" s="321"/>
      <c r="AT2" s="17" t="s">
        <v>91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81</v>
      </c>
    </row>
    <row r="4" spans="1:46" s="1" customFormat="1" ht="24.95" customHeight="1">
      <c r="B4" s="20"/>
      <c r="D4" s="103" t="s">
        <v>96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64" t="str">
        <f>'Rekapitulace stavby'!K6</f>
        <v>Podolský potok, Heřmanův Městec, těžení sedimentů, oprava úpravy, ř. km 12,300-12,565</v>
      </c>
      <c r="F7" s="365"/>
      <c r="G7" s="365"/>
      <c r="H7" s="365"/>
      <c r="L7" s="20"/>
    </row>
    <row r="8" spans="1:46" s="2" customFormat="1" ht="12" customHeight="1">
      <c r="A8" s="34"/>
      <c r="B8" s="39"/>
      <c r="C8" s="34"/>
      <c r="D8" s="105" t="s">
        <v>97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66" t="s">
        <v>636</v>
      </c>
      <c r="F9" s="367"/>
      <c r="G9" s="367"/>
      <c r="H9" s="367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92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11. 7. 2022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8" t="str">
        <f>'Rekapitulace stavby'!E14</f>
        <v>Vyplň údaj</v>
      </c>
      <c r="F18" s="369"/>
      <c r="G18" s="369"/>
      <c r="H18" s="369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35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70" t="s">
        <v>19</v>
      </c>
      <c r="F27" s="370"/>
      <c r="G27" s="370"/>
      <c r="H27" s="370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37</v>
      </c>
      <c r="E30" s="34"/>
      <c r="F30" s="34"/>
      <c r="G30" s="34"/>
      <c r="H30" s="34"/>
      <c r="I30" s="34"/>
      <c r="J30" s="114">
        <f>ROUND(J82,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39</v>
      </c>
      <c r="G32" s="34"/>
      <c r="H32" s="34"/>
      <c r="I32" s="115" t="s">
        <v>38</v>
      </c>
      <c r="J32" s="115" t="s">
        <v>40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41</v>
      </c>
      <c r="E33" s="105" t="s">
        <v>42</v>
      </c>
      <c r="F33" s="117">
        <f>ROUND((SUM(BE82:BE128)),  2)</f>
        <v>0</v>
      </c>
      <c r="G33" s="34"/>
      <c r="H33" s="34"/>
      <c r="I33" s="118">
        <v>0.21</v>
      </c>
      <c r="J33" s="117">
        <f>ROUND(((SUM(BE82:BE128))*I33),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43</v>
      </c>
      <c r="F34" s="117">
        <f>ROUND((SUM(BF82:BF128)),  2)</f>
        <v>0</v>
      </c>
      <c r="G34" s="34"/>
      <c r="H34" s="34"/>
      <c r="I34" s="118">
        <v>0.15</v>
      </c>
      <c r="J34" s="117">
        <f>ROUND(((SUM(BF82:BF128))*I34),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44</v>
      </c>
      <c r="F35" s="117">
        <f>ROUND((SUM(BG82:BG128)),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45</v>
      </c>
      <c r="F36" s="117">
        <f>ROUND((SUM(BH82:BH128)),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46</v>
      </c>
      <c r="F37" s="117">
        <f>ROUND((SUM(BI82:BI128)),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47</v>
      </c>
      <c r="E39" s="121"/>
      <c r="F39" s="121"/>
      <c r="G39" s="122" t="s">
        <v>48</v>
      </c>
      <c r="H39" s="123" t="s">
        <v>49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99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2" t="str">
        <f>E7</f>
        <v>Podolský potok, Heřmanův Městec, těžení sedimentů, oprava úpravy, ř. km 12,300-12,565</v>
      </c>
      <c r="F48" s="363"/>
      <c r="G48" s="363"/>
      <c r="H48" s="363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97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50" t="str">
        <f>E9</f>
        <v>SO-04 - Náhradní výsadba</v>
      </c>
      <c r="F50" s="361"/>
      <c r="G50" s="361"/>
      <c r="H50" s="361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11. 7. 2022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Povodí Labe, státní podnik, Hradec Králové</v>
      </c>
      <c r="G54" s="36"/>
      <c r="H54" s="36"/>
      <c r="I54" s="29" t="s">
        <v>31</v>
      </c>
      <c r="J54" s="32" t="str">
        <f>E21</f>
        <v>Agroprojekce Litomyšl,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100</v>
      </c>
      <c r="D57" s="131"/>
      <c r="E57" s="131"/>
      <c r="F57" s="131"/>
      <c r="G57" s="131"/>
      <c r="H57" s="131"/>
      <c r="I57" s="131"/>
      <c r="J57" s="132" t="s">
        <v>101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69</v>
      </c>
      <c r="D59" s="36"/>
      <c r="E59" s="36"/>
      <c r="F59" s="36"/>
      <c r="G59" s="36"/>
      <c r="H59" s="36"/>
      <c r="I59" s="36"/>
      <c r="J59" s="77">
        <f>J82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102</v>
      </c>
    </row>
    <row r="60" spans="1:47" s="9" customFormat="1" ht="24.95" customHeight="1">
      <c r="B60" s="134"/>
      <c r="C60" s="135"/>
      <c r="D60" s="136" t="s">
        <v>103</v>
      </c>
      <c r="E60" s="137"/>
      <c r="F60" s="137"/>
      <c r="G60" s="137"/>
      <c r="H60" s="137"/>
      <c r="I60" s="137"/>
      <c r="J60" s="138">
        <f>J83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104</v>
      </c>
      <c r="E61" s="143"/>
      <c r="F61" s="143"/>
      <c r="G61" s="143"/>
      <c r="H61" s="143"/>
      <c r="I61" s="143"/>
      <c r="J61" s="144">
        <f>J84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367</v>
      </c>
      <c r="E62" s="143"/>
      <c r="F62" s="143"/>
      <c r="G62" s="143"/>
      <c r="H62" s="143"/>
      <c r="I62" s="143"/>
      <c r="J62" s="144">
        <f>J125</f>
        <v>0</v>
      </c>
      <c r="K62" s="141"/>
      <c r="L62" s="145"/>
    </row>
    <row r="63" spans="1:47" s="2" customFormat="1" ht="21.75" customHeight="1">
      <c r="A63" s="34"/>
      <c r="B63" s="35"/>
      <c r="C63" s="36"/>
      <c r="D63" s="36"/>
      <c r="E63" s="36"/>
      <c r="F63" s="36"/>
      <c r="G63" s="36"/>
      <c r="H63" s="36"/>
      <c r="I63" s="36"/>
      <c r="J63" s="36"/>
      <c r="K63" s="36"/>
      <c r="L63" s="10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pans="1:47" s="2" customFormat="1" ht="6.95" customHeight="1">
      <c r="A64" s="34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106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8" spans="1:31" s="2" customFormat="1" ht="6.95" customHeight="1">
      <c r="A68" s="34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24.95" customHeight="1">
      <c r="A69" s="34"/>
      <c r="B69" s="35"/>
      <c r="C69" s="23" t="s">
        <v>105</v>
      </c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5" customHeight="1">
      <c r="A70" s="34"/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2" customHeight="1">
      <c r="A71" s="34"/>
      <c r="B71" s="35"/>
      <c r="C71" s="29" t="s">
        <v>16</v>
      </c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6.5" customHeight="1">
      <c r="A72" s="34"/>
      <c r="B72" s="35"/>
      <c r="C72" s="36"/>
      <c r="D72" s="36"/>
      <c r="E72" s="362" t="str">
        <f>E7</f>
        <v>Podolský potok, Heřmanův Městec, těžení sedimentů, oprava úpravy, ř. km 12,300-12,565</v>
      </c>
      <c r="F72" s="363"/>
      <c r="G72" s="363"/>
      <c r="H72" s="363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97</v>
      </c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350" t="str">
        <f>E9</f>
        <v>SO-04 - Náhradní výsadba</v>
      </c>
      <c r="F74" s="361"/>
      <c r="G74" s="361"/>
      <c r="H74" s="361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21</v>
      </c>
      <c r="D76" s="36"/>
      <c r="E76" s="36"/>
      <c r="F76" s="27" t="str">
        <f>F12</f>
        <v xml:space="preserve"> </v>
      </c>
      <c r="G76" s="36"/>
      <c r="H76" s="36"/>
      <c r="I76" s="29" t="s">
        <v>23</v>
      </c>
      <c r="J76" s="59" t="str">
        <f>IF(J12="","",J12)</f>
        <v>11. 7. 2022</v>
      </c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25.7" customHeight="1">
      <c r="A78" s="34"/>
      <c r="B78" s="35"/>
      <c r="C78" s="29" t="s">
        <v>25</v>
      </c>
      <c r="D78" s="36"/>
      <c r="E78" s="36"/>
      <c r="F78" s="27" t="str">
        <f>E15</f>
        <v>Povodí Labe, státní podnik, Hradec Králové</v>
      </c>
      <c r="G78" s="36"/>
      <c r="H78" s="36"/>
      <c r="I78" s="29" t="s">
        <v>31</v>
      </c>
      <c r="J78" s="32" t="str">
        <f>E21</f>
        <v>Agroprojekce Litomyšl, s.r.o.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5.2" customHeight="1">
      <c r="A79" s="34"/>
      <c r="B79" s="35"/>
      <c r="C79" s="29" t="s">
        <v>29</v>
      </c>
      <c r="D79" s="36"/>
      <c r="E79" s="36"/>
      <c r="F79" s="27" t="str">
        <f>IF(E18="","",E18)</f>
        <v>Vyplň údaj</v>
      </c>
      <c r="G79" s="36"/>
      <c r="H79" s="36"/>
      <c r="I79" s="29" t="s">
        <v>34</v>
      </c>
      <c r="J79" s="32" t="str">
        <f>E24</f>
        <v xml:space="preserve"> </v>
      </c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0.3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11" customFormat="1" ht="29.25" customHeight="1">
      <c r="A81" s="146"/>
      <c r="B81" s="147"/>
      <c r="C81" s="148" t="s">
        <v>106</v>
      </c>
      <c r="D81" s="149" t="s">
        <v>56</v>
      </c>
      <c r="E81" s="149" t="s">
        <v>52</v>
      </c>
      <c r="F81" s="149" t="s">
        <v>53</v>
      </c>
      <c r="G81" s="149" t="s">
        <v>107</v>
      </c>
      <c r="H81" s="149" t="s">
        <v>108</v>
      </c>
      <c r="I81" s="149" t="s">
        <v>109</v>
      </c>
      <c r="J81" s="149" t="s">
        <v>101</v>
      </c>
      <c r="K81" s="150" t="s">
        <v>110</v>
      </c>
      <c r="L81" s="151"/>
      <c r="M81" s="68" t="s">
        <v>19</v>
      </c>
      <c r="N81" s="69" t="s">
        <v>41</v>
      </c>
      <c r="O81" s="69" t="s">
        <v>111</v>
      </c>
      <c r="P81" s="69" t="s">
        <v>112</v>
      </c>
      <c r="Q81" s="69" t="s">
        <v>113</v>
      </c>
      <c r="R81" s="69" t="s">
        <v>114</v>
      </c>
      <c r="S81" s="69" t="s">
        <v>115</v>
      </c>
      <c r="T81" s="70" t="s">
        <v>116</v>
      </c>
      <c r="U81" s="146"/>
      <c r="V81" s="146"/>
      <c r="W81" s="146"/>
      <c r="X81" s="146"/>
      <c r="Y81" s="146"/>
      <c r="Z81" s="146"/>
      <c r="AA81" s="146"/>
      <c r="AB81" s="146"/>
      <c r="AC81" s="146"/>
      <c r="AD81" s="146"/>
      <c r="AE81" s="146"/>
    </row>
    <row r="82" spans="1:65" s="2" customFormat="1" ht="22.9" customHeight="1">
      <c r="A82" s="34"/>
      <c r="B82" s="35"/>
      <c r="C82" s="75" t="s">
        <v>117</v>
      </c>
      <c r="D82" s="36"/>
      <c r="E82" s="36"/>
      <c r="F82" s="36"/>
      <c r="G82" s="36"/>
      <c r="H82" s="36"/>
      <c r="I82" s="36"/>
      <c r="J82" s="152">
        <f>BK82</f>
        <v>0</v>
      </c>
      <c r="K82" s="36"/>
      <c r="L82" s="39"/>
      <c r="M82" s="71"/>
      <c r="N82" s="153"/>
      <c r="O82" s="72"/>
      <c r="P82" s="154">
        <f>P83</f>
        <v>0</v>
      </c>
      <c r="Q82" s="72"/>
      <c r="R82" s="154">
        <f>R83</f>
        <v>0.53759999999999997</v>
      </c>
      <c r="S82" s="72"/>
      <c r="T82" s="155">
        <f>T83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7" t="s">
        <v>70</v>
      </c>
      <c r="AU82" s="17" t="s">
        <v>102</v>
      </c>
      <c r="BK82" s="156">
        <f>BK83</f>
        <v>0</v>
      </c>
    </row>
    <row r="83" spans="1:65" s="12" customFormat="1" ht="25.9" customHeight="1">
      <c r="B83" s="157"/>
      <c r="C83" s="158"/>
      <c r="D83" s="159" t="s">
        <v>70</v>
      </c>
      <c r="E83" s="160" t="s">
        <v>118</v>
      </c>
      <c r="F83" s="160" t="s">
        <v>119</v>
      </c>
      <c r="G83" s="158"/>
      <c r="H83" s="158"/>
      <c r="I83" s="161"/>
      <c r="J83" s="162">
        <f>BK83</f>
        <v>0</v>
      </c>
      <c r="K83" s="158"/>
      <c r="L83" s="163"/>
      <c r="M83" s="164"/>
      <c r="N83" s="165"/>
      <c r="O83" s="165"/>
      <c r="P83" s="166">
        <f>P84+P125</f>
        <v>0</v>
      </c>
      <c r="Q83" s="165"/>
      <c r="R83" s="166">
        <f>R84+R125</f>
        <v>0.53759999999999997</v>
      </c>
      <c r="S83" s="165"/>
      <c r="T83" s="167">
        <f>T84+T125</f>
        <v>0</v>
      </c>
      <c r="AR83" s="168" t="s">
        <v>79</v>
      </c>
      <c r="AT83" s="169" t="s">
        <v>70</v>
      </c>
      <c r="AU83" s="169" t="s">
        <v>71</v>
      </c>
      <c r="AY83" s="168" t="s">
        <v>120</v>
      </c>
      <c r="BK83" s="170">
        <f>BK84+BK125</f>
        <v>0</v>
      </c>
    </row>
    <row r="84" spans="1:65" s="12" customFormat="1" ht="22.9" customHeight="1">
      <c r="B84" s="157"/>
      <c r="C84" s="158"/>
      <c r="D84" s="159" t="s">
        <v>70</v>
      </c>
      <c r="E84" s="171" t="s">
        <v>79</v>
      </c>
      <c r="F84" s="171" t="s">
        <v>121</v>
      </c>
      <c r="G84" s="158"/>
      <c r="H84" s="158"/>
      <c r="I84" s="161"/>
      <c r="J84" s="172">
        <f>BK84</f>
        <v>0</v>
      </c>
      <c r="K84" s="158"/>
      <c r="L84" s="163"/>
      <c r="M84" s="164"/>
      <c r="N84" s="165"/>
      <c r="O84" s="165"/>
      <c r="P84" s="166">
        <f>SUM(P85:P124)</f>
        <v>0</v>
      </c>
      <c r="Q84" s="165"/>
      <c r="R84" s="166">
        <f>SUM(R85:R124)</f>
        <v>0.53759999999999997</v>
      </c>
      <c r="S84" s="165"/>
      <c r="T84" s="167">
        <f>SUM(T85:T124)</f>
        <v>0</v>
      </c>
      <c r="AR84" s="168" t="s">
        <v>79</v>
      </c>
      <c r="AT84" s="169" t="s">
        <v>70</v>
      </c>
      <c r="AU84" s="169" t="s">
        <v>79</v>
      </c>
      <c r="AY84" s="168" t="s">
        <v>120</v>
      </c>
      <c r="BK84" s="170">
        <f>SUM(BK85:BK124)</f>
        <v>0</v>
      </c>
    </row>
    <row r="85" spans="1:65" s="2" customFormat="1" ht="21.75" customHeight="1">
      <c r="A85" s="34"/>
      <c r="B85" s="35"/>
      <c r="C85" s="173" t="s">
        <v>79</v>
      </c>
      <c r="D85" s="173" t="s">
        <v>122</v>
      </c>
      <c r="E85" s="174" t="s">
        <v>637</v>
      </c>
      <c r="F85" s="175" t="s">
        <v>638</v>
      </c>
      <c r="G85" s="176" t="s">
        <v>137</v>
      </c>
      <c r="H85" s="177">
        <v>15</v>
      </c>
      <c r="I85" s="178"/>
      <c r="J85" s="179">
        <f>ROUND(I85*H85,2)</f>
        <v>0</v>
      </c>
      <c r="K85" s="175" t="s">
        <v>126</v>
      </c>
      <c r="L85" s="39"/>
      <c r="M85" s="180" t="s">
        <v>19</v>
      </c>
      <c r="N85" s="181" t="s">
        <v>42</v>
      </c>
      <c r="O85" s="64"/>
      <c r="P85" s="182">
        <f>O85*H85</f>
        <v>0</v>
      </c>
      <c r="Q85" s="182">
        <v>0</v>
      </c>
      <c r="R85" s="182">
        <f>Q85*H85</f>
        <v>0</v>
      </c>
      <c r="S85" s="182">
        <v>0</v>
      </c>
      <c r="T85" s="183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4" t="s">
        <v>127</v>
      </c>
      <c r="AT85" s="184" t="s">
        <v>122</v>
      </c>
      <c r="AU85" s="184" t="s">
        <v>81</v>
      </c>
      <c r="AY85" s="17" t="s">
        <v>120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17" t="s">
        <v>79</v>
      </c>
      <c r="BK85" s="185">
        <f>ROUND(I85*H85,2)</f>
        <v>0</v>
      </c>
      <c r="BL85" s="17" t="s">
        <v>127</v>
      </c>
      <c r="BM85" s="184" t="s">
        <v>639</v>
      </c>
    </row>
    <row r="86" spans="1:65" s="2" customFormat="1" ht="19.5">
      <c r="A86" s="34"/>
      <c r="B86" s="35"/>
      <c r="C86" s="36"/>
      <c r="D86" s="186" t="s">
        <v>129</v>
      </c>
      <c r="E86" s="36"/>
      <c r="F86" s="187" t="s">
        <v>640</v>
      </c>
      <c r="G86" s="36"/>
      <c r="H86" s="36"/>
      <c r="I86" s="188"/>
      <c r="J86" s="36"/>
      <c r="K86" s="36"/>
      <c r="L86" s="39"/>
      <c r="M86" s="189"/>
      <c r="N86" s="190"/>
      <c r="O86" s="64"/>
      <c r="P86" s="64"/>
      <c r="Q86" s="64"/>
      <c r="R86" s="64"/>
      <c r="S86" s="64"/>
      <c r="T86" s="65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129</v>
      </c>
      <c r="AU86" s="17" t="s">
        <v>81</v>
      </c>
    </row>
    <row r="87" spans="1:65" s="2" customFormat="1">
      <c r="A87" s="34"/>
      <c r="B87" s="35"/>
      <c r="C87" s="36"/>
      <c r="D87" s="191" t="s">
        <v>131</v>
      </c>
      <c r="E87" s="36"/>
      <c r="F87" s="192" t="s">
        <v>641</v>
      </c>
      <c r="G87" s="36"/>
      <c r="H87" s="36"/>
      <c r="I87" s="188"/>
      <c r="J87" s="36"/>
      <c r="K87" s="36"/>
      <c r="L87" s="39"/>
      <c r="M87" s="189"/>
      <c r="N87" s="190"/>
      <c r="O87" s="64"/>
      <c r="P87" s="64"/>
      <c r="Q87" s="64"/>
      <c r="R87" s="64"/>
      <c r="S87" s="64"/>
      <c r="T87" s="65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131</v>
      </c>
      <c r="AU87" s="17" t="s">
        <v>81</v>
      </c>
    </row>
    <row r="88" spans="1:65" s="13" customFormat="1">
      <c r="B88" s="193"/>
      <c r="C88" s="194"/>
      <c r="D88" s="186" t="s">
        <v>133</v>
      </c>
      <c r="E88" s="195" t="s">
        <v>19</v>
      </c>
      <c r="F88" s="196" t="s">
        <v>642</v>
      </c>
      <c r="G88" s="194"/>
      <c r="H88" s="197">
        <v>15</v>
      </c>
      <c r="I88" s="198"/>
      <c r="J88" s="194"/>
      <c r="K88" s="194"/>
      <c r="L88" s="199"/>
      <c r="M88" s="200"/>
      <c r="N88" s="201"/>
      <c r="O88" s="201"/>
      <c r="P88" s="201"/>
      <c r="Q88" s="201"/>
      <c r="R88" s="201"/>
      <c r="S88" s="201"/>
      <c r="T88" s="202"/>
      <c r="AT88" s="203" t="s">
        <v>133</v>
      </c>
      <c r="AU88" s="203" t="s">
        <v>81</v>
      </c>
      <c r="AV88" s="13" t="s">
        <v>81</v>
      </c>
      <c r="AW88" s="13" t="s">
        <v>33</v>
      </c>
      <c r="AX88" s="13" t="s">
        <v>79</v>
      </c>
      <c r="AY88" s="203" t="s">
        <v>120</v>
      </c>
    </row>
    <row r="89" spans="1:65" s="2" customFormat="1" ht="16.5" customHeight="1">
      <c r="A89" s="34"/>
      <c r="B89" s="35"/>
      <c r="C89" s="173" t="s">
        <v>81</v>
      </c>
      <c r="D89" s="173" t="s">
        <v>122</v>
      </c>
      <c r="E89" s="174" t="s">
        <v>643</v>
      </c>
      <c r="F89" s="175" t="s">
        <v>644</v>
      </c>
      <c r="G89" s="176" t="s">
        <v>137</v>
      </c>
      <c r="H89" s="177">
        <v>15</v>
      </c>
      <c r="I89" s="178"/>
      <c r="J89" s="179">
        <f>ROUND(I89*H89,2)</f>
        <v>0</v>
      </c>
      <c r="K89" s="175" t="s">
        <v>126</v>
      </c>
      <c r="L89" s="39"/>
      <c r="M89" s="180" t="s">
        <v>19</v>
      </c>
      <c r="N89" s="181" t="s">
        <v>42</v>
      </c>
      <c r="O89" s="64"/>
      <c r="P89" s="182">
        <f>O89*H89</f>
        <v>0</v>
      </c>
      <c r="Q89" s="182">
        <v>0</v>
      </c>
      <c r="R89" s="182">
        <f>Q89*H89</f>
        <v>0</v>
      </c>
      <c r="S89" s="182">
        <v>0</v>
      </c>
      <c r="T89" s="183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4" t="s">
        <v>127</v>
      </c>
      <c r="AT89" s="184" t="s">
        <v>122</v>
      </c>
      <c r="AU89" s="184" t="s">
        <v>81</v>
      </c>
      <c r="AY89" s="17" t="s">
        <v>120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17" t="s">
        <v>79</v>
      </c>
      <c r="BK89" s="185">
        <f>ROUND(I89*H89,2)</f>
        <v>0</v>
      </c>
      <c r="BL89" s="17" t="s">
        <v>127</v>
      </c>
      <c r="BM89" s="184" t="s">
        <v>645</v>
      </c>
    </row>
    <row r="90" spans="1:65" s="2" customFormat="1">
      <c r="A90" s="34"/>
      <c r="B90" s="35"/>
      <c r="C90" s="36"/>
      <c r="D90" s="186" t="s">
        <v>129</v>
      </c>
      <c r="E90" s="36"/>
      <c r="F90" s="187" t="s">
        <v>646</v>
      </c>
      <c r="G90" s="36"/>
      <c r="H90" s="36"/>
      <c r="I90" s="188"/>
      <c r="J90" s="36"/>
      <c r="K90" s="36"/>
      <c r="L90" s="39"/>
      <c r="M90" s="189"/>
      <c r="N90" s="190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129</v>
      </c>
      <c r="AU90" s="17" t="s">
        <v>81</v>
      </c>
    </row>
    <row r="91" spans="1:65" s="2" customFormat="1">
      <c r="A91" s="34"/>
      <c r="B91" s="35"/>
      <c r="C91" s="36"/>
      <c r="D91" s="191" t="s">
        <v>131</v>
      </c>
      <c r="E91" s="36"/>
      <c r="F91" s="192" t="s">
        <v>647</v>
      </c>
      <c r="G91" s="36"/>
      <c r="H91" s="36"/>
      <c r="I91" s="188"/>
      <c r="J91" s="36"/>
      <c r="K91" s="36"/>
      <c r="L91" s="39"/>
      <c r="M91" s="189"/>
      <c r="N91" s="190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131</v>
      </c>
      <c r="AU91" s="17" t="s">
        <v>81</v>
      </c>
    </row>
    <row r="92" spans="1:65" s="13" customFormat="1">
      <c r="B92" s="193"/>
      <c r="C92" s="194"/>
      <c r="D92" s="186" t="s">
        <v>133</v>
      </c>
      <c r="E92" s="195" t="s">
        <v>19</v>
      </c>
      <c r="F92" s="196" t="s">
        <v>642</v>
      </c>
      <c r="G92" s="194"/>
      <c r="H92" s="197">
        <v>15</v>
      </c>
      <c r="I92" s="198"/>
      <c r="J92" s="194"/>
      <c r="K92" s="194"/>
      <c r="L92" s="199"/>
      <c r="M92" s="200"/>
      <c r="N92" s="201"/>
      <c r="O92" s="201"/>
      <c r="P92" s="201"/>
      <c r="Q92" s="201"/>
      <c r="R92" s="201"/>
      <c r="S92" s="201"/>
      <c r="T92" s="202"/>
      <c r="AT92" s="203" t="s">
        <v>133</v>
      </c>
      <c r="AU92" s="203" t="s">
        <v>81</v>
      </c>
      <c r="AV92" s="13" t="s">
        <v>81</v>
      </c>
      <c r="AW92" s="13" t="s">
        <v>33</v>
      </c>
      <c r="AX92" s="13" t="s">
        <v>79</v>
      </c>
      <c r="AY92" s="203" t="s">
        <v>120</v>
      </c>
    </row>
    <row r="93" spans="1:65" s="2" customFormat="1" ht="16.5" customHeight="1">
      <c r="A93" s="34"/>
      <c r="B93" s="35"/>
      <c r="C93" s="218" t="s">
        <v>142</v>
      </c>
      <c r="D93" s="218" t="s">
        <v>444</v>
      </c>
      <c r="E93" s="219" t="s">
        <v>648</v>
      </c>
      <c r="F93" s="220" t="s">
        <v>649</v>
      </c>
      <c r="G93" s="221" t="s">
        <v>137</v>
      </c>
      <c r="H93" s="222">
        <v>15</v>
      </c>
      <c r="I93" s="223"/>
      <c r="J93" s="224">
        <f>ROUND(I93*H93,2)</f>
        <v>0</v>
      </c>
      <c r="K93" s="220" t="s">
        <v>19</v>
      </c>
      <c r="L93" s="225"/>
      <c r="M93" s="226" t="s">
        <v>19</v>
      </c>
      <c r="N93" s="227" t="s">
        <v>42</v>
      </c>
      <c r="O93" s="64"/>
      <c r="P93" s="182">
        <f>O93*H93</f>
        <v>0</v>
      </c>
      <c r="Q93" s="182">
        <v>0.01</v>
      </c>
      <c r="R93" s="182">
        <f>Q93*H93</f>
        <v>0.15</v>
      </c>
      <c r="S93" s="182">
        <v>0</v>
      </c>
      <c r="T93" s="183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4" t="s">
        <v>175</v>
      </c>
      <c r="AT93" s="184" t="s">
        <v>444</v>
      </c>
      <c r="AU93" s="184" t="s">
        <v>81</v>
      </c>
      <c r="AY93" s="17" t="s">
        <v>120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17" t="s">
        <v>79</v>
      </c>
      <c r="BK93" s="185">
        <f>ROUND(I93*H93,2)</f>
        <v>0</v>
      </c>
      <c r="BL93" s="17" t="s">
        <v>127</v>
      </c>
      <c r="BM93" s="184" t="s">
        <v>650</v>
      </c>
    </row>
    <row r="94" spans="1:65" s="2" customFormat="1">
      <c r="A94" s="34"/>
      <c r="B94" s="35"/>
      <c r="C94" s="36"/>
      <c r="D94" s="186" t="s">
        <v>129</v>
      </c>
      <c r="E94" s="36"/>
      <c r="F94" s="187" t="s">
        <v>649</v>
      </c>
      <c r="G94" s="36"/>
      <c r="H94" s="36"/>
      <c r="I94" s="188"/>
      <c r="J94" s="36"/>
      <c r="K94" s="36"/>
      <c r="L94" s="39"/>
      <c r="M94" s="189"/>
      <c r="N94" s="190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129</v>
      </c>
      <c r="AU94" s="17" t="s">
        <v>81</v>
      </c>
    </row>
    <row r="95" spans="1:65" s="2" customFormat="1" ht="39">
      <c r="A95" s="34"/>
      <c r="B95" s="35"/>
      <c r="C95" s="36"/>
      <c r="D95" s="186" t="s">
        <v>409</v>
      </c>
      <c r="E95" s="36"/>
      <c r="F95" s="207" t="s">
        <v>651</v>
      </c>
      <c r="G95" s="36"/>
      <c r="H95" s="36"/>
      <c r="I95" s="188"/>
      <c r="J95" s="36"/>
      <c r="K95" s="36"/>
      <c r="L95" s="39"/>
      <c r="M95" s="189"/>
      <c r="N95" s="190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409</v>
      </c>
      <c r="AU95" s="17" t="s">
        <v>81</v>
      </c>
    </row>
    <row r="96" spans="1:65" s="2" customFormat="1" ht="16.5" customHeight="1">
      <c r="A96" s="34"/>
      <c r="B96" s="35"/>
      <c r="C96" s="173" t="s">
        <v>127</v>
      </c>
      <c r="D96" s="173" t="s">
        <v>122</v>
      </c>
      <c r="E96" s="174" t="s">
        <v>652</v>
      </c>
      <c r="F96" s="175" t="s">
        <v>653</v>
      </c>
      <c r="G96" s="176" t="s">
        <v>137</v>
      </c>
      <c r="H96" s="177">
        <v>15</v>
      </c>
      <c r="I96" s="178"/>
      <c r="J96" s="179">
        <f>ROUND(I96*H96,2)</f>
        <v>0</v>
      </c>
      <c r="K96" s="175" t="s">
        <v>126</v>
      </c>
      <c r="L96" s="39"/>
      <c r="M96" s="180" t="s">
        <v>19</v>
      </c>
      <c r="N96" s="181" t="s">
        <v>42</v>
      </c>
      <c r="O96" s="64"/>
      <c r="P96" s="182">
        <f>O96*H96</f>
        <v>0</v>
      </c>
      <c r="Q96" s="182">
        <v>6.0000000000000002E-5</v>
      </c>
      <c r="R96" s="182">
        <f>Q96*H96</f>
        <v>8.9999999999999998E-4</v>
      </c>
      <c r="S96" s="182">
        <v>0</v>
      </c>
      <c r="T96" s="183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127</v>
      </c>
      <c r="AT96" s="184" t="s">
        <v>122</v>
      </c>
      <c r="AU96" s="184" t="s">
        <v>81</v>
      </c>
      <c r="AY96" s="17" t="s">
        <v>120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7" t="s">
        <v>79</v>
      </c>
      <c r="BK96" s="185">
        <f>ROUND(I96*H96,2)</f>
        <v>0</v>
      </c>
      <c r="BL96" s="17" t="s">
        <v>127</v>
      </c>
      <c r="BM96" s="184" t="s">
        <v>654</v>
      </c>
    </row>
    <row r="97" spans="1:65" s="2" customFormat="1">
      <c r="A97" s="34"/>
      <c r="B97" s="35"/>
      <c r="C97" s="36"/>
      <c r="D97" s="186" t="s">
        <v>129</v>
      </c>
      <c r="E97" s="36"/>
      <c r="F97" s="187" t="s">
        <v>655</v>
      </c>
      <c r="G97" s="36"/>
      <c r="H97" s="36"/>
      <c r="I97" s="188"/>
      <c r="J97" s="36"/>
      <c r="K97" s="36"/>
      <c r="L97" s="39"/>
      <c r="M97" s="189"/>
      <c r="N97" s="190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129</v>
      </c>
      <c r="AU97" s="17" t="s">
        <v>81</v>
      </c>
    </row>
    <row r="98" spans="1:65" s="2" customFormat="1">
      <c r="A98" s="34"/>
      <c r="B98" s="35"/>
      <c r="C98" s="36"/>
      <c r="D98" s="191" t="s">
        <v>131</v>
      </c>
      <c r="E98" s="36"/>
      <c r="F98" s="192" t="s">
        <v>656</v>
      </c>
      <c r="G98" s="36"/>
      <c r="H98" s="36"/>
      <c r="I98" s="188"/>
      <c r="J98" s="36"/>
      <c r="K98" s="36"/>
      <c r="L98" s="39"/>
      <c r="M98" s="189"/>
      <c r="N98" s="190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131</v>
      </c>
      <c r="AU98" s="17" t="s">
        <v>81</v>
      </c>
    </row>
    <row r="99" spans="1:65" s="13" customFormat="1">
      <c r="B99" s="193"/>
      <c r="C99" s="194"/>
      <c r="D99" s="186" t="s">
        <v>133</v>
      </c>
      <c r="E99" s="195" t="s">
        <v>19</v>
      </c>
      <c r="F99" s="196" t="s">
        <v>642</v>
      </c>
      <c r="G99" s="194"/>
      <c r="H99" s="197">
        <v>15</v>
      </c>
      <c r="I99" s="198"/>
      <c r="J99" s="194"/>
      <c r="K99" s="194"/>
      <c r="L99" s="199"/>
      <c r="M99" s="200"/>
      <c r="N99" s="201"/>
      <c r="O99" s="201"/>
      <c r="P99" s="201"/>
      <c r="Q99" s="201"/>
      <c r="R99" s="201"/>
      <c r="S99" s="201"/>
      <c r="T99" s="202"/>
      <c r="AT99" s="203" t="s">
        <v>133</v>
      </c>
      <c r="AU99" s="203" t="s">
        <v>81</v>
      </c>
      <c r="AV99" s="13" t="s">
        <v>81</v>
      </c>
      <c r="AW99" s="13" t="s">
        <v>33</v>
      </c>
      <c r="AX99" s="13" t="s">
        <v>79</v>
      </c>
      <c r="AY99" s="203" t="s">
        <v>120</v>
      </c>
    </row>
    <row r="100" spans="1:65" s="2" customFormat="1" ht="16.5" customHeight="1">
      <c r="A100" s="34"/>
      <c r="B100" s="35"/>
      <c r="C100" s="218" t="s">
        <v>155</v>
      </c>
      <c r="D100" s="218" t="s">
        <v>444</v>
      </c>
      <c r="E100" s="219" t="s">
        <v>657</v>
      </c>
      <c r="F100" s="220" t="s">
        <v>658</v>
      </c>
      <c r="G100" s="221" t="s">
        <v>137</v>
      </c>
      <c r="H100" s="222">
        <v>45</v>
      </c>
      <c r="I100" s="223"/>
      <c r="J100" s="224">
        <f>ROUND(I100*H100,2)</f>
        <v>0</v>
      </c>
      <c r="K100" s="220" t="s">
        <v>126</v>
      </c>
      <c r="L100" s="225"/>
      <c r="M100" s="226" t="s">
        <v>19</v>
      </c>
      <c r="N100" s="227" t="s">
        <v>42</v>
      </c>
      <c r="O100" s="64"/>
      <c r="P100" s="182">
        <f>O100*H100</f>
        <v>0</v>
      </c>
      <c r="Q100" s="182">
        <v>5.8999999999999999E-3</v>
      </c>
      <c r="R100" s="182">
        <f>Q100*H100</f>
        <v>0.26550000000000001</v>
      </c>
      <c r="S100" s="182">
        <v>0</v>
      </c>
      <c r="T100" s="183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4" t="s">
        <v>175</v>
      </c>
      <c r="AT100" s="184" t="s">
        <v>444</v>
      </c>
      <c r="AU100" s="184" t="s">
        <v>81</v>
      </c>
      <c r="AY100" s="17" t="s">
        <v>120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17" t="s">
        <v>79</v>
      </c>
      <c r="BK100" s="185">
        <f>ROUND(I100*H100,2)</f>
        <v>0</v>
      </c>
      <c r="BL100" s="17" t="s">
        <v>127</v>
      </c>
      <c r="BM100" s="184" t="s">
        <v>659</v>
      </c>
    </row>
    <row r="101" spans="1:65" s="2" customFormat="1">
      <c r="A101" s="34"/>
      <c r="B101" s="35"/>
      <c r="C101" s="36"/>
      <c r="D101" s="186" t="s">
        <v>129</v>
      </c>
      <c r="E101" s="36"/>
      <c r="F101" s="187" t="s">
        <v>658</v>
      </c>
      <c r="G101" s="36"/>
      <c r="H101" s="36"/>
      <c r="I101" s="188"/>
      <c r="J101" s="36"/>
      <c r="K101" s="36"/>
      <c r="L101" s="39"/>
      <c r="M101" s="189"/>
      <c r="N101" s="190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129</v>
      </c>
      <c r="AU101" s="17" t="s">
        <v>81</v>
      </c>
    </row>
    <row r="102" spans="1:65" s="13" customFormat="1">
      <c r="B102" s="193"/>
      <c r="C102" s="194"/>
      <c r="D102" s="186" t="s">
        <v>133</v>
      </c>
      <c r="E102" s="195" t="s">
        <v>19</v>
      </c>
      <c r="F102" s="196" t="s">
        <v>660</v>
      </c>
      <c r="G102" s="194"/>
      <c r="H102" s="197">
        <v>45</v>
      </c>
      <c r="I102" s="198"/>
      <c r="J102" s="194"/>
      <c r="K102" s="194"/>
      <c r="L102" s="199"/>
      <c r="M102" s="200"/>
      <c r="N102" s="201"/>
      <c r="O102" s="201"/>
      <c r="P102" s="201"/>
      <c r="Q102" s="201"/>
      <c r="R102" s="201"/>
      <c r="S102" s="201"/>
      <c r="T102" s="202"/>
      <c r="AT102" s="203" t="s">
        <v>133</v>
      </c>
      <c r="AU102" s="203" t="s">
        <v>81</v>
      </c>
      <c r="AV102" s="13" t="s">
        <v>81</v>
      </c>
      <c r="AW102" s="13" t="s">
        <v>33</v>
      </c>
      <c r="AX102" s="13" t="s">
        <v>79</v>
      </c>
      <c r="AY102" s="203" t="s">
        <v>120</v>
      </c>
    </row>
    <row r="103" spans="1:65" s="2" customFormat="1" ht="16.5" customHeight="1">
      <c r="A103" s="34"/>
      <c r="B103" s="35"/>
      <c r="C103" s="218" t="s">
        <v>161</v>
      </c>
      <c r="D103" s="218" t="s">
        <v>444</v>
      </c>
      <c r="E103" s="219" t="s">
        <v>661</v>
      </c>
      <c r="F103" s="220" t="s">
        <v>662</v>
      </c>
      <c r="G103" s="221" t="s">
        <v>137</v>
      </c>
      <c r="H103" s="222">
        <v>45</v>
      </c>
      <c r="I103" s="223"/>
      <c r="J103" s="224">
        <f>ROUND(I103*H103,2)</f>
        <v>0</v>
      </c>
      <c r="K103" s="220" t="s">
        <v>19</v>
      </c>
      <c r="L103" s="225"/>
      <c r="M103" s="226" t="s">
        <v>19</v>
      </c>
      <c r="N103" s="227" t="s">
        <v>42</v>
      </c>
      <c r="O103" s="64"/>
      <c r="P103" s="182">
        <f>O103*H103</f>
        <v>0</v>
      </c>
      <c r="Q103" s="182">
        <v>2E-3</v>
      </c>
      <c r="R103" s="182">
        <f>Q103*H103</f>
        <v>0.09</v>
      </c>
      <c r="S103" s="182">
        <v>0</v>
      </c>
      <c r="T103" s="183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4" t="s">
        <v>175</v>
      </c>
      <c r="AT103" s="184" t="s">
        <v>444</v>
      </c>
      <c r="AU103" s="184" t="s">
        <v>81</v>
      </c>
      <c r="AY103" s="17" t="s">
        <v>120</v>
      </c>
      <c r="BE103" s="185">
        <f>IF(N103="základní",J103,0)</f>
        <v>0</v>
      </c>
      <c r="BF103" s="185">
        <f>IF(N103="snížená",J103,0)</f>
        <v>0</v>
      </c>
      <c r="BG103" s="185">
        <f>IF(N103="zákl. přenesená",J103,0)</f>
        <v>0</v>
      </c>
      <c r="BH103" s="185">
        <f>IF(N103="sníž. přenesená",J103,0)</f>
        <v>0</v>
      </c>
      <c r="BI103" s="185">
        <f>IF(N103="nulová",J103,0)</f>
        <v>0</v>
      </c>
      <c r="BJ103" s="17" t="s">
        <v>79</v>
      </c>
      <c r="BK103" s="185">
        <f>ROUND(I103*H103,2)</f>
        <v>0</v>
      </c>
      <c r="BL103" s="17" t="s">
        <v>127</v>
      </c>
      <c r="BM103" s="184" t="s">
        <v>663</v>
      </c>
    </row>
    <row r="104" spans="1:65" s="2" customFormat="1">
      <c r="A104" s="34"/>
      <c r="B104" s="35"/>
      <c r="C104" s="36"/>
      <c r="D104" s="186" t="s">
        <v>129</v>
      </c>
      <c r="E104" s="36"/>
      <c r="F104" s="187" t="s">
        <v>662</v>
      </c>
      <c r="G104" s="36"/>
      <c r="H104" s="36"/>
      <c r="I104" s="188"/>
      <c r="J104" s="36"/>
      <c r="K104" s="36"/>
      <c r="L104" s="39"/>
      <c r="M104" s="189"/>
      <c r="N104" s="190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129</v>
      </c>
      <c r="AU104" s="17" t="s">
        <v>81</v>
      </c>
    </row>
    <row r="105" spans="1:65" s="13" customFormat="1">
      <c r="B105" s="193"/>
      <c r="C105" s="194"/>
      <c r="D105" s="186" t="s">
        <v>133</v>
      </c>
      <c r="E105" s="195" t="s">
        <v>19</v>
      </c>
      <c r="F105" s="196" t="s">
        <v>660</v>
      </c>
      <c r="G105" s="194"/>
      <c r="H105" s="197">
        <v>45</v>
      </c>
      <c r="I105" s="198"/>
      <c r="J105" s="194"/>
      <c r="K105" s="194"/>
      <c r="L105" s="199"/>
      <c r="M105" s="200"/>
      <c r="N105" s="201"/>
      <c r="O105" s="201"/>
      <c r="P105" s="201"/>
      <c r="Q105" s="201"/>
      <c r="R105" s="201"/>
      <c r="S105" s="201"/>
      <c r="T105" s="202"/>
      <c r="AT105" s="203" t="s">
        <v>133</v>
      </c>
      <c r="AU105" s="203" t="s">
        <v>81</v>
      </c>
      <c r="AV105" s="13" t="s">
        <v>81</v>
      </c>
      <c r="AW105" s="13" t="s">
        <v>33</v>
      </c>
      <c r="AX105" s="13" t="s">
        <v>79</v>
      </c>
      <c r="AY105" s="203" t="s">
        <v>120</v>
      </c>
    </row>
    <row r="106" spans="1:65" s="2" customFormat="1" ht="16.5" customHeight="1">
      <c r="A106" s="34"/>
      <c r="B106" s="35"/>
      <c r="C106" s="173" t="s">
        <v>168</v>
      </c>
      <c r="D106" s="173" t="s">
        <v>122</v>
      </c>
      <c r="E106" s="174" t="s">
        <v>664</v>
      </c>
      <c r="F106" s="175" t="s">
        <v>665</v>
      </c>
      <c r="G106" s="176" t="s">
        <v>137</v>
      </c>
      <c r="H106" s="177">
        <v>15</v>
      </c>
      <c r="I106" s="178"/>
      <c r="J106" s="179">
        <f>ROUND(I106*H106,2)</f>
        <v>0</v>
      </c>
      <c r="K106" s="175" t="s">
        <v>126</v>
      </c>
      <c r="L106" s="39"/>
      <c r="M106" s="180" t="s">
        <v>19</v>
      </c>
      <c r="N106" s="181" t="s">
        <v>42</v>
      </c>
      <c r="O106" s="64"/>
      <c r="P106" s="182">
        <f>O106*H106</f>
        <v>0</v>
      </c>
      <c r="Q106" s="182">
        <v>0</v>
      </c>
      <c r="R106" s="182">
        <f>Q106*H106</f>
        <v>0</v>
      </c>
      <c r="S106" s="182">
        <v>0</v>
      </c>
      <c r="T106" s="183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4" t="s">
        <v>127</v>
      </c>
      <c r="AT106" s="184" t="s">
        <v>122</v>
      </c>
      <c r="AU106" s="184" t="s">
        <v>81</v>
      </c>
      <c r="AY106" s="17" t="s">
        <v>120</v>
      </c>
      <c r="BE106" s="185">
        <f>IF(N106="základní",J106,0)</f>
        <v>0</v>
      </c>
      <c r="BF106" s="185">
        <f>IF(N106="snížená",J106,0)</f>
        <v>0</v>
      </c>
      <c r="BG106" s="185">
        <f>IF(N106="zákl. přenesená",J106,0)</f>
        <v>0</v>
      </c>
      <c r="BH106" s="185">
        <f>IF(N106="sníž. přenesená",J106,0)</f>
        <v>0</v>
      </c>
      <c r="BI106" s="185">
        <f>IF(N106="nulová",J106,0)</f>
        <v>0</v>
      </c>
      <c r="BJ106" s="17" t="s">
        <v>79</v>
      </c>
      <c r="BK106" s="185">
        <f>ROUND(I106*H106,2)</f>
        <v>0</v>
      </c>
      <c r="BL106" s="17" t="s">
        <v>127</v>
      </c>
      <c r="BM106" s="184" t="s">
        <v>666</v>
      </c>
    </row>
    <row r="107" spans="1:65" s="2" customFormat="1">
      <c r="A107" s="34"/>
      <c r="B107" s="35"/>
      <c r="C107" s="36"/>
      <c r="D107" s="186" t="s">
        <v>129</v>
      </c>
      <c r="E107" s="36"/>
      <c r="F107" s="187" t="s">
        <v>667</v>
      </c>
      <c r="G107" s="36"/>
      <c r="H107" s="36"/>
      <c r="I107" s="188"/>
      <c r="J107" s="36"/>
      <c r="K107" s="36"/>
      <c r="L107" s="39"/>
      <c r="M107" s="189"/>
      <c r="N107" s="190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129</v>
      </c>
      <c r="AU107" s="17" t="s">
        <v>81</v>
      </c>
    </row>
    <row r="108" spans="1:65" s="2" customFormat="1">
      <c r="A108" s="34"/>
      <c r="B108" s="35"/>
      <c r="C108" s="36"/>
      <c r="D108" s="191" t="s">
        <v>131</v>
      </c>
      <c r="E108" s="36"/>
      <c r="F108" s="192" t="s">
        <v>668</v>
      </c>
      <c r="G108" s="36"/>
      <c r="H108" s="36"/>
      <c r="I108" s="188"/>
      <c r="J108" s="36"/>
      <c r="K108" s="36"/>
      <c r="L108" s="39"/>
      <c r="M108" s="189"/>
      <c r="N108" s="190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131</v>
      </c>
      <c r="AU108" s="17" t="s">
        <v>81</v>
      </c>
    </row>
    <row r="109" spans="1:65" s="2" customFormat="1" ht="19.5">
      <c r="A109" s="34"/>
      <c r="B109" s="35"/>
      <c r="C109" s="36"/>
      <c r="D109" s="186" t="s">
        <v>409</v>
      </c>
      <c r="E109" s="36"/>
      <c r="F109" s="207" t="s">
        <v>669</v>
      </c>
      <c r="G109" s="36"/>
      <c r="H109" s="36"/>
      <c r="I109" s="188"/>
      <c r="J109" s="36"/>
      <c r="K109" s="36"/>
      <c r="L109" s="39"/>
      <c r="M109" s="189"/>
      <c r="N109" s="190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409</v>
      </c>
      <c r="AU109" s="17" t="s">
        <v>81</v>
      </c>
    </row>
    <row r="110" spans="1:65" s="2" customFormat="1" ht="16.5" customHeight="1">
      <c r="A110" s="34"/>
      <c r="B110" s="35"/>
      <c r="C110" s="173" t="s">
        <v>175</v>
      </c>
      <c r="D110" s="173" t="s">
        <v>122</v>
      </c>
      <c r="E110" s="174" t="s">
        <v>670</v>
      </c>
      <c r="F110" s="175" t="s">
        <v>671</v>
      </c>
      <c r="G110" s="176" t="s">
        <v>137</v>
      </c>
      <c r="H110" s="177">
        <v>15</v>
      </c>
      <c r="I110" s="178"/>
      <c r="J110" s="179">
        <f>ROUND(I110*H110,2)</f>
        <v>0</v>
      </c>
      <c r="K110" s="175" t="s">
        <v>126</v>
      </c>
      <c r="L110" s="39"/>
      <c r="M110" s="180" t="s">
        <v>19</v>
      </c>
      <c r="N110" s="181" t="s">
        <v>42</v>
      </c>
      <c r="O110" s="64"/>
      <c r="P110" s="182">
        <f>O110*H110</f>
        <v>0</v>
      </c>
      <c r="Q110" s="182">
        <v>2.0799999999999998E-3</v>
      </c>
      <c r="R110" s="182">
        <f>Q110*H110</f>
        <v>3.1199999999999999E-2</v>
      </c>
      <c r="S110" s="182">
        <v>0</v>
      </c>
      <c r="T110" s="183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4" t="s">
        <v>127</v>
      </c>
      <c r="AT110" s="184" t="s">
        <v>122</v>
      </c>
      <c r="AU110" s="184" t="s">
        <v>81</v>
      </c>
      <c r="AY110" s="17" t="s">
        <v>120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17" t="s">
        <v>79</v>
      </c>
      <c r="BK110" s="185">
        <f>ROUND(I110*H110,2)</f>
        <v>0</v>
      </c>
      <c r="BL110" s="17" t="s">
        <v>127</v>
      </c>
      <c r="BM110" s="184" t="s">
        <v>672</v>
      </c>
    </row>
    <row r="111" spans="1:65" s="2" customFormat="1">
      <c r="A111" s="34"/>
      <c r="B111" s="35"/>
      <c r="C111" s="36"/>
      <c r="D111" s="186" t="s">
        <v>129</v>
      </c>
      <c r="E111" s="36"/>
      <c r="F111" s="187" t="s">
        <v>673</v>
      </c>
      <c r="G111" s="36"/>
      <c r="H111" s="36"/>
      <c r="I111" s="188"/>
      <c r="J111" s="36"/>
      <c r="K111" s="36"/>
      <c r="L111" s="39"/>
      <c r="M111" s="189"/>
      <c r="N111" s="190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129</v>
      </c>
      <c r="AU111" s="17" t="s">
        <v>81</v>
      </c>
    </row>
    <row r="112" spans="1:65" s="2" customFormat="1">
      <c r="A112" s="34"/>
      <c r="B112" s="35"/>
      <c r="C112" s="36"/>
      <c r="D112" s="191" t="s">
        <v>131</v>
      </c>
      <c r="E112" s="36"/>
      <c r="F112" s="192" t="s">
        <v>674</v>
      </c>
      <c r="G112" s="36"/>
      <c r="H112" s="36"/>
      <c r="I112" s="188"/>
      <c r="J112" s="36"/>
      <c r="K112" s="36"/>
      <c r="L112" s="39"/>
      <c r="M112" s="189"/>
      <c r="N112" s="190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131</v>
      </c>
      <c r="AU112" s="17" t="s">
        <v>81</v>
      </c>
    </row>
    <row r="113" spans="1:65" s="2" customFormat="1" ht="19.5">
      <c r="A113" s="34"/>
      <c r="B113" s="35"/>
      <c r="C113" s="36"/>
      <c r="D113" s="186" t="s">
        <v>409</v>
      </c>
      <c r="E113" s="36"/>
      <c r="F113" s="207" t="s">
        <v>675</v>
      </c>
      <c r="G113" s="36"/>
      <c r="H113" s="36"/>
      <c r="I113" s="188"/>
      <c r="J113" s="36"/>
      <c r="K113" s="36"/>
      <c r="L113" s="39"/>
      <c r="M113" s="189"/>
      <c r="N113" s="190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409</v>
      </c>
      <c r="AU113" s="17" t="s">
        <v>81</v>
      </c>
    </row>
    <row r="114" spans="1:65" s="13" customFormat="1">
      <c r="B114" s="193"/>
      <c r="C114" s="194"/>
      <c r="D114" s="186" t="s">
        <v>133</v>
      </c>
      <c r="E114" s="195" t="s">
        <v>19</v>
      </c>
      <c r="F114" s="196" t="s">
        <v>642</v>
      </c>
      <c r="G114" s="194"/>
      <c r="H114" s="197">
        <v>15</v>
      </c>
      <c r="I114" s="198"/>
      <c r="J114" s="194"/>
      <c r="K114" s="194"/>
      <c r="L114" s="199"/>
      <c r="M114" s="200"/>
      <c r="N114" s="201"/>
      <c r="O114" s="201"/>
      <c r="P114" s="201"/>
      <c r="Q114" s="201"/>
      <c r="R114" s="201"/>
      <c r="S114" s="201"/>
      <c r="T114" s="202"/>
      <c r="AT114" s="203" t="s">
        <v>133</v>
      </c>
      <c r="AU114" s="203" t="s">
        <v>81</v>
      </c>
      <c r="AV114" s="13" t="s">
        <v>81</v>
      </c>
      <c r="AW114" s="13" t="s">
        <v>33</v>
      </c>
      <c r="AX114" s="13" t="s">
        <v>79</v>
      </c>
      <c r="AY114" s="203" t="s">
        <v>120</v>
      </c>
    </row>
    <row r="115" spans="1:65" s="2" customFormat="1" ht="16.5" customHeight="1">
      <c r="A115" s="34"/>
      <c r="B115" s="35"/>
      <c r="C115" s="173" t="s">
        <v>182</v>
      </c>
      <c r="D115" s="173" t="s">
        <v>122</v>
      </c>
      <c r="E115" s="174" t="s">
        <v>676</v>
      </c>
      <c r="F115" s="175" t="s">
        <v>677</v>
      </c>
      <c r="G115" s="176" t="s">
        <v>125</v>
      </c>
      <c r="H115" s="177">
        <v>15</v>
      </c>
      <c r="I115" s="178"/>
      <c r="J115" s="179">
        <f>ROUND(I115*H115,2)</f>
        <v>0</v>
      </c>
      <c r="K115" s="175" t="s">
        <v>126</v>
      </c>
      <c r="L115" s="39"/>
      <c r="M115" s="180" t="s">
        <v>19</v>
      </c>
      <c r="N115" s="181" t="s">
        <v>42</v>
      </c>
      <c r="O115" s="64"/>
      <c r="P115" s="182">
        <f>O115*H115</f>
        <v>0</v>
      </c>
      <c r="Q115" s="182">
        <v>0</v>
      </c>
      <c r="R115" s="182">
        <f>Q115*H115</f>
        <v>0</v>
      </c>
      <c r="S115" s="182">
        <v>0</v>
      </c>
      <c r="T115" s="183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4" t="s">
        <v>127</v>
      </c>
      <c r="AT115" s="184" t="s">
        <v>122</v>
      </c>
      <c r="AU115" s="184" t="s">
        <v>81</v>
      </c>
      <c r="AY115" s="17" t="s">
        <v>120</v>
      </c>
      <c r="BE115" s="185">
        <f>IF(N115="základní",J115,0)</f>
        <v>0</v>
      </c>
      <c r="BF115" s="185">
        <f>IF(N115="snížená",J115,0)</f>
        <v>0</v>
      </c>
      <c r="BG115" s="185">
        <f>IF(N115="zákl. přenesená",J115,0)</f>
        <v>0</v>
      </c>
      <c r="BH115" s="185">
        <f>IF(N115="sníž. přenesená",J115,0)</f>
        <v>0</v>
      </c>
      <c r="BI115" s="185">
        <f>IF(N115="nulová",J115,0)</f>
        <v>0</v>
      </c>
      <c r="BJ115" s="17" t="s">
        <v>79</v>
      </c>
      <c r="BK115" s="185">
        <f>ROUND(I115*H115,2)</f>
        <v>0</v>
      </c>
      <c r="BL115" s="17" t="s">
        <v>127</v>
      </c>
      <c r="BM115" s="184" t="s">
        <v>678</v>
      </c>
    </row>
    <row r="116" spans="1:65" s="2" customFormat="1">
      <c r="A116" s="34"/>
      <c r="B116" s="35"/>
      <c r="C116" s="36"/>
      <c r="D116" s="186" t="s">
        <v>129</v>
      </c>
      <c r="E116" s="36"/>
      <c r="F116" s="187" t="s">
        <v>679</v>
      </c>
      <c r="G116" s="36"/>
      <c r="H116" s="36"/>
      <c r="I116" s="188"/>
      <c r="J116" s="36"/>
      <c r="K116" s="36"/>
      <c r="L116" s="39"/>
      <c r="M116" s="189"/>
      <c r="N116" s="190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129</v>
      </c>
      <c r="AU116" s="17" t="s">
        <v>81</v>
      </c>
    </row>
    <row r="117" spans="1:65" s="2" customFormat="1">
      <c r="A117" s="34"/>
      <c r="B117" s="35"/>
      <c r="C117" s="36"/>
      <c r="D117" s="191" t="s">
        <v>131</v>
      </c>
      <c r="E117" s="36"/>
      <c r="F117" s="192" t="s">
        <v>680</v>
      </c>
      <c r="G117" s="36"/>
      <c r="H117" s="36"/>
      <c r="I117" s="188"/>
      <c r="J117" s="36"/>
      <c r="K117" s="36"/>
      <c r="L117" s="39"/>
      <c r="M117" s="189"/>
      <c r="N117" s="190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131</v>
      </c>
      <c r="AU117" s="17" t="s">
        <v>81</v>
      </c>
    </row>
    <row r="118" spans="1:65" s="2" customFormat="1" ht="19.5">
      <c r="A118" s="34"/>
      <c r="B118" s="35"/>
      <c r="C118" s="36"/>
      <c r="D118" s="186" t="s">
        <v>409</v>
      </c>
      <c r="E118" s="36"/>
      <c r="F118" s="207" t="s">
        <v>681</v>
      </c>
      <c r="G118" s="36"/>
      <c r="H118" s="36"/>
      <c r="I118" s="188"/>
      <c r="J118" s="36"/>
      <c r="K118" s="36"/>
      <c r="L118" s="39"/>
      <c r="M118" s="189"/>
      <c r="N118" s="190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409</v>
      </c>
      <c r="AU118" s="17" t="s">
        <v>81</v>
      </c>
    </row>
    <row r="119" spans="1:65" s="13" customFormat="1">
      <c r="B119" s="193"/>
      <c r="C119" s="194"/>
      <c r="D119" s="186" t="s">
        <v>133</v>
      </c>
      <c r="E119" s="195" t="s">
        <v>19</v>
      </c>
      <c r="F119" s="196" t="s">
        <v>682</v>
      </c>
      <c r="G119" s="194"/>
      <c r="H119" s="197">
        <v>15</v>
      </c>
      <c r="I119" s="198"/>
      <c r="J119" s="194"/>
      <c r="K119" s="194"/>
      <c r="L119" s="199"/>
      <c r="M119" s="200"/>
      <c r="N119" s="201"/>
      <c r="O119" s="201"/>
      <c r="P119" s="201"/>
      <c r="Q119" s="201"/>
      <c r="R119" s="201"/>
      <c r="S119" s="201"/>
      <c r="T119" s="202"/>
      <c r="AT119" s="203" t="s">
        <v>133</v>
      </c>
      <c r="AU119" s="203" t="s">
        <v>81</v>
      </c>
      <c r="AV119" s="13" t="s">
        <v>81</v>
      </c>
      <c r="AW119" s="13" t="s">
        <v>33</v>
      </c>
      <c r="AX119" s="13" t="s">
        <v>79</v>
      </c>
      <c r="AY119" s="203" t="s">
        <v>120</v>
      </c>
    </row>
    <row r="120" spans="1:65" s="2" customFormat="1" ht="16.5" customHeight="1">
      <c r="A120" s="34"/>
      <c r="B120" s="35"/>
      <c r="C120" s="173" t="s">
        <v>189</v>
      </c>
      <c r="D120" s="173" t="s">
        <v>122</v>
      </c>
      <c r="E120" s="174" t="s">
        <v>683</v>
      </c>
      <c r="F120" s="175" t="s">
        <v>684</v>
      </c>
      <c r="G120" s="176" t="s">
        <v>339</v>
      </c>
      <c r="H120" s="177">
        <v>0.9</v>
      </c>
      <c r="I120" s="178"/>
      <c r="J120" s="179">
        <f>ROUND(I120*H120,2)</f>
        <v>0</v>
      </c>
      <c r="K120" s="175" t="s">
        <v>126</v>
      </c>
      <c r="L120" s="39"/>
      <c r="M120" s="180" t="s">
        <v>19</v>
      </c>
      <c r="N120" s="181" t="s">
        <v>42</v>
      </c>
      <c r="O120" s="64"/>
      <c r="P120" s="182">
        <f>O120*H120</f>
        <v>0</v>
      </c>
      <c r="Q120" s="182">
        <v>0</v>
      </c>
      <c r="R120" s="182">
        <f>Q120*H120</f>
        <v>0</v>
      </c>
      <c r="S120" s="182">
        <v>0</v>
      </c>
      <c r="T120" s="183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4" t="s">
        <v>127</v>
      </c>
      <c r="AT120" s="184" t="s">
        <v>122</v>
      </c>
      <c r="AU120" s="184" t="s">
        <v>81</v>
      </c>
      <c r="AY120" s="17" t="s">
        <v>120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17" t="s">
        <v>79</v>
      </c>
      <c r="BK120" s="185">
        <f>ROUND(I120*H120,2)</f>
        <v>0</v>
      </c>
      <c r="BL120" s="17" t="s">
        <v>127</v>
      </c>
      <c r="BM120" s="184" t="s">
        <v>685</v>
      </c>
    </row>
    <row r="121" spans="1:65" s="2" customFormat="1">
      <c r="A121" s="34"/>
      <c r="B121" s="35"/>
      <c r="C121" s="36"/>
      <c r="D121" s="186" t="s">
        <v>129</v>
      </c>
      <c r="E121" s="36"/>
      <c r="F121" s="187" t="s">
        <v>686</v>
      </c>
      <c r="G121" s="36"/>
      <c r="H121" s="36"/>
      <c r="I121" s="188"/>
      <c r="J121" s="36"/>
      <c r="K121" s="36"/>
      <c r="L121" s="39"/>
      <c r="M121" s="189"/>
      <c r="N121" s="190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129</v>
      </c>
      <c r="AU121" s="17" t="s">
        <v>81</v>
      </c>
    </row>
    <row r="122" spans="1:65" s="2" customFormat="1">
      <c r="A122" s="34"/>
      <c r="B122" s="35"/>
      <c r="C122" s="36"/>
      <c r="D122" s="191" t="s">
        <v>131</v>
      </c>
      <c r="E122" s="36"/>
      <c r="F122" s="192" t="s">
        <v>687</v>
      </c>
      <c r="G122" s="36"/>
      <c r="H122" s="36"/>
      <c r="I122" s="188"/>
      <c r="J122" s="36"/>
      <c r="K122" s="36"/>
      <c r="L122" s="39"/>
      <c r="M122" s="189"/>
      <c r="N122" s="190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131</v>
      </c>
      <c r="AU122" s="17" t="s">
        <v>81</v>
      </c>
    </row>
    <row r="123" spans="1:65" s="2" customFormat="1" ht="19.5">
      <c r="A123" s="34"/>
      <c r="B123" s="35"/>
      <c r="C123" s="36"/>
      <c r="D123" s="186" t="s">
        <v>409</v>
      </c>
      <c r="E123" s="36"/>
      <c r="F123" s="207" t="s">
        <v>688</v>
      </c>
      <c r="G123" s="36"/>
      <c r="H123" s="36"/>
      <c r="I123" s="188"/>
      <c r="J123" s="36"/>
      <c r="K123" s="36"/>
      <c r="L123" s="39"/>
      <c r="M123" s="189"/>
      <c r="N123" s="190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409</v>
      </c>
      <c r="AU123" s="17" t="s">
        <v>81</v>
      </c>
    </row>
    <row r="124" spans="1:65" s="13" customFormat="1">
      <c r="B124" s="193"/>
      <c r="C124" s="194"/>
      <c r="D124" s="186" t="s">
        <v>133</v>
      </c>
      <c r="E124" s="195" t="s">
        <v>19</v>
      </c>
      <c r="F124" s="196" t="s">
        <v>689</v>
      </c>
      <c r="G124" s="194"/>
      <c r="H124" s="197">
        <v>0.9</v>
      </c>
      <c r="I124" s="198"/>
      <c r="J124" s="194"/>
      <c r="K124" s="194"/>
      <c r="L124" s="199"/>
      <c r="M124" s="200"/>
      <c r="N124" s="201"/>
      <c r="O124" s="201"/>
      <c r="P124" s="201"/>
      <c r="Q124" s="201"/>
      <c r="R124" s="201"/>
      <c r="S124" s="201"/>
      <c r="T124" s="202"/>
      <c r="AT124" s="203" t="s">
        <v>133</v>
      </c>
      <c r="AU124" s="203" t="s">
        <v>81</v>
      </c>
      <c r="AV124" s="13" t="s">
        <v>81</v>
      </c>
      <c r="AW124" s="13" t="s">
        <v>33</v>
      </c>
      <c r="AX124" s="13" t="s">
        <v>79</v>
      </c>
      <c r="AY124" s="203" t="s">
        <v>120</v>
      </c>
    </row>
    <row r="125" spans="1:65" s="12" customFormat="1" ht="22.9" customHeight="1">
      <c r="B125" s="157"/>
      <c r="C125" s="158"/>
      <c r="D125" s="159" t="s">
        <v>70</v>
      </c>
      <c r="E125" s="171" t="s">
        <v>628</v>
      </c>
      <c r="F125" s="171" t="s">
        <v>629</v>
      </c>
      <c r="G125" s="158"/>
      <c r="H125" s="158"/>
      <c r="I125" s="161"/>
      <c r="J125" s="172">
        <f>BK125</f>
        <v>0</v>
      </c>
      <c r="K125" s="158"/>
      <c r="L125" s="163"/>
      <c r="M125" s="164"/>
      <c r="N125" s="165"/>
      <c r="O125" s="165"/>
      <c r="P125" s="166">
        <f>SUM(P126:P128)</f>
        <v>0</v>
      </c>
      <c r="Q125" s="165"/>
      <c r="R125" s="166">
        <f>SUM(R126:R128)</f>
        <v>0</v>
      </c>
      <c r="S125" s="165"/>
      <c r="T125" s="167">
        <f>SUM(T126:T128)</f>
        <v>0</v>
      </c>
      <c r="AR125" s="168" t="s">
        <v>79</v>
      </c>
      <c r="AT125" s="169" t="s">
        <v>70</v>
      </c>
      <c r="AU125" s="169" t="s">
        <v>79</v>
      </c>
      <c r="AY125" s="168" t="s">
        <v>120</v>
      </c>
      <c r="BK125" s="170">
        <f>SUM(BK126:BK128)</f>
        <v>0</v>
      </c>
    </row>
    <row r="126" spans="1:65" s="2" customFormat="1" ht="16.5" customHeight="1">
      <c r="A126" s="34"/>
      <c r="B126" s="35"/>
      <c r="C126" s="173" t="s">
        <v>194</v>
      </c>
      <c r="D126" s="173" t="s">
        <v>122</v>
      </c>
      <c r="E126" s="174" t="s">
        <v>690</v>
      </c>
      <c r="F126" s="175" t="s">
        <v>691</v>
      </c>
      <c r="G126" s="176" t="s">
        <v>325</v>
      </c>
      <c r="H126" s="177">
        <v>0.53800000000000003</v>
      </c>
      <c r="I126" s="178"/>
      <c r="J126" s="179">
        <f>ROUND(I126*H126,2)</f>
        <v>0</v>
      </c>
      <c r="K126" s="175" t="s">
        <v>126</v>
      </c>
      <c r="L126" s="39"/>
      <c r="M126" s="180" t="s">
        <v>19</v>
      </c>
      <c r="N126" s="181" t="s">
        <v>42</v>
      </c>
      <c r="O126" s="64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4" t="s">
        <v>127</v>
      </c>
      <c r="AT126" s="184" t="s">
        <v>122</v>
      </c>
      <c r="AU126" s="184" t="s">
        <v>81</v>
      </c>
      <c r="AY126" s="17" t="s">
        <v>120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7" t="s">
        <v>79</v>
      </c>
      <c r="BK126" s="185">
        <f>ROUND(I126*H126,2)</f>
        <v>0</v>
      </c>
      <c r="BL126" s="17" t="s">
        <v>127</v>
      </c>
      <c r="BM126" s="184" t="s">
        <v>692</v>
      </c>
    </row>
    <row r="127" spans="1:65" s="2" customFormat="1">
      <c r="A127" s="34"/>
      <c r="B127" s="35"/>
      <c r="C127" s="36"/>
      <c r="D127" s="186" t="s">
        <v>129</v>
      </c>
      <c r="E127" s="36"/>
      <c r="F127" s="187" t="s">
        <v>693</v>
      </c>
      <c r="G127" s="36"/>
      <c r="H127" s="36"/>
      <c r="I127" s="188"/>
      <c r="J127" s="36"/>
      <c r="K127" s="36"/>
      <c r="L127" s="39"/>
      <c r="M127" s="189"/>
      <c r="N127" s="190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129</v>
      </c>
      <c r="AU127" s="17" t="s">
        <v>81</v>
      </c>
    </row>
    <row r="128" spans="1:65" s="2" customFormat="1">
      <c r="A128" s="34"/>
      <c r="B128" s="35"/>
      <c r="C128" s="36"/>
      <c r="D128" s="191" t="s">
        <v>131</v>
      </c>
      <c r="E128" s="36"/>
      <c r="F128" s="192" t="s">
        <v>694</v>
      </c>
      <c r="G128" s="36"/>
      <c r="H128" s="36"/>
      <c r="I128" s="188"/>
      <c r="J128" s="36"/>
      <c r="K128" s="36"/>
      <c r="L128" s="39"/>
      <c r="M128" s="228"/>
      <c r="N128" s="229"/>
      <c r="O128" s="230"/>
      <c r="P128" s="230"/>
      <c r="Q128" s="230"/>
      <c r="R128" s="230"/>
      <c r="S128" s="230"/>
      <c r="T128" s="231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131</v>
      </c>
      <c r="AU128" s="17" t="s">
        <v>81</v>
      </c>
    </row>
    <row r="129" spans="1:31" s="2" customFormat="1" ht="6.95" customHeight="1">
      <c r="A129" s="34"/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39"/>
      <c r="M129" s="34"/>
      <c r="O129" s="34"/>
      <c r="P129" s="34"/>
      <c r="Q129" s="34"/>
      <c r="R129" s="3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</sheetData>
  <sheetProtection algorithmName="SHA-512" hashValue="fJA/Jocdi/7xLzAymqxQQ5Rg6rWJpN+g/on+pGZWjPaK0wDVJbfG74WczEXFH0t/hSLcUXrA7EmMvFBXE+LLsg==" saltValue="ustEHYAy/l6QNpCZu+gQ7b6os8GALl2lplRLcv9cCWqA98M6qppaqURAO9KIoEHErGlqafeB/w1yrRKqSvH65g==" spinCount="100000" sheet="1" objects="1" scenarios="1" formatColumns="0" formatRows="0" autoFilter="0"/>
  <autoFilter ref="C81:K128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7" r:id="rId1"/>
    <hyperlink ref="F91" r:id="rId2"/>
    <hyperlink ref="F98" r:id="rId3"/>
    <hyperlink ref="F108" r:id="rId4"/>
    <hyperlink ref="F112" r:id="rId5"/>
    <hyperlink ref="F117" r:id="rId6"/>
    <hyperlink ref="F122" r:id="rId7"/>
    <hyperlink ref="F128" r:id="rId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1"/>
  <sheetViews>
    <sheetView showGridLines="0" topLeftCell="A98" workbookViewId="0">
      <selection activeCell="V85" sqref="V85"/>
    </sheetView>
  </sheetViews>
  <sheetFormatPr defaultRowHeight="11.25"/>
  <cols>
    <col min="1" max="1" width="8.33203125" style="316" customWidth="1"/>
    <col min="2" max="2" width="1.1640625" style="316" customWidth="1"/>
    <col min="3" max="3" width="4.1640625" style="316" customWidth="1"/>
    <col min="4" max="4" width="4.33203125" style="316" customWidth="1"/>
    <col min="5" max="5" width="17.1640625" style="316" customWidth="1"/>
    <col min="6" max="6" width="100.83203125" style="316" customWidth="1"/>
    <col min="7" max="7" width="7.5" style="316" customWidth="1"/>
    <col min="8" max="8" width="14" style="316" customWidth="1"/>
    <col min="9" max="9" width="15.83203125" style="409" customWidth="1"/>
    <col min="10" max="11" width="22.33203125" style="316" customWidth="1"/>
    <col min="12" max="12" width="9.33203125" style="316" customWidth="1"/>
    <col min="13" max="13" width="10.83203125" style="316" hidden="1" customWidth="1"/>
    <col min="14" max="14" width="9.33203125" style="316" hidden="1"/>
    <col min="15" max="20" width="14.1640625" style="316" hidden="1" customWidth="1"/>
    <col min="21" max="21" width="16.33203125" style="316" hidden="1" customWidth="1"/>
    <col min="22" max="22" width="12.33203125" style="316" customWidth="1"/>
    <col min="23" max="23" width="16.33203125" style="316" customWidth="1"/>
    <col min="24" max="24" width="12.33203125" style="316" customWidth="1"/>
    <col min="25" max="25" width="15" style="316" customWidth="1"/>
    <col min="26" max="26" width="11" style="316" customWidth="1"/>
    <col min="27" max="27" width="15" style="316" customWidth="1"/>
    <col min="28" max="28" width="16.33203125" style="316" customWidth="1"/>
    <col min="29" max="29" width="11" style="316" customWidth="1"/>
    <col min="30" max="30" width="15" style="316" customWidth="1"/>
    <col min="31" max="31" width="16.33203125" style="316" customWidth="1"/>
    <col min="32" max="16384" width="9.33203125" style="316"/>
  </cols>
  <sheetData>
    <row r="2" spans="1:46" ht="36.950000000000003" customHeight="1">
      <c r="L2" s="333"/>
      <c r="M2" s="333"/>
      <c r="N2" s="333"/>
      <c r="O2" s="333"/>
      <c r="P2" s="333"/>
      <c r="Q2" s="333"/>
      <c r="R2" s="333"/>
      <c r="S2" s="333"/>
      <c r="T2" s="333"/>
      <c r="U2" s="333"/>
      <c r="V2" s="333"/>
      <c r="AT2" s="382" t="s">
        <v>95</v>
      </c>
    </row>
    <row r="3" spans="1:46" ht="6.95" customHeight="1">
      <c r="B3" s="18"/>
      <c r="C3" s="19"/>
      <c r="D3" s="19"/>
      <c r="E3" s="19"/>
      <c r="F3" s="19"/>
      <c r="G3" s="19"/>
      <c r="H3" s="19"/>
      <c r="I3" s="410"/>
      <c r="J3" s="19"/>
      <c r="K3" s="19"/>
      <c r="L3" s="21"/>
      <c r="AT3" s="382" t="s">
        <v>81</v>
      </c>
    </row>
    <row r="4" spans="1:46" ht="24.95" customHeight="1">
      <c r="B4" s="21"/>
      <c r="D4" s="23" t="s">
        <v>96</v>
      </c>
      <c r="L4" s="21"/>
      <c r="M4" s="383" t="s">
        <v>10</v>
      </c>
      <c r="AT4" s="382" t="s">
        <v>4</v>
      </c>
    </row>
    <row r="5" spans="1:46" ht="6.95" customHeight="1">
      <c r="B5" s="21"/>
      <c r="L5" s="21"/>
    </row>
    <row r="6" spans="1:46" ht="12" customHeight="1">
      <c r="B6" s="21"/>
      <c r="D6" s="319" t="s">
        <v>16</v>
      </c>
      <c r="L6" s="21"/>
    </row>
    <row r="7" spans="1:46" ht="16.5" customHeight="1">
      <c r="B7" s="21"/>
      <c r="E7" s="362" t="str">
        <f>'Rekapitulace stavby'!K6</f>
        <v>Podolský potok, Heřmanův Městec, těžení sedimentů, oprava úpravy, ř. km 12,300-12,565</v>
      </c>
      <c r="F7" s="363"/>
      <c r="G7" s="363"/>
      <c r="H7" s="363"/>
      <c r="L7" s="21"/>
    </row>
    <row r="8" spans="1:46" s="385" customFormat="1" ht="12" customHeight="1">
      <c r="A8" s="320"/>
      <c r="B8" s="35"/>
      <c r="C8" s="320"/>
      <c r="D8" s="319" t="s">
        <v>97</v>
      </c>
      <c r="E8" s="320"/>
      <c r="F8" s="320"/>
      <c r="G8" s="320"/>
      <c r="H8" s="320"/>
      <c r="I8" s="188"/>
      <c r="J8" s="320"/>
      <c r="K8" s="320"/>
      <c r="L8" s="384"/>
      <c r="S8" s="320"/>
      <c r="T8" s="320"/>
      <c r="U8" s="320"/>
      <c r="V8" s="320"/>
      <c r="W8" s="320"/>
      <c r="X8" s="320"/>
      <c r="Y8" s="320"/>
      <c r="Z8" s="320"/>
      <c r="AA8" s="320"/>
      <c r="AB8" s="320"/>
      <c r="AC8" s="320"/>
      <c r="AD8" s="320"/>
      <c r="AE8" s="320"/>
    </row>
    <row r="9" spans="1:46" s="385" customFormat="1" ht="16.5" customHeight="1">
      <c r="A9" s="320"/>
      <c r="B9" s="35"/>
      <c r="C9" s="320"/>
      <c r="D9" s="320"/>
      <c r="E9" s="350" t="s">
        <v>695</v>
      </c>
      <c r="F9" s="361"/>
      <c r="G9" s="361"/>
      <c r="H9" s="361"/>
      <c r="I9" s="188"/>
      <c r="J9" s="320"/>
      <c r="K9" s="320"/>
      <c r="L9" s="384"/>
      <c r="S9" s="320"/>
      <c r="T9" s="320"/>
      <c r="U9" s="320"/>
      <c r="V9" s="320"/>
      <c r="W9" s="320"/>
      <c r="X9" s="320"/>
      <c r="Y9" s="320"/>
      <c r="Z9" s="320"/>
      <c r="AA9" s="320"/>
      <c r="AB9" s="320"/>
      <c r="AC9" s="320"/>
      <c r="AD9" s="320"/>
      <c r="AE9" s="320"/>
    </row>
    <row r="10" spans="1:46" s="385" customFormat="1">
      <c r="A10" s="320"/>
      <c r="B10" s="35"/>
      <c r="C10" s="320"/>
      <c r="D10" s="320"/>
      <c r="E10" s="320"/>
      <c r="F10" s="320"/>
      <c r="G10" s="320"/>
      <c r="H10" s="320"/>
      <c r="I10" s="188"/>
      <c r="J10" s="320"/>
      <c r="K10" s="320"/>
      <c r="L10" s="384"/>
      <c r="S10" s="320"/>
      <c r="T10" s="320"/>
      <c r="U10" s="320"/>
      <c r="V10" s="320"/>
      <c r="W10" s="320"/>
      <c r="X10" s="320"/>
      <c r="Y10" s="320"/>
      <c r="Z10" s="320"/>
      <c r="AA10" s="320"/>
      <c r="AB10" s="320"/>
      <c r="AC10" s="320"/>
      <c r="AD10" s="320"/>
      <c r="AE10" s="320"/>
    </row>
    <row r="11" spans="1:46" s="385" customFormat="1" ht="12" customHeight="1">
      <c r="A11" s="320"/>
      <c r="B11" s="35"/>
      <c r="C11" s="320"/>
      <c r="D11" s="319" t="s">
        <v>18</v>
      </c>
      <c r="E11" s="320"/>
      <c r="F11" s="315" t="s">
        <v>19</v>
      </c>
      <c r="G11" s="320"/>
      <c r="H11" s="320"/>
      <c r="I11" s="411" t="s">
        <v>20</v>
      </c>
      <c r="J11" s="315" t="s">
        <v>19</v>
      </c>
      <c r="K11" s="320"/>
      <c r="L11" s="384"/>
      <c r="S11" s="320"/>
      <c r="T11" s="320"/>
      <c r="U11" s="320"/>
      <c r="V11" s="320"/>
      <c r="W11" s="320"/>
      <c r="X11" s="320"/>
      <c r="Y11" s="320"/>
      <c r="Z11" s="320"/>
      <c r="AA11" s="320"/>
      <c r="AB11" s="320"/>
      <c r="AC11" s="320"/>
      <c r="AD11" s="320"/>
      <c r="AE11" s="320"/>
    </row>
    <row r="12" spans="1:46" s="385" customFormat="1" ht="12" customHeight="1">
      <c r="A12" s="320"/>
      <c r="B12" s="35"/>
      <c r="C12" s="320"/>
      <c r="D12" s="319" t="s">
        <v>21</v>
      </c>
      <c r="E12" s="320"/>
      <c r="F12" s="315" t="s">
        <v>22</v>
      </c>
      <c r="G12" s="320"/>
      <c r="H12" s="320"/>
      <c r="I12" s="411" t="s">
        <v>23</v>
      </c>
      <c r="J12" s="313" t="str">
        <f>'Rekapitulace stavby'!AN8</f>
        <v>11. 7. 2022</v>
      </c>
      <c r="K12" s="320"/>
      <c r="L12" s="384"/>
      <c r="S12" s="320"/>
      <c r="T12" s="320"/>
      <c r="U12" s="320"/>
      <c r="V12" s="320"/>
      <c r="W12" s="320"/>
      <c r="X12" s="320"/>
      <c r="Y12" s="320"/>
      <c r="Z12" s="320"/>
      <c r="AA12" s="320"/>
      <c r="AB12" s="320"/>
      <c r="AC12" s="320"/>
      <c r="AD12" s="320"/>
      <c r="AE12" s="320"/>
    </row>
    <row r="13" spans="1:46" s="385" customFormat="1" ht="10.9" customHeight="1">
      <c r="A13" s="320"/>
      <c r="B13" s="35"/>
      <c r="C13" s="320"/>
      <c r="D13" s="320"/>
      <c r="E13" s="320"/>
      <c r="F13" s="320"/>
      <c r="G13" s="320"/>
      <c r="H13" s="320"/>
      <c r="I13" s="188"/>
      <c r="J13" s="320"/>
      <c r="K13" s="320"/>
      <c r="L13" s="384"/>
      <c r="S13" s="320"/>
      <c r="T13" s="320"/>
      <c r="U13" s="320"/>
      <c r="V13" s="320"/>
      <c r="W13" s="320"/>
      <c r="X13" s="320"/>
      <c r="Y13" s="320"/>
      <c r="Z13" s="320"/>
      <c r="AA13" s="320"/>
      <c r="AB13" s="320"/>
      <c r="AC13" s="320"/>
      <c r="AD13" s="320"/>
      <c r="AE13" s="320"/>
    </row>
    <row r="14" spans="1:46" s="385" customFormat="1" ht="12" customHeight="1">
      <c r="A14" s="320"/>
      <c r="B14" s="35"/>
      <c r="C14" s="320"/>
      <c r="D14" s="319" t="s">
        <v>25</v>
      </c>
      <c r="E14" s="320"/>
      <c r="F14" s="320"/>
      <c r="G14" s="320"/>
      <c r="H14" s="320"/>
      <c r="I14" s="411" t="s">
        <v>26</v>
      </c>
      <c r="J14" s="315" t="s">
        <v>19</v>
      </c>
      <c r="K14" s="320"/>
      <c r="L14" s="384"/>
      <c r="S14" s="320"/>
      <c r="T14" s="320"/>
      <c r="U14" s="320"/>
      <c r="V14" s="320"/>
      <c r="W14" s="320"/>
      <c r="X14" s="320"/>
      <c r="Y14" s="320"/>
      <c r="Z14" s="320"/>
      <c r="AA14" s="320"/>
      <c r="AB14" s="320"/>
      <c r="AC14" s="320"/>
      <c r="AD14" s="320"/>
      <c r="AE14" s="320"/>
    </row>
    <row r="15" spans="1:46" s="385" customFormat="1" ht="18" customHeight="1">
      <c r="A15" s="320"/>
      <c r="B15" s="35"/>
      <c r="C15" s="320"/>
      <c r="D15" s="320"/>
      <c r="E15" s="315" t="s">
        <v>27</v>
      </c>
      <c r="F15" s="320"/>
      <c r="G15" s="320"/>
      <c r="H15" s="320"/>
      <c r="I15" s="411" t="s">
        <v>28</v>
      </c>
      <c r="J15" s="315" t="s">
        <v>19</v>
      </c>
      <c r="K15" s="320"/>
      <c r="L15" s="384"/>
      <c r="S15" s="320"/>
      <c r="T15" s="320"/>
      <c r="U15" s="320"/>
      <c r="V15" s="320"/>
      <c r="W15" s="320"/>
      <c r="X15" s="320"/>
      <c r="Y15" s="320"/>
      <c r="Z15" s="320"/>
      <c r="AA15" s="320"/>
      <c r="AB15" s="320"/>
      <c r="AC15" s="320"/>
      <c r="AD15" s="320"/>
      <c r="AE15" s="320"/>
    </row>
    <row r="16" spans="1:46" s="385" customFormat="1" ht="6.95" customHeight="1">
      <c r="A16" s="320"/>
      <c r="B16" s="35"/>
      <c r="C16" s="320"/>
      <c r="D16" s="320"/>
      <c r="E16" s="320"/>
      <c r="F16" s="320"/>
      <c r="G16" s="320"/>
      <c r="H16" s="320"/>
      <c r="I16" s="188"/>
      <c r="J16" s="320"/>
      <c r="K16" s="320"/>
      <c r="L16" s="384"/>
      <c r="S16" s="320"/>
      <c r="T16" s="320"/>
      <c r="U16" s="320"/>
      <c r="V16" s="320"/>
      <c r="W16" s="320"/>
      <c r="X16" s="320"/>
      <c r="Y16" s="320"/>
      <c r="Z16" s="320"/>
      <c r="AA16" s="320"/>
      <c r="AB16" s="320"/>
      <c r="AC16" s="320"/>
      <c r="AD16" s="320"/>
      <c r="AE16" s="320"/>
    </row>
    <row r="17" spans="1:31" s="385" customFormat="1" ht="12" customHeight="1">
      <c r="A17" s="320"/>
      <c r="B17" s="35"/>
      <c r="C17" s="320"/>
      <c r="D17" s="319" t="s">
        <v>29</v>
      </c>
      <c r="E17" s="320"/>
      <c r="F17" s="320"/>
      <c r="G17" s="320"/>
      <c r="H17" s="320"/>
      <c r="I17" s="411" t="s">
        <v>26</v>
      </c>
      <c r="J17" s="386" t="str">
        <f>'Rekapitulace stavby'!AN13</f>
        <v>Vyplň údaj</v>
      </c>
      <c r="K17" s="320"/>
      <c r="L17" s="384"/>
      <c r="S17" s="320"/>
      <c r="T17" s="320"/>
      <c r="U17" s="320"/>
      <c r="V17" s="320"/>
      <c r="W17" s="320"/>
      <c r="X17" s="320"/>
      <c r="Y17" s="320"/>
      <c r="Z17" s="320"/>
      <c r="AA17" s="320"/>
      <c r="AB17" s="320"/>
      <c r="AC17" s="320"/>
      <c r="AD17" s="320"/>
      <c r="AE17" s="320"/>
    </row>
    <row r="18" spans="1:31" s="385" customFormat="1" ht="18" customHeight="1">
      <c r="A18" s="320"/>
      <c r="B18" s="35"/>
      <c r="C18" s="320"/>
      <c r="D18" s="320"/>
      <c r="E18" s="387" t="str">
        <f>'Rekapitulace stavby'!E14</f>
        <v>Vyplň údaj</v>
      </c>
      <c r="F18" s="332"/>
      <c r="G18" s="332"/>
      <c r="H18" s="332"/>
      <c r="I18" s="411" t="s">
        <v>28</v>
      </c>
      <c r="J18" s="386" t="str">
        <f>'Rekapitulace stavby'!AN14</f>
        <v>Vyplň údaj</v>
      </c>
      <c r="K18" s="320"/>
      <c r="L18" s="384"/>
      <c r="S18" s="320"/>
      <c r="T18" s="320"/>
      <c r="U18" s="320"/>
      <c r="V18" s="320"/>
      <c r="W18" s="320"/>
      <c r="X18" s="320"/>
      <c r="Y18" s="320"/>
      <c r="Z18" s="320"/>
      <c r="AA18" s="320"/>
      <c r="AB18" s="320"/>
      <c r="AC18" s="320"/>
      <c r="AD18" s="320"/>
      <c r="AE18" s="320"/>
    </row>
    <row r="19" spans="1:31" s="385" customFormat="1" ht="6.95" customHeight="1">
      <c r="A19" s="320"/>
      <c r="B19" s="35"/>
      <c r="C19" s="320"/>
      <c r="D19" s="320"/>
      <c r="E19" s="320"/>
      <c r="F19" s="320"/>
      <c r="G19" s="320"/>
      <c r="H19" s="320"/>
      <c r="I19" s="188"/>
      <c r="J19" s="320"/>
      <c r="K19" s="320"/>
      <c r="L19" s="384"/>
      <c r="S19" s="320"/>
      <c r="T19" s="320"/>
      <c r="U19" s="320"/>
      <c r="V19" s="320"/>
      <c r="W19" s="320"/>
      <c r="X19" s="320"/>
      <c r="Y19" s="320"/>
      <c r="Z19" s="320"/>
      <c r="AA19" s="320"/>
      <c r="AB19" s="320"/>
      <c r="AC19" s="320"/>
      <c r="AD19" s="320"/>
      <c r="AE19" s="320"/>
    </row>
    <row r="20" spans="1:31" s="385" customFormat="1" ht="12" customHeight="1">
      <c r="A20" s="320"/>
      <c r="B20" s="35"/>
      <c r="C20" s="320"/>
      <c r="D20" s="319" t="s">
        <v>31</v>
      </c>
      <c r="E20" s="320"/>
      <c r="F20" s="320"/>
      <c r="G20" s="320"/>
      <c r="H20" s="320"/>
      <c r="I20" s="411" t="s">
        <v>26</v>
      </c>
      <c r="J20" s="315" t="s">
        <v>19</v>
      </c>
      <c r="K20" s="320"/>
      <c r="L20" s="384"/>
      <c r="S20" s="320"/>
      <c r="T20" s="320"/>
      <c r="U20" s="320"/>
      <c r="V20" s="320"/>
      <c r="W20" s="320"/>
      <c r="X20" s="320"/>
      <c r="Y20" s="320"/>
      <c r="Z20" s="320"/>
      <c r="AA20" s="320"/>
      <c r="AB20" s="320"/>
      <c r="AC20" s="320"/>
      <c r="AD20" s="320"/>
      <c r="AE20" s="320"/>
    </row>
    <row r="21" spans="1:31" s="385" customFormat="1" ht="18" customHeight="1">
      <c r="A21" s="320"/>
      <c r="B21" s="35"/>
      <c r="C21" s="320"/>
      <c r="D21" s="320"/>
      <c r="E21" s="315" t="s">
        <v>32</v>
      </c>
      <c r="F21" s="320"/>
      <c r="G21" s="320"/>
      <c r="H21" s="320"/>
      <c r="I21" s="411" t="s">
        <v>28</v>
      </c>
      <c r="J21" s="315" t="s">
        <v>19</v>
      </c>
      <c r="K21" s="320"/>
      <c r="L21" s="384"/>
      <c r="S21" s="320"/>
      <c r="T21" s="320"/>
      <c r="U21" s="320"/>
      <c r="V21" s="320"/>
      <c r="W21" s="320"/>
      <c r="X21" s="320"/>
      <c r="Y21" s="320"/>
      <c r="Z21" s="320"/>
      <c r="AA21" s="320"/>
      <c r="AB21" s="320"/>
      <c r="AC21" s="320"/>
      <c r="AD21" s="320"/>
      <c r="AE21" s="320"/>
    </row>
    <row r="22" spans="1:31" s="385" customFormat="1" ht="6.95" customHeight="1">
      <c r="A22" s="320"/>
      <c r="B22" s="35"/>
      <c r="C22" s="320"/>
      <c r="D22" s="320"/>
      <c r="E22" s="320"/>
      <c r="F22" s="320"/>
      <c r="G22" s="320"/>
      <c r="H22" s="320"/>
      <c r="I22" s="188"/>
      <c r="J22" s="320"/>
      <c r="K22" s="320"/>
      <c r="L22" s="384"/>
      <c r="S22" s="320"/>
      <c r="T22" s="320"/>
      <c r="U22" s="320"/>
      <c r="V22" s="320"/>
      <c r="W22" s="320"/>
      <c r="X22" s="320"/>
      <c r="Y22" s="320"/>
      <c r="Z22" s="320"/>
      <c r="AA22" s="320"/>
      <c r="AB22" s="320"/>
      <c r="AC22" s="320"/>
      <c r="AD22" s="320"/>
      <c r="AE22" s="320"/>
    </row>
    <row r="23" spans="1:31" s="385" customFormat="1" ht="12" customHeight="1">
      <c r="A23" s="320"/>
      <c r="B23" s="35"/>
      <c r="C23" s="320"/>
      <c r="D23" s="319" t="s">
        <v>34</v>
      </c>
      <c r="E23" s="320"/>
      <c r="F23" s="320"/>
      <c r="G23" s="320"/>
      <c r="H23" s="320"/>
      <c r="I23" s="411" t="s">
        <v>26</v>
      </c>
      <c r="J23" s="315" t="str">
        <f>IF('Rekapitulace stavby'!AN19="","",'Rekapitulace stavby'!AN19)</f>
        <v/>
      </c>
      <c r="K23" s="320"/>
      <c r="L23" s="384"/>
      <c r="S23" s="320"/>
      <c r="T23" s="320"/>
      <c r="U23" s="320"/>
      <c r="V23" s="320"/>
      <c r="W23" s="320"/>
      <c r="X23" s="320"/>
      <c r="Y23" s="320"/>
      <c r="Z23" s="320"/>
      <c r="AA23" s="320"/>
      <c r="AB23" s="320"/>
      <c r="AC23" s="320"/>
      <c r="AD23" s="320"/>
      <c r="AE23" s="320"/>
    </row>
    <row r="24" spans="1:31" s="385" customFormat="1" ht="18" customHeight="1">
      <c r="A24" s="320"/>
      <c r="B24" s="35"/>
      <c r="C24" s="320"/>
      <c r="D24" s="320"/>
      <c r="E24" s="315" t="str">
        <f>IF('Rekapitulace stavby'!E20="","",'Rekapitulace stavby'!E20)</f>
        <v xml:space="preserve"> </v>
      </c>
      <c r="F24" s="320"/>
      <c r="G24" s="320"/>
      <c r="H24" s="320"/>
      <c r="I24" s="411" t="s">
        <v>28</v>
      </c>
      <c r="J24" s="315" t="str">
        <f>IF('Rekapitulace stavby'!AN20="","",'Rekapitulace stavby'!AN20)</f>
        <v/>
      </c>
      <c r="K24" s="320"/>
      <c r="L24" s="384"/>
      <c r="S24" s="320"/>
      <c r="T24" s="320"/>
      <c r="U24" s="320"/>
      <c r="V24" s="320"/>
      <c r="W24" s="320"/>
      <c r="X24" s="320"/>
      <c r="Y24" s="320"/>
      <c r="Z24" s="320"/>
      <c r="AA24" s="320"/>
      <c r="AB24" s="320"/>
      <c r="AC24" s="320"/>
      <c r="AD24" s="320"/>
      <c r="AE24" s="320"/>
    </row>
    <row r="25" spans="1:31" s="385" customFormat="1" ht="6.95" customHeight="1">
      <c r="A25" s="320"/>
      <c r="B25" s="35"/>
      <c r="C25" s="320"/>
      <c r="D25" s="320"/>
      <c r="E25" s="320"/>
      <c r="F25" s="320"/>
      <c r="G25" s="320"/>
      <c r="H25" s="320"/>
      <c r="I25" s="188"/>
      <c r="J25" s="320"/>
      <c r="K25" s="320"/>
      <c r="L25" s="384"/>
      <c r="S25" s="320"/>
      <c r="T25" s="320"/>
      <c r="U25" s="320"/>
      <c r="V25" s="320"/>
      <c r="W25" s="320"/>
      <c r="X25" s="320"/>
      <c r="Y25" s="320"/>
      <c r="Z25" s="320"/>
      <c r="AA25" s="320"/>
      <c r="AB25" s="320"/>
      <c r="AC25" s="320"/>
      <c r="AD25" s="320"/>
      <c r="AE25" s="320"/>
    </row>
    <row r="26" spans="1:31" s="385" customFormat="1" ht="12" customHeight="1">
      <c r="A26" s="320"/>
      <c r="B26" s="35"/>
      <c r="C26" s="320"/>
      <c r="D26" s="319" t="s">
        <v>35</v>
      </c>
      <c r="E26" s="320"/>
      <c r="F26" s="320"/>
      <c r="G26" s="320"/>
      <c r="H26" s="320"/>
      <c r="I26" s="188"/>
      <c r="J26" s="320"/>
      <c r="K26" s="320"/>
      <c r="L26" s="384"/>
      <c r="S26" s="320"/>
      <c r="T26" s="320"/>
      <c r="U26" s="320"/>
      <c r="V26" s="320"/>
      <c r="W26" s="320"/>
      <c r="X26" s="320"/>
      <c r="Y26" s="320"/>
      <c r="Z26" s="320"/>
      <c r="AA26" s="320"/>
      <c r="AB26" s="320"/>
      <c r="AC26" s="320"/>
      <c r="AD26" s="320"/>
      <c r="AE26" s="320"/>
    </row>
    <row r="27" spans="1:31" s="391" customFormat="1" ht="29.25" customHeight="1">
      <c r="A27" s="388"/>
      <c r="B27" s="389"/>
      <c r="C27" s="388"/>
      <c r="D27" s="388"/>
      <c r="E27" s="337" t="s">
        <v>696</v>
      </c>
      <c r="F27" s="337"/>
      <c r="G27" s="337"/>
      <c r="H27" s="337"/>
      <c r="I27" s="412"/>
      <c r="J27" s="388"/>
      <c r="K27" s="388"/>
      <c r="L27" s="390"/>
      <c r="S27" s="388"/>
      <c r="T27" s="388"/>
      <c r="U27" s="388"/>
      <c r="V27" s="388"/>
      <c r="W27" s="388"/>
      <c r="X27" s="388"/>
      <c r="Y27" s="388"/>
      <c r="Z27" s="388"/>
      <c r="AA27" s="388"/>
      <c r="AB27" s="388"/>
      <c r="AC27" s="388"/>
      <c r="AD27" s="388"/>
      <c r="AE27" s="388"/>
    </row>
    <row r="28" spans="1:31" s="385" customFormat="1" ht="6.95" customHeight="1">
      <c r="A28" s="320"/>
      <c r="B28" s="35"/>
      <c r="C28" s="320"/>
      <c r="D28" s="320"/>
      <c r="E28" s="320"/>
      <c r="F28" s="320"/>
      <c r="G28" s="320"/>
      <c r="H28" s="320"/>
      <c r="I28" s="188"/>
      <c r="J28" s="320"/>
      <c r="K28" s="320"/>
      <c r="L28" s="384"/>
      <c r="S28" s="320"/>
      <c r="T28" s="320"/>
      <c r="U28" s="320"/>
      <c r="V28" s="320"/>
      <c r="W28" s="320"/>
      <c r="X28" s="320"/>
      <c r="Y28" s="320"/>
      <c r="Z28" s="320"/>
      <c r="AA28" s="320"/>
      <c r="AB28" s="320"/>
      <c r="AC28" s="320"/>
      <c r="AD28" s="320"/>
      <c r="AE28" s="320"/>
    </row>
    <row r="29" spans="1:31" s="385" customFormat="1" ht="6.95" customHeight="1">
      <c r="A29" s="320"/>
      <c r="B29" s="35"/>
      <c r="C29" s="320"/>
      <c r="D29" s="72"/>
      <c r="E29" s="72"/>
      <c r="F29" s="72"/>
      <c r="G29" s="72"/>
      <c r="H29" s="72"/>
      <c r="I29" s="413"/>
      <c r="J29" s="72"/>
      <c r="K29" s="72"/>
      <c r="L29" s="384"/>
      <c r="S29" s="320"/>
      <c r="T29" s="320"/>
      <c r="U29" s="320"/>
      <c r="V29" s="320"/>
      <c r="W29" s="320"/>
      <c r="X29" s="320"/>
      <c r="Y29" s="320"/>
      <c r="Z29" s="320"/>
      <c r="AA29" s="320"/>
      <c r="AB29" s="320"/>
      <c r="AC29" s="320"/>
      <c r="AD29" s="320"/>
      <c r="AE29" s="320"/>
    </row>
    <row r="30" spans="1:31" s="385" customFormat="1" ht="25.35" customHeight="1">
      <c r="A30" s="320"/>
      <c r="B30" s="35"/>
      <c r="C30" s="320"/>
      <c r="D30" s="392" t="s">
        <v>37</v>
      </c>
      <c r="E30" s="320"/>
      <c r="F30" s="320"/>
      <c r="G30" s="320"/>
      <c r="H30" s="320"/>
      <c r="I30" s="188"/>
      <c r="J30" s="314">
        <f>ROUND(J82, 2)</f>
        <v>0</v>
      </c>
      <c r="K30" s="320"/>
      <c r="L30" s="384"/>
      <c r="S30" s="320"/>
      <c r="T30" s="320"/>
      <c r="U30" s="320"/>
      <c r="V30" s="320"/>
      <c r="W30" s="320"/>
      <c r="X30" s="320"/>
      <c r="Y30" s="320"/>
      <c r="Z30" s="320"/>
      <c r="AA30" s="320"/>
      <c r="AB30" s="320"/>
      <c r="AC30" s="320"/>
      <c r="AD30" s="320"/>
      <c r="AE30" s="320"/>
    </row>
    <row r="31" spans="1:31" s="385" customFormat="1" ht="6.95" customHeight="1">
      <c r="A31" s="320"/>
      <c r="B31" s="35"/>
      <c r="C31" s="320"/>
      <c r="D31" s="72"/>
      <c r="E31" s="72"/>
      <c r="F31" s="72"/>
      <c r="G31" s="72"/>
      <c r="H31" s="72"/>
      <c r="I31" s="413"/>
      <c r="J31" s="72"/>
      <c r="K31" s="72"/>
      <c r="L31" s="384"/>
      <c r="S31" s="320"/>
      <c r="T31" s="320"/>
      <c r="U31" s="320"/>
      <c r="V31" s="320"/>
      <c r="W31" s="320"/>
      <c r="X31" s="320"/>
      <c r="Y31" s="320"/>
      <c r="Z31" s="320"/>
      <c r="AA31" s="320"/>
      <c r="AB31" s="320"/>
      <c r="AC31" s="320"/>
      <c r="AD31" s="320"/>
      <c r="AE31" s="320"/>
    </row>
    <row r="32" spans="1:31" s="385" customFormat="1" ht="14.45" customHeight="1">
      <c r="A32" s="320"/>
      <c r="B32" s="35"/>
      <c r="C32" s="320"/>
      <c r="D32" s="320"/>
      <c r="E32" s="320"/>
      <c r="F32" s="318" t="s">
        <v>39</v>
      </c>
      <c r="G32" s="320"/>
      <c r="H32" s="320"/>
      <c r="I32" s="414" t="s">
        <v>38</v>
      </c>
      <c r="J32" s="318" t="s">
        <v>40</v>
      </c>
      <c r="K32" s="320"/>
      <c r="L32" s="384"/>
      <c r="S32" s="320"/>
      <c r="T32" s="320"/>
      <c r="U32" s="320"/>
      <c r="V32" s="320"/>
      <c r="W32" s="320"/>
      <c r="X32" s="320"/>
      <c r="Y32" s="320"/>
      <c r="Z32" s="320"/>
      <c r="AA32" s="320"/>
      <c r="AB32" s="320"/>
      <c r="AC32" s="320"/>
      <c r="AD32" s="320"/>
      <c r="AE32" s="320"/>
    </row>
    <row r="33" spans="1:31" s="385" customFormat="1" ht="14.45" customHeight="1">
      <c r="A33" s="320"/>
      <c r="B33" s="35"/>
      <c r="C33" s="320"/>
      <c r="D33" s="393" t="s">
        <v>41</v>
      </c>
      <c r="E33" s="319" t="s">
        <v>42</v>
      </c>
      <c r="F33" s="394">
        <f>ROUND((SUM(BE82:BE110)),  2)</f>
        <v>0</v>
      </c>
      <c r="G33" s="320"/>
      <c r="H33" s="320"/>
      <c r="I33" s="415">
        <v>0.21</v>
      </c>
      <c r="J33" s="394">
        <f>ROUND(((SUM(BE82:BE110))*I33),  2)</f>
        <v>0</v>
      </c>
      <c r="K33" s="320"/>
      <c r="L33" s="384"/>
      <c r="S33" s="320"/>
      <c r="T33" s="320"/>
      <c r="U33" s="320"/>
      <c r="V33" s="320"/>
      <c r="W33" s="320"/>
      <c r="X33" s="320"/>
      <c r="Y33" s="320"/>
      <c r="Z33" s="320"/>
      <c r="AA33" s="320"/>
      <c r="AB33" s="320"/>
      <c r="AC33" s="320"/>
      <c r="AD33" s="320"/>
      <c r="AE33" s="320"/>
    </row>
    <row r="34" spans="1:31" s="385" customFormat="1" ht="14.45" customHeight="1">
      <c r="A34" s="320"/>
      <c r="B34" s="35"/>
      <c r="C34" s="320"/>
      <c r="D34" s="320"/>
      <c r="E34" s="319" t="s">
        <v>43</v>
      </c>
      <c r="F34" s="394">
        <f>ROUND((SUM(BF82:BF110)),  2)</f>
        <v>0</v>
      </c>
      <c r="G34" s="320"/>
      <c r="H34" s="320"/>
      <c r="I34" s="415">
        <v>0.15</v>
      </c>
      <c r="J34" s="394">
        <f>ROUND(((SUM(BF82:BF110))*I34),  2)</f>
        <v>0</v>
      </c>
      <c r="K34" s="320"/>
      <c r="L34" s="384"/>
      <c r="S34" s="320"/>
      <c r="T34" s="320"/>
      <c r="U34" s="320"/>
      <c r="V34" s="320"/>
      <c r="W34" s="320"/>
      <c r="X34" s="320"/>
      <c r="Y34" s="320"/>
      <c r="Z34" s="320"/>
      <c r="AA34" s="320"/>
      <c r="AB34" s="320"/>
      <c r="AC34" s="320"/>
      <c r="AD34" s="320"/>
      <c r="AE34" s="320"/>
    </row>
    <row r="35" spans="1:31" s="385" customFormat="1" ht="14.45" hidden="1" customHeight="1">
      <c r="A35" s="320"/>
      <c r="B35" s="35"/>
      <c r="C35" s="320"/>
      <c r="D35" s="320"/>
      <c r="E35" s="319" t="s">
        <v>44</v>
      </c>
      <c r="F35" s="394">
        <f>ROUND((SUM(BG82:BG110)),  2)</f>
        <v>0</v>
      </c>
      <c r="G35" s="320"/>
      <c r="H35" s="320"/>
      <c r="I35" s="415">
        <v>0.21</v>
      </c>
      <c r="J35" s="394">
        <f>0</f>
        <v>0</v>
      </c>
      <c r="K35" s="320"/>
      <c r="L35" s="384"/>
      <c r="S35" s="320"/>
      <c r="T35" s="320"/>
      <c r="U35" s="320"/>
      <c r="V35" s="320"/>
      <c r="W35" s="320"/>
      <c r="X35" s="320"/>
      <c r="Y35" s="320"/>
      <c r="Z35" s="320"/>
      <c r="AA35" s="320"/>
      <c r="AB35" s="320"/>
      <c r="AC35" s="320"/>
      <c r="AD35" s="320"/>
      <c r="AE35" s="320"/>
    </row>
    <row r="36" spans="1:31" s="385" customFormat="1" ht="14.45" hidden="1" customHeight="1">
      <c r="A36" s="320"/>
      <c r="B36" s="35"/>
      <c r="C36" s="320"/>
      <c r="D36" s="320"/>
      <c r="E36" s="319" t="s">
        <v>45</v>
      </c>
      <c r="F36" s="394">
        <f>ROUND((SUM(BH82:BH110)),  2)</f>
        <v>0</v>
      </c>
      <c r="G36" s="320"/>
      <c r="H36" s="320"/>
      <c r="I36" s="415">
        <v>0.15</v>
      </c>
      <c r="J36" s="394">
        <f>0</f>
        <v>0</v>
      </c>
      <c r="K36" s="320"/>
      <c r="L36" s="384"/>
      <c r="S36" s="320"/>
      <c r="T36" s="320"/>
      <c r="U36" s="320"/>
      <c r="V36" s="320"/>
      <c r="W36" s="320"/>
      <c r="X36" s="320"/>
      <c r="Y36" s="320"/>
      <c r="Z36" s="320"/>
      <c r="AA36" s="320"/>
      <c r="AB36" s="320"/>
      <c r="AC36" s="320"/>
      <c r="AD36" s="320"/>
      <c r="AE36" s="320"/>
    </row>
    <row r="37" spans="1:31" s="385" customFormat="1" ht="14.45" hidden="1" customHeight="1">
      <c r="A37" s="320"/>
      <c r="B37" s="35"/>
      <c r="C37" s="320"/>
      <c r="D37" s="320"/>
      <c r="E37" s="319" t="s">
        <v>46</v>
      </c>
      <c r="F37" s="394">
        <f>ROUND((SUM(BI82:BI110)),  2)</f>
        <v>0</v>
      </c>
      <c r="G37" s="320"/>
      <c r="H37" s="320"/>
      <c r="I37" s="415">
        <v>0</v>
      </c>
      <c r="J37" s="394">
        <f>0</f>
        <v>0</v>
      </c>
      <c r="K37" s="320"/>
      <c r="L37" s="384"/>
      <c r="S37" s="320"/>
      <c r="T37" s="320"/>
      <c r="U37" s="320"/>
      <c r="V37" s="320"/>
      <c r="W37" s="320"/>
      <c r="X37" s="320"/>
      <c r="Y37" s="320"/>
      <c r="Z37" s="320"/>
      <c r="AA37" s="320"/>
      <c r="AB37" s="320"/>
      <c r="AC37" s="320"/>
      <c r="AD37" s="320"/>
      <c r="AE37" s="320"/>
    </row>
    <row r="38" spans="1:31" s="385" customFormat="1" ht="6.95" customHeight="1">
      <c r="A38" s="320"/>
      <c r="B38" s="35"/>
      <c r="C38" s="320"/>
      <c r="D38" s="320"/>
      <c r="E38" s="320"/>
      <c r="F38" s="320"/>
      <c r="G38" s="320"/>
      <c r="H38" s="320"/>
      <c r="I38" s="188"/>
      <c r="J38" s="320"/>
      <c r="K38" s="320"/>
      <c r="L38" s="384"/>
      <c r="S38" s="320"/>
      <c r="T38" s="320"/>
      <c r="U38" s="320"/>
      <c r="V38" s="320"/>
      <c r="W38" s="320"/>
      <c r="X38" s="320"/>
      <c r="Y38" s="320"/>
      <c r="Z38" s="320"/>
      <c r="AA38" s="320"/>
      <c r="AB38" s="320"/>
      <c r="AC38" s="320"/>
      <c r="AD38" s="320"/>
      <c r="AE38" s="320"/>
    </row>
    <row r="39" spans="1:31" s="385" customFormat="1" ht="25.35" customHeight="1">
      <c r="A39" s="320"/>
      <c r="B39" s="35"/>
      <c r="C39" s="131"/>
      <c r="D39" s="395" t="s">
        <v>47</v>
      </c>
      <c r="E39" s="66"/>
      <c r="F39" s="66"/>
      <c r="G39" s="396" t="s">
        <v>48</v>
      </c>
      <c r="H39" s="397" t="s">
        <v>49</v>
      </c>
      <c r="I39" s="416"/>
      <c r="J39" s="398">
        <f>SUM(J30:J37)</f>
        <v>0</v>
      </c>
      <c r="K39" s="399"/>
      <c r="L39" s="384"/>
      <c r="S39" s="320"/>
      <c r="T39" s="320"/>
      <c r="U39" s="320"/>
      <c r="V39" s="320"/>
      <c r="W39" s="320"/>
      <c r="X39" s="320"/>
      <c r="Y39" s="320"/>
      <c r="Z39" s="320"/>
      <c r="AA39" s="320"/>
      <c r="AB39" s="320"/>
      <c r="AC39" s="320"/>
      <c r="AD39" s="320"/>
      <c r="AE39" s="320"/>
    </row>
    <row r="40" spans="1:31" s="385" customFormat="1" ht="14.45" customHeight="1">
      <c r="A40" s="320"/>
      <c r="B40" s="47"/>
      <c r="C40" s="48"/>
      <c r="D40" s="48"/>
      <c r="E40" s="48"/>
      <c r="F40" s="48"/>
      <c r="G40" s="48"/>
      <c r="H40" s="48"/>
      <c r="I40" s="417"/>
      <c r="J40" s="48"/>
      <c r="K40" s="48"/>
      <c r="L40" s="384"/>
      <c r="S40" s="320"/>
      <c r="T40" s="320"/>
      <c r="U40" s="320"/>
      <c r="V40" s="320"/>
      <c r="W40" s="320"/>
      <c r="X40" s="320"/>
      <c r="Y40" s="320"/>
      <c r="Z40" s="320"/>
      <c r="AA40" s="320"/>
      <c r="AB40" s="320"/>
      <c r="AC40" s="320"/>
      <c r="AD40" s="320"/>
      <c r="AE40" s="320"/>
    </row>
    <row r="44" spans="1:31" s="385" customFormat="1" ht="6.95" customHeight="1">
      <c r="A44" s="320"/>
      <c r="B44" s="49"/>
      <c r="C44" s="50"/>
      <c r="D44" s="50"/>
      <c r="E44" s="50"/>
      <c r="F44" s="50"/>
      <c r="G44" s="50"/>
      <c r="H44" s="50"/>
      <c r="I44" s="418"/>
      <c r="J44" s="50"/>
      <c r="K44" s="50"/>
      <c r="L44" s="384"/>
      <c r="S44" s="320"/>
      <c r="T44" s="320"/>
      <c r="U44" s="320"/>
      <c r="V44" s="320"/>
      <c r="W44" s="320"/>
      <c r="X44" s="320"/>
      <c r="Y44" s="320"/>
      <c r="Z44" s="320"/>
      <c r="AA44" s="320"/>
      <c r="AB44" s="320"/>
      <c r="AC44" s="320"/>
      <c r="AD44" s="320"/>
      <c r="AE44" s="320"/>
    </row>
    <row r="45" spans="1:31" s="385" customFormat="1" ht="24.95" customHeight="1">
      <c r="A45" s="320"/>
      <c r="B45" s="35"/>
      <c r="C45" s="23" t="s">
        <v>99</v>
      </c>
      <c r="D45" s="320"/>
      <c r="E45" s="320"/>
      <c r="F45" s="320"/>
      <c r="G45" s="320"/>
      <c r="H45" s="320"/>
      <c r="I45" s="188"/>
      <c r="J45" s="320"/>
      <c r="K45" s="320"/>
      <c r="L45" s="384"/>
      <c r="S45" s="320"/>
      <c r="T45" s="320"/>
      <c r="U45" s="320"/>
      <c r="V45" s="320"/>
      <c r="W45" s="320"/>
      <c r="X45" s="320"/>
      <c r="Y45" s="320"/>
      <c r="Z45" s="320"/>
      <c r="AA45" s="320"/>
      <c r="AB45" s="320"/>
      <c r="AC45" s="320"/>
      <c r="AD45" s="320"/>
      <c r="AE45" s="320"/>
    </row>
    <row r="46" spans="1:31" s="385" customFormat="1" ht="6.95" customHeight="1">
      <c r="A46" s="320"/>
      <c r="B46" s="35"/>
      <c r="C46" s="320"/>
      <c r="D46" s="320"/>
      <c r="E46" s="320"/>
      <c r="F46" s="320"/>
      <c r="G46" s="320"/>
      <c r="H46" s="320"/>
      <c r="I46" s="188"/>
      <c r="J46" s="320"/>
      <c r="K46" s="320"/>
      <c r="L46" s="384"/>
      <c r="S46" s="320"/>
      <c r="T46" s="320"/>
      <c r="U46" s="320"/>
      <c r="V46" s="320"/>
      <c r="W46" s="320"/>
      <c r="X46" s="320"/>
      <c r="Y46" s="320"/>
      <c r="Z46" s="320"/>
      <c r="AA46" s="320"/>
      <c r="AB46" s="320"/>
      <c r="AC46" s="320"/>
      <c r="AD46" s="320"/>
      <c r="AE46" s="320"/>
    </row>
    <row r="47" spans="1:31" s="385" customFormat="1" ht="12" customHeight="1">
      <c r="A47" s="320"/>
      <c r="B47" s="35"/>
      <c r="C47" s="319" t="s">
        <v>16</v>
      </c>
      <c r="D47" s="320"/>
      <c r="E47" s="320"/>
      <c r="F47" s="320"/>
      <c r="G47" s="320"/>
      <c r="H47" s="320"/>
      <c r="I47" s="188"/>
      <c r="J47" s="320"/>
      <c r="K47" s="320"/>
      <c r="L47" s="384"/>
      <c r="S47" s="320"/>
      <c r="T47" s="320"/>
      <c r="U47" s="320"/>
      <c r="V47" s="320"/>
      <c r="W47" s="320"/>
      <c r="X47" s="320"/>
      <c r="Y47" s="320"/>
      <c r="Z47" s="320"/>
      <c r="AA47" s="320"/>
      <c r="AB47" s="320"/>
      <c r="AC47" s="320"/>
      <c r="AD47" s="320"/>
      <c r="AE47" s="320"/>
    </row>
    <row r="48" spans="1:31" s="385" customFormat="1" ht="16.5" customHeight="1">
      <c r="A48" s="320"/>
      <c r="B48" s="35"/>
      <c r="C48" s="320"/>
      <c r="D48" s="320"/>
      <c r="E48" s="362" t="str">
        <f>E7</f>
        <v>Podolský potok, Heřmanův Městec, těžení sedimentů, oprava úpravy, ř. km 12,300-12,565</v>
      </c>
      <c r="F48" s="363"/>
      <c r="G48" s="363"/>
      <c r="H48" s="363"/>
      <c r="I48" s="188"/>
      <c r="J48" s="320"/>
      <c r="K48" s="320"/>
      <c r="L48" s="384"/>
      <c r="S48" s="320"/>
      <c r="T48" s="320"/>
      <c r="U48" s="320"/>
      <c r="V48" s="320"/>
      <c r="W48" s="320"/>
      <c r="X48" s="320"/>
      <c r="Y48" s="320"/>
      <c r="Z48" s="320"/>
      <c r="AA48" s="320"/>
      <c r="AB48" s="320"/>
      <c r="AC48" s="320"/>
      <c r="AD48" s="320"/>
      <c r="AE48" s="320"/>
    </row>
    <row r="49" spans="1:47" s="385" customFormat="1" ht="12" customHeight="1">
      <c r="A49" s="320"/>
      <c r="B49" s="35"/>
      <c r="C49" s="319" t="s">
        <v>97</v>
      </c>
      <c r="D49" s="320"/>
      <c r="E49" s="320"/>
      <c r="F49" s="320"/>
      <c r="G49" s="320"/>
      <c r="H49" s="320"/>
      <c r="I49" s="188"/>
      <c r="J49" s="320"/>
      <c r="K49" s="320"/>
      <c r="L49" s="384"/>
      <c r="S49" s="320"/>
      <c r="T49" s="320"/>
      <c r="U49" s="320"/>
      <c r="V49" s="320"/>
      <c r="W49" s="320"/>
      <c r="X49" s="320"/>
      <c r="Y49" s="320"/>
      <c r="Z49" s="320"/>
      <c r="AA49" s="320"/>
      <c r="AB49" s="320"/>
      <c r="AC49" s="320"/>
      <c r="AD49" s="320"/>
      <c r="AE49" s="320"/>
    </row>
    <row r="50" spans="1:47" s="385" customFormat="1" ht="16.5" customHeight="1">
      <c r="A50" s="320"/>
      <c r="B50" s="35"/>
      <c r="C50" s="320"/>
      <c r="D50" s="320"/>
      <c r="E50" s="350" t="str">
        <f>E9</f>
        <v>VON - Vedlejší a ostatní náklady</v>
      </c>
      <c r="F50" s="361"/>
      <c r="G50" s="361"/>
      <c r="H50" s="361"/>
      <c r="I50" s="188"/>
      <c r="J50" s="320"/>
      <c r="K50" s="320"/>
      <c r="L50" s="384"/>
      <c r="S50" s="320"/>
      <c r="T50" s="320"/>
      <c r="U50" s="320"/>
      <c r="V50" s="320"/>
      <c r="W50" s="320"/>
      <c r="X50" s="320"/>
      <c r="Y50" s="320"/>
      <c r="Z50" s="320"/>
      <c r="AA50" s="320"/>
      <c r="AB50" s="320"/>
      <c r="AC50" s="320"/>
      <c r="AD50" s="320"/>
      <c r="AE50" s="320"/>
    </row>
    <row r="51" spans="1:47" s="385" customFormat="1" ht="6.95" customHeight="1">
      <c r="A51" s="320"/>
      <c r="B51" s="35"/>
      <c r="C51" s="320"/>
      <c r="D51" s="320"/>
      <c r="E51" s="320"/>
      <c r="F51" s="320"/>
      <c r="G51" s="320"/>
      <c r="H51" s="320"/>
      <c r="I51" s="188"/>
      <c r="J51" s="320"/>
      <c r="K51" s="320"/>
      <c r="L51" s="384"/>
      <c r="S51" s="320"/>
      <c r="T51" s="320"/>
      <c r="U51" s="320"/>
      <c r="V51" s="320"/>
      <c r="W51" s="320"/>
      <c r="X51" s="320"/>
      <c r="Y51" s="320"/>
      <c r="Z51" s="320"/>
      <c r="AA51" s="320"/>
      <c r="AB51" s="320"/>
      <c r="AC51" s="320"/>
      <c r="AD51" s="320"/>
      <c r="AE51" s="320"/>
    </row>
    <row r="52" spans="1:47" s="385" customFormat="1" ht="12" customHeight="1">
      <c r="A52" s="320"/>
      <c r="B52" s="35"/>
      <c r="C52" s="319" t="s">
        <v>21</v>
      </c>
      <c r="D52" s="320"/>
      <c r="E52" s="320"/>
      <c r="F52" s="315" t="str">
        <f>F12</f>
        <v xml:space="preserve"> </v>
      </c>
      <c r="G52" s="320"/>
      <c r="H52" s="320"/>
      <c r="I52" s="411" t="s">
        <v>23</v>
      </c>
      <c r="J52" s="313" t="str">
        <f>IF(J12="","",J12)</f>
        <v>11. 7. 2022</v>
      </c>
      <c r="K52" s="320"/>
      <c r="L52" s="384"/>
      <c r="S52" s="320"/>
      <c r="T52" s="320"/>
      <c r="U52" s="320"/>
      <c r="V52" s="320"/>
      <c r="W52" s="320"/>
      <c r="X52" s="320"/>
      <c r="Y52" s="320"/>
      <c r="Z52" s="320"/>
      <c r="AA52" s="320"/>
      <c r="AB52" s="320"/>
      <c r="AC52" s="320"/>
      <c r="AD52" s="320"/>
      <c r="AE52" s="320"/>
    </row>
    <row r="53" spans="1:47" s="385" customFormat="1" ht="6.95" customHeight="1">
      <c r="A53" s="320"/>
      <c r="B53" s="35"/>
      <c r="C53" s="320"/>
      <c r="D53" s="320"/>
      <c r="E53" s="320"/>
      <c r="F53" s="320"/>
      <c r="G53" s="320"/>
      <c r="H53" s="320"/>
      <c r="I53" s="188"/>
      <c r="J53" s="320"/>
      <c r="K53" s="320"/>
      <c r="L53" s="384"/>
      <c r="S53" s="320"/>
      <c r="T53" s="320"/>
      <c r="U53" s="320"/>
      <c r="V53" s="320"/>
      <c r="W53" s="320"/>
      <c r="X53" s="320"/>
      <c r="Y53" s="320"/>
      <c r="Z53" s="320"/>
      <c r="AA53" s="320"/>
      <c r="AB53" s="320"/>
      <c r="AC53" s="320"/>
      <c r="AD53" s="320"/>
      <c r="AE53" s="320"/>
    </row>
    <row r="54" spans="1:47" s="385" customFormat="1" ht="25.7" customHeight="1">
      <c r="A54" s="320"/>
      <c r="B54" s="35"/>
      <c r="C54" s="319" t="s">
        <v>25</v>
      </c>
      <c r="D54" s="320"/>
      <c r="E54" s="320"/>
      <c r="F54" s="315" t="str">
        <f>E15</f>
        <v>Povodí Labe, státní podnik, Hradec Králové</v>
      </c>
      <c r="G54" s="320"/>
      <c r="H54" s="320"/>
      <c r="I54" s="411" t="s">
        <v>31</v>
      </c>
      <c r="J54" s="317" t="str">
        <f>E21</f>
        <v>Agroprojekce Litomyšl, s.r.o.</v>
      </c>
      <c r="K54" s="320"/>
      <c r="L54" s="384"/>
      <c r="S54" s="320"/>
      <c r="T54" s="320"/>
      <c r="U54" s="320"/>
      <c r="V54" s="320"/>
      <c r="W54" s="320"/>
      <c r="X54" s="320"/>
      <c r="Y54" s="320"/>
      <c r="Z54" s="320"/>
      <c r="AA54" s="320"/>
      <c r="AB54" s="320"/>
      <c r="AC54" s="320"/>
      <c r="AD54" s="320"/>
      <c r="AE54" s="320"/>
    </row>
    <row r="55" spans="1:47" s="385" customFormat="1" ht="15.2" customHeight="1">
      <c r="A55" s="320"/>
      <c r="B55" s="35"/>
      <c r="C55" s="319" t="s">
        <v>29</v>
      </c>
      <c r="D55" s="320"/>
      <c r="E55" s="320"/>
      <c r="F55" s="315" t="str">
        <f>IF(E18="","",E18)</f>
        <v>Vyplň údaj</v>
      </c>
      <c r="G55" s="320"/>
      <c r="H55" s="320"/>
      <c r="I55" s="411" t="s">
        <v>34</v>
      </c>
      <c r="J55" s="317" t="str">
        <f>E24</f>
        <v xml:space="preserve"> </v>
      </c>
      <c r="K55" s="320"/>
      <c r="L55" s="384"/>
      <c r="S55" s="320"/>
      <c r="T55" s="320"/>
      <c r="U55" s="320"/>
      <c r="V55" s="320"/>
      <c r="W55" s="320"/>
      <c r="X55" s="320"/>
      <c r="Y55" s="320"/>
      <c r="Z55" s="320"/>
      <c r="AA55" s="320"/>
      <c r="AB55" s="320"/>
      <c r="AC55" s="320"/>
      <c r="AD55" s="320"/>
      <c r="AE55" s="320"/>
    </row>
    <row r="56" spans="1:47" s="385" customFormat="1" ht="10.35" customHeight="1">
      <c r="A56" s="320"/>
      <c r="B56" s="35"/>
      <c r="C56" s="320"/>
      <c r="D56" s="320"/>
      <c r="E56" s="320"/>
      <c r="F56" s="320"/>
      <c r="G56" s="320"/>
      <c r="H56" s="320"/>
      <c r="I56" s="188"/>
      <c r="J56" s="320"/>
      <c r="K56" s="320"/>
      <c r="L56" s="384"/>
      <c r="S56" s="320"/>
      <c r="T56" s="320"/>
      <c r="U56" s="320"/>
      <c r="V56" s="320"/>
      <c r="W56" s="320"/>
      <c r="X56" s="320"/>
      <c r="Y56" s="320"/>
      <c r="Z56" s="320"/>
      <c r="AA56" s="320"/>
      <c r="AB56" s="320"/>
      <c r="AC56" s="320"/>
      <c r="AD56" s="320"/>
      <c r="AE56" s="320"/>
    </row>
    <row r="57" spans="1:47" s="385" customFormat="1" ht="29.25" customHeight="1">
      <c r="A57" s="320"/>
      <c r="B57" s="35"/>
      <c r="C57" s="130" t="s">
        <v>100</v>
      </c>
      <c r="D57" s="131"/>
      <c r="E57" s="131"/>
      <c r="F57" s="131"/>
      <c r="G57" s="131"/>
      <c r="H57" s="131"/>
      <c r="I57" s="419"/>
      <c r="J57" s="132" t="s">
        <v>101</v>
      </c>
      <c r="K57" s="131"/>
      <c r="L57" s="384"/>
      <c r="S57" s="320"/>
      <c r="T57" s="320"/>
      <c r="U57" s="320"/>
      <c r="V57" s="320"/>
      <c r="W57" s="320"/>
      <c r="X57" s="320"/>
      <c r="Y57" s="320"/>
      <c r="Z57" s="320"/>
      <c r="AA57" s="320"/>
      <c r="AB57" s="320"/>
      <c r="AC57" s="320"/>
      <c r="AD57" s="320"/>
      <c r="AE57" s="320"/>
    </row>
    <row r="58" spans="1:47" s="385" customFormat="1" ht="10.35" customHeight="1">
      <c r="A58" s="320"/>
      <c r="B58" s="35"/>
      <c r="C58" s="320"/>
      <c r="D58" s="320"/>
      <c r="E58" s="320"/>
      <c r="F58" s="320"/>
      <c r="G58" s="320"/>
      <c r="H58" s="320"/>
      <c r="I58" s="188"/>
      <c r="J58" s="320"/>
      <c r="K58" s="320"/>
      <c r="L58" s="384"/>
      <c r="S58" s="320"/>
      <c r="T58" s="320"/>
      <c r="U58" s="320"/>
      <c r="V58" s="320"/>
      <c r="W58" s="320"/>
      <c r="X58" s="320"/>
      <c r="Y58" s="320"/>
      <c r="Z58" s="320"/>
      <c r="AA58" s="320"/>
      <c r="AB58" s="320"/>
      <c r="AC58" s="320"/>
      <c r="AD58" s="320"/>
      <c r="AE58" s="320"/>
    </row>
    <row r="59" spans="1:47" s="385" customFormat="1" ht="22.9" customHeight="1">
      <c r="A59" s="320"/>
      <c r="B59" s="35"/>
      <c r="C59" s="133" t="s">
        <v>69</v>
      </c>
      <c r="D59" s="320"/>
      <c r="E59" s="320"/>
      <c r="F59" s="320"/>
      <c r="G59" s="320"/>
      <c r="H59" s="320"/>
      <c r="I59" s="188"/>
      <c r="J59" s="314">
        <f>J82</f>
        <v>0</v>
      </c>
      <c r="K59" s="320"/>
      <c r="L59" s="384"/>
      <c r="S59" s="320"/>
      <c r="T59" s="320"/>
      <c r="U59" s="320"/>
      <c r="V59" s="320"/>
      <c r="W59" s="320"/>
      <c r="X59" s="320"/>
      <c r="Y59" s="320"/>
      <c r="Z59" s="320"/>
      <c r="AA59" s="320"/>
      <c r="AB59" s="320"/>
      <c r="AC59" s="320"/>
      <c r="AD59" s="320"/>
      <c r="AE59" s="320"/>
      <c r="AU59" s="382" t="s">
        <v>102</v>
      </c>
    </row>
    <row r="60" spans="1:47" s="135" customFormat="1" ht="24.95" customHeight="1">
      <c r="B60" s="134"/>
      <c r="D60" s="136" t="s">
        <v>697</v>
      </c>
      <c r="E60" s="137"/>
      <c r="F60" s="137"/>
      <c r="G60" s="137"/>
      <c r="H60" s="137"/>
      <c r="I60" s="420"/>
      <c r="J60" s="138">
        <f>J83</f>
        <v>0</v>
      </c>
      <c r="L60" s="134"/>
    </row>
    <row r="61" spans="1:47" s="141" customFormat="1" ht="19.899999999999999" customHeight="1">
      <c r="B61" s="140"/>
      <c r="D61" s="142" t="s">
        <v>698</v>
      </c>
      <c r="E61" s="143"/>
      <c r="F61" s="143"/>
      <c r="G61" s="143"/>
      <c r="H61" s="143"/>
      <c r="I61" s="421"/>
      <c r="J61" s="144">
        <f>J84</f>
        <v>0</v>
      </c>
      <c r="L61" s="140"/>
    </row>
    <row r="62" spans="1:47" s="141" customFormat="1" ht="19.899999999999999" customHeight="1">
      <c r="B62" s="140"/>
      <c r="D62" s="142" t="s">
        <v>699</v>
      </c>
      <c r="E62" s="143"/>
      <c r="F62" s="143"/>
      <c r="G62" s="143"/>
      <c r="H62" s="143"/>
      <c r="I62" s="421"/>
      <c r="J62" s="144">
        <f>J91</f>
        <v>0</v>
      </c>
      <c r="L62" s="140"/>
    </row>
    <row r="63" spans="1:47" s="385" customFormat="1" ht="21.75" customHeight="1">
      <c r="A63" s="320"/>
      <c r="B63" s="35"/>
      <c r="C63" s="320"/>
      <c r="D63" s="320"/>
      <c r="E63" s="320"/>
      <c r="F63" s="320"/>
      <c r="G63" s="320"/>
      <c r="H63" s="320"/>
      <c r="I63" s="188"/>
      <c r="J63" s="320"/>
      <c r="K63" s="320"/>
      <c r="L63" s="384"/>
      <c r="S63" s="320"/>
      <c r="T63" s="320"/>
      <c r="U63" s="320"/>
      <c r="V63" s="320"/>
      <c r="W63" s="320"/>
      <c r="X63" s="320"/>
      <c r="Y63" s="320"/>
      <c r="Z63" s="320"/>
      <c r="AA63" s="320"/>
      <c r="AB63" s="320"/>
      <c r="AC63" s="320"/>
      <c r="AD63" s="320"/>
      <c r="AE63" s="320"/>
    </row>
    <row r="64" spans="1:47" s="385" customFormat="1" ht="6.95" customHeight="1">
      <c r="A64" s="320"/>
      <c r="B64" s="47"/>
      <c r="C64" s="48"/>
      <c r="D64" s="48"/>
      <c r="E64" s="48"/>
      <c r="F64" s="48"/>
      <c r="G64" s="48"/>
      <c r="H64" s="48"/>
      <c r="I64" s="417"/>
      <c r="J64" s="48"/>
      <c r="K64" s="48"/>
      <c r="L64" s="384"/>
      <c r="S64" s="320"/>
      <c r="T64" s="320"/>
      <c r="U64" s="320"/>
      <c r="V64" s="320"/>
      <c r="W64" s="320"/>
      <c r="X64" s="320"/>
      <c r="Y64" s="320"/>
      <c r="Z64" s="320"/>
      <c r="AA64" s="320"/>
      <c r="AB64" s="320"/>
      <c r="AC64" s="320"/>
      <c r="AD64" s="320"/>
      <c r="AE64" s="320"/>
    </row>
    <row r="68" spans="1:31" s="385" customFormat="1" ht="6.95" customHeight="1">
      <c r="A68" s="320"/>
      <c r="B68" s="49"/>
      <c r="C68" s="50"/>
      <c r="D68" s="50"/>
      <c r="E68" s="50"/>
      <c r="F68" s="50"/>
      <c r="G68" s="50"/>
      <c r="H68" s="50"/>
      <c r="I68" s="418"/>
      <c r="J68" s="50"/>
      <c r="K68" s="50"/>
      <c r="L68" s="384"/>
      <c r="S68" s="320"/>
      <c r="T68" s="320"/>
      <c r="U68" s="320"/>
      <c r="V68" s="320"/>
      <c r="W68" s="320"/>
      <c r="X68" s="320"/>
      <c r="Y68" s="320"/>
      <c r="Z68" s="320"/>
      <c r="AA68" s="320"/>
      <c r="AB68" s="320"/>
      <c r="AC68" s="320"/>
      <c r="AD68" s="320"/>
      <c r="AE68" s="320"/>
    </row>
    <row r="69" spans="1:31" s="385" customFormat="1" ht="24.95" customHeight="1">
      <c r="A69" s="320"/>
      <c r="B69" s="35"/>
      <c r="C69" s="23" t="s">
        <v>105</v>
      </c>
      <c r="D69" s="320"/>
      <c r="E69" s="320"/>
      <c r="F69" s="320"/>
      <c r="G69" s="320"/>
      <c r="H69" s="320"/>
      <c r="I69" s="188"/>
      <c r="J69" s="320"/>
      <c r="K69" s="320"/>
      <c r="L69" s="384"/>
      <c r="S69" s="320"/>
      <c r="T69" s="320"/>
      <c r="U69" s="320"/>
      <c r="V69" s="320"/>
      <c r="W69" s="320"/>
      <c r="X69" s="320"/>
      <c r="Y69" s="320"/>
      <c r="Z69" s="320"/>
      <c r="AA69" s="320"/>
      <c r="AB69" s="320"/>
      <c r="AC69" s="320"/>
      <c r="AD69" s="320"/>
      <c r="AE69" s="320"/>
    </row>
    <row r="70" spans="1:31" s="385" customFormat="1" ht="6.95" customHeight="1">
      <c r="A70" s="320"/>
      <c r="B70" s="35"/>
      <c r="C70" s="320"/>
      <c r="D70" s="320"/>
      <c r="E70" s="320"/>
      <c r="F70" s="320"/>
      <c r="G70" s="320"/>
      <c r="H70" s="320"/>
      <c r="I70" s="188"/>
      <c r="J70" s="320"/>
      <c r="K70" s="320"/>
      <c r="L70" s="384"/>
      <c r="S70" s="320"/>
      <c r="T70" s="320"/>
      <c r="U70" s="320"/>
      <c r="V70" s="320"/>
      <c r="W70" s="320"/>
      <c r="X70" s="320"/>
      <c r="Y70" s="320"/>
      <c r="Z70" s="320"/>
      <c r="AA70" s="320"/>
      <c r="AB70" s="320"/>
      <c r="AC70" s="320"/>
      <c r="AD70" s="320"/>
      <c r="AE70" s="320"/>
    </row>
    <row r="71" spans="1:31" s="385" customFormat="1" ht="12" customHeight="1">
      <c r="A71" s="320"/>
      <c r="B71" s="35"/>
      <c r="C71" s="319" t="s">
        <v>16</v>
      </c>
      <c r="D71" s="320"/>
      <c r="E71" s="320"/>
      <c r="F71" s="320"/>
      <c r="G71" s="320"/>
      <c r="H71" s="320"/>
      <c r="I71" s="188"/>
      <c r="J71" s="320"/>
      <c r="K71" s="320"/>
      <c r="L71" s="384"/>
      <c r="S71" s="320"/>
      <c r="T71" s="320"/>
      <c r="U71" s="320"/>
      <c r="V71" s="320"/>
      <c r="W71" s="320"/>
      <c r="X71" s="320"/>
      <c r="Y71" s="320"/>
      <c r="Z71" s="320"/>
      <c r="AA71" s="320"/>
      <c r="AB71" s="320"/>
      <c r="AC71" s="320"/>
      <c r="AD71" s="320"/>
      <c r="AE71" s="320"/>
    </row>
    <row r="72" spans="1:31" s="385" customFormat="1" ht="16.5" customHeight="1">
      <c r="A72" s="320"/>
      <c r="B72" s="35"/>
      <c r="C72" s="320"/>
      <c r="D72" s="320"/>
      <c r="E72" s="362" t="str">
        <f>E7</f>
        <v>Podolský potok, Heřmanův Městec, těžení sedimentů, oprava úpravy, ř. km 12,300-12,565</v>
      </c>
      <c r="F72" s="363"/>
      <c r="G72" s="363"/>
      <c r="H72" s="363"/>
      <c r="I72" s="188"/>
      <c r="J72" s="320"/>
      <c r="K72" s="320"/>
      <c r="L72" s="384"/>
      <c r="S72" s="320"/>
      <c r="T72" s="320"/>
      <c r="U72" s="320"/>
      <c r="V72" s="320"/>
      <c r="W72" s="320"/>
      <c r="X72" s="320"/>
      <c r="Y72" s="320"/>
      <c r="Z72" s="320"/>
      <c r="AA72" s="320"/>
      <c r="AB72" s="320"/>
      <c r="AC72" s="320"/>
      <c r="AD72" s="320"/>
      <c r="AE72" s="320"/>
    </row>
    <row r="73" spans="1:31" s="385" customFormat="1" ht="12" customHeight="1">
      <c r="A73" s="320"/>
      <c r="B73" s="35"/>
      <c r="C73" s="319" t="s">
        <v>97</v>
      </c>
      <c r="D73" s="320"/>
      <c r="E73" s="320"/>
      <c r="F73" s="320"/>
      <c r="G73" s="320"/>
      <c r="H73" s="320"/>
      <c r="I73" s="188"/>
      <c r="J73" s="320"/>
      <c r="K73" s="320"/>
      <c r="L73" s="384"/>
      <c r="S73" s="320"/>
      <c r="T73" s="320"/>
      <c r="U73" s="320"/>
      <c r="V73" s="320"/>
      <c r="W73" s="320"/>
      <c r="X73" s="320"/>
      <c r="Y73" s="320"/>
      <c r="Z73" s="320"/>
      <c r="AA73" s="320"/>
      <c r="AB73" s="320"/>
      <c r="AC73" s="320"/>
      <c r="AD73" s="320"/>
      <c r="AE73" s="320"/>
    </row>
    <row r="74" spans="1:31" s="385" customFormat="1" ht="16.5" customHeight="1">
      <c r="A74" s="320"/>
      <c r="B74" s="35"/>
      <c r="C74" s="320"/>
      <c r="D74" s="320"/>
      <c r="E74" s="350" t="str">
        <f>E9</f>
        <v>VON - Vedlejší a ostatní náklady</v>
      </c>
      <c r="F74" s="361"/>
      <c r="G74" s="361"/>
      <c r="H74" s="361"/>
      <c r="I74" s="188"/>
      <c r="J74" s="320"/>
      <c r="K74" s="320"/>
      <c r="L74" s="384"/>
      <c r="S74" s="320"/>
      <c r="T74" s="320"/>
      <c r="U74" s="320"/>
      <c r="V74" s="320"/>
      <c r="W74" s="320"/>
      <c r="X74" s="320"/>
      <c r="Y74" s="320"/>
      <c r="Z74" s="320"/>
      <c r="AA74" s="320"/>
      <c r="AB74" s="320"/>
      <c r="AC74" s="320"/>
      <c r="AD74" s="320"/>
      <c r="AE74" s="320"/>
    </row>
    <row r="75" spans="1:31" s="385" customFormat="1" ht="6.95" customHeight="1">
      <c r="A75" s="320"/>
      <c r="B75" s="35"/>
      <c r="C75" s="320"/>
      <c r="D75" s="320"/>
      <c r="E75" s="320"/>
      <c r="F75" s="320"/>
      <c r="G75" s="320"/>
      <c r="H75" s="320"/>
      <c r="I75" s="188"/>
      <c r="J75" s="320"/>
      <c r="K75" s="320"/>
      <c r="L75" s="384"/>
      <c r="S75" s="320"/>
      <c r="T75" s="320"/>
      <c r="U75" s="320"/>
      <c r="V75" s="320"/>
      <c r="W75" s="320"/>
      <c r="X75" s="320"/>
      <c r="Y75" s="320"/>
      <c r="Z75" s="320"/>
      <c r="AA75" s="320"/>
      <c r="AB75" s="320"/>
      <c r="AC75" s="320"/>
      <c r="AD75" s="320"/>
      <c r="AE75" s="320"/>
    </row>
    <row r="76" spans="1:31" s="385" customFormat="1" ht="12" customHeight="1">
      <c r="A76" s="320"/>
      <c r="B76" s="35"/>
      <c r="C76" s="319" t="s">
        <v>21</v>
      </c>
      <c r="D76" s="320"/>
      <c r="E76" s="320"/>
      <c r="F76" s="315" t="str">
        <f>F12</f>
        <v xml:space="preserve"> </v>
      </c>
      <c r="G76" s="320"/>
      <c r="H76" s="320"/>
      <c r="I76" s="411" t="s">
        <v>23</v>
      </c>
      <c r="J76" s="313" t="str">
        <f>IF(J12="","",J12)</f>
        <v>11. 7. 2022</v>
      </c>
      <c r="K76" s="320"/>
      <c r="L76" s="384"/>
      <c r="S76" s="320"/>
      <c r="T76" s="320"/>
      <c r="U76" s="320"/>
      <c r="V76" s="320"/>
      <c r="W76" s="320"/>
      <c r="X76" s="320"/>
      <c r="Y76" s="320"/>
      <c r="Z76" s="320"/>
      <c r="AA76" s="320"/>
      <c r="AB76" s="320"/>
      <c r="AC76" s="320"/>
      <c r="AD76" s="320"/>
      <c r="AE76" s="320"/>
    </row>
    <row r="77" spans="1:31" s="385" customFormat="1" ht="6.95" customHeight="1">
      <c r="A77" s="320"/>
      <c r="B77" s="35"/>
      <c r="C77" s="320"/>
      <c r="D77" s="320"/>
      <c r="E77" s="320"/>
      <c r="F77" s="320"/>
      <c r="G77" s="320"/>
      <c r="H77" s="320"/>
      <c r="I77" s="188"/>
      <c r="J77" s="320"/>
      <c r="K77" s="320"/>
      <c r="L77" s="384"/>
      <c r="S77" s="320"/>
      <c r="T77" s="320"/>
      <c r="U77" s="320"/>
      <c r="V77" s="320"/>
      <c r="W77" s="320"/>
      <c r="X77" s="320"/>
      <c r="Y77" s="320"/>
      <c r="Z77" s="320"/>
      <c r="AA77" s="320"/>
      <c r="AB77" s="320"/>
      <c r="AC77" s="320"/>
      <c r="AD77" s="320"/>
      <c r="AE77" s="320"/>
    </row>
    <row r="78" spans="1:31" s="385" customFormat="1" ht="25.7" customHeight="1">
      <c r="A78" s="320"/>
      <c r="B78" s="35"/>
      <c r="C78" s="319" t="s">
        <v>25</v>
      </c>
      <c r="D78" s="320"/>
      <c r="E78" s="320"/>
      <c r="F78" s="315" t="str">
        <f>E15</f>
        <v>Povodí Labe, státní podnik, Hradec Králové</v>
      </c>
      <c r="G78" s="320"/>
      <c r="H78" s="320"/>
      <c r="I78" s="411" t="s">
        <v>31</v>
      </c>
      <c r="J78" s="317" t="str">
        <f>E21</f>
        <v>Agroprojekce Litomyšl, s.r.o.</v>
      </c>
      <c r="K78" s="320"/>
      <c r="L78" s="384"/>
      <c r="S78" s="320"/>
      <c r="T78" s="320"/>
      <c r="U78" s="320"/>
      <c r="V78" s="320"/>
      <c r="W78" s="320"/>
      <c r="X78" s="320"/>
      <c r="Y78" s="320"/>
      <c r="Z78" s="320"/>
      <c r="AA78" s="320"/>
      <c r="AB78" s="320"/>
      <c r="AC78" s="320"/>
      <c r="AD78" s="320"/>
      <c r="AE78" s="320"/>
    </row>
    <row r="79" spans="1:31" s="385" customFormat="1" ht="15.2" customHeight="1">
      <c r="A79" s="320"/>
      <c r="B79" s="35"/>
      <c r="C79" s="319" t="s">
        <v>29</v>
      </c>
      <c r="D79" s="320"/>
      <c r="E79" s="320"/>
      <c r="F79" s="315" t="str">
        <f>IF(E18="","",E18)</f>
        <v>Vyplň údaj</v>
      </c>
      <c r="G79" s="320"/>
      <c r="H79" s="320"/>
      <c r="I79" s="411" t="s">
        <v>34</v>
      </c>
      <c r="J79" s="317" t="str">
        <f>E24</f>
        <v xml:space="preserve"> </v>
      </c>
      <c r="K79" s="320"/>
      <c r="L79" s="384"/>
      <c r="S79" s="320"/>
      <c r="T79" s="320"/>
      <c r="U79" s="320"/>
      <c r="V79" s="320"/>
      <c r="W79" s="320"/>
      <c r="X79" s="320"/>
      <c r="Y79" s="320"/>
      <c r="Z79" s="320"/>
      <c r="AA79" s="320"/>
      <c r="AB79" s="320"/>
      <c r="AC79" s="320"/>
      <c r="AD79" s="320"/>
      <c r="AE79" s="320"/>
    </row>
    <row r="80" spans="1:31" s="385" customFormat="1" ht="10.35" customHeight="1">
      <c r="A80" s="320"/>
      <c r="B80" s="35"/>
      <c r="C80" s="320"/>
      <c r="D80" s="320"/>
      <c r="E80" s="320"/>
      <c r="F80" s="320"/>
      <c r="G80" s="320"/>
      <c r="H80" s="320"/>
      <c r="I80" s="188"/>
      <c r="J80" s="320"/>
      <c r="K80" s="320"/>
      <c r="L80" s="384"/>
      <c r="S80" s="320"/>
      <c r="T80" s="320"/>
      <c r="U80" s="320"/>
      <c r="V80" s="320"/>
      <c r="W80" s="320"/>
      <c r="X80" s="320"/>
      <c r="Y80" s="320"/>
      <c r="Z80" s="320"/>
      <c r="AA80" s="320"/>
      <c r="AB80" s="320"/>
      <c r="AC80" s="320"/>
      <c r="AD80" s="320"/>
      <c r="AE80" s="320"/>
    </row>
    <row r="81" spans="1:65" s="402" customFormat="1" ht="29.25" customHeight="1">
      <c r="A81" s="400"/>
      <c r="B81" s="147"/>
      <c r="C81" s="148" t="s">
        <v>106</v>
      </c>
      <c r="D81" s="149" t="s">
        <v>56</v>
      </c>
      <c r="E81" s="149" t="s">
        <v>52</v>
      </c>
      <c r="F81" s="149" t="s">
        <v>53</v>
      </c>
      <c r="G81" s="149" t="s">
        <v>107</v>
      </c>
      <c r="H81" s="149" t="s">
        <v>108</v>
      </c>
      <c r="I81" s="422" t="s">
        <v>109</v>
      </c>
      <c r="J81" s="149" t="s">
        <v>101</v>
      </c>
      <c r="K81" s="150" t="s">
        <v>110</v>
      </c>
      <c r="L81" s="401"/>
      <c r="M81" s="68" t="s">
        <v>19</v>
      </c>
      <c r="N81" s="69" t="s">
        <v>41</v>
      </c>
      <c r="O81" s="69" t="s">
        <v>111</v>
      </c>
      <c r="P81" s="69" t="s">
        <v>112</v>
      </c>
      <c r="Q81" s="69" t="s">
        <v>113</v>
      </c>
      <c r="R81" s="69" t="s">
        <v>114</v>
      </c>
      <c r="S81" s="69" t="s">
        <v>115</v>
      </c>
      <c r="T81" s="70" t="s">
        <v>116</v>
      </c>
      <c r="U81" s="400"/>
      <c r="V81" s="400"/>
      <c r="W81" s="400"/>
      <c r="X81" s="400"/>
      <c r="Y81" s="400"/>
      <c r="Z81" s="400"/>
      <c r="AA81" s="400"/>
      <c r="AB81" s="400"/>
      <c r="AC81" s="400"/>
      <c r="AD81" s="400"/>
      <c r="AE81" s="400"/>
    </row>
    <row r="82" spans="1:65" s="385" customFormat="1" ht="22.9" customHeight="1">
      <c r="A82" s="320"/>
      <c r="B82" s="35"/>
      <c r="C82" s="75" t="s">
        <v>117</v>
      </c>
      <c r="D82" s="320"/>
      <c r="E82" s="320"/>
      <c r="F82" s="320"/>
      <c r="G82" s="320"/>
      <c r="H82" s="320"/>
      <c r="I82" s="188"/>
      <c r="J82" s="152">
        <f>BK82</f>
        <v>0</v>
      </c>
      <c r="K82" s="320"/>
      <c r="L82" s="35"/>
      <c r="M82" s="71"/>
      <c r="N82" s="153"/>
      <c r="O82" s="72"/>
      <c r="P82" s="154">
        <f>P83</f>
        <v>0</v>
      </c>
      <c r="Q82" s="72"/>
      <c r="R82" s="154">
        <f>R83</f>
        <v>0</v>
      </c>
      <c r="S82" s="72"/>
      <c r="T82" s="155">
        <f>T83</f>
        <v>0</v>
      </c>
      <c r="U82" s="320"/>
      <c r="V82" s="320"/>
      <c r="W82" s="320"/>
      <c r="X82" s="320"/>
      <c r="Y82" s="320"/>
      <c r="Z82" s="320"/>
      <c r="AA82" s="320"/>
      <c r="AB82" s="320"/>
      <c r="AC82" s="320"/>
      <c r="AD82" s="320"/>
      <c r="AE82" s="320"/>
      <c r="AT82" s="382" t="s">
        <v>70</v>
      </c>
      <c r="AU82" s="382" t="s">
        <v>102</v>
      </c>
      <c r="BK82" s="403">
        <f>BK83</f>
        <v>0</v>
      </c>
    </row>
    <row r="83" spans="1:65" s="158" customFormat="1" ht="25.9" customHeight="1">
      <c r="B83" s="157"/>
      <c r="D83" s="159" t="s">
        <v>70</v>
      </c>
      <c r="E83" s="160" t="s">
        <v>700</v>
      </c>
      <c r="F83" s="160" t="s">
        <v>94</v>
      </c>
      <c r="I83" s="161"/>
      <c r="J83" s="162">
        <f>BK83</f>
        <v>0</v>
      </c>
      <c r="L83" s="157"/>
      <c r="M83" s="164"/>
      <c r="N83" s="165"/>
      <c r="O83" s="165"/>
      <c r="P83" s="166">
        <f>P84+P91</f>
        <v>0</v>
      </c>
      <c r="Q83" s="165"/>
      <c r="R83" s="166">
        <f>R84+R91</f>
        <v>0</v>
      </c>
      <c r="S83" s="165"/>
      <c r="T83" s="167">
        <f>T84+T91</f>
        <v>0</v>
      </c>
      <c r="AR83" s="159" t="s">
        <v>155</v>
      </c>
      <c r="AT83" s="404" t="s">
        <v>70</v>
      </c>
      <c r="AU83" s="404" t="s">
        <v>71</v>
      </c>
      <c r="AY83" s="159" t="s">
        <v>120</v>
      </c>
      <c r="BK83" s="405">
        <f>BK84+BK91</f>
        <v>0</v>
      </c>
    </row>
    <row r="84" spans="1:65" s="158" customFormat="1" ht="22.9" customHeight="1">
      <c r="B84" s="157"/>
      <c r="D84" s="159" t="s">
        <v>70</v>
      </c>
      <c r="E84" s="171" t="s">
        <v>701</v>
      </c>
      <c r="F84" s="171" t="s">
        <v>702</v>
      </c>
      <c r="I84" s="161"/>
      <c r="J84" s="172">
        <f>BK84</f>
        <v>0</v>
      </c>
      <c r="L84" s="157"/>
      <c r="M84" s="164"/>
      <c r="N84" s="165"/>
      <c r="O84" s="165"/>
      <c r="P84" s="166">
        <f>SUM(P85:P90)</f>
        <v>0</v>
      </c>
      <c r="Q84" s="165"/>
      <c r="R84" s="166">
        <f>SUM(R85:R90)</f>
        <v>0</v>
      </c>
      <c r="S84" s="165"/>
      <c r="T84" s="167">
        <f>SUM(T85:T90)</f>
        <v>0</v>
      </c>
      <c r="AR84" s="159" t="s">
        <v>155</v>
      </c>
      <c r="AT84" s="404" t="s">
        <v>70</v>
      </c>
      <c r="AU84" s="404" t="s">
        <v>79</v>
      </c>
      <c r="AY84" s="159" t="s">
        <v>120</v>
      </c>
      <c r="BK84" s="405">
        <f>SUM(BK85:BK90)</f>
        <v>0</v>
      </c>
    </row>
    <row r="85" spans="1:65" s="385" customFormat="1" ht="36">
      <c r="A85" s="320"/>
      <c r="B85" s="35"/>
      <c r="C85" s="173" t="s">
        <v>79</v>
      </c>
      <c r="D85" s="173" t="s">
        <v>122</v>
      </c>
      <c r="E85" s="174" t="s">
        <v>703</v>
      </c>
      <c r="F85" s="381" t="s">
        <v>928</v>
      </c>
      <c r="G85" s="176" t="s">
        <v>705</v>
      </c>
      <c r="H85" s="177">
        <v>1</v>
      </c>
      <c r="I85" s="178"/>
      <c r="J85" s="179">
        <f>ROUND(I85*H85,2)</f>
        <v>0</v>
      </c>
      <c r="K85" s="175" t="s">
        <v>19</v>
      </c>
      <c r="L85" s="35"/>
      <c r="M85" s="406" t="s">
        <v>19</v>
      </c>
      <c r="N85" s="181" t="s">
        <v>42</v>
      </c>
      <c r="O85" s="64"/>
      <c r="P85" s="182">
        <f>O85*H85</f>
        <v>0</v>
      </c>
      <c r="Q85" s="182">
        <v>0</v>
      </c>
      <c r="R85" s="182">
        <f>Q85*H85</f>
        <v>0</v>
      </c>
      <c r="S85" s="182">
        <v>0</v>
      </c>
      <c r="T85" s="183">
        <f>S85*H85</f>
        <v>0</v>
      </c>
      <c r="U85" s="320"/>
      <c r="V85" s="320"/>
      <c r="W85" s="320"/>
      <c r="X85" s="320"/>
      <c r="Y85" s="320"/>
      <c r="Z85" s="320"/>
      <c r="AA85" s="320"/>
      <c r="AB85" s="320"/>
      <c r="AC85" s="320"/>
      <c r="AD85" s="320"/>
      <c r="AE85" s="320"/>
      <c r="AR85" s="407" t="s">
        <v>706</v>
      </c>
      <c r="AT85" s="407" t="s">
        <v>122</v>
      </c>
      <c r="AU85" s="407" t="s">
        <v>81</v>
      </c>
      <c r="AY85" s="382" t="s">
        <v>120</v>
      </c>
      <c r="BE85" s="408">
        <f>IF(N85="základní",J85,0)</f>
        <v>0</v>
      </c>
      <c r="BF85" s="408">
        <f>IF(N85="snížená",J85,0)</f>
        <v>0</v>
      </c>
      <c r="BG85" s="408">
        <f>IF(N85="zákl. přenesená",J85,0)</f>
        <v>0</v>
      </c>
      <c r="BH85" s="408">
        <f>IF(N85="sníž. přenesená",J85,0)</f>
        <v>0</v>
      </c>
      <c r="BI85" s="408">
        <f>IF(N85="nulová",J85,0)</f>
        <v>0</v>
      </c>
      <c r="BJ85" s="382" t="s">
        <v>79</v>
      </c>
      <c r="BK85" s="408">
        <f>ROUND(I85*H85,2)</f>
        <v>0</v>
      </c>
      <c r="BL85" s="382" t="s">
        <v>706</v>
      </c>
      <c r="BM85" s="407" t="s">
        <v>707</v>
      </c>
    </row>
    <row r="86" spans="1:65" s="385" customFormat="1">
      <c r="A86" s="320"/>
      <c r="B86" s="35"/>
      <c r="C86" s="320"/>
      <c r="D86" s="186" t="s">
        <v>129</v>
      </c>
      <c r="E86" s="320"/>
      <c r="F86" s="187" t="s">
        <v>704</v>
      </c>
      <c r="G86" s="320"/>
      <c r="H86" s="320"/>
      <c r="I86" s="188"/>
      <c r="J86" s="320"/>
      <c r="K86" s="320"/>
      <c r="L86" s="35"/>
      <c r="M86" s="189"/>
      <c r="N86" s="190"/>
      <c r="O86" s="64"/>
      <c r="P86" s="64"/>
      <c r="Q86" s="64"/>
      <c r="R86" s="64"/>
      <c r="S86" s="64"/>
      <c r="T86" s="65"/>
      <c r="U86" s="320"/>
      <c r="V86" s="320"/>
      <c r="W86" s="320"/>
      <c r="X86" s="320"/>
      <c r="Y86" s="320"/>
      <c r="Z86" s="320"/>
      <c r="AA86" s="320"/>
      <c r="AB86" s="320"/>
      <c r="AC86" s="320"/>
      <c r="AD86" s="320"/>
      <c r="AE86" s="320"/>
      <c r="AT86" s="382" t="s">
        <v>129</v>
      </c>
      <c r="AU86" s="382" t="s">
        <v>81</v>
      </c>
    </row>
    <row r="87" spans="1:65" s="385" customFormat="1" ht="175.5">
      <c r="A87" s="320"/>
      <c r="B87" s="35"/>
      <c r="C87" s="320"/>
      <c r="D87" s="186" t="s">
        <v>409</v>
      </c>
      <c r="E87" s="320"/>
      <c r="F87" s="207" t="s">
        <v>708</v>
      </c>
      <c r="G87" s="320"/>
      <c r="H87" s="320"/>
      <c r="I87" s="188"/>
      <c r="J87" s="320"/>
      <c r="K87" s="320"/>
      <c r="L87" s="35"/>
      <c r="M87" s="189"/>
      <c r="N87" s="190"/>
      <c r="O87" s="64"/>
      <c r="P87" s="64"/>
      <c r="Q87" s="64"/>
      <c r="R87" s="64"/>
      <c r="S87" s="64"/>
      <c r="T87" s="65"/>
      <c r="U87" s="320"/>
      <c r="V87" s="320"/>
      <c r="W87" s="320"/>
      <c r="X87" s="320"/>
      <c r="Y87" s="320"/>
      <c r="Z87" s="320"/>
      <c r="AA87" s="320"/>
      <c r="AB87" s="320"/>
      <c r="AC87" s="320"/>
      <c r="AD87" s="320"/>
      <c r="AE87" s="320"/>
      <c r="AT87" s="382" t="s">
        <v>409</v>
      </c>
      <c r="AU87" s="382" t="s">
        <v>81</v>
      </c>
    </row>
    <row r="88" spans="1:65" s="385" customFormat="1" ht="16.5" customHeight="1">
      <c r="A88" s="320"/>
      <c r="B88" s="35"/>
      <c r="C88" s="173" t="s">
        <v>81</v>
      </c>
      <c r="D88" s="173" t="s">
        <v>122</v>
      </c>
      <c r="E88" s="174" t="s">
        <v>709</v>
      </c>
      <c r="F88" s="175" t="s">
        <v>710</v>
      </c>
      <c r="G88" s="176" t="s">
        <v>705</v>
      </c>
      <c r="H88" s="177">
        <v>1</v>
      </c>
      <c r="I88" s="178"/>
      <c r="J88" s="179">
        <f>ROUND(I88*H88,2)</f>
        <v>0</v>
      </c>
      <c r="K88" s="175" t="s">
        <v>19</v>
      </c>
      <c r="L88" s="35"/>
      <c r="M88" s="406" t="s">
        <v>19</v>
      </c>
      <c r="N88" s="181" t="s">
        <v>42</v>
      </c>
      <c r="O88" s="64"/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U88" s="320"/>
      <c r="V88" s="320"/>
      <c r="W88" s="320"/>
      <c r="X88" s="320"/>
      <c r="Y88" s="320"/>
      <c r="Z88" s="320"/>
      <c r="AA88" s="320"/>
      <c r="AB88" s="320"/>
      <c r="AC88" s="320"/>
      <c r="AD88" s="320"/>
      <c r="AE88" s="320"/>
      <c r="AR88" s="407" t="s">
        <v>706</v>
      </c>
      <c r="AT88" s="407" t="s">
        <v>122</v>
      </c>
      <c r="AU88" s="407" t="s">
        <v>81</v>
      </c>
      <c r="AY88" s="382" t="s">
        <v>120</v>
      </c>
      <c r="BE88" s="408">
        <f>IF(N88="základní",J88,0)</f>
        <v>0</v>
      </c>
      <c r="BF88" s="408">
        <f>IF(N88="snížená",J88,0)</f>
        <v>0</v>
      </c>
      <c r="BG88" s="408">
        <f>IF(N88="zákl. přenesená",J88,0)</f>
        <v>0</v>
      </c>
      <c r="BH88" s="408">
        <f>IF(N88="sníž. přenesená",J88,0)</f>
        <v>0</v>
      </c>
      <c r="BI88" s="408">
        <f>IF(N88="nulová",J88,0)</f>
        <v>0</v>
      </c>
      <c r="BJ88" s="382" t="s">
        <v>79</v>
      </c>
      <c r="BK88" s="408">
        <f>ROUND(I88*H88,2)</f>
        <v>0</v>
      </c>
      <c r="BL88" s="382" t="s">
        <v>706</v>
      </c>
      <c r="BM88" s="407" t="s">
        <v>711</v>
      </c>
    </row>
    <row r="89" spans="1:65" s="385" customFormat="1">
      <c r="A89" s="320"/>
      <c r="B89" s="35"/>
      <c r="C89" s="320"/>
      <c r="D89" s="186" t="s">
        <v>129</v>
      </c>
      <c r="E89" s="320"/>
      <c r="F89" s="187" t="s">
        <v>710</v>
      </c>
      <c r="G89" s="320"/>
      <c r="H89" s="320"/>
      <c r="I89" s="188"/>
      <c r="J89" s="320"/>
      <c r="K89" s="320"/>
      <c r="L89" s="35"/>
      <c r="M89" s="189"/>
      <c r="N89" s="190"/>
      <c r="O89" s="64"/>
      <c r="P89" s="64"/>
      <c r="Q89" s="64"/>
      <c r="R89" s="64"/>
      <c r="S89" s="64"/>
      <c r="T89" s="65"/>
      <c r="U89" s="320"/>
      <c r="V89" s="320"/>
      <c r="W89" s="320"/>
      <c r="X89" s="320"/>
      <c r="Y89" s="320"/>
      <c r="Z89" s="320"/>
      <c r="AA89" s="320"/>
      <c r="AB89" s="320"/>
      <c r="AC89" s="320"/>
      <c r="AD89" s="320"/>
      <c r="AE89" s="320"/>
      <c r="AT89" s="382" t="s">
        <v>129</v>
      </c>
      <c r="AU89" s="382" t="s">
        <v>81</v>
      </c>
    </row>
    <row r="90" spans="1:65" s="385" customFormat="1" ht="39">
      <c r="A90" s="320"/>
      <c r="B90" s="35"/>
      <c r="C90" s="320"/>
      <c r="D90" s="186" t="s">
        <v>409</v>
      </c>
      <c r="E90" s="320"/>
      <c r="F90" s="207" t="s">
        <v>712</v>
      </c>
      <c r="G90" s="320"/>
      <c r="H90" s="320"/>
      <c r="I90" s="188"/>
      <c r="J90" s="320"/>
      <c r="K90" s="320"/>
      <c r="L90" s="35"/>
      <c r="M90" s="189"/>
      <c r="N90" s="190"/>
      <c r="O90" s="64"/>
      <c r="P90" s="64"/>
      <c r="Q90" s="64"/>
      <c r="R90" s="64"/>
      <c r="S90" s="64"/>
      <c r="T90" s="65"/>
      <c r="U90" s="320"/>
      <c r="V90" s="320"/>
      <c r="W90" s="320"/>
      <c r="X90" s="320"/>
      <c r="Y90" s="320"/>
      <c r="Z90" s="320"/>
      <c r="AA90" s="320"/>
      <c r="AB90" s="320"/>
      <c r="AC90" s="320"/>
      <c r="AD90" s="320"/>
      <c r="AE90" s="320"/>
      <c r="AT90" s="382" t="s">
        <v>409</v>
      </c>
      <c r="AU90" s="382" t="s">
        <v>81</v>
      </c>
    </row>
    <row r="91" spans="1:65" s="158" customFormat="1" ht="22.9" customHeight="1">
      <c r="B91" s="157"/>
      <c r="D91" s="159" t="s">
        <v>70</v>
      </c>
      <c r="E91" s="171" t="s">
        <v>713</v>
      </c>
      <c r="F91" s="171" t="s">
        <v>714</v>
      </c>
      <c r="I91" s="161"/>
      <c r="J91" s="172">
        <f>BK91</f>
        <v>0</v>
      </c>
      <c r="L91" s="157"/>
      <c r="M91" s="164"/>
      <c r="N91" s="165"/>
      <c r="O91" s="165"/>
      <c r="P91" s="166">
        <f>SUM(P92:P110)</f>
        <v>0</v>
      </c>
      <c r="Q91" s="165"/>
      <c r="R91" s="166">
        <f>SUM(R92:R110)</f>
        <v>0</v>
      </c>
      <c r="S91" s="165"/>
      <c r="T91" s="167">
        <f>SUM(T92:T110)</f>
        <v>0</v>
      </c>
      <c r="AR91" s="159" t="s">
        <v>127</v>
      </c>
      <c r="AT91" s="404" t="s">
        <v>70</v>
      </c>
      <c r="AU91" s="404" t="s">
        <v>79</v>
      </c>
      <c r="AY91" s="159" t="s">
        <v>120</v>
      </c>
      <c r="BK91" s="405">
        <f>SUM(BK92:BK110)</f>
        <v>0</v>
      </c>
    </row>
    <row r="92" spans="1:65" s="385" customFormat="1" ht="24.2" customHeight="1">
      <c r="A92" s="320"/>
      <c r="B92" s="35"/>
      <c r="C92" s="173" t="s">
        <v>142</v>
      </c>
      <c r="D92" s="173" t="s">
        <v>122</v>
      </c>
      <c r="E92" s="174" t="s">
        <v>715</v>
      </c>
      <c r="F92" s="175" t="s">
        <v>716</v>
      </c>
      <c r="G92" s="176" t="s">
        <v>705</v>
      </c>
      <c r="H92" s="177">
        <v>1</v>
      </c>
      <c r="I92" s="178"/>
      <c r="J92" s="179">
        <f>ROUND(I92*H92,2)</f>
        <v>0</v>
      </c>
      <c r="K92" s="175" t="s">
        <v>19</v>
      </c>
      <c r="L92" s="35"/>
      <c r="M92" s="406" t="s">
        <v>19</v>
      </c>
      <c r="N92" s="181" t="s">
        <v>42</v>
      </c>
      <c r="O92" s="64"/>
      <c r="P92" s="182">
        <f>O92*H92</f>
        <v>0</v>
      </c>
      <c r="Q92" s="182">
        <v>0</v>
      </c>
      <c r="R92" s="182">
        <f>Q92*H92</f>
        <v>0</v>
      </c>
      <c r="S92" s="182">
        <v>0</v>
      </c>
      <c r="T92" s="183">
        <f>S92*H92</f>
        <v>0</v>
      </c>
      <c r="U92" s="320"/>
      <c r="V92" s="320"/>
      <c r="W92" s="320"/>
      <c r="X92" s="320"/>
      <c r="Y92" s="320"/>
      <c r="Z92" s="320"/>
      <c r="AA92" s="320"/>
      <c r="AB92" s="320"/>
      <c r="AC92" s="320"/>
      <c r="AD92" s="320"/>
      <c r="AE92" s="320"/>
      <c r="AR92" s="407" t="s">
        <v>717</v>
      </c>
      <c r="AT92" s="407" t="s">
        <v>122</v>
      </c>
      <c r="AU92" s="407" t="s">
        <v>81</v>
      </c>
      <c r="AY92" s="382" t="s">
        <v>120</v>
      </c>
      <c r="BE92" s="408">
        <f>IF(N92="základní",J92,0)</f>
        <v>0</v>
      </c>
      <c r="BF92" s="408">
        <f>IF(N92="snížená",J92,0)</f>
        <v>0</v>
      </c>
      <c r="BG92" s="408">
        <f>IF(N92="zákl. přenesená",J92,0)</f>
        <v>0</v>
      </c>
      <c r="BH92" s="408">
        <f>IF(N92="sníž. přenesená",J92,0)</f>
        <v>0</v>
      </c>
      <c r="BI92" s="408">
        <f>IF(N92="nulová",J92,0)</f>
        <v>0</v>
      </c>
      <c r="BJ92" s="382" t="s">
        <v>79</v>
      </c>
      <c r="BK92" s="408">
        <f>ROUND(I92*H92,2)</f>
        <v>0</v>
      </c>
      <c r="BL92" s="382" t="s">
        <v>717</v>
      </c>
      <c r="BM92" s="407" t="s">
        <v>718</v>
      </c>
    </row>
    <row r="93" spans="1:65" s="385" customFormat="1" ht="19.5">
      <c r="A93" s="320"/>
      <c r="B93" s="35"/>
      <c r="C93" s="320"/>
      <c r="D93" s="186" t="s">
        <v>129</v>
      </c>
      <c r="E93" s="320"/>
      <c r="F93" s="187" t="s">
        <v>719</v>
      </c>
      <c r="G93" s="320"/>
      <c r="H93" s="320"/>
      <c r="I93" s="188"/>
      <c r="J93" s="320"/>
      <c r="K93" s="320"/>
      <c r="L93" s="35"/>
      <c r="M93" s="189"/>
      <c r="N93" s="190"/>
      <c r="O93" s="64"/>
      <c r="P93" s="64"/>
      <c r="Q93" s="64"/>
      <c r="R93" s="64"/>
      <c r="S93" s="64"/>
      <c r="T93" s="65"/>
      <c r="U93" s="320"/>
      <c r="V93" s="320"/>
      <c r="W93" s="320"/>
      <c r="X93" s="320"/>
      <c r="Y93" s="320"/>
      <c r="Z93" s="320"/>
      <c r="AA93" s="320"/>
      <c r="AB93" s="320"/>
      <c r="AC93" s="320"/>
      <c r="AD93" s="320"/>
      <c r="AE93" s="320"/>
      <c r="AT93" s="382" t="s">
        <v>129</v>
      </c>
      <c r="AU93" s="382" t="s">
        <v>81</v>
      </c>
    </row>
    <row r="94" spans="1:65" s="385" customFormat="1" ht="16.5" customHeight="1">
      <c r="A94" s="320"/>
      <c r="B94" s="35"/>
      <c r="C94" s="173" t="s">
        <v>127</v>
      </c>
      <c r="D94" s="173" t="s">
        <v>122</v>
      </c>
      <c r="E94" s="174" t="s">
        <v>720</v>
      </c>
      <c r="F94" s="175" t="s">
        <v>721</v>
      </c>
      <c r="G94" s="176" t="s">
        <v>591</v>
      </c>
      <c r="H94" s="177">
        <v>1</v>
      </c>
      <c r="I94" s="178"/>
      <c r="J94" s="179">
        <f>ROUND(I94*H94,2)</f>
        <v>0</v>
      </c>
      <c r="K94" s="175" t="s">
        <v>19</v>
      </c>
      <c r="L94" s="35"/>
      <c r="M94" s="406" t="s">
        <v>19</v>
      </c>
      <c r="N94" s="181" t="s">
        <v>42</v>
      </c>
      <c r="O94" s="64"/>
      <c r="P94" s="182">
        <f>O94*H94</f>
        <v>0</v>
      </c>
      <c r="Q94" s="182">
        <v>0</v>
      </c>
      <c r="R94" s="182">
        <f>Q94*H94</f>
        <v>0</v>
      </c>
      <c r="S94" s="182">
        <v>0</v>
      </c>
      <c r="T94" s="183">
        <f>S94*H94</f>
        <v>0</v>
      </c>
      <c r="U94" s="320"/>
      <c r="V94" s="320"/>
      <c r="W94" s="320"/>
      <c r="X94" s="320"/>
      <c r="Y94" s="320"/>
      <c r="Z94" s="320"/>
      <c r="AA94" s="320"/>
      <c r="AB94" s="320"/>
      <c r="AC94" s="320"/>
      <c r="AD94" s="320"/>
      <c r="AE94" s="320"/>
      <c r="AR94" s="407" t="s">
        <v>717</v>
      </c>
      <c r="AT94" s="407" t="s">
        <v>122</v>
      </c>
      <c r="AU94" s="407" t="s">
        <v>81</v>
      </c>
      <c r="AY94" s="382" t="s">
        <v>120</v>
      </c>
      <c r="BE94" s="408">
        <f>IF(N94="základní",J94,0)</f>
        <v>0</v>
      </c>
      <c r="BF94" s="408">
        <f>IF(N94="snížená",J94,0)</f>
        <v>0</v>
      </c>
      <c r="BG94" s="408">
        <f>IF(N94="zákl. přenesená",J94,0)</f>
        <v>0</v>
      </c>
      <c r="BH94" s="408">
        <f>IF(N94="sníž. přenesená",J94,0)</f>
        <v>0</v>
      </c>
      <c r="BI94" s="408">
        <f>IF(N94="nulová",J94,0)</f>
        <v>0</v>
      </c>
      <c r="BJ94" s="382" t="s">
        <v>79</v>
      </c>
      <c r="BK94" s="408">
        <f>ROUND(I94*H94,2)</f>
        <v>0</v>
      </c>
      <c r="BL94" s="382" t="s">
        <v>717</v>
      </c>
      <c r="BM94" s="407" t="s">
        <v>722</v>
      </c>
    </row>
    <row r="95" spans="1:65" s="385" customFormat="1">
      <c r="A95" s="320"/>
      <c r="B95" s="35"/>
      <c r="C95" s="320"/>
      <c r="D95" s="186" t="s">
        <v>129</v>
      </c>
      <c r="E95" s="320"/>
      <c r="F95" s="187" t="s">
        <v>721</v>
      </c>
      <c r="G95" s="320"/>
      <c r="H95" s="320"/>
      <c r="I95" s="188"/>
      <c r="J95" s="320"/>
      <c r="K95" s="320"/>
      <c r="L95" s="35"/>
      <c r="M95" s="189"/>
      <c r="N95" s="190"/>
      <c r="O95" s="64"/>
      <c r="P95" s="64"/>
      <c r="Q95" s="64"/>
      <c r="R95" s="64"/>
      <c r="S95" s="64"/>
      <c r="T95" s="65"/>
      <c r="U95" s="320"/>
      <c r="V95" s="320"/>
      <c r="W95" s="320"/>
      <c r="X95" s="320"/>
      <c r="Y95" s="320"/>
      <c r="Z95" s="320"/>
      <c r="AA95" s="320"/>
      <c r="AB95" s="320"/>
      <c r="AC95" s="320"/>
      <c r="AD95" s="320"/>
      <c r="AE95" s="320"/>
      <c r="AT95" s="382" t="s">
        <v>129</v>
      </c>
      <c r="AU95" s="382" t="s">
        <v>81</v>
      </c>
    </row>
    <row r="96" spans="1:65" s="385" customFormat="1" ht="39">
      <c r="A96" s="320"/>
      <c r="B96" s="35"/>
      <c r="C96" s="320"/>
      <c r="D96" s="186" t="s">
        <v>409</v>
      </c>
      <c r="E96" s="320"/>
      <c r="F96" s="207" t="s">
        <v>723</v>
      </c>
      <c r="G96" s="320"/>
      <c r="H96" s="320"/>
      <c r="I96" s="188"/>
      <c r="J96" s="320"/>
      <c r="K96" s="320"/>
      <c r="L96" s="35"/>
      <c r="M96" s="189"/>
      <c r="N96" s="190"/>
      <c r="O96" s="64"/>
      <c r="P96" s="64"/>
      <c r="Q96" s="64"/>
      <c r="R96" s="64"/>
      <c r="S96" s="64"/>
      <c r="T96" s="65"/>
      <c r="U96" s="320"/>
      <c r="V96" s="320"/>
      <c r="W96" s="320"/>
      <c r="X96" s="320"/>
      <c r="Y96" s="320"/>
      <c r="Z96" s="320"/>
      <c r="AA96" s="320"/>
      <c r="AB96" s="320"/>
      <c r="AC96" s="320"/>
      <c r="AD96" s="320"/>
      <c r="AE96" s="320"/>
      <c r="AT96" s="382" t="s">
        <v>409</v>
      </c>
      <c r="AU96" s="382" t="s">
        <v>81</v>
      </c>
    </row>
    <row r="97" spans="1:65" s="385" customFormat="1" ht="24.2" customHeight="1">
      <c r="A97" s="320"/>
      <c r="B97" s="35"/>
      <c r="C97" s="173" t="s">
        <v>155</v>
      </c>
      <c r="D97" s="173" t="s">
        <v>122</v>
      </c>
      <c r="E97" s="174" t="s">
        <v>724</v>
      </c>
      <c r="F97" s="175" t="s">
        <v>725</v>
      </c>
      <c r="G97" s="176" t="s">
        <v>591</v>
      </c>
      <c r="H97" s="177">
        <v>1</v>
      </c>
      <c r="I97" s="178"/>
      <c r="J97" s="179">
        <f>ROUND(I97*H97,2)</f>
        <v>0</v>
      </c>
      <c r="K97" s="175" t="s">
        <v>19</v>
      </c>
      <c r="L97" s="35"/>
      <c r="M97" s="406" t="s">
        <v>19</v>
      </c>
      <c r="N97" s="181" t="s">
        <v>42</v>
      </c>
      <c r="O97" s="64"/>
      <c r="P97" s="182">
        <f>O97*H97</f>
        <v>0</v>
      </c>
      <c r="Q97" s="182">
        <v>0</v>
      </c>
      <c r="R97" s="182">
        <f>Q97*H97</f>
        <v>0</v>
      </c>
      <c r="S97" s="182">
        <v>0</v>
      </c>
      <c r="T97" s="183">
        <f>S97*H97</f>
        <v>0</v>
      </c>
      <c r="U97" s="320"/>
      <c r="V97" s="320"/>
      <c r="W97" s="320"/>
      <c r="X97" s="320"/>
      <c r="Y97" s="320"/>
      <c r="Z97" s="320"/>
      <c r="AA97" s="320"/>
      <c r="AB97" s="320"/>
      <c r="AC97" s="320"/>
      <c r="AD97" s="320"/>
      <c r="AE97" s="320"/>
      <c r="AR97" s="407" t="s">
        <v>717</v>
      </c>
      <c r="AT97" s="407" t="s">
        <v>122</v>
      </c>
      <c r="AU97" s="407" t="s">
        <v>81</v>
      </c>
      <c r="AY97" s="382" t="s">
        <v>120</v>
      </c>
      <c r="BE97" s="408">
        <f>IF(N97="základní",J97,0)</f>
        <v>0</v>
      </c>
      <c r="BF97" s="408">
        <f>IF(N97="snížená",J97,0)</f>
        <v>0</v>
      </c>
      <c r="BG97" s="408">
        <f>IF(N97="zákl. přenesená",J97,0)</f>
        <v>0</v>
      </c>
      <c r="BH97" s="408">
        <f>IF(N97="sníž. přenesená",J97,0)</f>
        <v>0</v>
      </c>
      <c r="BI97" s="408">
        <f>IF(N97="nulová",J97,0)</f>
        <v>0</v>
      </c>
      <c r="BJ97" s="382" t="s">
        <v>79</v>
      </c>
      <c r="BK97" s="408">
        <f>ROUND(I97*H97,2)</f>
        <v>0</v>
      </c>
      <c r="BL97" s="382" t="s">
        <v>717</v>
      </c>
      <c r="BM97" s="407" t="s">
        <v>726</v>
      </c>
    </row>
    <row r="98" spans="1:65" s="385" customFormat="1" ht="19.5">
      <c r="A98" s="320"/>
      <c r="B98" s="35"/>
      <c r="C98" s="320"/>
      <c r="D98" s="186" t="s">
        <v>129</v>
      </c>
      <c r="E98" s="320"/>
      <c r="F98" s="187" t="s">
        <v>725</v>
      </c>
      <c r="G98" s="320"/>
      <c r="H98" s="320"/>
      <c r="I98" s="188"/>
      <c r="J98" s="320"/>
      <c r="K98" s="320"/>
      <c r="L98" s="35"/>
      <c r="M98" s="189"/>
      <c r="N98" s="190"/>
      <c r="O98" s="64"/>
      <c r="P98" s="64"/>
      <c r="Q98" s="64"/>
      <c r="R98" s="64"/>
      <c r="S98" s="64"/>
      <c r="T98" s="65"/>
      <c r="U98" s="320"/>
      <c r="V98" s="320"/>
      <c r="W98" s="320"/>
      <c r="X98" s="320"/>
      <c r="Y98" s="320"/>
      <c r="Z98" s="320"/>
      <c r="AA98" s="320"/>
      <c r="AB98" s="320"/>
      <c r="AC98" s="320"/>
      <c r="AD98" s="320"/>
      <c r="AE98" s="320"/>
      <c r="AT98" s="382" t="s">
        <v>129</v>
      </c>
      <c r="AU98" s="382" t="s">
        <v>81</v>
      </c>
    </row>
    <row r="99" spans="1:65" s="385" customFormat="1" ht="19.5">
      <c r="A99" s="320"/>
      <c r="B99" s="35"/>
      <c r="C99" s="320"/>
      <c r="D99" s="186" t="s">
        <v>409</v>
      </c>
      <c r="E99" s="320"/>
      <c r="F99" s="207" t="s">
        <v>727</v>
      </c>
      <c r="G99" s="320"/>
      <c r="H99" s="320"/>
      <c r="I99" s="188"/>
      <c r="J99" s="320"/>
      <c r="K99" s="320"/>
      <c r="L99" s="35"/>
      <c r="M99" s="189"/>
      <c r="N99" s="190"/>
      <c r="O99" s="64"/>
      <c r="P99" s="64"/>
      <c r="Q99" s="64"/>
      <c r="R99" s="64"/>
      <c r="S99" s="64"/>
      <c r="T99" s="65"/>
      <c r="U99" s="320"/>
      <c r="V99" s="320"/>
      <c r="W99" s="320"/>
      <c r="X99" s="320"/>
      <c r="Y99" s="320"/>
      <c r="Z99" s="320"/>
      <c r="AA99" s="320"/>
      <c r="AB99" s="320"/>
      <c r="AC99" s="320"/>
      <c r="AD99" s="320"/>
      <c r="AE99" s="320"/>
      <c r="AT99" s="382" t="s">
        <v>409</v>
      </c>
      <c r="AU99" s="382" t="s">
        <v>81</v>
      </c>
    </row>
    <row r="100" spans="1:65" s="385" customFormat="1" ht="24.2" customHeight="1">
      <c r="A100" s="320"/>
      <c r="B100" s="35"/>
      <c r="C100" s="173" t="s">
        <v>161</v>
      </c>
      <c r="D100" s="173" t="s">
        <v>122</v>
      </c>
      <c r="E100" s="174" t="s">
        <v>728</v>
      </c>
      <c r="F100" s="175" t="s">
        <v>729</v>
      </c>
      <c r="G100" s="176" t="s">
        <v>705</v>
      </c>
      <c r="H100" s="177">
        <v>1</v>
      </c>
      <c r="I100" s="178"/>
      <c r="J100" s="179">
        <f>ROUND(I100*H100,2)</f>
        <v>0</v>
      </c>
      <c r="K100" s="175" t="s">
        <v>19</v>
      </c>
      <c r="L100" s="35"/>
      <c r="M100" s="406" t="s">
        <v>19</v>
      </c>
      <c r="N100" s="181" t="s">
        <v>42</v>
      </c>
      <c r="O100" s="64"/>
      <c r="P100" s="182">
        <f>O100*H100</f>
        <v>0</v>
      </c>
      <c r="Q100" s="182">
        <v>0</v>
      </c>
      <c r="R100" s="182">
        <f>Q100*H100</f>
        <v>0</v>
      </c>
      <c r="S100" s="182">
        <v>0</v>
      </c>
      <c r="T100" s="183">
        <f>S100*H100</f>
        <v>0</v>
      </c>
      <c r="U100" s="320"/>
      <c r="V100" s="320"/>
      <c r="W100" s="320"/>
      <c r="X100" s="320"/>
      <c r="Y100" s="320"/>
      <c r="Z100" s="320"/>
      <c r="AA100" s="320"/>
      <c r="AB100" s="320"/>
      <c r="AC100" s="320"/>
      <c r="AD100" s="320"/>
      <c r="AE100" s="320"/>
      <c r="AR100" s="407" t="s">
        <v>717</v>
      </c>
      <c r="AT100" s="407" t="s">
        <v>122</v>
      </c>
      <c r="AU100" s="407" t="s">
        <v>81</v>
      </c>
      <c r="AY100" s="382" t="s">
        <v>120</v>
      </c>
      <c r="BE100" s="408">
        <f>IF(N100="základní",J100,0)</f>
        <v>0</v>
      </c>
      <c r="BF100" s="408">
        <f>IF(N100="snížená",J100,0)</f>
        <v>0</v>
      </c>
      <c r="BG100" s="408">
        <f>IF(N100="zákl. přenesená",J100,0)</f>
        <v>0</v>
      </c>
      <c r="BH100" s="408">
        <f>IF(N100="sníž. přenesená",J100,0)</f>
        <v>0</v>
      </c>
      <c r="BI100" s="408">
        <f>IF(N100="nulová",J100,0)</f>
        <v>0</v>
      </c>
      <c r="BJ100" s="382" t="s">
        <v>79</v>
      </c>
      <c r="BK100" s="408">
        <f>ROUND(I100*H100,2)</f>
        <v>0</v>
      </c>
      <c r="BL100" s="382" t="s">
        <v>717</v>
      </c>
      <c r="BM100" s="407" t="s">
        <v>730</v>
      </c>
    </row>
    <row r="101" spans="1:65" s="385" customFormat="1" ht="19.5">
      <c r="A101" s="320"/>
      <c r="B101" s="35"/>
      <c r="C101" s="320"/>
      <c r="D101" s="186" t="s">
        <v>129</v>
      </c>
      <c r="E101" s="320"/>
      <c r="F101" s="187" t="s">
        <v>729</v>
      </c>
      <c r="G101" s="320"/>
      <c r="H101" s="320"/>
      <c r="I101" s="188"/>
      <c r="J101" s="320"/>
      <c r="K101" s="320"/>
      <c r="L101" s="35"/>
      <c r="M101" s="189"/>
      <c r="N101" s="190"/>
      <c r="O101" s="64"/>
      <c r="P101" s="64"/>
      <c r="Q101" s="64"/>
      <c r="R101" s="64"/>
      <c r="S101" s="64"/>
      <c r="T101" s="65"/>
      <c r="U101" s="320"/>
      <c r="V101" s="320"/>
      <c r="W101" s="320"/>
      <c r="X101" s="320"/>
      <c r="Y101" s="320"/>
      <c r="Z101" s="320"/>
      <c r="AA101" s="320"/>
      <c r="AB101" s="320"/>
      <c r="AC101" s="320"/>
      <c r="AD101" s="320"/>
      <c r="AE101" s="320"/>
      <c r="AT101" s="382" t="s">
        <v>129</v>
      </c>
      <c r="AU101" s="382" t="s">
        <v>81</v>
      </c>
    </row>
    <row r="102" spans="1:65" s="385" customFormat="1" ht="16.5" customHeight="1">
      <c r="A102" s="320"/>
      <c r="B102" s="35"/>
      <c r="C102" s="173" t="s">
        <v>168</v>
      </c>
      <c r="D102" s="173" t="s">
        <v>122</v>
      </c>
      <c r="E102" s="174" t="s">
        <v>731</v>
      </c>
      <c r="F102" s="175" t="s">
        <v>732</v>
      </c>
      <c r="G102" s="176" t="s">
        <v>705</v>
      </c>
      <c r="H102" s="177">
        <v>1</v>
      </c>
      <c r="I102" s="178"/>
      <c r="J102" s="179">
        <f>ROUND(I102*H102,2)</f>
        <v>0</v>
      </c>
      <c r="K102" s="175" t="s">
        <v>19</v>
      </c>
      <c r="L102" s="35"/>
      <c r="M102" s="406" t="s">
        <v>19</v>
      </c>
      <c r="N102" s="181" t="s">
        <v>42</v>
      </c>
      <c r="O102" s="64"/>
      <c r="P102" s="182">
        <f>O102*H102</f>
        <v>0</v>
      </c>
      <c r="Q102" s="182">
        <v>0</v>
      </c>
      <c r="R102" s="182">
        <f>Q102*H102</f>
        <v>0</v>
      </c>
      <c r="S102" s="182">
        <v>0</v>
      </c>
      <c r="T102" s="183">
        <f>S102*H102</f>
        <v>0</v>
      </c>
      <c r="U102" s="320"/>
      <c r="V102" s="320"/>
      <c r="W102" s="320"/>
      <c r="X102" s="320"/>
      <c r="Y102" s="320"/>
      <c r="Z102" s="320"/>
      <c r="AA102" s="320"/>
      <c r="AB102" s="320"/>
      <c r="AC102" s="320"/>
      <c r="AD102" s="320"/>
      <c r="AE102" s="320"/>
      <c r="AR102" s="407" t="s">
        <v>717</v>
      </c>
      <c r="AT102" s="407" t="s">
        <v>122</v>
      </c>
      <c r="AU102" s="407" t="s">
        <v>81</v>
      </c>
      <c r="AY102" s="382" t="s">
        <v>120</v>
      </c>
      <c r="BE102" s="408">
        <f>IF(N102="základní",J102,0)</f>
        <v>0</v>
      </c>
      <c r="BF102" s="408">
        <f>IF(N102="snížená",J102,0)</f>
        <v>0</v>
      </c>
      <c r="BG102" s="408">
        <f>IF(N102="zákl. přenesená",J102,0)</f>
        <v>0</v>
      </c>
      <c r="BH102" s="408">
        <f>IF(N102="sníž. přenesená",J102,0)</f>
        <v>0</v>
      </c>
      <c r="BI102" s="408">
        <f>IF(N102="nulová",J102,0)</f>
        <v>0</v>
      </c>
      <c r="BJ102" s="382" t="s">
        <v>79</v>
      </c>
      <c r="BK102" s="408">
        <f>ROUND(I102*H102,2)</f>
        <v>0</v>
      </c>
      <c r="BL102" s="382" t="s">
        <v>717</v>
      </c>
      <c r="BM102" s="407" t="s">
        <v>733</v>
      </c>
    </row>
    <row r="103" spans="1:65" s="385" customFormat="1">
      <c r="A103" s="320"/>
      <c r="B103" s="35"/>
      <c r="C103" s="320"/>
      <c r="D103" s="186" t="s">
        <v>129</v>
      </c>
      <c r="E103" s="320"/>
      <c r="F103" s="187" t="s">
        <v>732</v>
      </c>
      <c r="G103" s="320"/>
      <c r="H103" s="320"/>
      <c r="I103" s="188"/>
      <c r="J103" s="320"/>
      <c r="K103" s="320"/>
      <c r="L103" s="35"/>
      <c r="M103" s="189"/>
      <c r="N103" s="190"/>
      <c r="O103" s="64"/>
      <c r="P103" s="64"/>
      <c r="Q103" s="64"/>
      <c r="R103" s="64"/>
      <c r="S103" s="64"/>
      <c r="T103" s="65"/>
      <c r="U103" s="320"/>
      <c r="V103" s="320"/>
      <c r="W103" s="320"/>
      <c r="X103" s="320"/>
      <c r="Y103" s="320"/>
      <c r="Z103" s="320"/>
      <c r="AA103" s="320"/>
      <c r="AB103" s="320"/>
      <c r="AC103" s="320"/>
      <c r="AD103" s="320"/>
      <c r="AE103" s="320"/>
      <c r="AT103" s="382" t="s">
        <v>129</v>
      </c>
      <c r="AU103" s="382" t="s">
        <v>81</v>
      </c>
    </row>
    <row r="104" spans="1:65" s="385" customFormat="1" ht="24">
      <c r="A104" s="320"/>
      <c r="B104" s="35"/>
      <c r="C104" s="173">
        <v>8</v>
      </c>
      <c r="D104" s="173" t="s">
        <v>122</v>
      </c>
      <c r="E104" s="174" t="s">
        <v>924</v>
      </c>
      <c r="F104" s="175" t="s">
        <v>925</v>
      </c>
      <c r="G104" s="176" t="s">
        <v>705</v>
      </c>
      <c r="H104" s="177">
        <v>1</v>
      </c>
      <c r="I104" s="178"/>
      <c r="J104" s="179">
        <f>ROUND(I104*H104,2)</f>
        <v>0</v>
      </c>
      <c r="K104" s="320"/>
      <c r="L104" s="35"/>
      <c r="M104" s="189"/>
      <c r="N104" s="379"/>
      <c r="O104" s="380"/>
      <c r="P104" s="380"/>
      <c r="Q104" s="380"/>
      <c r="R104" s="380"/>
      <c r="S104" s="380"/>
      <c r="T104" s="65"/>
      <c r="U104" s="320"/>
      <c r="V104" s="320"/>
      <c r="W104" s="320"/>
      <c r="X104" s="320"/>
      <c r="Y104" s="320"/>
      <c r="Z104" s="320"/>
      <c r="AA104" s="320"/>
      <c r="AB104" s="320"/>
      <c r="AC104" s="320"/>
      <c r="AD104" s="320"/>
      <c r="AE104" s="320"/>
      <c r="AT104" s="382"/>
      <c r="AU104" s="382"/>
      <c r="BE104" s="408">
        <f>IF(N104="základní",J104,0)</f>
        <v>0</v>
      </c>
      <c r="BF104" s="408">
        <f>IF(N104="snížená",J104,0)</f>
        <v>0</v>
      </c>
      <c r="BG104" s="408">
        <f>IF(N104="zákl. přenesená",J104,0)</f>
        <v>0</v>
      </c>
      <c r="BH104" s="408">
        <f>IF(N104="sníž. přenesená",J104,0)</f>
        <v>0</v>
      </c>
      <c r="BI104" s="408">
        <f>IF(N104="nulová",J104,0)</f>
        <v>0</v>
      </c>
      <c r="BJ104" s="382" t="s">
        <v>79</v>
      </c>
      <c r="BK104" s="408">
        <f>ROUND(I104*H104,2)</f>
        <v>0</v>
      </c>
      <c r="BL104" s="382" t="s">
        <v>717</v>
      </c>
      <c r="BM104" s="407" t="s">
        <v>733</v>
      </c>
    </row>
    <row r="105" spans="1:65" s="385" customFormat="1" ht="19.5">
      <c r="A105" s="320"/>
      <c r="B105" s="35"/>
      <c r="C105" s="320"/>
      <c r="D105" s="186" t="s">
        <v>129</v>
      </c>
      <c r="E105" s="320"/>
      <c r="F105" s="187" t="s">
        <v>926</v>
      </c>
      <c r="G105" s="320"/>
      <c r="H105" s="320"/>
      <c r="I105" s="188"/>
      <c r="J105" s="320"/>
      <c r="K105" s="320"/>
      <c r="L105" s="35"/>
      <c r="M105" s="189"/>
      <c r="N105" s="379"/>
      <c r="O105" s="380"/>
      <c r="P105" s="380"/>
      <c r="Q105" s="380"/>
      <c r="R105" s="380"/>
      <c r="S105" s="380"/>
      <c r="T105" s="65"/>
      <c r="U105" s="320"/>
      <c r="V105" s="320"/>
      <c r="W105" s="320"/>
      <c r="X105" s="320"/>
      <c r="Y105" s="320"/>
      <c r="Z105" s="320"/>
      <c r="AA105" s="320"/>
      <c r="AB105" s="320"/>
      <c r="AC105" s="320"/>
      <c r="AD105" s="320"/>
      <c r="AE105" s="320"/>
      <c r="AT105" s="382"/>
      <c r="AU105" s="382"/>
    </row>
    <row r="106" spans="1:65" s="385" customFormat="1" ht="33" customHeight="1">
      <c r="A106" s="320"/>
      <c r="B106" s="35"/>
      <c r="C106" s="173">
        <v>9</v>
      </c>
      <c r="D106" s="173" t="s">
        <v>122</v>
      </c>
      <c r="E106" s="174" t="s">
        <v>734</v>
      </c>
      <c r="F106" s="175" t="s">
        <v>927</v>
      </c>
      <c r="G106" s="176" t="s">
        <v>705</v>
      </c>
      <c r="H106" s="177">
        <v>1</v>
      </c>
      <c r="I106" s="178"/>
      <c r="J106" s="179">
        <f>ROUND(I106*H106,2)</f>
        <v>0</v>
      </c>
      <c r="K106" s="175" t="s">
        <v>19</v>
      </c>
      <c r="L106" s="35"/>
      <c r="M106" s="406" t="s">
        <v>19</v>
      </c>
      <c r="N106" s="181" t="s">
        <v>42</v>
      </c>
      <c r="O106" s="64"/>
      <c r="P106" s="182">
        <f>O106*H106</f>
        <v>0</v>
      </c>
      <c r="Q106" s="182">
        <v>0</v>
      </c>
      <c r="R106" s="182">
        <f>Q106*H106</f>
        <v>0</v>
      </c>
      <c r="S106" s="182">
        <v>0</v>
      </c>
      <c r="T106" s="183">
        <f>S106*H106</f>
        <v>0</v>
      </c>
      <c r="U106" s="320"/>
      <c r="V106" s="320"/>
      <c r="W106" s="320"/>
      <c r="X106" s="320"/>
      <c r="Y106" s="320"/>
      <c r="Z106" s="320"/>
      <c r="AA106" s="320"/>
      <c r="AB106" s="320"/>
      <c r="AC106" s="320"/>
      <c r="AD106" s="320"/>
      <c r="AE106" s="320"/>
      <c r="AR106" s="407" t="s">
        <v>717</v>
      </c>
      <c r="AT106" s="407" t="s">
        <v>122</v>
      </c>
      <c r="AU106" s="407" t="s">
        <v>81</v>
      </c>
      <c r="AY106" s="382" t="s">
        <v>120</v>
      </c>
      <c r="BE106" s="408">
        <f>IF(N106="základní",J106,0)</f>
        <v>0</v>
      </c>
      <c r="BF106" s="408">
        <f>IF(N106="snížená",J106,0)</f>
        <v>0</v>
      </c>
      <c r="BG106" s="408">
        <f>IF(N106="zákl. přenesená",J106,0)</f>
        <v>0</v>
      </c>
      <c r="BH106" s="408">
        <f>IF(N106="sníž. přenesená",J106,0)</f>
        <v>0</v>
      </c>
      <c r="BI106" s="408">
        <f>IF(N106="nulová",J106,0)</f>
        <v>0</v>
      </c>
      <c r="BJ106" s="382" t="s">
        <v>79</v>
      </c>
      <c r="BK106" s="408">
        <f>ROUND(I106*H106,2)</f>
        <v>0</v>
      </c>
      <c r="BL106" s="382" t="s">
        <v>717</v>
      </c>
      <c r="BM106" s="407" t="s">
        <v>735</v>
      </c>
    </row>
    <row r="107" spans="1:65" s="385" customFormat="1" ht="19.5">
      <c r="A107" s="320"/>
      <c r="B107" s="35"/>
      <c r="C107" s="320"/>
      <c r="D107" s="186" t="s">
        <v>129</v>
      </c>
      <c r="E107" s="320"/>
      <c r="F107" s="187" t="s">
        <v>927</v>
      </c>
      <c r="G107" s="320"/>
      <c r="H107" s="320"/>
      <c r="I107" s="188"/>
      <c r="J107" s="320"/>
      <c r="K107" s="320"/>
      <c r="L107" s="35"/>
      <c r="M107" s="189"/>
      <c r="N107" s="190"/>
      <c r="O107" s="64"/>
      <c r="P107" s="64"/>
      <c r="Q107" s="64"/>
      <c r="R107" s="64"/>
      <c r="S107" s="64"/>
      <c r="T107" s="65"/>
      <c r="U107" s="320"/>
      <c r="V107" s="320"/>
      <c r="W107" s="320"/>
      <c r="X107" s="320"/>
      <c r="Y107" s="320"/>
      <c r="Z107" s="320"/>
      <c r="AA107" s="320"/>
      <c r="AB107" s="320"/>
      <c r="AC107" s="320"/>
      <c r="AD107" s="320"/>
      <c r="AE107" s="320"/>
      <c r="AT107" s="382" t="s">
        <v>129</v>
      </c>
      <c r="AU107" s="382" t="s">
        <v>81</v>
      </c>
    </row>
    <row r="108" spans="1:65" s="385" customFormat="1" ht="19.5">
      <c r="A108" s="320"/>
      <c r="B108" s="35"/>
      <c r="C108" s="320"/>
      <c r="D108" s="186" t="s">
        <v>409</v>
      </c>
      <c r="E108" s="320"/>
      <c r="F108" s="207" t="s">
        <v>736</v>
      </c>
      <c r="G108" s="320"/>
      <c r="H108" s="320"/>
      <c r="I108" s="188"/>
      <c r="J108" s="320"/>
      <c r="K108" s="320"/>
      <c r="L108" s="35"/>
      <c r="M108" s="189"/>
      <c r="N108" s="190"/>
      <c r="O108" s="64"/>
      <c r="P108" s="64"/>
      <c r="Q108" s="64"/>
      <c r="R108" s="64"/>
      <c r="S108" s="64"/>
      <c r="T108" s="65"/>
      <c r="U108" s="320"/>
      <c r="V108" s="320"/>
      <c r="W108" s="320"/>
      <c r="X108" s="320"/>
      <c r="Y108" s="320"/>
      <c r="Z108" s="320"/>
      <c r="AA108" s="320"/>
      <c r="AB108" s="320"/>
      <c r="AC108" s="320"/>
      <c r="AD108" s="320"/>
      <c r="AE108" s="320"/>
      <c r="AT108" s="382" t="s">
        <v>409</v>
      </c>
      <c r="AU108" s="382" t="s">
        <v>81</v>
      </c>
    </row>
    <row r="109" spans="1:65" s="385" customFormat="1" ht="24.2" customHeight="1">
      <c r="A109" s="320"/>
      <c r="B109" s="35"/>
      <c r="C109" s="173">
        <v>10</v>
      </c>
      <c r="D109" s="173" t="s">
        <v>122</v>
      </c>
      <c r="E109" s="174" t="s">
        <v>737</v>
      </c>
      <c r="F109" s="175" t="s">
        <v>923</v>
      </c>
      <c r="G109" s="176" t="s">
        <v>705</v>
      </c>
      <c r="H109" s="177">
        <v>1</v>
      </c>
      <c r="I109" s="178"/>
      <c r="J109" s="179">
        <f>ROUND(I109*H109,2)</f>
        <v>0</v>
      </c>
      <c r="K109" s="175" t="s">
        <v>19</v>
      </c>
      <c r="L109" s="35"/>
      <c r="M109" s="406" t="s">
        <v>19</v>
      </c>
      <c r="N109" s="181" t="s">
        <v>42</v>
      </c>
      <c r="O109" s="64"/>
      <c r="P109" s="182">
        <f>O109*H109</f>
        <v>0</v>
      </c>
      <c r="Q109" s="182">
        <v>0</v>
      </c>
      <c r="R109" s="182">
        <f>Q109*H109</f>
        <v>0</v>
      </c>
      <c r="S109" s="182">
        <v>0</v>
      </c>
      <c r="T109" s="183">
        <f>S109*H109</f>
        <v>0</v>
      </c>
      <c r="U109" s="320"/>
      <c r="V109" s="320"/>
      <c r="W109" s="320"/>
      <c r="X109" s="320"/>
      <c r="Y109" s="320"/>
      <c r="Z109" s="320"/>
      <c r="AA109" s="320"/>
      <c r="AB109" s="320"/>
      <c r="AC109" s="320"/>
      <c r="AD109" s="320"/>
      <c r="AE109" s="320"/>
      <c r="AR109" s="407" t="s">
        <v>717</v>
      </c>
      <c r="AT109" s="407" t="s">
        <v>122</v>
      </c>
      <c r="AU109" s="407" t="s">
        <v>81</v>
      </c>
      <c r="AY109" s="382" t="s">
        <v>120</v>
      </c>
      <c r="BE109" s="408">
        <f>IF(N109="základní",J109,0)</f>
        <v>0</v>
      </c>
      <c r="BF109" s="408">
        <f>IF(N109="snížená",J109,0)</f>
        <v>0</v>
      </c>
      <c r="BG109" s="408">
        <f>IF(N109="zákl. přenesená",J109,0)</f>
        <v>0</v>
      </c>
      <c r="BH109" s="408">
        <f>IF(N109="sníž. přenesená",J109,0)</f>
        <v>0</v>
      </c>
      <c r="BI109" s="408">
        <f>IF(N109="nulová",J109,0)</f>
        <v>0</v>
      </c>
      <c r="BJ109" s="382" t="s">
        <v>79</v>
      </c>
      <c r="BK109" s="408">
        <f>ROUND(I109*H109,2)</f>
        <v>0</v>
      </c>
      <c r="BL109" s="382" t="s">
        <v>717</v>
      </c>
      <c r="BM109" s="407" t="s">
        <v>739</v>
      </c>
    </row>
    <row r="110" spans="1:65" s="385" customFormat="1">
      <c r="A110" s="320"/>
      <c r="B110" s="35"/>
      <c r="C110" s="320"/>
      <c r="D110" s="186" t="s">
        <v>129</v>
      </c>
      <c r="E110" s="320"/>
      <c r="F110" s="187" t="s">
        <v>738</v>
      </c>
      <c r="G110" s="320"/>
      <c r="H110" s="320"/>
      <c r="I110" s="188"/>
      <c r="J110" s="320"/>
      <c r="K110" s="320"/>
      <c r="L110" s="35"/>
      <c r="M110" s="228"/>
      <c r="N110" s="229"/>
      <c r="O110" s="230"/>
      <c r="P110" s="230"/>
      <c r="Q110" s="230"/>
      <c r="R110" s="230"/>
      <c r="S110" s="230"/>
      <c r="T110" s="231"/>
      <c r="U110" s="320"/>
      <c r="V110" s="320"/>
      <c r="W110" s="320"/>
      <c r="X110" s="320"/>
      <c r="Y110" s="320"/>
      <c r="Z110" s="320"/>
      <c r="AA110" s="320"/>
      <c r="AB110" s="320"/>
      <c r="AC110" s="320"/>
      <c r="AD110" s="320"/>
      <c r="AE110" s="320"/>
      <c r="AT110" s="382" t="s">
        <v>129</v>
      </c>
      <c r="AU110" s="382" t="s">
        <v>81</v>
      </c>
    </row>
    <row r="111" spans="1:65" s="385" customFormat="1" ht="6.95" customHeight="1">
      <c r="A111" s="320"/>
      <c r="B111" s="47"/>
      <c r="C111" s="48"/>
      <c r="D111" s="48"/>
      <c r="E111" s="48"/>
      <c r="F111" s="48"/>
      <c r="G111" s="48"/>
      <c r="H111" s="48"/>
      <c r="I111" s="417"/>
      <c r="J111" s="48"/>
      <c r="K111" s="48"/>
      <c r="L111" s="35"/>
      <c r="M111" s="320"/>
      <c r="O111" s="320"/>
      <c r="P111" s="320"/>
      <c r="Q111" s="320"/>
      <c r="R111" s="320"/>
      <c r="S111" s="320"/>
      <c r="T111" s="320"/>
      <c r="U111" s="320"/>
      <c r="V111" s="320"/>
      <c r="W111" s="320"/>
      <c r="X111" s="320"/>
      <c r="Y111" s="320"/>
      <c r="Z111" s="320"/>
      <c r="AA111" s="320"/>
      <c r="AB111" s="320"/>
      <c r="AC111" s="320"/>
      <c r="AD111" s="320"/>
      <c r="AE111" s="320"/>
    </row>
  </sheetData>
  <sheetProtection algorithmName="SHA-512" hashValue="9anw4wlIN74u/DFP5WyDkZ1kn7zb/X/bjZW0yLi2B8hyNujBYaS9s6AvbuDtPQ9E8QFLWCBnUSfNdO7Exzq4KQ==" saltValue="av61jvi56Unf5HeSXb3G2A==" spinCount="100000" sheet="1" objects="1" scenarios="1"/>
  <autoFilter ref="C81:K110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32" customWidth="1"/>
    <col min="2" max="2" width="1.6640625" style="232" customWidth="1"/>
    <col min="3" max="4" width="5" style="232" customWidth="1"/>
    <col min="5" max="5" width="11.6640625" style="232" customWidth="1"/>
    <col min="6" max="6" width="9.1640625" style="232" customWidth="1"/>
    <col min="7" max="7" width="5" style="232" customWidth="1"/>
    <col min="8" max="8" width="77.83203125" style="232" customWidth="1"/>
    <col min="9" max="10" width="20" style="232" customWidth="1"/>
    <col min="11" max="11" width="1.6640625" style="232" customWidth="1"/>
  </cols>
  <sheetData>
    <row r="1" spans="2:11" s="1" customFormat="1" ht="37.5" customHeight="1"/>
    <row r="2" spans="2:11" s="1" customFormat="1" ht="7.5" customHeight="1">
      <c r="B2" s="233"/>
      <c r="C2" s="234"/>
      <c r="D2" s="234"/>
      <c r="E2" s="234"/>
      <c r="F2" s="234"/>
      <c r="G2" s="234"/>
      <c r="H2" s="234"/>
      <c r="I2" s="234"/>
      <c r="J2" s="234"/>
      <c r="K2" s="235"/>
    </row>
    <row r="3" spans="2:11" s="15" customFormat="1" ht="45" customHeight="1">
      <c r="B3" s="236"/>
      <c r="C3" s="372" t="s">
        <v>740</v>
      </c>
      <c r="D3" s="372"/>
      <c r="E3" s="372"/>
      <c r="F3" s="372"/>
      <c r="G3" s="372"/>
      <c r="H3" s="372"/>
      <c r="I3" s="372"/>
      <c r="J3" s="372"/>
      <c r="K3" s="237"/>
    </row>
    <row r="4" spans="2:11" s="1" customFormat="1" ht="25.5" customHeight="1">
      <c r="B4" s="238"/>
      <c r="C4" s="373" t="s">
        <v>741</v>
      </c>
      <c r="D4" s="373"/>
      <c r="E4" s="373"/>
      <c r="F4" s="373"/>
      <c r="G4" s="373"/>
      <c r="H4" s="373"/>
      <c r="I4" s="373"/>
      <c r="J4" s="373"/>
      <c r="K4" s="239"/>
    </row>
    <row r="5" spans="2:11" s="1" customFormat="1" ht="5.25" customHeight="1">
      <c r="B5" s="238"/>
      <c r="C5" s="240"/>
      <c r="D5" s="240"/>
      <c r="E5" s="240"/>
      <c r="F5" s="240"/>
      <c r="G5" s="240"/>
      <c r="H5" s="240"/>
      <c r="I5" s="240"/>
      <c r="J5" s="240"/>
      <c r="K5" s="239"/>
    </row>
    <row r="6" spans="2:11" s="1" customFormat="1" ht="15" customHeight="1">
      <c r="B6" s="238"/>
      <c r="C6" s="371" t="s">
        <v>742</v>
      </c>
      <c r="D6" s="371"/>
      <c r="E6" s="371"/>
      <c r="F6" s="371"/>
      <c r="G6" s="371"/>
      <c r="H6" s="371"/>
      <c r="I6" s="371"/>
      <c r="J6" s="371"/>
      <c r="K6" s="239"/>
    </row>
    <row r="7" spans="2:11" s="1" customFormat="1" ht="15" customHeight="1">
      <c r="B7" s="242"/>
      <c r="C7" s="371" t="s">
        <v>743</v>
      </c>
      <c r="D7" s="371"/>
      <c r="E7" s="371"/>
      <c r="F7" s="371"/>
      <c r="G7" s="371"/>
      <c r="H7" s="371"/>
      <c r="I7" s="371"/>
      <c r="J7" s="371"/>
      <c r="K7" s="239"/>
    </row>
    <row r="8" spans="2:11" s="1" customFormat="1" ht="12.75" customHeight="1">
      <c r="B8" s="242"/>
      <c r="C8" s="241"/>
      <c r="D8" s="241"/>
      <c r="E8" s="241"/>
      <c r="F8" s="241"/>
      <c r="G8" s="241"/>
      <c r="H8" s="241"/>
      <c r="I8" s="241"/>
      <c r="J8" s="241"/>
      <c r="K8" s="239"/>
    </row>
    <row r="9" spans="2:11" s="1" customFormat="1" ht="15" customHeight="1">
      <c r="B9" s="242"/>
      <c r="C9" s="371" t="s">
        <v>744</v>
      </c>
      <c r="D9" s="371"/>
      <c r="E9" s="371"/>
      <c r="F9" s="371"/>
      <c r="G9" s="371"/>
      <c r="H9" s="371"/>
      <c r="I9" s="371"/>
      <c r="J9" s="371"/>
      <c r="K9" s="239"/>
    </row>
    <row r="10" spans="2:11" s="1" customFormat="1" ht="15" customHeight="1">
      <c r="B10" s="242"/>
      <c r="C10" s="241"/>
      <c r="D10" s="371" t="s">
        <v>745</v>
      </c>
      <c r="E10" s="371"/>
      <c r="F10" s="371"/>
      <c r="G10" s="371"/>
      <c r="H10" s="371"/>
      <c r="I10" s="371"/>
      <c r="J10" s="371"/>
      <c r="K10" s="239"/>
    </row>
    <row r="11" spans="2:11" s="1" customFormat="1" ht="15" customHeight="1">
      <c r="B11" s="242"/>
      <c r="C11" s="243"/>
      <c r="D11" s="371" t="s">
        <v>746</v>
      </c>
      <c r="E11" s="371"/>
      <c r="F11" s="371"/>
      <c r="G11" s="371"/>
      <c r="H11" s="371"/>
      <c r="I11" s="371"/>
      <c r="J11" s="371"/>
      <c r="K11" s="239"/>
    </row>
    <row r="12" spans="2:11" s="1" customFormat="1" ht="15" customHeight="1">
      <c r="B12" s="242"/>
      <c r="C12" s="243"/>
      <c r="D12" s="241"/>
      <c r="E12" s="241"/>
      <c r="F12" s="241"/>
      <c r="G12" s="241"/>
      <c r="H12" s="241"/>
      <c r="I12" s="241"/>
      <c r="J12" s="241"/>
      <c r="K12" s="239"/>
    </row>
    <row r="13" spans="2:11" s="1" customFormat="1" ht="15" customHeight="1">
      <c r="B13" s="242"/>
      <c r="C13" s="243"/>
      <c r="D13" s="244" t="s">
        <v>747</v>
      </c>
      <c r="E13" s="241"/>
      <c r="F13" s="241"/>
      <c r="G13" s="241"/>
      <c r="H13" s="241"/>
      <c r="I13" s="241"/>
      <c r="J13" s="241"/>
      <c r="K13" s="239"/>
    </row>
    <row r="14" spans="2:11" s="1" customFormat="1" ht="12.75" customHeight="1">
      <c r="B14" s="242"/>
      <c r="C14" s="243"/>
      <c r="D14" s="243"/>
      <c r="E14" s="243"/>
      <c r="F14" s="243"/>
      <c r="G14" s="243"/>
      <c r="H14" s="243"/>
      <c r="I14" s="243"/>
      <c r="J14" s="243"/>
      <c r="K14" s="239"/>
    </row>
    <row r="15" spans="2:11" s="1" customFormat="1" ht="15" customHeight="1">
      <c r="B15" s="242"/>
      <c r="C15" s="243"/>
      <c r="D15" s="371" t="s">
        <v>748</v>
      </c>
      <c r="E15" s="371"/>
      <c r="F15" s="371"/>
      <c r="G15" s="371"/>
      <c r="H15" s="371"/>
      <c r="I15" s="371"/>
      <c r="J15" s="371"/>
      <c r="K15" s="239"/>
    </row>
    <row r="16" spans="2:11" s="1" customFormat="1" ht="15" customHeight="1">
      <c r="B16" s="242"/>
      <c r="C16" s="243"/>
      <c r="D16" s="371" t="s">
        <v>749</v>
      </c>
      <c r="E16" s="371"/>
      <c r="F16" s="371"/>
      <c r="G16" s="371"/>
      <c r="H16" s="371"/>
      <c r="I16" s="371"/>
      <c r="J16" s="371"/>
      <c r="K16" s="239"/>
    </row>
    <row r="17" spans="2:11" s="1" customFormat="1" ht="15" customHeight="1">
      <c r="B17" s="242"/>
      <c r="C17" s="243"/>
      <c r="D17" s="371" t="s">
        <v>750</v>
      </c>
      <c r="E17" s="371"/>
      <c r="F17" s="371"/>
      <c r="G17" s="371"/>
      <c r="H17" s="371"/>
      <c r="I17" s="371"/>
      <c r="J17" s="371"/>
      <c r="K17" s="239"/>
    </row>
    <row r="18" spans="2:11" s="1" customFormat="1" ht="15" customHeight="1">
      <c r="B18" s="242"/>
      <c r="C18" s="243"/>
      <c r="D18" s="243"/>
      <c r="E18" s="245" t="s">
        <v>78</v>
      </c>
      <c r="F18" s="371" t="s">
        <v>751</v>
      </c>
      <c r="G18" s="371"/>
      <c r="H18" s="371"/>
      <c r="I18" s="371"/>
      <c r="J18" s="371"/>
      <c r="K18" s="239"/>
    </row>
    <row r="19" spans="2:11" s="1" customFormat="1" ht="15" customHeight="1">
      <c r="B19" s="242"/>
      <c r="C19" s="243"/>
      <c r="D19" s="243"/>
      <c r="E19" s="245" t="s">
        <v>752</v>
      </c>
      <c r="F19" s="371" t="s">
        <v>753</v>
      </c>
      <c r="G19" s="371"/>
      <c r="H19" s="371"/>
      <c r="I19" s="371"/>
      <c r="J19" s="371"/>
      <c r="K19" s="239"/>
    </row>
    <row r="20" spans="2:11" s="1" customFormat="1" ht="15" customHeight="1">
      <c r="B20" s="242"/>
      <c r="C20" s="243"/>
      <c r="D20" s="243"/>
      <c r="E20" s="245" t="s">
        <v>754</v>
      </c>
      <c r="F20" s="371" t="s">
        <v>755</v>
      </c>
      <c r="G20" s="371"/>
      <c r="H20" s="371"/>
      <c r="I20" s="371"/>
      <c r="J20" s="371"/>
      <c r="K20" s="239"/>
    </row>
    <row r="21" spans="2:11" s="1" customFormat="1" ht="15" customHeight="1">
      <c r="B21" s="242"/>
      <c r="C21" s="243"/>
      <c r="D21" s="243"/>
      <c r="E21" s="245" t="s">
        <v>93</v>
      </c>
      <c r="F21" s="371" t="s">
        <v>94</v>
      </c>
      <c r="G21" s="371"/>
      <c r="H21" s="371"/>
      <c r="I21" s="371"/>
      <c r="J21" s="371"/>
      <c r="K21" s="239"/>
    </row>
    <row r="22" spans="2:11" s="1" customFormat="1" ht="15" customHeight="1">
      <c r="B22" s="242"/>
      <c r="C22" s="243"/>
      <c r="D22" s="243"/>
      <c r="E22" s="245" t="s">
        <v>756</v>
      </c>
      <c r="F22" s="371" t="s">
        <v>757</v>
      </c>
      <c r="G22" s="371"/>
      <c r="H22" s="371"/>
      <c r="I22" s="371"/>
      <c r="J22" s="371"/>
      <c r="K22" s="239"/>
    </row>
    <row r="23" spans="2:11" s="1" customFormat="1" ht="15" customHeight="1">
      <c r="B23" s="242"/>
      <c r="C23" s="243"/>
      <c r="D23" s="243"/>
      <c r="E23" s="245" t="s">
        <v>758</v>
      </c>
      <c r="F23" s="371" t="s">
        <v>759</v>
      </c>
      <c r="G23" s="371"/>
      <c r="H23" s="371"/>
      <c r="I23" s="371"/>
      <c r="J23" s="371"/>
      <c r="K23" s="239"/>
    </row>
    <row r="24" spans="2:11" s="1" customFormat="1" ht="12.75" customHeight="1">
      <c r="B24" s="242"/>
      <c r="C24" s="243"/>
      <c r="D24" s="243"/>
      <c r="E24" s="243"/>
      <c r="F24" s="243"/>
      <c r="G24" s="243"/>
      <c r="H24" s="243"/>
      <c r="I24" s="243"/>
      <c r="J24" s="243"/>
      <c r="K24" s="239"/>
    </row>
    <row r="25" spans="2:11" s="1" customFormat="1" ht="15" customHeight="1">
      <c r="B25" s="242"/>
      <c r="C25" s="371" t="s">
        <v>760</v>
      </c>
      <c r="D25" s="371"/>
      <c r="E25" s="371"/>
      <c r="F25" s="371"/>
      <c r="G25" s="371"/>
      <c r="H25" s="371"/>
      <c r="I25" s="371"/>
      <c r="J25" s="371"/>
      <c r="K25" s="239"/>
    </row>
    <row r="26" spans="2:11" s="1" customFormat="1" ht="15" customHeight="1">
      <c r="B26" s="242"/>
      <c r="C26" s="371" t="s">
        <v>761</v>
      </c>
      <c r="D26" s="371"/>
      <c r="E26" s="371"/>
      <c r="F26" s="371"/>
      <c r="G26" s="371"/>
      <c r="H26" s="371"/>
      <c r="I26" s="371"/>
      <c r="J26" s="371"/>
      <c r="K26" s="239"/>
    </row>
    <row r="27" spans="2:11" s="1" customFormat="1" ht="15" customHeight="1">
      <c r="B27" s="242"/>
      <c r="C27" s="241"/>
      <c r="D27" s="371" t="s">
        <v>762</v>
      </c>
      <c r="E27" s="371"/>
      <c r="F27" s="371"/>
      <c r="G27" s="371"/>
      <c r="H27" s="371"/>
      <c r="I27" s="371"/>
      <c r="J27" s="371"/>
      <c r="K27" s="239"/>
    </row>
    <row r="28" spans="2:11" s="1" customFormat="1" ht="15" customHeight="1">
      <c r="B28" s="242"/>
      <c r="C28" s="243"/>
      <c r="D28" s="371" t="s">
        <v>763</v>
      </c>
      <c r="E28" s="371"/>
      <c r="F28" s="371"/>
      <c r="G28" s="371"/>
      <c r="H28" s="371"/>
      <c r="I28" s="371"/>
      <c r="J28" s="371"/>
      <c r="K28" s="239"/>
    </row>
    <row r="29" spans="2:11" s="1" customFormat="1" ht="12.75" customHeight="1">
      <c r="B29" s="242"/>
      <c r="C29" s="243"/>
      <c r="D29" s="243"/>
      <c r="E29" s="243"/>
      <c r="F29" s="243"/>
      <c r="G29" s="243"/>
      <c r="H29" s="243"/>
      <c r="I29" s="243"/>
      <c r="J29" s="243"/>
      <c r="K29" s="239"/>
    </row>
    <row r="30" spans="2:11" s="1" customFormat="1" ht="15" customHeight="1">
      <c r="B30" s="242"/>
      <c r="C30" s="243"/>
      <c r="D30" s="371" t="s">
        <v>764</v>
      </c>
      <c r="E30" s="371"/>
      <c r="F30" s="371"/>
      <c r="G30" s="371"/>
      <c r="H30" s="371"/>
      <c r="I30" s="371"/>
      <c r="J30" s="371"/>
      <c r="K30" s="239"/>
    </row>
    <row r="31" spans="2:11" s="1" customFormat="1" ht="15" customHeight="1">
      <c r="B31" s="242"/>
      <c r="C31" s="243"/>
      <c r="D31" s="371" t="s">
        <v>765</v>
      </c>
      <c r="E31" s="371"/>
      <c r="F31" s="371"/>
      <c r="G31" s="371"/>
      <c r="H31" s="371"/>
      <c r="I31" s="371"/>
      <c r="J31" s="371"/>
      <c r="K31" s="239"/>
    </row>
    <row r="32" spans="2:11" s="1" customFormat="1" ht="12.75" customHeight="1">
      <c r="B32" s="242"/>
      <c r="C32" s="243"/>
      <c r="D32" s="243"/>
      <c r="E32" s="243"/>
      <c r="F32" s="243"/>
      <c r="G32" s="243"/>
      <c r="H32" s="243"/>
      <c r="I32" s="243"/>
      <c r="J32" s="243"/>
      <c r="K32" s="239"/>
    </row>
    <row r="33" spans="2:11" s="1" customFormat="1" ht="15" customHeight="1">
      <c r="B33" s="242"/>
      <c r="C33" s="243"/>
      <c r="D33" s="371" t="s">
        <v>766</v>
      </c>
      <c r="E33" s="371"/>
      <c r="F33" s="371"/>
      <c r="G33" s="371"/>
      <c r="H33" s="371"/>
      <c r="I33" s="371"/>
      <c r="J33" s="371"/>
      <c r="K33" s="239"/>
    </row>
    <row r="34" spans="2:11" s="1" customFormat="1" ht="15" customHeight="1">
      <c r="B34" s="242"/>
      <c r="C34" s="243"/>
      <c r="D34" s="371" t="s">
        <v>767</v>
      </c>
      <c r="E34" s="371"/>
      <c r="F34" s="371"/>
      <c r="G34" s="371"/>
      <c r="H34" s="371"/>
      <c r="I34" s="371"/>
      <c r="J34" s="371"/>
      <c r="K34" s="239"/>
    </row>
    <row r="35" spans="2:11" s="1" customFormat="1" ht="15" customHeight="1">
      <c r="B35" s="242"/>
      <c r="C35" s="243"/>
      <c r="D35" s="371" t="s">
        <v>768</v>
      </c>
      <c r="E35" s="371"/>
      <c r="F35" s="371"/>
      <c r="G35" s="371"/>
      <c r="H35" s="371"/>
      <c r="I35" s="371"/>
      <c r="J35" s="371"/>
      <c r="K35" s="239"/>
    </row>
    <row r="36" spans="2:11" s="1" customFormat="1" ht="15" customHeight="1">
      <c r="B36" s="242"/>
      <c r="C36" s="243"/>
      <c r="D36" s="241"/>
      <c r="E36" s="244" t="s">
        <v>106</v>
      </c>
      <c r="F36" s="241"/>
      <c r="G36" s="371" t="s">
        <v>769</v>
      </c>
      <c r="H36" s="371"/>
      <c r="I36" s="371"/>
      <c r="J36" s="371"/>
      <c r="K36" s="239"/>
    </row>
    <row r="37" spans="2:11" s="1" customFormat="1" ht="30.75" customHeight="1">
      <c r="B37" s="242"/>
      <c r="C37" s="243"/>
      <c r="D37" s="241"/>
      <c r="E37" s="244" t="s">
        <v>770</v>
      </c>
      <c r="F37" s="241"/>
      <c r="G37" s="371" t="s">
        <v>771</v>
      </c>
      <c r="H37" s="371"/>
      <c r="I37" s="371"/>
      <c r="J37" s="371"/>
      <c r="K37" s="239"/>
    </row>
    <row r="38" spans="2:11" s="1" customFormat="1" ht="15" customHeight="1">
      <c r="B38" s="242"/>
      <c r="C38" s="243"/>
      <c r="D38" s="241"/>
      <c r="E38" s="244" t="s">
        <v>52</v>
      </c>
      <c r="F38" s="241"/>
      <c r="G38" s="371" t="s">
        <v>772</v>
      </c>
      <c r="H38" s="371"/>
      <c r="I38" s="371"/>
      <c r="J38" s="371"/>
      <c r="K38" s="239"/>
    </row>
    <row r="39" spans="2:11" s="1" customFormat="1" ht="15" customHeight="1">
      <c r="B39" s="242"/>
      <c r="C39" s="243"/>
      <c r="D39" s="241"/>
      <c r="E39" s="244" t="s">
        <v>53</v>
      </c>
      <c r="F39" s="241"/>
      <c r="G39" s="371" t="s">
        <v>773</v>
      </c>
      <c r="H39" s="371"/>
      <c r="I39" s="371"/>
      <c r="J39" s="371"/>
      <c r="K39" s="239"/>
    </row>
    <row r="40" spans="2:11" s="1" customFormat="1" ht="15" customHeight="1">
      <c r="B40" s="242"/>
      <c r="C40" s="243"/>
      <c r="D40" s="241"/>
      <c r="E40" s="244" t="s">
        <v>107</v>
      </c>
      <c r="F40" s="241"/>
      <c r="G40" s="371" t="s">
        <v>774</v>
      </c>
      <c r="H40" s="371"/>
      <c r="I40" s="371"/>
      <c r="J40" s="371"/>
      <c r="K40" s="239"/>
    </row>
    <row r="41" spans="2:11" s="1" customFormat="1" ht="15" customHeight="1">
      <c r="B41" s="242"/>
      <c r="C41" s="243"/>
      <c r="D41" s="241"/>
      <c r="E41" s="244" t="s">
        <v>108</v>
      </c>
      <c r="F41" s="241"/>
      <c r="G41" s="371" t="s">
        <v>775</v>
      </c>
      <c r="H41" s="371"/>
      <c r="I41" s="371"/>
      <c r="J41" s="371"/>
      <c r="K41" s="239"/>
    </row>
    <row r="42" spans="2:11" s="1" customFormat="1" ht="15" customHeight="1">
      <c r="B42" s="242"/>
      <c r="C42" s="243"/>
      <c r="D42" s="241"/>
      <c r="E42" s="244" t="s">
        <v>776</v>
      </c>
      <c r="F42" s="241"/>
      <c r="G42" s="371" t="s">
        <v>777</v>
      </c>
      <c r="H42" s="371"/>
      <c r="I42" s="371"/>
      <c r="J42" s="371"/>
      <c r="K42" s="239"/>
    </row>
    <row r="43" spans="2:11" s="1" customFormat="1" ht="15" customHeight="1">
      <c r="B43" s="242"/>
      <c r="C43" s="243"/>
      <c r="D43" s="241"/>
      <c r="E43" s="244"/>
      <c r="F43" s="241"/>
      <c r="G43" s="371" t="s">
        <v>778</v>
      </c>
      <c r="H43" s="371"/>
      <c r="I43" s="371"/>
      <c r="J43" s="371"/>
      <c r="K43" s="239"/>
    </row>
    <row r="44" spans="2:11" s="1" customFormat="1" ht="15" customHeight="1">
      <c r="B44" s="242"/>
      <c r="C44" s="243"/>
      <c r="D44" s="241"/>
      <c r="E44" s="244" t="s">
        <v>779</v>
      </c>
      <c r="F44" s="241"/>
      <c r="G44" s="371" t="s">
        <v>780</v>
      </c>
      <c r="H44" s="371"/>
      <c r="I44" s="371"/>
      <c r="J44" s="371"/>
      <c r="K44" s="239"/>
    </row>
    <row r="45" spans="2:11" s="1" customFormat="1" ht="15" customHeight="1">
      <c r="B45" s="242"/>
      <c r="C45" s="243"/>
      <c r="D45" s="241"/>
      <c r="E45" s="244" t="s">
        <v>110</v>
      </c>
      <c r="F45" s="241"/>
      <c r="G45" s="371" t="s">
        <v>781</v>
      </c>
      <c r="H45" s="371"/>
      <c r="I45" s="371"/>
      <c r="J45" s="371"/>
      <c r="K45" s="239"/>
    </row>
    <row r="46" spans="2:11" s="1" customFormat="1" ht="12.75" customHeight="1">
      <c r="B46" s="242"/>
      <c r="C46" s="243"/>
      <c r="D46" s="241"/>
      <c r="E46" s="241"/>
      <c r="F46" s="241"/>
      <c r="G46" s="241"/>
      <c r="H46" s="241"/>
      <c r="I46" s="241"/>
      <c r="J46" s="241"/>
      <c r="K46" s="239"/>
    </row>
    <row r="47" spans="2:11" s="1" customFormat="1" ht="15" customHeight="1">
      <c r="B47" s="242"/>
      <c r="C47" s="243"/>
      <c r="D47" s="371" t="s">
        <v>782</v>
      </c>
      <c r="E47" s="371"/>
      <c r="F47" s="371"/>
      <c r="G47" s="371"/>
      <c r="H47" s="371"/>
      <c r="I47" s="371"/>
      <c r="J47" s="371"/>
      <c r="K47" s="239"/>
    </row>
    <row r="48" spans="2:11" s="1" customFormat="1" ht="15" customHeight="1">
      <c r="B48" s="242"/>
      <c r="C48" s="243"/>
      <c r="D48" s="243"/>
      <c r="E48" s="371" t="s">
        <v>783</v>
      </c>
      <c r="F48" s="371"/>
      <c r="G48" s="371"/>
      <c r="H48" s="371"/>
      <c r="I48" s="371"/>
      <c r="J48" s="371"/>
      <c r="K48" s="239"/>
    </row>
    <row r="49" spans="2:11" s="1" customFormat="1" ht="15" customHeight="1">
      <c r="B49" s="242"/>
      <c r="C49" s="243"/>
      <c r="D49" s="243"/>
      <c r="E49" s="371" t="s">
        <v>784</v>
      </c>
      <c r="F49" s="371"/>
      <c r="G49" s="371"/>
      <c r="H49" s="371"/>
      <c r="I49" s="371"/>
      <c r="J49" s="371"/>
      <c r="K49" s="239"/>
    </row>
    <row r="50" spans="2:11" s="1" customFormat="1" ht="15" customHeight="1">
      <c r="B50" s="242"/>
      <c r="C50" s="243"/>
      <c r="D50" s="243"/>
      <c r="E50" s="371" t="s">
        <v>785</v>
      </c>
      <c r="F50" s="371"/>
      <c r="G50" s="371"/>
      <c r="H50" s="371"/>
      <c r="I50" s="371"/>
      <c r="J50" s="371"/>
      <c r="K50" s="239"/>
    </row>
    <row r="51" spans="2:11" s="1" customFormat="1" ht="15" customHeight="1">
      <c r="B51" s="242"/>
      <c r="C51" s="243"/>
      <c r="D51" s="371" t="s">
        <v>786</v>
      </c>
      <c r="E51" s="371"/>
      <c r="F51" s="371"/>
      <c r="G51" s="371"/>
      <c r="H51" s="371"/>
      <c r="I51" s="371"/>
      <c r="J51" s="371"/>
      <c r="K51" s="239"/>
    </row>
    <row r="52" spans="2:11" s="1" customFormat="1" ht="25.5" customHeight="1">
      <c r="B52" s="238"/>
      <c r="C52" s="373" t="s">
        <v>787</v>
      </c>
      <c r="D52" s="373"/>
      <c r="E52" s="373"/>
      <c r="F52" s="373"/>
      <c r="G52" s="373"/>
      <c r="H52" s="373"/>
      <c r="I52" s="373"/>
      <c r="J52" s="373"/>
      <c r="K52" s="239"/>
    </row>
    <row r="53" spans="2:11" s="1" customFormat="1" ht="5.25" customHeight="1">
      <c r="B53" s="238"/>
      <c r="C53" s="240"/>
      <c r="D53" s="240"/>
      <c r="E53" s="240"/>
      <c r="F53" s="240"/>
      <c r="G53" s="240"/>
      <c r="H53" s="240"/>
      <c r="I53" s="240"/>
      <c r="J53" s="240"/>
      <c r="K53" s="239"/>
    </row>
    <row r="54" spans="2:11" s="1" customFormat="1" ht="15" customHeight="1">
      <c r="B54" s="238"/>
      <c r="C54" s="371" t="s">
        <v>788</v>
      </c>
      <c r="D54" s="371"/>
      <c r="E54" s="371"/>
      <c r="F54" s="371"/>
      <c r="G54" s="371"/>
      <c r="H54" s="371"/>
      <c r="I54" s="371"/>
      <c r="J54" s="371"/>
      <c r="K54" s="239"/>
    </row>
    <row r="55" spans="2:11" s="1" customFormat="1" ht="15" customHeight="1">
      <c r="B55" s="238"/>
      <c r="C55" s="371" t="s">
        <v>789</v>
      </c>
      <c r="D55" s="371"/>
      <c r="E55" s="371"/>
      <c r="F55" s="371"/>
      <c r="G55" s="371"/>
      <c r="H55" s="371"/>
      <c r="I55" s="371"/>
      <c r="J55" s="371"/>
      <c r="K55" s="239"/>
    </row>
    <row r="56" spans="2:11" s="1" customFormat="1" ht="12.75" customHeight="1">
      <c r="B56" s="238"/>
      <c r="C56" s="241"/>
      <c r="D56" s="241"/>
      <c r="E56" s="241"/>
      <c r="F56" s="241"/>
      <c r="G56" s="241"/>
      <c r="H56" s="241"/>
      <c r="I56" s="241"/>
      <c r="J56" s="241"/>
      <c r="K56" s="239"/>
    </row>
    <row r="57" spans="2:11" s="1" customFormat="1" ht="15" customHeight="1">
      <c r="B57" s="238"/>
      <c r="C57" s="371" t="s">
        <v>790</v>
      </c>
      <c r="D57" s="371"/>
      <c r="E57" s="371"/>
      <c r="F57" s="371"/>
      <c r="G57" s="371"/>
      <c r="H57" s="371"/>
      <c r="I57" s="371"/>
      <c r="J57" s="371"/>
      <c r="K57" s="239"/>
    </row>
    <row r="58" spans="2:11" s="1" customFormat="1" ht="15" customHeight="1">
      <c r="B58" s="238"/>
      <c r="C58" s="243"/>
      <c r="D58" s="371" t="s">
        <v>791</v>
      </c>
      <c r="E58" s="371"/>
      <c r="F58" s="371"/>
      <c r="G58" s="371"/>
      <c r="H58" s="371"/>
      <c r="I58" s="371"/>
      <c r="J58" s="371"/>
      <c r="K58" s="239"/>
    </row>
    <row r="59" spans="2:11" s="1" customFormat="1" ht="15" customHeight="1">
      <c r="B59" s="238"/>
      <c r="C59" s="243"/>
      <c r="D59" s="371" t="s">
        <v>792</v>
      </c>
      <c r="E59" s="371"/>
      <c r="F59" s="371"/>
      <c r="G59" s="371"/>
      <c r="H59" s="371"/>
      <c r="I59" s="371"/>
      <c r="J59" s="371"/>
      <c r="K59" s="239"/>
    </row>
    <row r="60" spans="2:11" s="1" customFormat="1" ht="15" customHeight="1">
      <c r="B60" s="238"/>
      <c r="C60" s="243"/>
      <c r="D60" s="371" t="s">
        <v>793</v>
      </c>
      <c r="E60" s="371"/>
      <c r="F60" s="371"/>
      <c r="G60" s="371"/>
      <c r="H60" s="371"/>
      <c r="I60" s="371"/>
      <c r="J60" s="371"/>
      <c r="K60" s="239"/>
    </row>
    <row r="61" spans="2:11" s="1" customFormat="1" ht="15" customHeight="1">
      <c r="B61" s="238"/>
      <c r="C61" s="243"/>
      <c r="D61" s="371" t="s">
        <v>794</v>
      </c>
      <c r="E61" s="371"/>
      <c r="F61" s="371"/>
      <c r="G61" s="371"/>
      <c r="H61" s="371"/>
      <c r="I61" s="371"/>
      <c r="J61" s="371"/>
      <c r="K61" s="239"/>
    </row>
    <row r="62" spans="2:11" s="1" customFormat="1" ht="15" customHeight="1">
      <c r="B62" s="238"/>
      <c r="C62" s="243"/>
      <c r="D62" s="375" t="s">
        <v>795</v>
      </c>
      <c r="E62" s="375"/>
      <c r="F62" s="375"/>
      <c r="G62" s="375"/>
      <c r="H62" s="375"/>
      <c r="I62" s="375"/>
      <c r="J62" s="375"/>
      <c r="K62" s="239"/>
    </row>
    <row r="63" spans="2:11" s="1" customFormat="1" ht="15" customHeight="1">
      <c r="B63" s="238"/>
      <c r="C63" s="243"/>
      <c r="D63" s="371" t="s">
        <v>796</v>
      </c>
      <c r="E63" s="371"/>
      <c r="F63" s="371"/>
      <c r="G63" s="371"/>
      <c r="H63" s="371"/>
      <c r="I63" s="371"/>
      <c r="J63" s="371"/>
      <c r="K63" s="239"/>
    </row>
    <row r="64" spans="2:11" s="1" customFormat="1" ht="12.75" customHeight="1">
      <c r="B64" s="238"/>
      <c r="C64" s="243"/>
      <c r="D64" s="243"/>
      <c r="E64" s="246"/>
      <c r="F64" s="243"/>
      <c r="G64" s="243"/>
      <c r="H64" s="243"/>
      <c r="I64" s="243"/>
      <c r="J64" s="243"/>
      <c r="K64" s="239"/>
    </row>
    <row r="65" spans="2:11" s="1" customFormat="1" ht="15" customHeight="1">
      <c r="B65" s="238"/>
      <c r="C65" s="243"/>
      <c r="D65" s="371" t="s">
        <v>797</v>
      </c>
      <c r="E65" s="371"/>
      <c r="F65" s="371"/>
      <c r="G65" s="371"/>
      <c r="H65" s="371"/>
      <c r="I65" s="371"/>
      <c r="J65" s="371"/>
      <c r="K65" s="239"/>
    </row>
    <row r="66" spans="2:11" s="1" customFormat="1" ht="15" customHeight="1">
      <c r="B66" s="238"/>
      <c r="C66" s="243"/>
      <c r="D66" s="375" t="s">
        <v>798</v>
      </c>
      <c r="E66" s="375"/>
      <c r="F66" s="375"/>
      <c r="G66" s="375"/>
      <c r="H66" s="375"/>
      <c r="I66" s="375"/>
      <c r="J66" s="375"/>
      <c r="K66" s="239"/>
    </row>
    <row r="67" spans="2:11" s="1" customFormat="1" ht="15" customHeight="1">
      <c r="B67" s="238"/>
      <c r="C67" s="243"/>
      <c r="D67" s="371" t="s">
        <v>799</v>
      </c>
      <c r="E67" s="371"/>
      <c r="F67" s="371"/>
      <c r="G67" s="371"/>
      <c r="H67" s="371"/>
      <c r="I67" s="371"/>
      <c r="J67" s="371"/>
      <c r="K67" s="239"/>
    </row>
    <row r="68" spans="2:11" s="1" customFormat="1" ht="15" customHeight="1">
      <c r="B68" s="238"/>
      <c r="C68" s="243"/>
      <c r="D68" s="371" t="s">
        <v>800</v>
      </c>
      <c r="E68" s="371"/>
      <c r="F68" s="371"/>
      <c r="G68" s="371"/>
      <c r="H68" s="371"/>
      <c r="I68" s="371"/>
      <c r="J68" s="371"/>
      <c r="K68" s="239"/>
    </row>
    <row r="69" spans="2:11" s="1" customFormat="1" ht="15" customHeight="1">
      <c r="B69" s="238"/>
      <c r="C69" s="243"/>
      <c r="D69" s="371" t="s">
        <v>801</v>
      </c>
      <c r="E69" s="371"/>
      <c r="F69" s="371"/>
      <c r="G69" s="371"/>
      <c r="H69" s="371"/>
      <c r="I69" s="371"/>
      <c r="J69" s="371"/>
      <c r="K69" s="239"/>
    </row>
    <row r="70" spans="2:11" s="1" customFormat="1" ht="15" customHeight="1">
      <c r="B70" s="238"/>
      <c r="C70" s="243"/>
      <c r="D70" s="371" t="s">
        <v>802</v>
      </c>
      <c r="E70" s="371"/>
      <c r="F70" s="371"/>
      <c r="G70" s="371"/>
      <c r="H70" s="371"/>
      <c r="I70" s="371"/>
      <c r="J70" s="371"/>
      <c r="K70" s="239"/>
    </row>
    <row r="71" spans="2:11" s="1" customFormat="1" ht="12.75" customHeight="1">
      <c r="B71" s="247"/>
      <c r="C71" s="248"/>
      <c r="D71" s="248"/>
      <c r="E71" s="248"/>
      <c r="F71" s="248"/>
      <c r="G71" s="248"/>
      <c r="H71" s="248"/>
      <c r="I71" s="248"/>
      <c r="J71" s="248"/>
      <c r="K71" s="249"/>
    </row>
    <row r="72" spans="2:11" s="1" customFormat="1" ht="18.75" customHeight="1">
      <c r="B72" s="250"/>
      <c r="C72" s="250"/>
      <c r="D72" s="250"/>
      <c r="E72" s="250"/>
      <c r="F72" s="250"/>
      <c r="G72" s="250"/>
      <c r="H72" s="250"/>
      <c r="I72" s="250"/>
      <c r="J72" s="250"/>
      <c r="K72" s="251"/>
    </row>
    <row r="73" spans="2:11" s="1" customFormat="1" ht="18.75" customHeight="1">
      <c r="B73" s="251"/>
      <c r="C73" s="251"/>
      <c r="D73" s="251"/>
      <c r="E73" s="251"/>
      <c r="F73" s="251"/>
      <c r="G73" s="251"/>
      <c r="H73" s="251"/>
      <c r="I73" s="251"/>
      <c r="J73" s="251"/>
      <c r="K73" s="251"/>
    </row>
    <row r="74" spans="2:11" s="1" customFormat="1" ht="7.5" customHeight="1">
      <c r="B74" s="252"/>
      <c r="C74" s="253"/>
      <c r="D74" s="253"/>
      <c r="E74" s="253"/>
      <c r="F74" s="253"/>
      <c r="G74" s="253"/>
      <c r="H74" s="253"/>
      <c r="I74" s="253"/>
      <c r="J74" s="253"/>
      <c r="K74" s="254"/>
    </row>
    <row r="75" spans="2:11" s="1" customFormat="1" ht="45" customHeight="1">
      <c r="B75" s="255"/>
      <c r="C75" s="374" t="s">
        <v>803</v>
      </c>
      <c r="D75" s="374"/>
      <c r="E75" s="374"/>
      <c r="F75" s="374"/>
      <c r="G75" s="374"/>
      <c r="H75" s="374"/>
      <c r="I75" s="374"/>
      <c r="J75" s="374"/>
      <c r="K75" s="256"/>
    </row>
    <row r="76" spans="2:11" s="1" customFormat="1" ht="17.25" customHeight="1">
      <c r="B76" s="255"/>
      <c r="C76" s="257" t="s">
        <v>804</v>
      </c>
      <c r="D76" s="257"/>
      <c r="E76" s="257"/>
      <c r="F76" s="257" t="s">
        <v>805</v>
      </c>
      <c r="G76" s="258"/>
      <c r="H76" s="257" t="s">
        <v>53</v>
      </c>
      <c r="I76" s="257" t="s">
        <v>56</v>
      </c>
      <c r="J76" s="257" t="s">
        <v>806</v>
      </c>
      <c r="K76" s="256"/>
    </row>
    <row r="77" spans="2:11" s="1" customFormat="1" ht="17.25" customHeight="1">
      <c r="B77" s="255"/>
      <c r="C77" s="259" t="s">
        <v>807</v>
      </c>
      <c r="D77" s="259"/>
      <c r="E77" s="259"/>
      <c r="F77" s="260" t="s">
        <v>808</v>
      </c>
      <c r="G77" s="261"/>
      <c r="H77" s="259"/>
      <c r="I77" s="259"/>
      <c r="J77" s="259" t="s">
        <v>809</v>
      </c>
      <c r="K77" s="256"/>
    </row>
    <row r="78" spans="2:11" s="1" customFormat="1" ht="5.25" customHeight="1">
      <c r="B78" s="255"/>
      <c r="C78" s="262"/>
      <c r="D78" s="262"/>
      <c r="E78" s="262"/>
      <c r="F78" s="262"/>
      <c r="G78" s="263"/>
      <c r="H78" s="262"/>
      <c r="I78" s="262"/>
      <c r="J78" s="262"/>
      <c r="K78" s="256"/>
    </row>
    <row r="79" spans="2:11" s="1" customFormat="1" ht="15" customHeight="1">
      <c r="B79" s="255"/>
      <c r="C79" s="244" t="s">
        <v>52</v>
      </c>
      <c r="D79" s="264"/>
      <c r="E79" s="264"/>
      <c r="F79" s="265" t="s">
        <v>810</v>
      </c>
      <c r="G79" s="266"/>
      <c r="H79" s="244" t="s">
        <v>811</v>
      </c>
      <c r="I79" s="244" t="s">
        <v>812</v>
      </c>
      <c r="J79" s="244">
        <v>20</v>
      </c>
      <c r="K79" s="256"/>
    </row>
    <row r="80" spans="2:11" s="1" customFormat="1" ht="15" customHeight="1">
      <c r="B80" s="255"/>
      <c r="C80" s="244" t="s">
        <v>813</v>
      </c>
      <c r="D80" s="244"/>
      <c r="E80" s="244"/>
      <c r="F80" s="265" t="s">
        <v>810</v>
      </c>
      <c r="G80" s="266"/>
      <c r="H80" s="244" t="s">
        <v>814</v>
      </c>
      <c r="I80" s="244" t="s">
        <v>812</v>
      </c>
      <c r="J80" s="244">
        <v>120</v>
      </c>
      <c r="K80" s="256"/>
    </row>
    <row r="81" spans="2:11" s="1" customFormat="1" ht="15" customHeight="1">
      <c r="B81" s="267"/>
      <c r="C81" s="244" t="s">
        <v>815</v>
      </c>
      <c r="D81" s="244"/>
      <c r="E81" s="244"/>
      <c r="F81" s="265" t="s">
        <v>816</v>
      </c>
      <c r="G81" s="266"/>
      <c r="H81" s="244" t="s">
        <v>817</v>
      </c>
      <c r="I81" s="244" t="s">
        <v>812</v>
      </c>
      <c r="J81" s="244">
        <v>50</v>
      </c>
      <c r="K81" s="256"/>
    </row>
    <row r="82" spans="2:11" s="1" customFormat="1" ht="15" customHeight="1">
      <c r="B82" s="267"/>
      <c r="C82" s="244" t="s">
        <v>818</v>
      </c>
      <c r="D82" s="244"/>
      <c r="E82" s="244"/>
      <c r="F82" s="265" t="s">
        <v>810</v>
      </c>
      <c r="G82" s="266"/>
      <c r="H82" s="244" t="s">
        <v>819</v>
      </c>
      <c r="I82" s="244" t="s">
        <v>820</v>
      </c>
      <c r="J82" s="244"/>
      <c r="K82" s="256"/>
    </row>
    <row r="83" spans="2:11" s="1" customFormat="1" ht="15" customHeight="1">
      <c r="B83" s="267"/>
      <c r="C83" s="268" t="s">
        <v>821</v>
      </c>
      <c r="D83" s="268"/>
      <c r="E83" s="268"/>
      <c r="F83" s="269" t="s">
        <v>816</v>
      </c>
      <c r="G83" s="268"/>
      <c r="H83" s="268" t="s">
        <v>822</v>
      </c>
      <c r="I83" s="268" t="s">
        <v>812</v>
      </c>
      <c r="J83" s="268">
        <v>15</v>
      </c>
      <c r="K83" s="256"/>
    </row>
    <row r="84" spans="2:11" s="1" customFormat="1" ht="15" customHeight="1">
      <c r="B84" s="267"/>
      <c r="C84" s="268" t="s">
        <v>823</v>
      </c>
      <c r="D84" s="268"/>
      <c r="E84" s="268"/>
      <c r="F84" s="269" t="s">
        <v>816</v>
      </c>
      <c r="G84" s="268"/>
      <c r="H84" s="268" t="s">
        <v>824</v>
      </c>
      <c r="I84" s="268" t="s">
        <v>812</v>
      </c>
      <c r="J84" s="268">
        <v>15</v>
      </c>
      <c r="K84" s="256"/>
    </row>
    <row r="85" spans="2:11" s="1" customFormat="1" ht="15" customHeight="1">
      <c r="B85" s="267"/>
      <c r="C85" s="268" t="s">
        <v>825</v>
      </c>
      <c r="D85" s="268"/>
      <c r="E85" s="268"/>
      <c r="F85" s="269" t="s">
        <v>816</v>
      </c>
      <c r="G85" s="268"/>
      <c r="H85" s="268" t="s">
        <v>826</v>
      </c>
      <c r="I85" s="268" t="s">
        <v>812</v>
      </c>
      <c r="J85" s="268">
        <v>20</v>
      </c>
      <c r="K85" s="256"/>
    </row>
    <row r="86" spans="2:11" s="1" customFormat="1" ht="15" customHeight="1">
      <c r="B86" s="267"/>
      <c r="C86" s="268" t="s">
        <v>827</v>
      </c>
      <c r="D86" s="268"/>
      <c r="E86" s="268"/>
      <c r="F86" s="269" t="s">
        <v>816</v>
      </c>
      <c r="G86" s="268"/>
      <c r="H86" s="268" t="s">
        <v>828</v>
      </c>
      <c r="I86" s="268" t="s">
        <v>812</v>
      </c>
      <c r="J86" s="268">
        <v>20</v>
      </c>
      <c r="K86" s="256"/>
    </row>
    <row r="87" spans="2:11" s="1" customFormat="1" ht="15" customHeight="1">
      <c r="B87" s="267"/>
      <c r="C87" s="244" t="s">
        <v>829</v>
      </c>
      <c r="D87" s="244"/>
      <c r="E87" s="244"/>
      <c r="F87" s="265" t="s">
        <v>816</v>
      </c>
      <c r="G87" s="266"/>
      <c r="H87" s="244" t="s">
        <v>830</v>
      </c>
      <c r="I87" s="244" t="s">
        <v>812</v>
      </c>
      <c r="J87" s="244">
        <v>50</v>
      </c>
      <c r="K87" s="256"/>
    </row>
    <row r="88" spans="2:11" s="1" customFormat="1" ht="15" customHeight="1">
      <c r="B88" s="267"/>
      <c r="C88" s="244" t="s">
        <v>831</v>
      </c>
      <c r="D88" s="244"/>
      <c r="E88" s="244"/>
      <c r="F88" s="265" t="s">
        <v>816</v>
      </c>
      <c r="G88" s="266"/>
      <c r="H88" s="244" t="s">
        <v>832</v>
      </c>
      <c r="I88" s="244" t="s">
        <v>812</v>
      </c>
      <c r="J88" s="244">
        <v>20</v>
      </c>
      <c r="K88" s="256"/>
    </row>
    <row r="89" spans="2:11" s="1" customFormat="1" ht="15" customHeight="1">
      <c r="B89" s="267"/>
      <c r="C89" s="244" t="s">
        <v>833</v>
      </c>
      <c r="D89" s="244"/>
      <c r="E89" s="244"/>
      <c r="F89" s="265" t="s">
        <v>816</v>
      </c>
      <c r="G89" s="266"/>
      <c r="H89" s="244" t="s">
        <v>834</v>
      </c>
      <c r="I89" s="244" t="s">
        <v>812</v>
      </c>
      <c r="J89" s="244">
        <v>20</v>
      </c>
      <c r="K89" s="256"/>
    </row>
    <row r="90" spans="2:11" s="1" customFormat="1" ht="15" customHeight="1">
      <c r="B90" s="267"/>
      <c r="C90" s="244" t="s">
        <v>835</v>
      </c>
      <c r="D90" s="244"/>
      <c r="E90" s="244"/>
      <c r="F90" s="265" t="s">
        <v>816</v>
      </c>
      <c r="G90" s="266"/>
      <c r="H90" s="244" t="s">
        <v>836</v>
      </c>
      <c r="I90" s="244" t="s">
        <v>812</v>
      </c>
      <c r="J90" s="244">
        <v>50</v>
      </c>
      <c r="K90" s="256"/>
    </row>
    <row r="91" spans="2:11" s="1" customFormat="1" ht="15" customHeight="1">
      <c r="B91" s="267"/>
      <c r="C91" s="244" t="s">
        <v>837</v>
      </c>
      <c r="D91" s="244"/>
      <c r="E91" s="244"/>
      <c r="F91" s="265" t="s">
        <v>816</v>
      </c>
      <c r="G91" s="266"/>
      <c r="H91" s="244" t="s">
        <v>837</v>
      </c>
      <c r="I91" s="244" t="s">
        <v>812</v>
      </c>
      <c r="J91" s="244">
        <v>50</v>
      </c>
      <c r="K91" s="256"/>
    </row>
    <row r="92" spans="2:11" s="1" customFormat="1" ht="15" customHeight="1">
      <c r="B92" s="267"/>
      <c r="C92" s="244" t="s">
        <v>838</v>
      </c>
      <c r="D92" s="244"/>
      <c r="E92" s="244"/>
      <c r="F92" s="265" t="s">
        <v>816</v>
      </c>
      <c r="G92" s="266"/>
      <c r="H92" s="244" t="s">
        <v>839</v>
      </c>
      <c r="I92" s="244" t="s">
        <v>812</v>
      </c>
      <c r="J92" s="244">
        <v>255</v>
      </c>
      <c r="K92" s="256"/>
    </row>
    <row r="93" spans="2:11" s="1" customFormat="1" ht="15" customHeight="1">
      <c r="B93" s="267"/>
      <c r="C93" s="244" t="s">
        <v>840</v>
      </c>
      <c r="D93" s="244"/>
      <c r="E93" s="244"/>
      <c r="F93" s="265" t="s">
        <v>810</v>
      </c>
      <c r="G93" s="266"/>
      <c r="H93" s="244" t="s">
        <v>841</v>
      </c>
      <c r="I93" s="244" t="s">
        <v>842</v>
      </c>
      <c r="J93" s="244"/>
      <c r="K93" s="256"/>
    </row>
    <row r="94" spans="2:11" s="1" customFormat="1" ht="15" customHeight="1">
      <c r="B94" s="267"/>
      <c r="C94" s="244" t="s">
        <v>843</v>
      </c>
      <c r="D94" s="244"/>
      <c r="E94" s="244"/>
      <c r="F94" s="265" t="s">
        <v>810</v>
      </c>
      <c r="G94" s="266"/>
      <c r="H94" s="244" t="s">
        <v>844</v>
      </c>
      <c r="I94" s="244" t="s">
        <v>845</v>
      </c>
      <c r="J94" s="244"/>
      <c r="K94" s="256"/>
    </row>
    <row r="95" spans="2:11" s="1" customFormat="1" ht="15" customHeight="1">
      <c r="B95" s="267"/>
      <c r="C95" s="244" t="s">
        <v>846</v>
      </c>
      <c r="D95" s="244"/>
      <c r="E95" s="244"/>
      <c r="F95" s="265" t="s">
        <v>810</v>
      </c>
      <c r="G95" s="266"/>
      <c r="H95" s="244" t="s">
        <v>846</v>
      </c>
      <c r="I95" s="244" t="s">
        <v>845</v>
      </c>
      <c r="J95" s="244"/>
      <c r="K95" s="256"/>
    </row>
    <row r="96" spans="2:11" s="1" customFormat="1" ht="15" customHeight="1">
      <c r="B96" s="267"/>
      <c r="C96" s="244" t="s">
        <v>37</v>
      </c>
      <c r="D96" s="244"/>
      <c r="E96" s="244"/>
      <c r="F96" s="265" t="s">
        <v>810</v>
      </c>
      <c r="G96" s="266"/>
      <c r="H96" s="244" t="s">
        <v>847</v>
      </c>
      <c r="I96" s="244" t="s">
        <v>845</v>
      </c>
      <c r="J96" s="244"/>
      <c r="K96" s="256"/>
    </row>
    <row r="97" spans="2:11" s="1" customFormat="1" ht="15" customHeight="1">
      <c r="B97" s="267"/>
      <c r="C97" s="244" t="s">
        <v>47</v>
      </c>
      <c r="D97" s="244"/>
      <c r="E97" s="244"/>
      <c r="F97" s="265" t="s">
        <v>810</v>
      </c>
      <c r="G97" s="266"/>
      <c r="H97" s="244" t="s">
        <v>848</v>
      </c>
      <c r="I97" s="244" t="s">
        <v>845</v>
      </c>
      <c r="J97" s="244"/>
      <c r="K97" s="256"/>
    </row>
    <row r="98" spans="2:11" s="1" customFormat="1" ht="15" customHeight="1">
      <c r="B98" s="270"/>
      <c r="C98" s="271"/>
      <c r="D98" s="271"/>
      <c r="E98" s="271"/>
      <c r="F98" s="271"/>
      <c r="G98" s="271"/>
      <c r="H98" s="271"/>
      <c r="I98" s="271"/>
      <c r="J98" s="271"/>
      <c r="K98" s="272"/>
    </row>
    <row r="99" spans="2:11" s="1" customFormat="1" ht="18.75" customHeight="1">
      <c r="B99" s="273"/>
      <c r="C99" s="274"/>
      <c r="D99" s="274"/>
      <c r="E99" s="274"/>
      <c r="F99" s="274"/>
      <c r="G99" s="274"/>
      <c r="H99" s="274"/>
      <c r="I99" s="274"/>
      <c r="J99" s="274"/>
      <c r="K99" s="273"/>
    </row>
    <row r="100" spans="2:11" s="1" customFormat="1" ht="18.75" customHeight="1">
      <c r="B100" s="251"/>
      <c r="C100" s="251"/>
      <c r="D100" s="251"/>
      <c r="E100" s="251"/>
      <c r="F100" s="251"/>
      <c r="G100" s="251"/>
      <c r="H100" s="251"/>
      <c r="I100" s="251"/>
      <c r="J100" s="251"/>
      <c r="K100" s="251"/>
    </row>
    <row r="101" spans="2:11" s="1" customFormat="1" ht="7.5" customHeight="1">
      <c r="B101" s="252"/>
      <c r="C101" s="253"/>
      <c r="D101" s="253"/>
      <c r="E101" s="253"/>
      <c r="F101" s="253"/>
      <c r="G101" s="253"/>
      <c r="H101" s="253"/>
      <c r="I101" s="253"/>
      <c r="J101" s="253"/>
      <c r="K101" s="254"/>
    </row>
    <row r="102" spans="2:11" s="1" customFormat="1" ht="45" customHeight="1">
      <c r="B102" s="255"/>
      <c r="C102" s="374" t="s">
        <v>849</v>
      </c>
      <c r="D102" s="374"/>
      <c r="E102" s="374"/>
      <c r="F102" s="374"/>
      <c r="G102" s="374"/>
      <c r="H102" s="374"/>
      <c r="I102" s="374"/>
      <c r="J102" s="374"/>
      <c r="K102" s="256"/>
    </row>
    <row r="103" spans="2:11" s="1" customFormat="1" ht="17.25" customHeight="1">
      <c r="B103" s="255"/>
      <c r="C103" s="257" t="s">
        <v>804</v>
      </c>
      <c r="D103" s="257"/>
      <c r="E103" s="257"/>
      <c r="F103" s="257" t="s">
        <v>805</v>
      </c>
      <c r="G103" s="258"/>
      <c r="H103" s="257" t="s">
        <v>53</v>
      </c>
      <c r="I103" s="257" t="s">
        <v>56</v>
      </c>
      <c r="J103" s="257" t="s">
        <v>806</v>
      </c>
      <c r="K103" s="256"/>
    </row>
    <row r="104" spans="2:11" s="1" customFormat="1" ht="17.25" customHeight="1">
      <c r="B104" s="255"/>
      <c r="C104" s="259" t="s">
        <v>807</v>
      </c>
      <c r="D104" s="259"/>
      <c r="E104" s="259"/>
      <c r="F104" s="260" t="s">
        <v>808</v>
      </c>
      <c r="G104" s="261"/>
      <c r="H104" s="259"/>
      <c r="I104" s="259"/>
      <c r="J104" s="259" t="s">
        <v>809</v>
      </c>
      <c r="K104" s="256"/>
    </row>
    <row r="105" spans="2:11" s="1" customFormat="1" ht="5.25" customHeight="1">
      <c r="B105" s="255"/>
      <c r="C105" s="257"/>
      <c r="D105" s="257"/>
      <c r="E105" s="257"/>
      <c r="F105" s="257"/>
      <c r="G105" s="275"/>
      <c r="H105" s="257"/>
      <c r="I105" s="257"/>
      <c r="J105" s="257"/>
      <c r="K105" s="256"/>
    </row>
    <row r="106" spans="2:11" s="1" customFormat="1" ht="15" customHeight="1">
      <c r="B106" s="255"/>
      <c r="C106" s="244" t="s">
        <v>52</v>
      </c>
      <c r="D106" s="264"/>
      <c r="E106" s="264"/>
      <c r="F106" s="265" t="s">
        <v>810</v>
      </c>
      <c r="G106" s="244"/>
      <c r="H106" s="244" t="s">
        <v>850</v>
      </c>
      <c r="I106" s="244" t="s">
        <v>812</v>
      </c>
      <c r="J106" s="244">
        <v>20</v>
      </c>
      <c r="K106" s="256"/>
    </row>
    <row r="107" spans="2:11" s="1" customFormat="1" ht="15" customHeight="1">
      <c r="B107" s="255"/>
      <c r="C107" s="244" t="s">
        <v>813</v>
      </c>
      <c r="D107" s="244"/>
      <c r="E107" s="244"/>
      <c r="F107" s="265" t="s">
        <v>810</v>
      </c>
      <c r="G107" s="244"/>
      <c r="H107" s="244" t="s">
        <v>850</v>
      </c>
      <c r="I107" s="244" t="s">
        <v>812</v>
      </c>
      <c r="J107" s="244">
        <v>120</v>
      </c>
      <c r="K107" s="256"/>
    </row>
    <row r="108" spans="2:11" s="1" customFormat="1" ht="15" customHeight="1">
      <c r="B108" s="267"/>
      <c r="C108" s="244" t="s">
        <v>815</v>
      </c>
      <c r="D108" s="244"/>
      <c r="E108" s="244"/>
      <c r="F108" s="265" t="s">
        <v>816</v>
      </c>
      <c r="G108" s="244"/>
      <c r="H108" s="244" t="s">
        <v>850</v>
      </c>
      <c r="I108" s="244" t="s">
        <v>812</v>
      </c>
      <c r="J108" s="244">
        <v>50</v>
      </c>
      <c r="K108" s="256"/>
    </row>
    <row r="109" spans="2:11" s="1" customFormat="1" ht="15" customHeight="1">
      <c r="B109" s="267"/>
      <c r="C109" s="244" t="s">
        <v>818</v>
      </c>
      <c r="D109" s="244"/>
      <c r="E109" s="244"/>
      <c r="F109" s="265" t="s">
        <v>810</v>
      </c>
      <c r="G109" s="244"/>
      <c r="H109" s="244" t="s">
        <v>850</v>
      </c>
      <c r="I109" s="244" t="s">
        <v>820</v>
      </c>
      <c r="J109" s="244"/>
      <c r="K109" s="256"/>
    </row>
    <row r="110" spans="2:11" s="1" customFormat="1" ht="15" customHeight="1">
      <c r="B110" s="267"/>
      <c r="C110" s="244" t="s">
        <v>829</v>
      </c>
      <c r="D110" s="244"/>
      <c r="E110" s="244"/>
      <c r="F110" s="265" t="s">
        <v>816</v>
      </c>
      <c r="G110" s="244"/>
      <c r="H110" s="244" t="s">
        <v>850</v>
      </c>
      <c r="I110" s="244" t="s">
        <v>812</v>
      </c>
      <c r="J110" s="244">
        <v>50</v>
      </c>
      <c r="K110" s="256"/>
    </row>
    <row r="111" spans="2:11" s="1" customFormat="1" ht="15" customHeight="1">
      <c r="B111" s="267"/>
      <c r="C111" s="244" t="s">
        <v>837</v>
      </c>
      <c r="D111" s="244"/>
      <c r="E111" s="244"/>
      <c r="F111" s="265" t="s">
        <v>816</v>
      </c>
      <c r="G111" s="244"/>
      <c r="H111" s="244" t="s">
        <v>850</v>
      </c>
      <c r="I111" s="244" t="s">
        <v>812</v>
      </c>
      <c r="J111" s="244">
        <v>50</v>
      </c>
      <c r="K111" s="256"/>
    </row>
    <row r="112" spans="2:11" s="1" customFormat="1" ht="15" customHeight="1">
      <c r="B112" s="267"/>
      <c r="C112" s="244" t="s">
        <v>835</v>
      </c>
      <c r="D112" s="244"/>
      <c r="E112" s="244"/>
      <c r="F112" s="265" t="s">
        <v>816</v>
      </c>
      <c r="G112" s="244"/>
      <c r="H112" s="244" t="s">
        <v>850</v>
      </c>
      <c r="I112" s="244" t="s">
        <v>812</v>
      </c>
      <c r="J112" s="244">
        <v>50</v>
      </c>
      <c r="K112" s="256"/>
    </row>
    <row r="113" spans="2:11" s="1" customFormat="1" ht="15" customHeight="1">
      <c r="B113" s="267"/>
      <c r="C113" s="244" t="s">
        <v>52</v>
      </c>
      <c r="D113" s="244"/>
      <c r="E113" s="244"/>
      <c r="F113" s="265" t="s">
        <v>810</v>
      </c>
      <c r="G113" s="244"/>
      <c r="H113" s="244" t="s">
        <v>851</v>
      </c>
      <c r="I113" s="244" t="s">
        <v>812</v>
      </c>
      <c r="J113" s="244">
        <v>20</v>
      </c>
      <c r="K113" s="256"/>
    </row>
    <row r="114" spans="2:11" s="1" customFormat="1" ht="15" customHeight="1">
      <c r="B114" s="267"/>
      <c r="C114" s="244" t="s">
        <v>852</v>
      </c>
      <c r="D114" s="244"/>
      <c r="E114" s="244"/>
      <c r="F114" s="265" t="s">
        <v>810</v>
      </c>
      <c r="G114" s="244"/>
      <c r="H114" s="244" t="s">
        <v>853</v>
      </c>
      <c r="I114" s="244" t="s">
        <v>812</v>
      </c>
      <c r="J114" s="244">
        <v>120</v>
      </c>
      <c r="K114" s="256"/>
    </row>
    <row r="115" spans="2:11" s="1" customFormat="1" ht="15" customHeight="1">
      <c r="B115" s="267"/>
      <c r="C115" s="244" t="s">
        <v>37</v>
      </c>
      <c r="D115" s="244"/>
      <c r="E115" s="244"/>
      <c r="F115" s="265" t="s">
        <v>810</v>
      </c>
      <c r="G115" s="244"/>
      <c r="H115" s="244" t="s">
        <v>854</v>
      </c>
      <c r="I115" s="244" t="s">
        <v>845</v>
      </c>
      <c r="J115" s="244"/>
      <c r="K115" s="256"/>
    </row>
    <row r="116" spans="2:11" s="1" customFormat="1" ht="15" customHeight="1">
      <c r="B116" s="267"/>
      <c r="C116" s="244" t="s">
        <v>47</v>
      </c>
      <c r="D116" s="244"/>
      <c r="E116" s="244"/>
      <c r="F116" s="265" t="s">
        <v>810</v>
      </c>
      <c r="G116" s="244"/>
      <c r="H116" s="244" t="s">
        <v>855</v>
      </c>
      <c r="I116" s="244" t="s">
        <v>845</v>
      </c>
      <c r="J116" s="244"/>
      <c r="K116" s="256"/>
    </row>
    <row r="117" spans="2:11" s="1" customFormat="1" ht="15" customHeight="1">
      <c r="B117" s="267"/>
      <c r="C117" s="244" t="s">
        <v>56</v>
      </c>
      <c r="D117" s="244"/>
      <c r="E117" s="244"/>
      <c r="F117" s="265" t="s">
        <v>810</v>
      </c>
      <c r="G117" s="244"/>
      <c r="H117" s="244" t="s">
        <v>856</v>
      </c>
      <c r="I117" s="244" t="s">
        <v>857</v>
      </c>
      <c r="J117" s="244"/>
      <c r="K117" s="256"/>
    </row>
    <row r="118" spans="2:11" s="1" customFormat="1" ht="15" customHeight="1">
      <c r="B118" s="270"/>
      <c r="C118" s="276"/>
      <c r="D118" s="276"/>
      <c r="E118" s="276"/>
      <c r="F118" s="276"/>
      <c r="G118" s="276"/>
      <c r="H118" s="276"/>
      <c r="I118" s="276"/>
      <c r="J118" s="276"/>
      <c r="K118" s="272"/>
    </row>
    <row r="119" spans="2:11" s="1" customFormat="1" ht="18.75" customHeight="1">
      <c r="B119" s="277"/>
      <c r="C119" s="278"/>
      <c r="D119" s="278"/>
      <c r="E119" s="278"/>
      <c r="F119" s="279"/>
      <c r="G119" s="278"/>
      <c r="H119" s="278"/>
      <c r="I119" s="278"/>
      <c r="J119" s="278"/>
      <c r="K119" s="277"/>
    </row>
    <row r="120" spans="2:11" s="1" customFormat="1" ht="18.75" customHeight="1">
      <c r="B120" s="251"/>
      <c r="C120" s="251"/>
      <c r="D120" s="251"/>
      <c r="E120" s="251"/>
      <c r="F120" s="251"/>
      <c r="G120" s="251"/>
      <c r="H120" s="251"/>
      <c r="I120" s="251"/>
      <c r="J120" s="251"/>
      <c r="K120" s="251"/>
    </row>
    <row r="121" spans="2:11" s="1" customFormat="1" ht="7.5" customHeight="1">
      <c r="B121" s="280"/>
      <c r="C121" s="281"/>
      <c r="D121" s="281"/>
      <c r="E121" s="281"/>
      <c r="F121" s="281"/>
      <c r="G121" s="281"/>
      <c r="H121" s="281"/>
      <c r="I121" s="281"/>
      <c r="J121" s="281"/>
      <c r="K121" s="282"/>
    </row>
    <row r="122" spans="2:11" s="1" customFormat="1" ht="45" customHeight="1">
      <c r="B122" s="283"/>
      <c r="C122" s="372" t="s">
        <v>858</v>
      </c>
      <c r="D122" s="372"/>
      <c r="E122" s="372"/>
      <c r="F122" s="372"/>
      <c r="G122" s="372"/>
      <c r="H122" s="372"/>
      <c r="I122" s="372"/>
      <c r="J122" s="372"/>
      <c r="K122" s="284"/>
    </row>
    <row r="123" spans="2:11" s="1" customFormat="1" ht="17.25" customHeight="1">
      <c r="B123" s="285"/>
      <c r="C123" s="257" t="s">
        <v>804</v>
      </c>
      <c r="D123" s="257"/>
      <c r="E123" s="257"/>
      <c r="F123" s="257" t="s">
        <v>805</v>
      </c>
      <c r="G123" s="258"/>
      <c r="H123" s="257" t="s">
        <v>53</v>
      </c>
      <c r="I123" s="257" t="s">
        <v>56</v>
      </c>
      <c r="J123" s="257" t="s">
        <v>806</v>
      </c>
      <c r="K123" s="286"/>
    </row>
    <row r="124" spans="2:11" s="1" customFormat="1" ht="17.25" customHeight="1">
      <c r="B124" s="285"/>
      <c r="C124" s="259" t="s">
        <v>807</v>
      </c>
      <c r="D124" s="259"/>
      <c r="E124" s="259"/>
      <c r="F124" s="260" t="s">
        <v>808</v>
      </c>
      <c r="G124" s="261"/>
      <c r="H124" s="259"/>
      <c r="I124" s="259"/>
      <c r="J124" s="259" t="s">
        <v>809</v>
      </c>
      <c r="K124" s="286"/>
    </row>
    <row r="125" spans="2:11" s="1" customFormat="1" ht="5.25" customHeight="1">
      <c r="B125" s="287"/>
      <c r="C125" s="262"/>
      <c r="D125" s="262"/>
      <c r="E125" s="262"/>
      <c r="F125" s="262"/>
      <c r="G125" s="288"/>
      <c r="H125" s="262"/>
      <c r="I125" s="262"/>
      <c r="J125" s="262"/>
      <c r="K125" s="289"/>
    </row>
    <row r="126" spans="2:11" s="1" customFormat="1" ht="15" customHeight="1">
      <c r="B126" s="287"/>
      <c r="C126" s="244" t="s">
        <v>813</v>
      </c>
      <c r="D126" s="264"/>
      <c r="E126" s="264"/>
      <c r="F126" s="265" t="s">
        <v>810</v>
      </c>
      <c r="G126" s="244"/>
      <c r="H126" s="244" t="s">
        <v>850</v>
      </c>
      <c r="I126" s="244" t="s">
        <v>812</v>
      </c>
      <c r="J126" s="244">
        <v>120</v>
      </c>
      <c r="K126" s="290"/>
    </row>
    <row r="127" spans="2:11" s="1" customFormat="1" ht="15" customHeight="1">
      <c r="B127" s="287"/>
      <c r="C127" s="244" t="s">
        <v>859</v>
      </c>
      <c r="D127" s="244"/>
      <c r="E127" s="244"/>
      <c r="F127" s="265" t="s">
        <v>810</v>
      </c>
      <c r="G127" s="244"/>
      <c r="H127" s="244" t="s">
        <v>860</v>
      </c>
      <c r="I127" s="244" t="s">
        <v>812</v>
      </c>
      <c r="J127" s="244" t="s">
        <v>861</v>
      </c>
      <c r="K127" s="290"/>
    </row>
    <row r="128" spans="2:11" s="1" customFormat="1" ht="15" customHeight="1">
      <c r="B128" s="287"/>
      <c r="C128" s="244" t="s">
        <v>758</v>
      </c>
      <c r="D128" s="244"/>
      <c r="E128" s="244"/>
      <c r="F128" s="265" t="s">
        <v>810</v>
      </c>
      <c r="G128" s="244"/>
      <c r="H128" s="244" t="s">
        <v>862</v>
      </c>
      <c r="I128" s="244" t="s">
        <v>812</v>
      </c>
      <c r="J128" s="244" t="s">
        <v>861</v>
      </c>
      <c r="K128" s="290"/>
    </row>
    <row r="129" spans="2:11" s="1" customFormat="1" ht="15" customHeight="1">
      <c r="B129" s="287"/>
      <c r="C129" s="244" t="s">
        <v>821</v>
      </c>
      <c r="D129" s="244"/>
      <c r="E129" s="244"/>
      <c r="F129" s="265" t="s">
        <v>816</v>
      </c>
      <c r="G129" s="244"/>
      <c r="H129" s="244" t="s">
        <v>822</v>
      </c>
      <c r="I129" s="244" t="s">
        <v>812</v>
      </c>
      <c r="J129" s="244">
        <v>15</v>
      </c>
      <c r="K129" s="290"/>
    </row>
    <row r="130" spans="2:11" s="1" customFormat="1" ht="15" customHeight="1">
      <c r="B130" s="287"/>
      <c r="C130" s="268" t="s">
        <v>823</v>
      </c>
      <c r="D130" s="268"/>
      <c r="E130" s="268"/>
      <c r="F130" s="269" t="s">
        <v>816</v>
      </c>
      <c r="G130" s="268"/>
      <c r="H130" s="268" t="s">
        <v>824</v>
      </c>
      <c r="I130" s="268" t="s">
        <v>812</v>
      </c>
      <c r="J130" s="268">
        <v>15</v>
      </c>
      <c r="K130" s="290"/>
    </row>
    <row r="131" spans="2:11" s="1" customFormat="1" ht="15" customHeight="1">
      <c r="B131" s="287"/>
      <c r="C131" s="268" t="s">
        <v>825</v>
      </c>
      <c r="D131" s="268"/>
      <c r="E131" s="268"/>
      <c r="F131" s="269" t="s">
        <v>816</v>
      </c>
      <c r="G131" s="268"/>
      <c r="H131" s="268" t="s">
        <v>826</v>
      </c>
      <c r="I131" s="268" t="s">
        <v>812</v>
      </c>
      <c r="J131" s="268">
        <v>20</v>
      </c>
      <c r="K131" s="290"/>
    </row>
    <row r="132" spans="2:11" s="1" customFormat="1" ht="15" customHeight="1">
      <c r="B132" s="287"/>
      <c r="C132" s="268" t="s">
        <v>827</v>
      </c>
      <c r="D132" s="268"/>
      <c r="E132" s="268"/>
      <c r="F132" s="269" t="s">
        <v>816</v>
      </c>
      <c r="G132" s="268"/>
      <c r="H132" s="268" t="s">
        <v>828</v>
      </c>
      <c r="I132" s="268" t="s">
        <v>812</v>
      </c>
      <c r="J132" s="268">
        <v>20</v>
      </c>
      <c r="K132" s="290"/>
    </row>
    <row r="133" spans="2:11" s="1" customFormat="1" ht="15" customHeight="1">
      <c r="B133" s="287"/>
      <c r="C133" s="244" t="s">
        <v>815</v>
      </c>
      <c r="D133" s="244"/>
      <c r="E133" s="244"/>
      <c r="F133" s="265" t="s">
        <v>816</v>
      </c>
      <c r="G133" s="244"/>
      <c r="H133" s="244" t="s">
        <v>850</v>
      </c>
      <c r="I133" s="244" t="s">
        <v>812</v>
      </c>
      <c r="J133" s="244">
        <v>50</v>
      </c>
      <c r="K133" s="290"/>
    </row>
    <row r="134" spans="2:11" s="1" customFormat="1" ht="15" customHeight="1">
      <c r="B134" s="287"/>
      <c r="C134" s="244" t="s">
        <v>829</v>
      </c>
      <c r="D134" s="244"/>
      <c r="E134" s="244"/>
      <c r="F134" s="265" t="s">
        <v>816</v>
      </c>
      <c r="G134" s="244"/>
      <c r="H134" s="244" t="s">
        <v>850</v>
      </c>
      <c r="I134" s="244" t="s">
        <v>812</v>
      </c>
      <c r="J134" s="244">
        <v>50</v>
      </c>
      <c r="K134" s="290"/>
    </row>
    <row r="135" spans="2:11" s="1" customFormat="1" ht="15" customHeight="1">
      <c r="B135" s="287"/>
      <c r="C135" s="244" t="s">
        <v>835</v>
      </c>
      <c r="D135" s="244"/>
      <c r="E135" s="244"/>
      <c r="F135" s="265" t="s">
        <v>816</v>
      </c>
      <c r="G135" s="244"/>
      <c r="H135" s="244" t="s">
        <v>850</v>
      </c>
      <c r="I135" s="244" t="s">
        <v>812</v>
      </c>
      <c r="J135" s="244">
        <v>50</v>
      </c>
      <c r="K135" s="290"/>
    </row>
    <row r="136" spans="2:11" s="1" customFormat="1" ht="15" customHeight="1">
      <c r="B136" s="287"/>
      <c r="C136" s="244" t="s">
        <v>837</v>
      </c>
      <c r="D136" s="244"/>
      <c r="E136" s="244"/>
      <c r="F136" s="265" t="s">
        <v>816</v>
      </c>
      <c r="G136" s="244"/>
      <c r="H136" s="244" t="s">
        <v>850</v>
      </c>
      <c r="I136" s="244" t="s">
        <v>812</v>
      </c>
      <c r="J136" s="244">
        <v>50</v>
      </c>
      <c r="K136" s="290"/>
    </row>
    <row r="137" spans="2:11" s="1" customFormat="1" ht="15" customHeight="1">
      <c r="B137" s="287"/>
      <c r="C137" s="244" t="s">
        <v>838</v>
      </c>
      <c r="D137" s="244"/>
      <c r="E137" s="244"/>
      <c r="F137" s="265" t="s">
        <v>816</v>
      </c>
      <c r="G137" s="244"/>
      <c r="H137" s="244" t="s">
        <v>863</v>
      </c>
      <c r="I137" s="244" t="s">
        <v>812</v>
      </c>
      <c r="J137" s="244">
        <v>255</v>
      </c>
      <c r="K137" s="290"/>
    </row>
    <row r="138" spans="2:11" s="1" customFormat="1" ht="15" customHeight="1">
      <c r="B138" s="287"/>
      <c r="C138" s="244" t="s">
        <v>840</v>
      </c>
      <c r="D138" s="244"/>
      <c r="E138" s="244"/>
      <c r="F138" s="265" t="s">
        <v>810</v>
      </c>
      <c r="G138" s="244"/>
      <c r="H138" s="244" t="s">
        <v>864</v>
      </c>
      <c r="I138" s="244" t="s">
        <v>842</v>
      </c>
      <c r="J138" s="244"/>
      <c r="K138" s="290"/>
    </row>
    <row r="139" spans="2:11" s="1" customFormat="1" ht="15" customHeight="1">
      <c r="B139" s="287"/>
      <c r="C139" s="244" t="s">
        <v>843</v>
      </c>
      <c r="D139" s="244"/>
      <c r="E139" s="244"/>
      <c r="F139" s="265" t="s">
        <v>810</v>
      </c>
      <c r="G139" s="244"/>
      <c r="H139" s="244" t="s">
        <v>865</v>
      </c>
      <c r="I139" s="244" t="s">
        <v>845</v>
      </c>
      <c r="J139" s="244"/>
      <c r="K139" s="290"/>
    </row>
    <row r="140" spans="2:11" s="1" customFormat="1" ht="15" customHeight="1">
      <c r="B140" s="287"/>
      <c r="C140" s="244" t="s">
        <v>846</v>
      </c>
      <c r="D140" s="244"/>
      <c r="E140" s="244"/>
      <c r="F140" s="265" t="s">
        <v>810</v>
      </c>
      <c r="G140" s="244"/>
      <c r="H140" s="244" t="s">
        <v>846</v>
      </c>
      <c r="I140" s="244" t="s">
        <v>845</v>
      </c>
      <c r="J140" s="244"/>
      <c r="K140" s="290"/>
    </row>
    <row r="141" spans="2:11" s="1" customFormat="1" ht="15" customHeight="1">
      <c r="B141" s="287"/>
      <c r="C141" s="244" t="s">
        <v>37</v>
      </c>
      <c r="D141" s="244"/>
      <c r="E141" s="244"/>
      <c r="F141" s="265" t="s">
        <v>810</v>
      </c>
      <c r="G141" s="244"/>
      <c r="H141" s="244" t="s">
        <v>866</v>
      </c>
      <c r="I141" s="244" t="s">
        <v>845</v>
      </c>
      <c r="J141" s="244"/>
      <c r="K141" s="290"/>
    </row>
    <row r="142" spans="2:11" s="1" customFormat="1" ht="15" customHeight="1">
      <c r="B142" s="287"/>
      <c r="C142" s="244" t="s">
        <v>867</v>
      </c>
      <c r="D142" s="244"/>
      <c r="E142" s="244"/>
      <c r="F142" s="265" t="s">
        <v>810</v>
      </c>
      <c r="G142" s="244"/>
      <c r="H142" s="244" t="s">
        <v>868</v>
      </c>
      <c r="I142" s="244" t="s">
        <v>845</v>
      </c>
      <c r="J142" s="244"/>
      <c r="K142" s="290"/>
    </row>
    <row r="143" spans="2:11" s="1" customFormat="1" ht="15" customHeight="1">
      <c r="B143" s="291"/>
      <c r="C143" s="292"/>
      <c r="D143" s="292"/>
      <c r="E143" s="292"/>
      <c r="F143" s="292"/>
      <c r="G143" s="292"/>
      <c r="H143" s="292"/>
      <c r="I143" s="292"/>
      <c r="J143" s="292"/>
      <c r="K143" s="293"/>
    </row>
    <row r="144" spans="2:11" s="1" customFormat="1" ht="18.75" customHeight="1">
      <c r="B144" s="278"/>
      <c r="C144" s="278"/>
      <c r="D144" s="278"/>
      <c r="E144" s="278"/>
      <c r="F144" s="279"/>
      <c r="G144" s="278"/>
      <c r="H144" s="278"/>
      <c r="I144" s="278"/>
      <c r="J144" s="278"/>
      <c r="K144" s="278"/>
    </row>
    <row r="145" spans="2:11" s="1" customFormat="1" ht="18.75" customHeight="1">
      <c r="B145" s="251"/>
      <c r="C145" s="251"/>
      <c r="D145" s="251"/>
      <c r="E145" s="251"/>
      <c r="F145" s="251"/>
      <c r="G145" s="251"/>
      <c r="H145" s="251"/>
      <c r="I145" s="251"/>
      <c r="J145" s="251"/>
      <c r="K145" s="251"/>
    </row>
    <row r="146" spans="2:11" s="1" customFormat="1" ht="7.5" customHeight="1">
      <c r="B146" s="252"/>
      <c r="C146" s="253"/>
      <c r="D146" s="253"/>
      <c r="E146" s="253"/>
      <c r="F146" s="253"/>
      <c r="G146" s="253"/>
      <c r="H146" s="253"/>
      <c r="I146" s="253"/>
      <c r="J146" s="253"/>
      <c r="K146" s="254"/>
    </row>
    <row r="147" spans="2:11" s="1" customFormat="1" ht="45" customHeight="1">
      <c r="B147" s="255"/>
      <c r="C147" s="374" t="s">
        <v>869</v>
      </c>
      <c r="D147" s="374"/>
      <c r="E147" s="374"/>
      <c r="F147" s="374"/>
      <c r="G147" s="374"/>
      <c r="H147" s="374"/>
      <c r="I147" s="374"/>
      <c r="J147" s="374"/>
      <c r="K147" s="256"/>
    </row>
    <row r="148" spans="2:11" s="1" customFormat="1" ht="17.25" customHeight="1">
      <c r="B148" s="255"/>
      <c r="C148" s="257" t="s">
        <v>804</v>
      </c>
      <c r="D148" s="257"/>
      <c r="E148" s="257"/>
      <c r="F148" s="257" t="s">
        <v>805</v>
      </c>
      <c r="G148" s="258"/>
      <c r="H148" s="257" t="s">
        <v>53</v>
      </c>
      <c r="I148" s="257" t="s">
        <v>56</v>
      </c>
      <c r="J148" s="257" t="s">
        <v>806</v>
      </c>
      <c r="K148" s="256"/>
    </row>
    <row r="149" spans="2:11" s="1" customFormat="1" ht="17.25" customHeight="1">
      <c r="B149" s="255"/>
      <c r="C149" s="259" t="s">
        <v>807</v>
      </c>
      <c r="D149" s="259"/>
      <c r="E149" s="259"/>
      <c r="F149" s="260" t="s">
        <v>808</v>
      </c>
      <c r="G149" s="261"/>
      <c r="H149" s="259"/>
      <c r="I149" s="259"/>
      <c r="J149" s="259" t="s">
        <v>809</v>
      </c>
      <c r="K149" s="256"/>
    </row>
    <row r="150" spans="2:11" s="1" customFormat="1" ht="5.25" customHeight="1">
      <c r="B150" s="267"/>
      <c r="C150" s="262"/>
      <c r="D150" s="262"/>
      <c r="E150" s="262"/>
      <c r="F150" s="262"/>
      <c r="G150" s="263"/>
      <c r="H150" s="262"/>
      <c r="I150" s="262"/>
      <c r="J150" s="262"/>
      <c r="K150" s="290"/>
    </row>
    <row r="151" spans="2:11" s="1" customFormat="1" ht="15" customHeight="1">
      <c r="B151" s="267"/>
      <c r="C151" s="294" t="s">
        <v>813</v>
      </c>
      <c r="D151" s="244"/>
      <c r="E151" s="244"/>
      <c r="F151" s="295" t="s">
        <v>810</v>
      </c>
      <c r="G151" s="244"/>
      <c r="H151" s="294" t="s">
        <v>850</v>
      </c>
      <c r="I151" s="294" t="s">
        <v>812</v>
      </c>
      <c r="J151" s="294">
        <v>120</v>
      </c>
      <c r="K151" s="290"/>
    </row>
    <row r="152" spans="2:11" s="1" customFormat="1" ht="15" customHeight="1">
      <c r="B152" s="267"/>
      <c r="C152" s="294" t="s">
        <v>859</v>
      </c>
      <c r="D152" s="244"/>
      <c r="E152" s="244"/>
      <c r="F152" s="295" t="s">
        <v>810</v>
      </c>
      <c r="G152" s="244"/>
      <c r="H152" s="294" t="s">
        <v>870</v>
      </c>
      <c r="I152" s="294" t="s">
        <v>812</v>
      </c>
      <c r="J152" s="294" t="s">
        <v>861</v>
      </c>
      <c r="K152" s="290"/>
    </row>
    <row r="153" spans="2:11" s="1" customFormat="1" ht="15" customHeight="1">
      <c r="B153" s="267"/>
      <c r="C153" s="294" t="s">
        <v>758</v>
      </c>
      <c r="D153" s="244"/>
      <c r="E153" s="244"/>
      <c r="F153" s="295" t="s">
        <v>810</v>
      </c>
      <c r="G153" s="244"/>
      <c r="H153" s="294" t="s">
        <v>871</v>
      </c>
      <c r="I153" s="294" t="s">
        <v>812</v>
      </c>
      <c r="J153" s="294" t="s">
        <v>861</v>
      </c>
      <c r="K153" s="290"/>
    </row>
    <row r="154" spans="2:11" s="1" customFormat="1" ht="15" customHeight="1">
      <c r="B154" s="267"/>
      <c r="C154" s="294" t="s">
        <v>815</v>
      </c>
      <c r="D154" s="244"/>
      <c r="E154" s="244"/>
      <c r="F154" s="295" t="s">
        <v>816</v>
      </c>
      <c r="G154" s="244"/>
      <c r="H154" s="294" t="s">
        <v>850</v>
      </c>
      <c r="I154" s="294" t="s">
        <v>812</v>
      </c>
      <c r="J154" s="294">
        <v>50</v>
      </c>
      <c r="K154" s="290"/>
    </row>
    <row r="155" spans="2:11" s="1" customFormat="1" ht="15" customHeight="1">
      <c r="B155" s="267"/>
      <c r="C155" s="294" t="s">
        <v>818</v>
      </c>
      <c r="D155" s="244"/>
      <c r="E155" s="244"/>
      <c r="F155" s="295" t="s">
        <v>810</v>
      </c>
      <c r="G155" s="244"/>
      <c r="H155" s="294" t="s">
        <v>850</v>
      </c>
      <c r="I155" s="294" t="s">
        <v>820</v>
      </c>
      <c r="J155" s="294"/>
      <c r="K155" s="290"/>
    </row>
    <row r="156" spans="2:11" s="1" customFormat="1" ht="15" customHeight="1">
      <c r="B156" s="267"/>
      <c r="C156" s="294" t="s">
        <v>829</v>
      </c>
      <c r="D156" s="244"/>
      <c r="E156" s="244"/>
      <c r="F156" s="295" t="s">
        <v>816</v>
      </c>
      <c r="G156" s="244"/>
      <c r="H156" s="294" t="s">
        <v>850</v>
      </c>
      <c r="I156" s="294" t="s">
        <v>812</v>
      </c>
      <c r="J156" s="294">
        <v>50</v>
      </c>
      <c r="K156" s="290"/>
    </row>
    <row r="157" spans="2:11" s="1" customFormat="1" ht="15" customHeight="1">
      <c r="B157" s="267"/>
      <c r="C157" s="294" t="s">
        <v>837</v>
      </c>
      <c r="D157" s="244"/>
      <c r="E157" s="244"/>
      <c r="F157" s="295" t="s">
        <v>816</v>
      </c>
      <c r="G157" s="244"/>
      <c r="H157" s="294" t="s">
        <v>850</v>
      </c>
      <c r="I157" s="294" t="s">
        <v>812</v>
      </c>
      <c r="J157" s="294">
        <v>50</v>
      </c>
      <c r="K157" s="290"/>
    </row>
    <row r="158" spans="2:11" s="1" customFormat="1" ht="15" customHeight="1">
      <c r="B158" s="267"/>
      <c r="C158" s="294" t="s">
        <v>835</v>
      </c>
      <c r="D158" s="244"/>
      <c r="E158" s="244"/>
      <c r="F158" s="295" t="s">
        <v>816</v>
      </c>
      <c r="G158" s="244"/>
      <c r="H158" s="294" t="s">
        <v>850</v>
      </c>
      <c r="I158" s="294" t="s">
        <v>812</v>
      </c>
      <c r="J158" s="294">
        <v>50</v>
      </c>
      <c r="K158" s="290"/>
    </row>
    <row r="159" spans="2:11" s="1" customFormat="1" ht="15" customHeight="1">
      <c r="B159" s="267"/>
      <c r="C159" s="294" t="s">
        <v>100</v>
      </c>
      <c r="D159" s="244"/>
      <c r="E159" s="244"/>
      <c r="F159" s="295" t="s">
        <v>810</v>
      </c>
      <c r="G159" s="244"/>
      <c r="H159" s="294" t="s">
        <v>872</v>
      </c>
      <c r="I159" s="294" t="s">
        <v>812</v>
      </c>
      <c r="J159" s="294" t="s">
        <v>873</v>
      </c>
      <c r="K159" s="290"/>
    </row>
    <row r="160" spans="2:11" s="1" customFormat="1" ht="15" customHeight="1">
      <c r="B160" s="267"/>
      <c r="C160" s="294" t="s">
        <v>874</v>
      </c>
      <c r="D160" s="244"/>
      <c r="E160" s="244"/>
      <c r="F160" s="295" t="s">
        <v>810</v>
      </c>
      <c r="G160" s="244"/>
      <c r="H160" s="294" t="s">
        <v>875</v>
      </c>
      <c r="I160" s="294" t="s">
        <v>845</v>
      </c>
      <c r="J160" s="294"/>
      <c r="K160" s="290"/>
    </row>
    <row r="161" spans="2:11" s="1" customFormat="1" ht="15" customHeight="1">
      <c r="B161" s="296"/>
      <c r="C161" s="276"/>
      <c r="D161" s="276"/>
      <c r="E161" s="276"/>
      <c r="F161" s="276"/>
      <c r="G161" s="276"/>
      <c r="H161" s="276"/>
      <c r="I161" s="276"/>
      <c r="J161" s="276"/>
      <c r="K161" s="297"/>
    </row>
    <row r="162" spans="2:11" s="1" customFormat="1" ht="18.75" customHeight="1">
      <c r="B162" s="278"/>
      <c r="C162" s="288"/>
      <c r="D162" s="288"/>
      <c r="E162" s="288"/>
      <c r="F162" s="298"/>
      <c r="G162" s="288"/>
      <c r="H162" s="288"/>
      <c r="I162" s="288"/>
      <c r="J162" s="288"/>
      <c r="K162" s="278"/>
    </row>
    <row r="163" spans="2:11" s="1" customFormat="1" ht="18.75" customHeight="1">
      <c r="B163" s="251"/>
      <c r="C163" s="251"/>
      <c r="D163" s="251"/>
      <c r="E163" s="251"/>
      <c r="F163" s="251"/>
      <c r="G163" s="251"/>
      <c r="H163" s="251"/>
      <c r="I163" s="251"/>
      <c r="J163" s="251"/>
      <c r="K163" s="251"/>
    </row>
    <row r="164" spans="2:11" s="1" customFormat="1" ht="7.5" customHeight="1">
      <c r="B164" s="233"/>
      <c r="C164" s="234"/>
      <c r="D164" s="234"/>
      <c r="E164" s="234"/>
      <c r="F164" s="234"/>
      <c r="G164" s="234"/>
      <c r="H164" s="234"/>
      <c r="I164" s="234"/>
      <c r="J164" s="234"/>
      <c r="K164" s="235"/>
    </row>
    <row r="165" spans="2:11" s="1" customFormat="1" ht="45" customHeight="1">
      <c r="B165" s="236"/>
      <c r="C165" s="372" t="s">
        <v>876</v>
      </c>
      <c r="D165" s="372"/>
      <c r="E165" s="372"/>
      <c r="F165" s="372"/>
      <c r="G165" s="372"/>
      <c r="H165" s="372"/>
      <c r="I165" s="372"/>
      <c r="J165" s="372"/>
      <c r="K165" s="237"/>
    </row>
    <row r="166" spans="2:11" s="1" customFormat="1" ht="17.25" customHeight="1">
      <c r="B166" s="236"/>
      <c r="C166" s="257" t="s">
        <v>804</v>
      </c>
      <c r="D166" s="257"/>
      <c r="E166" s="257"/>
      <c r="F166" s="257" t="s">
        <v>805</v>
      </c>
      <c r="G166" s="299"/>
      <c r="H166" s="300" t="s">
        <v>53</v>
      </c>
      <c r="I166" s="300" t="s">
        <v>56</v>
      </c>
      <c r="J166" s="257" t="s">
        <v>806</v>
      </c>
      <c r="K166" s="237"/>
    </row>
    <row r="167" spans="2:11" s="1" customFormat="1" ht="17.25" customHeight="1">
      <c r="B167" s="238"/>
      <c r="C167" s="259" t="s">
        <v>807</v>
      </c>
      <c r="D167" s="259"/>
      <c r="E167" s="259"/>
      <c r="F167" s="260" t="s">
        <v>808</v>
      </c>
      <c r="G167" s="301"/>
      <c r="H167" s="302"/>
      <c r="I167" s="302"/>
      <c r="J167" s="259" t="s">
        <v>809</v>
      </c>
      <c r="K167" s="239"/>
    </row>
    <row r="168" spans="2:11" s="1" customFormat="1" ht="5.25" customHeight="1">
      <c r="B168" s="267"/>
      <c r="C168" s="262"/>
      <c r="D168" s="262"/>
      <c r="E168" s="262"/>
      <c r="F168" s="262"/>
      <c r="G168" s="263"/>
      <c r="H168" s="262"/>
      <c r="I168" s="262"/>
      <c r="J168" s="262"/>
      <c r="K168" s="290"/>
    </row>
    <row r="169" spans="2:11" s="1" customFormat="1" ht="15" customHeight="1">
      <c r="B169" s="267"/>
      <c r="C169" s="244" t="s">
        <v>813</v>
      </c>
      <c r="D169" s="244"/>
      <c r="E169" s="244"/>
      <c r="F169" s="265" t="s">
        <v>810</v>
      </c>
      <c r="G169" s="244"/>
      <c r="H169" s="244" t="s">
        <v>850</v>
      </c>
      <c r="I169" s="244" t="s">
        <v>812</v>
      </c>
      <c r="J169" s="244">
        <v>120</v>
      </c>
      <c r="K169" s="290"/>
    </row>
    <row r="170" spans="2:11" s="1" customFormat="1" ht="15" customHeight="1">
      <c r="B170" s="267"/>
      <c r="C170" s="244" t="s">
        <v>859</v>
      </c>
      <c r="D170" s="244"/>
      <c r="E170" s="244"/>
      <c r="F170" s="265" t="s">
        <v>810</v>
      </c>
      <c r="G170" s="244"/>
      <c r="H170" s="244" t="s">
        <v>860</v>
      </c>
      <c r="I170" s="244" t="s">
        <v>812</v>
      </c>
      <c r="J170" s="244" t="s">
        <v>861</v>
      </c>
      <c r="K170" s="290"/>
    </row>
    <row r="171" spans="2:11" s="1" customFormat="1" ht="15" customHeight="1">
      <c r="B171" s="267"/>
      <c r="C171" s="244" t="s">
        <v>758</v>
      </c>
      <c r="D171" s="244"/>
      <c r="E171" s="244"/>
      <c r="F171" s="265" t="s">
        <v>810</v>
      </c>
      <c r="G171" s="244"/>
      <c r="H171" s="244" t="s">
        <v>877</v>
      </c>
      <c r="I171" s="244" t="s">
        <v>812</v>
      </c>
      <c r="J171" s="244" t="s">
        <v>861</v>
      </c>
      <c r="K171" s="290"/>
    </row>
    <row r="172" spans="2:11" s="1" customFormat="1" ht="15" customHeight="1">
      <c r="B172" s="267"/>
      <c r="C172" s="244" t="s">
        <v>815</v>
      </c>
      <c r="D172" s="244"/>
      <c r="E172" s="244"/>
      <c r="F172" s="265" t="s">
        <v>816</v>
      </c>
      <c r="G172" s="244"/>
      <c r="H172" s="244" t="s">
        <v>877</v>
      </c>
      <c r="I172" s="244" t="s">
        <v>812</v>
      </c>
      <c r="J172" s="244">
        <v>50</v>
      </c>
      <c r="K172" s="290"/>
    </row>
    <row r="173" spans="2:11" s="1" customFormat="1" ht="15" customHeight="1">
      <c r="B173" s="267"/>
      <c r="C173" s="244" t="s">
        <v>818</v>
      </c>
      <c r="D173" s="244"/>
      <c r="E173" s="244"/>
      <c r="F173" s="265" t="s">
        <v>810</v>
      </c>
      <c r="G173" s="244"/>
      <c r="H173" s="244" t="s">
        <v>877</v>
      </c>
      <c r="I173" s="244" t="s">
        <v>820</v>
      </c>
      <c r="J173" s="244"/>
      <c r="K173" s="290"/>
    </row>
    <row r="174" spans="2:11" s="1" customFormat="1" ht="15" customHeight="1">
      <c r="B174" s="267"/>
      <c r="C174" s="244" t="s">
        <v>829</v>
      </c>
      <c r="D174" s="244"/>
      <c r="E174" s="244"/>
      <c r="F174" s="265" t="s">
        <v>816</v>
      </c>
      <c r="G174" s="244"/>
      <c r="H174" s="244" t="s">
        <v>877</v>
      </c>
      <c r="I174" s="244" t="s">
        <v>812</v>
      </c>
      <c r="J174" s="244">
        <v>50</v>
      </c>
      <c r="K174" s="290"/>
    </row>
    <row r="175" spans="2:11" s="1" customFormat="1" ht="15" customHeight="1">
      <c r="B175" s="267"/>
      <c r="C175" s="244" t="s">
        <v>837</v>
      </c>
      <c r="D175" s="244"/>
      <c r="E175" s="244"/>
      <c r="F175" s="265" t="s">
        <v>816</v>
      </c>
      <c r="G175" s="244"/>
      <c r="H175" s="244" t="s">
        <v>877</v>
      </c>
      <c r="I175" s="244" t="s">
        <v>812</v>
      </c>
      <c r="J175" s="244">
        <v>50</v>
      </c>
      <c r="K175" s="290"/>
    </row>
    <row r="176" spans="2:11" s="1" customFormat="1" ht="15" customHeight="1">
      <c r="B176" s="267"/>
      <c r="C176" s="244" t="s">
        <v>835</v>
      </c>
      <c r="D176" s="244"/>
      <c r="E176" s="244"/>
      <c r="F176" s="265" t="s">
        <v>816</v>
      </c>
      <c r="G176" s="244"/>
      <c r="H176" s="244" t="s">
        <v>877</v>
      </c>
      <c r="I176" s="244" t="s">
        <v>812</v>
      </c>
      <c r="J176" s="244">
        <v>50</v>
      </c>
      <c r="K176" s="290"/>
    </row>
    <row r="177" spans="2:11" s="1" customFormat="1" ht="15" customHeight="1">
      <c r="B177" s="267"/>
      <c r="C177" s="244" t="s">
        <v>106</v>
      </c>
      <c r="D177" s="244"/>
      <c r="E177" s="244"/>
      <c r="F177" s="265" t="s">
        <v>810</v>
      </c>
      <c r="G177" s="244"/>
      <c r="H177" s="244" t="s">
        <v>878</v>
      </c>
      <c r="I177" s="244" t="s">
        <v>879</v>
      </c>
      <c r="J177" s="244"/>
      <c r="K177" s="290"/>
    </row>
    <row r="178" spans="2:11" s="1" customFormat="1" ht="15" customHeight="1">
      <c r="B178" s="267"/>
      <c r="C178" s="244" t="s">
        <v>56</v>
      </c>
      <c r="D178" s="244"/>
      <c r="E178" s="244"/>
      <c r="F178" s="265" t="s">
        <v>810</v>
      </c>
      <c r="G178" s="244"/>
      <c r="H178" s="244" t="s">
        <v>880</v>
      </c>
      <c r="I178" s="244" t="s">
        <v>881</v>
      </c>
      <c r="J178" s="244">
        <v>1</v>
      </c>
      <c r="K178" s="290"/>
    </row>
    <row r="179" spans="2:11" s="1" customFormat="1" ht="15" customHeight="1">
      <c r="B179" s="267"/>
      <c r="C179" s="244" t="s">
        <v>52</v>
      </c>
      <c r="D179" s="244"/>
      <c r="E179" s="244"/>
      <c r="F179" s="265" t="s">
        <v>810</v>
      </c>
      <c r="G179" s="244"/>
      <c r="H179" s="244" t="s">
        <v>882</v>
      </c>
      <c r="I179" s="244" t="s">
        <v>812</v>
      </c>
      <c r="J179" s="244">
        <v>20</v>
      </c>
      <c r="K179" s="290"/>
    </row>
    <row r="180" spans="2:11" s="1" customFormat="1" ht="15" customHeight="1">
      <c r="B180" s="267"/>
      <c r="C180" s="244" t="s">
        <v>53</v>
      </c>
      <c r="D180" s="244"/>
      <c r="E180" s="244"/>
      <c r="F180" s="265" t="s">
        <v>810</v>
      </c>
      <c r="G180" s="244"/>
      <c r="H180" s="244" t="s">
        <v>883</v>
      </c>
      <c r="I180" s="244" t="s">
        <v>812</v>
      </c>
      <c r="J180" s="244">
        <v>255</v>
      </c>
      <c r="K180" s="290"/>
    </row>
    <row r="181" spans="2:11" s="1" customFormat="1" ht="15" customHeight="1">
      <c r="B181" s="267"/>
      <c r="C181" s="244" t="s">
        <v>107</v>
      </c>
      <c r="D181" s="244"/>
      <c r="E181" s="244"/>
      <c r="F181" s="265" t="s">
        <v>810</v>
      </c>
      <c r="G181" s="244"/>
      <c r="H181" s="244" t="s">
        <v>774</v>
      </c>
      <c r="I181" s="244" t="s">
        <v>812</v>
      </c>
      <c r="J181" s="244">
        <v>10</v>
      </c>
      <c r="K181" s="290"/>
    </row>
    <row r="182" spans="2:11" s="1" customFormat="1" ht="15" customHeight="1">
      <c r="B182" s="267"/>
      <c r="C182" s="244" t="s">
        <v>108</v>
      </c>
      <c r="D182" s="244"/>
      <c r="E182" s="244"/>
      <c r="F182" s="265" t="s">
        <v>810</v>
      </c>
      <c r="G182" s="244"/>
      <c r="H182" s="244" t="s">
        <v>884</v>
      </c>
      <c r="I182" s="244" t="s">
        <v>845</v>
      </c>
      <c r="J182" s="244"/>
      <c r="K182" s="290"/>
    </row>
    <row r="183" spans="2:11" s="1" customFormat="1" ht="15" customHeight="1">
      <c r="B183" s="267"/>
      <c r="C183" s="244" t="s">
        <v>885</v>
      </c>
      <c r="D183" s="244"/>
      <c r="E183" s="244"/>
      <c r="F183" s="265" t="s">
        <v>810</v>
      </c>
      <c r="G183" s="244"/>
      <c r="H183" s="244" t="s">
        <v>886</v>
      </c>
      <c r="I183" s="244" t="s">
        <v>845</v>
      </c>
      <c r="J183" s="244"/>
      <c r="K183" s="290"/>
    </row>
    <row r="184" spans="2:11" s="1" customFormat="1" ht="15" customHeight="1">
      <c r="B184" s="267"/>
      <c r="C184" s="244" t="s">
        <v>874</v>
      </c>
      <c r="D184" s="244"/>
      <c r="E184" s="244"/>
      <c r="F184" s="265" t="s">
        <v>810</v>
      </c>
      <c r="G184" s="244"/>
      <c r="H184" s="244" t="s">
        <v>887</v>
      </c>
      <c r="I184" s="244" t="s">
        <v>845</v>
      </c>
      <c r="J184" s="244"/>
      <c r="K184" s="290"/>
    </row>
    <row r="185" spans="2:11" s="1" customFormat="1" ht="15" customHeight="1">
      <c r="B185" s="267"/>
      <c r="C185" s="244" t="s">
        <v>110</v>
      </c>
      <c r="D185" s="244"/>
      <c r="E185" s="244"/>
      <c r="F185" s="265" t="s">
        <v>816</v>
      </c>
      <c r="G185" s="244"/>
      <c r="H185" s="244" t="s">
        <v>888</v>
      </c>
      <c r="I185" s="244" t="s">
        <v>812</v>
      </c>
      <c r="J185" s="244">
        <v>50</v>
      </c>
      <c r="K185" s="290"/>
    </row>
    <row r="186" spans="2:11" s="1" customFormat="1" ht="15" customHeight="1">
      <c r="B186" s="267"/>
      <c r="C186" s="244" t="s">
        <v>889</v>
      </c>
      <c r="D186" s="244"/>
      <c r="E186" s="244"/>
      <c r="F186" s="265" t="s">
        <v>816</v>
      </c>
      <c r="G186" s="244"/>
      <c r="H186" s="244" t="s">
        <v>890</v>
      </c>
      <c r="I186" s="244" t="s">
        <v>891</v>
      </c>
      <c r="J186" s="244"/>
      <c r="K186" s="290"/>
    </row>
    <row r="187" spans="2:11" s="1" customFormat="1" ht="15" customHeight="1">
      <c r="B187" s="267"/>
      <c r="C187" s="244" t="s">
        <v>892</v>
      </c>
      <c r="D187" s="244"/>
      <c r="E187" s="244"/>
      <c r="F187" s="265" t="s">
        <v>816</v>
      </c>
      <c r="G187" s="244"/>
      <c r="H187" s="244" t="s">
        <v>893</v>
      </c>
      <c r="I187" s="244" t="s">
        <v>891</v>
      </c>
      <c r="J187" s="244"/>
      <c r="K187" s="290"/>
    </row>
    <row r="188" spans="2:11" s="1" customFormat="1" ht="15" customHeight="1">
      <c r="B188" s="267"/>
      <c r="C188" s="244" t="s">
        <v>894</v>
      </c>
      <c r="D188" s="244"/>
      <c r="E188" s="244"/>
      <c r="F188" s="265" t="s">
        <v>816</v>
      </c>
      <c r="G188" s="244"/>
      <c r="H188" s="244" t="s">
        <v>895</v>
      </c>
      <c r="I188" s="244" t="s">
        <v>891</v>
      </c>
      <c r="J188" s="244"/>
      <c r="K188" s="290"/>
    </row>
    <row r="189" spans="2:11" s="1" customFormat="1" ht="15" customHeight="1">
      <c r="B189" s="267"/>
      <c r="C189" s="303" t="s">
        <v>896</v>
      </c>
      <c r="D189" s="244"/>
      <c r="E189" s="244"/>
      <c r="F189" s="265" t="s">
        <v>816</v>
      </c>
      <c r="G189" s="244"/>
      <c r="H189" s="244" t="s">
        <v>897</v>
      </c>
      <c r="I189" s="244" t="s">
        <v>898</v>
      </c>
      <c r="J189" s="304" t="s">
        <v>899</v>
      </c>
      <c r="K189" s="290"/>
    </row>
    <row r="190" spans="2:11" s="1" customFormat="1" ht="15" customHeight="1">
      <c r="B190" s="267"/>
      <c r="C190" s="303" t="s">
        <v>41</v>
      </c>
      <c r="D190" s="244"/>
      <c r="E190" s="244"/>
      <c r="F190" s="265" t="s">
        <v>810</v>
      </c>
      <c r="G190" s="244"/>
      <c r="H190" s="241" t="s">
        <v>900</v>
      </c>
      <c r="I190" s="244" t="s">
        <v>901</v>
      </c>
      <c r="J190" s="244"/>
      <c r="K190" s="290"/>
    </row>
    <row r="191" spans="2:11" s="1" customFormat="1" ht="15" customHeight="1">
      <c r="B191" s="267"/>
      <c r="C191" s="303" t="s">
        <v>902</v>
      </c>
      <c r="D191" s="244"/>
      <c r="E191" s="244"/>
      <c r="F191" s="265" t="s">
        <v>810</v>
      </c>
      <c r="G191" s="244"/>
      <c r="H191" s="244" t="s">
        <v>903</v>
      </c>
      <c r="I191" s="244" t="s">
        <v>845</v>
      </c>
      <c r="J191" s="244"/>
      <c r="K191" s="290"/>
    </row>
    <row r="192" spans="2:11" s="1" customFormat="1" ht="15" customHeight="1">
      <c r="B192" s="267"/>
      <c r="C192" s="303" t="s">
        <v>904</v>
      </c>
      <c r="D192" s="244"/>
      <c r="E192" s="244"/>
      <c r="F192" s="265" t="s">
        <v>810</v>
      </c>
      <c r="G192" s="244"/>
      <c r="H192" s="244" t="s">
        <v>905</v>
      </c>
      <c r="I192" s="244" t="s">
        <v>845</v>
      </c>
      <c r="J192" s="244"/>
      <c r="K192" s="290"/>
    </row>
    <row r="193" spans="2:11" s="1" customFormat="1" ht="15" customHeight="1">
      <c r="B193" s="267"/>
      <c r="C193" s="303" t="s">
        <v>906</v>
      </c>
      <c r="D193" s="244"/>
      <c r="E193" s="244"/>
      <c r="F193" s="265" t="s">
        <v>816</v>
      </c>
      <c r="G193" s="244"/>
      <c r="H193" s="244" t="s">
        <v>907</v>
      </c>
      <c r="I193" s="244" t="s">
        <v>845</v>
      </c>
      <c r="J193" s="244"/>
      <c r="K193" s="290"/>
    </row>
    <row r="194" spans="2:11" s="1" customFormat="1" ht="15" customHeight="1">
      <c r="B194" s="296"/>
      <c r="C194" s="305"/>
      <c r="D194" s="276"/>
      <c r="E194" s="276"/>
      <c r="F194" s="276"/>
      <c r="G194" s="276"/>
      <c r="H194" s="276"/>
      <c r="I194" s="276"/>
      <c r="J194" s="276"/>
      <c r="K194" s="297"/>
    </row>
    <row r="195" spans="2:11" s="1" customFormat="1" ht="18.75" customHeight="1">
      <c r="B195" s="278"/>
      <c r="C195" s="288"/>
      <c r="D195" s="288"/>
      <c r="E195" s="288"/>
      <c r="F195" s="298"/>
      <c r="G195" s="288"/>
      <c r="H195" s="288"/>
      <c r="I195" s="288"/>
      <c r="J195" s="288"/>
      <c r="K195" s="278"/>
    </row>
    <row r="196" spans="2:11" s="1" customFormat="1" ht="18.75" customHeight="1">
      <c r="B196" s="278"/>
      <c r="C196" s="288"/>
      <c r="D196" s="288"/>
      <c r="E196" s="288"/>
      <c r="F196" s="298"/>
      <c r="G196" s="288"/>
      <c r="H196" s="288"/>
      <c r="I196" s="288"/>
      <c r="J196" s="288"/>
      <c r="K196" s="278"/>
    </row>
    <row r="197" spans="2:11" s="1" customFormat="1" ht="18.75" customHeight="1">
      <c r="B197" s="251"/>
      <c r="C197" s="251"/>
      <c r="D197" s="251"/>
      <c r="E197" s="251"/>
      <c r="F197" s="251"/>
      <c r="G197" s="251"/>
      <c r="H197" s="251"/>
      <c r="I197" s="251"/>
      <c r="J197" s="251"/>
      <c r="K197" s="251"/>
    </row>
    <row r="198" spans="2:11" s="1" customFormat="1" ht="13.5">
      <c r="B198" s="233"/>
      <c r="C198" s="234"/>
      <c r="D198" s="234"/>
      <c r="E198" s="234"/>
      <c r="F198" s="234"/>
      <c r="G198" s="234"/>
      <c r="H198" s="234"/>
      <c r="I198" s="234"/>
      <c r="J198" s="234"/>
      <c r="K198" s="235"/>
    </row>
    <row r="199" spans="2:11" s="1" customFormat="1" ht="21">
      <c r="B199" s="236"/>
      <c r="C199" s="372" t="s">
        <v>908</v>
      </c>
      <c r="D199" s="372"/>
      <c r="E199" s="372"/>
      <c r="F199" s="372"/>
      <c r="G199" s="372"/>
      <c r="H199" s="372"/>
      <c r="I199" s="372"/>
      <c r="J199" s="372"/>
      <c r="K199" s="237"/>
    </row>
    <row r="200" spans="2:11" s="1" customFormat="1" ht="25.5" customHeight="1">
      <c r="B200" s="236"/>
      <c r="C200" s="306" t="s">
        <v>909</v>
      </c>
      <c r="D200" s="306"/>
      <c r="E200" s="306"/>
      <c r="F200" s="306" t="s">
        <v>910</v>
      </c>
      <c r="G200" s="307"/>
      <c r="H200" s="378" t="s">
        <v>911</v>
      </c>
      <c r="I200" s="378"/>
      <c r="J200" s="378"/>
      <c r="K200" s="237"/>
    </row>
    <row r="201" spans="2:11" s="1" customFormat="1" ht="5.25" customHeight="1">
      <c r="B201" s="267"/>
      <c r="C201" s="262"/>
      <c r="D201" s="262"/>
      <c r="E201" s="262"/>
      <c r="F201" s="262"/>
      <c r="G201" s="288"/>
      <c r="H201" s="262"/>
      <c r="I201" s="262"/>
      <c r="J201" s="262"/>
      <c r="K201" s="290"/>
    </row>
    <row r="202" spans="2:11" s="1" customFormat="1" ht="15" customHeight="1">
      <c r="B202" s="267"/>
      <c r="C202" s="244" t="s">
        <v>901</v>
      </c>
      <c r="D202" s="244"/>
      <c r="E202" s="244"/>
      <c r="F202" s="265" t="s">
        <v>42</v>
      </c>
      <c r="G202" s="244"/>
      <c r="H202" s="377" t="s">
        <v>912</v>
      </c>
      <c r="I202" s="377"/>
      <c r="J202" s="377"/>
      <c r="K202" s="290"/>
    </row>
    <row r="203" spans="2:11" s="1" customFormat="1" ht="15" customHeight="1">
      <c r="B203" s="267"/>
      <c r="C203" s="244"/>
      <c r="D203" s="244"/>
      <c r="E203" s="244"/>
      <c r="F203" s="265" t="s">
        <v>43</v>
      </c>
      <c r="G203" s="244"/>
      <c r="H203" s="377" t="s">
        <v>913</v>
      </c>
      <c r="I203" s="377"/>
      <c r="J203" s="377"/>
      <c r="K203" s="290"/>
    </row>
    <row r="204" spans="2:11" s="1" customFormat="1" ht="15" customHeight="1">
      <c r="B204" s="267"/>
      <c r="C204" s="244"/>
      <c r="D204" s="244"/>
      <c r="E204" s="244"/>
      <c r="F204" s="265" t="s">
        <v>46</v>
      </c>
      <c r="G204" s="244"/>
      <c r="H204" s="377" t="s">
        <v>914</v>
      </c>
      <c r="I204" s="377"/>
      <c r="J204" s="377"/>
      <c r="K204" s="290"/>
    </row>
    <row r="205" spans="2:11" s="1" customFormat="1" ht="15" customHeight="1">
      <c r="B205" s="267"/>
      <c r="C205" s="244"/>
      <c r="D205" s="244"/>
      <c r="E205" s="244"/>
      <c r="F205" s="265" t="s">
        <v>44</v>
      </c>
      <c r="G205" s="244"/>
      <c r="H205" s="377" t="s">
        <v>915</v>
      </c>
      <c r="I205" s="377"/>
      <c r="J205" s="377"/>
      <c r="K205" s="290"/>
    </row>
    <row r="206" spans="2:11" s="1" customFormat="1" ht="15" customHeight="1">
      <c r="B206" s="267"/>
      <c r="C206" s="244"/>
      <c r="D206" s="244"/>
      <c r="E206" s="244"/>
      <c r="F206" s="265" t="s">
        <v>45</v>
      </c>
      <c r="G206" s="244"/>
      <c r="H206" s="377" t="s">
        <v>916</v>
      </c>
      <c r="I206" s="377"/>
      <c r="J206" s="377"/>
      <c r="K206" s="290"/>
    </row>
    <row r="207" spans="2:11" s="1" customFormat="1" ht="15" customHeight="1">
      <c r="B207" s="267"/>
      <c r="C207" s="244"/>
      <c r="D207" s="244"/>
      <c r="E207" s="244"/>
      <c r="F207" s="265"/>
      <c r="G207" s="244"/>
      <c r="H207" s="244"/>
      <c r="I207" s="244"/>
      <c r="J207" s="244"/>
      <c r="K207" s="290"/>
    </row>
    <row r="208" spans="2:11" s="1" customFormat="1" ht="15" customHeight="1">
      <c r="B208" s="267"/>
      <c r="C208" s="244" t="s">
        <v>857</v>
      </c>
      <c r="D208" s="244"/>
      <c r="E208" s="244"/>
      <c r="F208" s="265" t="s">
        <v>78</v>
      </c>
      <c r="G208" s="244"/>
      <c r="H208" s="377" t="s">
        <v>917</v>
      </c>
      <c r="I208" s="377"/>
      <c r="J208" s="377"/>
      <c r="K208" s="290"/>
    </row>
    <row r="209" spans="2:11" s="1" customFormat="1" ht="15" customHeight="1">
      <c r="B209" s="267"/>
      <c r="C209" s="244"/>
      <c r="D209" s="244"/>
      <c r="E209" s="244"/>
      <c r="F209" s="265" t="s">
        <v>754</v>
      </c>
      <c r="G209" s="244"/>
      <c r="H209" s="377" t="s">
        <v>755</v>
      </c>
      <c r="I209" s="377"/>
      <c r="J209" s="377"/>
      <c r="K209" s="290"/>
    </row>
    <row r="210" spans="2:11" s="1" customFormat="1" ht="15" customHeight="1">
      <c r="B210" s="267"/>
      <c r="C210" s="244"/>
      <c r="D210" s="244"/>
      <c r="E210" s="244"/>
      <c r="F210" s="265" t="s">
        <v>752</v>
      </c>
      <c r="G210" s="244"/>
      <c r="H210" s="377" t="s">
        <v>918</v>
      </c>
      <c r="I210" s="377"/>
      <c r="J210" s="377"/>
      <c r="K210" s="290"/>
    </row>
    <row r="211" spans="2:11" s="1" customFormat="1" ht="15" customHeight="1">
      <c r="B211" s="308"/>
      <c r="C211" s="244"/>
      <c r="D211" s="244"/>
      <c r="E211" s="244"/>
      <c r="F211" s="265" t="s">
        <v>93</v>
      </c>
      <c r="G211" s="303"/>
      <c r="H211" s="376" t="s">
        <v>94</v>
      </c>
      <c r="I211" s="376"/>
      <c r="J211" s="376"/>
      <c r="K211" s="309"/>
    </row>
    <row r="212" spans="2:11" s="1" customFormat="1" ht="15" customHeight="1">
      <c r="B212" s="308"/>
      <c r="C212" s="244"/>
      <c r="D212" s="244"/>
      <c r="E212" s="244"/>
      <c r="F212" s="265" t="s">
        <v>756</v>
      </c>
      <c r="G212" s="303"/>
      <c r="H212" s="376" t="s">
        <v>714</v>
      </c>
      <c r="I212" s="376"/>
      <c r="J212" s="376"/>
      <c r="K212" s="309"/>
    </row>
    <row r="213" spans="2:11" s="1" customFormat="1" ht="15" customHeight="1">
      <c r="B213" s="308"/>
      <c r="C213" s="244"/>
      <c r="D213" s="244"/>
      <c r="E213" s="244"/>
      <c r="F213" s="265"/>
      <c r="G213" s="303"/>
      <c r="H213" s="294"/>
      <c r="I213" s="294"/>
      <c r="J213" s="294"/>
      <c r="K213" s="309"/>
    </row>
    <row r="214" spans="2:11" s="1" customFormat="1" ht="15" customHeight="1">
      <c r="B214" s="308"/>
      <c r="C214" s="244" t="s">
        <v>881</v>
      </c>
      <c r="D214" s="244"/>
      <c r="E214" s="244"/>
      <c r="F214" s="265">
        <v>1</v>
      </c>
      <c r="G214" s="303"/>
      <c r="H214" s="376" t="s">
        <v>919</v>
      </c>
      <c r="I214" s="376"/>
      <c r="J214" s="376"/>
      <c r="K214" s="309"/>
    </row>
    <row r="215" spans="2:11" s="1" customFormat="1" ht="15" customHeight="1">
      <c r="B215" s="308"/>
      <c r="C215" s="244"/>
      <c r="D215" s="244"/>
      <c r="E215" s="244"/>
      <c r="F215" s="265">
        <v>2</v>
      </c>
      <c r="G215" s="303"/>
      <c r="H215" s="376" t="s">
        <v>920</v>
      </c>
      <c r="I215" s="376"/>
      <c r="J215" s="376"/>
      <c r="K215" s="309"/>
    </row>
    <row r="216" spans="2:11" s="1" customFormat="1" ht="15" customHeight="1">
      <c r="B216" s="308"/>
      <c r="C216" s="244"/>
      <c r="D216" s="244"/>
      <c r="E216" s="244"/>
      <c r="F216" s="265">
        <v>3</v>
      </c>
      <c r="G216" s="303"/>
      <c r="H216" s="376" t="s">
        <v>921</v>
      </c>
      <c r="I216" s="376"/>
      <c r="J216" s="376"/>
      <c r="K216" s="309"/>
    </row>
    <row r="217" spans="2:11" s="1" customFormat="1" ht="15" customHeight="1">
      <c r="B217" s="308"/>
      <c r="C217" s="244"/>
      <c r="D217" s="244"/>
      <c r="E217" s="244"/>
      <c r="F217" s="265">
        <v>4</v>
      </c>
      <c r="G217" s="303"/>
      <c r="H217" s="376" t="s">
        <v>922</v>
      </c>
      <c r="I217" s="376"/>
      <c r="J217" s="376"/>
      <c r="K217" s="309"/>
    </row>
    <row r="218" spans="2:11" s="1" customFormat="1" ht="12.75" customHeight="1">
      <c r="B218" s="310"/>
      <c r="C218" s="311"/>
      <c r="D218" s="311"/>
      <c r="E218" s="311"/>
      <c r="F218" s="311"/>
      <c r="G218" s="311"/>
      <c r="H218" s="311"/>
      <c r="I218" s="311"/>
      <c r="J218" s="311"/>
      <c r="K218" s="312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SO-01 - Odstranění nežádo...</vt:lpstr>
      <vt:lpstr>SO-02 - Odstranění sedimentů</vt:lpstr>
      <vt:lpstr>SO-03 - Lokální oprava op...</vt:lpstr>
      <vt:lpstr>SO-04 - Náhradní výsadba</vt:lpstr>
      <vt:lpstr>VON - Vedlejší a ostatní ...</vt:lpstr>
      <vt:lpstr>Pokyny pro vyplnění</vt:lpstr>
      <vt:lpstr>'Rekapitulace stavby'!Názvy_tisku</vt:lpstr>
      <vt:lpstr>'SO-01 - Odstranění nežádo...'!Názvy_tisku</vt:lpstr>
      <vt:lpstr>'SO-02 - Odstranění sedimentů'!Názvy_tisku</vt:lpstr>
      <vt:lpstr>'SO-03 - Lokální oprava op...'!Názvy_tisku</vt:lpstr>
      <vt:lpstr>'SO-04 - Náhradní výsadba'!Názvy_tisku</vt:lpstr>
      <vt:lpstr>'VON - Vedlejší a ostatní ...'!Názvy_tisku</vt:lpstr>
      <vt:lpstr>'Pokyny pro vyplnění'!Oblast_tisku</vt:lpstr>
      <vt:lpstr>'Rekapitulace stavby'!Oblast_tisku</vt:lpstr>
      <vt:lpstr>'SO-01 - Odstranění nežádo...'!Oblast_tisku</vt:lpstr>
      <vt:lpstr>'SO-02 - Odstranění sedimentů'!Oblast_tisku</vt:lpstr>
      <vt:lpstr>'SO-03 - Lokální oprava op...'!Oblast_tisku</vt:lpstr>
      <vt:lpstr>'SO-04 - Náhradní výsadba'!Oblast_tisku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Ing. Jan Adamíra</cp:lastModifiedBy>
  <dcterms:created xsi:type="dcterms:W3CDTF">2022-07-11T12:15:25Z</dcterms:created>
  <dcterms:modified xsi:type="dcterms:W3CDTF">2022-08-12T09:27:25Z</dcterms:modified>
</cp:coreProperties>
</file>