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229211001_Podolský potok, Heřmanův Městec, rekonstrukce zdí, ř. km 12,713 – 12,800\VZ_realizace\Vykaz_vymer_k_naceneni\"/>
    </mc:Choice>
  </mc:AlternateContent>
  <bookViews>
    <workbookView xWindow="0" yWindow="0" windowWidth="28800" windowHeight="12300"/>
  </bookViews>
  <sheets>
    <sheet name="Rekapitulace stavby" sheetId="1" r:id="rId1"/>
    <sheet name="SO 01 - Rekontrukce koryt..." sheetId="2" r:id="rId2"/>
    <sheet name="SO 02 - Rekonstrukce kory..." sheetId="3" r:id="rId3"/>
    <sheet name="SO 03 - Rekonstrukce kory..." sheetId="4" r:id="rId4"/>
    <sheet name="VRN - Vedlejší a ostatní ..." sheetId="5" r:id="rId5"/>
  </sheets>
  <definedNames>
    <definedName name="_xlnm._FilterDatabase" localSheetId="1" hidden="1">'SO 01 - Rekontrukce koryt...'!$C$121:$K$348</definedName>
    <definedName name="_xlnm._FilterDatabase" localSheetId="2" hidden="1">'SO 02 - Rekonstrukce kory...'!$C$125:$K$942</definedName>
    <definedName name="_xlnm._FilterDatabase" localSheetId="3" hidden="1">'SO 03 - Rekonstrukce kory...'!$C$123:$K$424</definedName>
    <definedName name="_xlnm._FilterDatabase" localSheetId="4" hidden="1">'VRN - Vedlejší a ostatní ...'!$C$116:$K$197</definedName>
    <definedName name="_xlnm.Print_Titles" localSheetId="0">'Rekapitulace stavby'!$92:$92</definedName>
    <definedName name="_xlnm.Print_Titles" localSheetId="1">'SO 01 - Rekontrukce koryt...'!$121:$121</definedName>
    <definedName name="_xlnm.Print_Titles" localSheetId="2">'SO 02 - Rekonstrukce kory...'!$125:$125</definedName>
    <definedName name="_xlnm.Print_Titles" localSheetId="3">'SO 03 - Rekonstrukce kory...'!$123:$123</definedName>
    <definedName name="_xlnm.Print_Titles" localSheetId="4">'VRN - Vedlejší a ostatní ...'!$116:$116</definedName>
    <definedName name="_xlnm.Print_Area" localSheetId="0">'Rekapitulace stavby'!$D$4:$AO$76,'Rekapitulace stavby'!$C$82:$AQ$99</definedName>
    <definedName name="_xlnm.Print_Area" localSheetId="1">'SO 01 - Rekontrukce koryt...'!$C$4:$J$39,'SO 01 - Rekontrukce koryt...'!$C$50:$J$76,'SO 01 - Rekontrukce koryt...'!$C$82:$J$103,'SO 01 - Rekontrukce koryt...'!$C$109:$J$348</definedName>
    <definedName name="_xlnm.Print_Area" localSheetId="2">'SO 02 - Rekonstrukce kory...'!$C$4:$J$39,'SO 02 - Rekonstrukce kory...'!$C$50:$J$76,'SO 02 - Rekonstrukce kory...'!$C$82:$J$107,'SO 02 - Rekonstrukce kory...'!$C$113:$J$942</definedName>
    <definedName name="_xlnm.Print_Area" localSheetId="3">'SO 03 - Rekonstrukce kory...'!$C$4:$J$39,'SO 03 - Rekonstrukce kory...'!$C$50:$J$76,'SO 03 - Rekonstrukce kory...'!$C$82:$J$105,'SO 03 - Rekonstrukce kory...'!$C$111:$J$424</definedName>
    <definedName name="_xlnm.Print_Area" localSheetId="4">'VRN - Vedlejší a ostatní ...'!$C$4:$J$39,'VRN - Vedlejší a ostatní ...'!$C$50:$J$76,'VRN - Vedlejší a ostatní ...'!$C$82:$J$98,'VRN - Vedlejší a ostatní ...'!$C$104:$J$197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95" i="5"/>
  <c r="BH195" i="5"/>
  <c r="BG195" i="5"/>
  <c r="BF195" i="5"/>
  <c r="T195" i="5"/>
  <c r="R195" i="5"/>
  <c r="P195" i="5"/>
  <c r="BI191" i="5"/>
  <c r="BH191" i="5"/>
  <c r="BG191" i="5"/>
  <c r="BF191" i="5"/>
  <c r="T191" i="5"/>
  <c r="R191" i="5"/>
  <c r="P191" i="5"/>
  <c r="BI187" i="5"/>
  <c r="BH187" i="5"/>
  <c r="BG187" i="5"/>
  <c r="BF187" i="5"/>
  <c r="T187" i="5"/>
  <c r="R187" i="5"/>
  <c r="P187" i="5"/>
  <c r="BI183" i="5"/>
  <c r="BH183" i="5"/>
  <c r="BG183" i="5"/>
  <c r="BF183" i="5"/>
  <c r="T183" i="5"/>
  <c r="R183" i="5"/>
  <c r="P183" i="5"/>
  <c r="BI178" i="5"/>
  <c r="BH178" i="5"/>
  <c r="BG178" i="5"/>
  <c r="BF178" i="5"/>
  <c r="T178" i="5"/>
  <c r="R178" i="5"/>
  <c r="P178" i="5"/>
  <c r="BI173" i="5"/>
  <c r="BH173" i="5"/>
  <c r="BG173" i="5"/>
  <c r="BF173" i="5"/>
  <c r="T173" i="5"/>
  <c r="R173" i="5"/>
  <c r="P173" i="5"/>
  <c r="BI169" i="5"/>
  <c r="BH169" i="5"/>
  <c r="BG169" i="5"/>
  <c r="BF169" i="5"/>
  <c r="T169" i="5"/>
  <c r="R169" i="5"/>
  <c r="P169" i="5"/>
  <c r="BI164" i="5"/>
  <c r="BH164" i="5"/>
  <c r="BG164" i="5"/>
  <c r="BF164" i="5"/>
  <c r="T164" i="5"/>
  <c r="R164" i="5"/>
  <c r="P164" i="5"/>
  <c r="BI160" i="5"/>
  <c r="BH160" i="5"/>
  <c r="BG160" i="5"/>
  <c r="BF160" i="5"/>
  <c r="T160" i="5"/>
  <c r="R160" i="5"/>
  <c r="P160" i="5"/>
  <c r="BI155" i="5"/>
  <c r="BH155" i="5"/>
  <c r="BG155" i="5"/>
  <c r="BF155" i="5"/>
  <c r="T155" i="5"/>
  <c r="R155" i="5"/>
  <c r="P155" i="5"/>
  <c r="BI150" i="5"/>
  <c r="BH150" i="5"/>
  <c r="BG150" i="5"/>
  <c r="BF150" i="5"/>
  <c r="T150" i="5"/>
  <c r="R150" i="5"/>
  <c r="P150" i="5"/>
  <c r="BI145" i="5"/>
  <c r="BH145" i="5"/>
  <c r="BG145" i="5"/>
  <c r="BF145" i="5"/>
  <c r="T145" i="5"/>
  <c r="R145" i="5"/>
  <c r="P145" i="5"/>
  <c r="BI141" i="5"/>
  <c r="BH141" i="5"/>
  <c r="BG141" i="5"/>
  <c r="BF141" i="5"/>
  <c r="T141" i="5"/>
  <c r="R141" i="5"/>
  <c r="P141" i="5"/>
  <c r="BI137" i="5"/>
  <c r="BH137" i="5"/>
  <c r="BG137" i="5"/>
  <c r="BF137" i="5"/>
  <c r="T137" i="5"/>
  <c r="R137" i="5"/>
  <c r="P137" i="5"/>
  <c r="BI133" i="5"/>
  <c r="BH133" i="5"/>
  <c r="BG133" i="5"/>
  <c r="BF133" i="5"/>
  <c r="T133" i="5"/>
  <c r="R133" i="5"/>
  <c r="P133" i="5"/>
  <c r="BI128" i="5"/>
  <c r="BH128" i="5"/>
  <c r="BG128" i="5"/>
  <c r="BF128" i="5"/>
  <c r="T128" i="5"/>
  <c r="R128" i="5"/>
  <c r="P128" i="5"/>
  <c r="BI124" i="5"/>
  <c r="BH124" i="5"/>
  <c r="BG124" i="5"/>
  <c r="BF124" i="5"/>
  <c r="T124" i="5"/>
  <c r="R124" i="5"/>
  <c r="P124" i="5"/>
  <c r="BI119" i="5"/>
  <c r="BH119" i="5"/>
  <c r="BG119" i="5"/>
  <c r="BF119" i="5"/>
  <c r="T119" i="5"/>
  <c r="R119" i="5"/>
  <c r="P119" i="5"/>
  <c r="J113" i="5"/>
  <c r="F113" i="5"/>
  <c r="F111" i="5"/>
  <c r="E109" i="5"/>
  <c r="J91" i="5"/>
  <c r="F91" i="5"/>
  <c r="F89" i="5"/>
  <c r="E87" i="5"/>
  <c r="J24" i="5"/>
  <c r="E24" i="5"/>
  <c r="J114" i="5" s="1"/>
  <c r="J23" i="5"/>
  <c r="J18" i="5"/>
  <c r="E18" i="5"/>
  <c r="F114" i="5" s="1"/>
  <c r="J17" i="5"/>
  <c r="J12" i="5"/>
  <c r="J111" i="5" s="1"/>
  <c r="E7" i="5"/>
  <c r="E107" i="5"/>
  <c r="J37" i="4"/>
  <c r="J36" i="4"/>
  <c r="AY97" i="1" s="1"/>
  <c r="J35" i="4"/>
  <c r="AX97" i="1"/>
  <c r="BI422" i="4"/>
  <c r="BH422" i="4"/>
  <c r="BG422" i="4"/>
  <c r="BF422" i="4"/>
  <c r="T422" i="4"/>
  <c r="T421" i="4" s="1"/>
  <c r="R422" i="4"/>
  <c r="R421" i="4"/>
  <c r="P422" i="4"/>
  <c r="P421" i="4" s="1"/>
  <c r="BI416" i="4"/>
  <c r="BH416" i="4"/>
  <c r="BG416" i="4"/>
  <c r="BF416" i="4"/>
  <c r="T416" i="4"/>
  <c r="R416" i="4"/>
  <c r="P416" i="4"/>
  <c r="BI409" i="4"/>
  <c r="BH409" i="4"/>
  <c r="BG409" i="4"/>
  <c r="BF409" i="4"/>
  <c r="T409" i="4"/>
  <c r="R409" i="4"/>
  <c r="P409" i="4"/>
  <c r="BI402" i="4"/>
  <c r="BH402" i="4"/>
  <c r="BG402" i="4"/>
  <c r="BF402" i="4"/>
  <c r="T402" i="4"/>
  <c r="R402" i="4"/>
  <c r="P402" i="4"/>
  <c r="BI398" i="4"/>
  <c r="BH398" i="4"/>
  <c r="BG398" i="4"/>
  <c r="BF398" i="4"/>
  <c r="T398" i="4"/>
  <c r="R398" i="4"/>
  <c r="P398" i="4"/>
  <c r="BI392" i="4"/>
  <c r="BH392" i="4"/>
  <c r="BG392" i="4"/>
  <c r="BF392" i="4"/>
  <c r="T392" i="4"/>
  <c r="R392" i="4"/>
  <c r="P392" i="4"/>
  <c r="BI386" i="4"/>
  <c r="BH386" i="4"/>
  <c r="BG386" i="4"/>
  <c r="BF386" i="4"/>
  <c r="T386" i="4"/>
  <c r="R386" i="4"/>
  <c r="P386" i="4"/>
  <c r="BI380" i="4"/>
  <c r="BH380" i="4"/>
  <c r="BG380" i="4"/>
  <c r="BF380" i="4"/>
  <c r="T380" i="4"/>
  <c r="R380" i="4"/>
  <c r="P380" i="4"/>
  <c r="BI373" i="4"/>
  <c r="BH373" i="4"/>
  <c r="BG373" i="4"/>
  <c r="BF373" i="4"/>
  <c r="T373" i="4"/>
  <c r="R373" i="4"/>
  <c r="P373" i="4"/>
  <c r="BI363" i="4"/>
  <c r="BH363" i="4"/>
  <c r="BG363" i="4"/>
  <c r="BF363" i="4"/>
  <c r="T363" i="4"/>
  <c r="R363" i="4"/>
  <c r="P363" i="4"/>
  <c r="BI354" i="4"/>
  <c r="BH354" i="4"/>
  <c r="BG354" i="4"/>
  <c r="BF354" i="4"/>
  <c r="T354" i="4"/>
  <c r="R354" i="4"/>
  <c r="P354" i="4"/>
  <c r="BI345" i="4"/>
  <c r="BH345" i="4"/>
  <c r="BG345" i="4"/>
  <c r="BF345" i="4"/>
  <c r="T345" i="4"/>
  <c r="R345" i="4"/>
  <c r="P345" i="4"/>
  <c r="BI340" i="4"/>
  <c r="BH340" i="4"/>
  <c r="BG340" i="4"/>
  <c r="BF340" i="4"/>
  <c r="T340" i="4"/>
  <c r="R340" i="4"/>
  <c r="P340" i="4"/>
  <c r="BI331" i="4"/>
  <c r="BH331" i="4"/>
  <c r="BG331" i="4"/>
  <c r="BF331" i="4"/>
  <c r="T331" i="4"/>
  <c r="R331" i="4"/>
  <c r="P331" i="4"/>
  <c r="BI322" i="4"/>
  <c r="BH322" i="4"/>
  <c r="BG322" i="4"/>
  <c r="BF322" i="4"/>
  <c r="T322" i="4"/>
  <c r="T321" i="4" s="1"/>
  <c r="R322" i="4"/>
  <c r="R321" i="4"/>
  <c r="P322" i="4"/>
  <c r="P321" i="4"/>
  <c r="BI316" i="4"/>
  <c r="BH316" i="4"/>
  <c r="BG316" i="4"/>
  <c r="BF316" i="4"/>
  <c r="T316" i="4"/>
  <c r="R316" i="4"/>
  <c r="P316" i="4"/>
  <c r="BI310" i="4"/>
  <c r="BH310" i="4"/>
  <c r="BG310" i="4"/>
  <c r="BF310" i="4"/>
  <c r="T310" i="4"/>
  <c r="R310" i="4"/>
  <c r="P310" i="4"/>
  <c r="BI303" i="4"/>
  <c r="BH303" i="4"/>
  <c r="BG303" i="4"/>
  <c r="BF303" i="4"/>
  <c r="T303" i="4"/>
  <c r="R303" i="4"/>
  <c r="P303" i="4"/>
  <c r="BI289" i="4"/>
  <c r="BH289" i="4"/>
  <c r="BG289" i="4"/>
  <c r="BF289" i="4"/>
  <c r="T289" i="4"/>
  <c r="R289" i="4"/>
  <c r="P289" i="4"/>
  <c r="BI282" i="4"/>
  <c r="BH282" i="4"/>
  <c r="BG282" i="4"/>
  <c r="BF282" i="4"/>
  <c r="T282" i="4"/>
  <c r="R282" i="4"/>
  <c r="P282" i="4"/>
  <c r="BI277" i="4"/>
  <c r="BH277" i="4"/>
  <c r="BG277" i="4"/>
  <c r="BF277" i="4"/>
  <c r="T277" i="4"/>
  <c r="R277" i="4"/>
  <c r="P277" i="4"/>
  <c r="BI265" i="4"/>
  <c r="BH265" i="4"/>
  <c r="BG265" i="4"/>
  <c r="BF265" i="4"/>
  <c r="T265" i="4"/>
  <c r="R265" i="4"/>
  <c r="P265" i="4"/>
  <c r="BI250" i="4"/>
  <c r="BH250" i="4"/>
  <c r="BG250" i="4"/>
  <c r="BF250" i="4"/>
  <c r="T250" i="4"/>
  <c r="R250" i="4"/>
  <c r="P250" i="4"/>
  <c r="BI244" i="4"/>
  <c r="BH244" i="4"/>
  <c r="BG244" i="4"/>
  <c r="BF244" i="4"/>
  <c r="T244" i="4"/>
  <c r="R244" i="4"/>
  <c r="P244" i="4"/>
  <c r="BI238" i="4"/>
  <c r="BH238" i="4"/>
  <c r="BG238" i="4"/>
  <c r="BF238" i="4"/>
  <c r="T238" i="4"/>
  <c r="R238" i="4"/>
  <c r="P238" i="4"/>
  <c r="BI233" i="4"/>
  <c r="BH233" i="4"/>
  <c r="BG233" i="4"/>
  <c r="BF233" i="4"/>
  <c r="T233" i="4"/>
  <c r="R233" i="4"/>
  <c r="P233" i="4"/>
  <c r="BI226" i="4"/>
  <c r="BH226" i="4"/>
  <c r="BG226" i="4"/>
  <c r="BF226" i="4"/>
  <c r="T226" i="4"/>
  <c r="R226" i="4"/>
  <c r="P226" i="4"/>
  <c r="BI222" i="4"/>
  <c r="BH222" i="4"/>
  <c r="BG222" i="4"/>
  <c r="BF222" i="4"/>
  <c r="T222" i="4"/>
  <c r="R222" i="4"/>
  <c r="P222" i="4"/>
  <c r="BI216" i="4"/>
  <c r="BH216" i="4"/>
  <c r="BG216" i="4"/>
  <c r="BF216" i="4"/>
  <c r="T216" i="4"/>
  <c r="R216" i="4"/>
  <c r="P216" i="4"/>
  <c r="BI212" i="4"/>
  <c r="BH212" i="4"/>
  <c r="BG212" i="4"/>
  <c r="BF212" i="4"/>
  <c r="T212" i="4"/>
  <c r="R212" i="4"/>
  <c r="P212" i="4"/>
  <c r="BI206" i="4"/>
  <c r="BH206" i="4"/>
  <c r="BG206" i="4"/>
  <c r="BF206" i="4"/>
  <c r="T206" i="4"/>
  <c r="R206" i="4"/>
  <c r="P206" i="4"/>
  <c r="BI200" i="4"/>
  <c r="BH200" i="4"/>
  <c r="BG200" i="4"/>
  <c r="BF200" i="4"/>
  <c r="T200" i="4"/>
  <c r="R200" i="4"/>
  <c r="P200" i="4"/>
  <c r="BI185" i="4"/>
  <c r="BH185" i="4"/>
  <c r="BG185" i="4"/>
  <c r="BF185" i="4"/>
  <c r="T185" i="4"/>
  <c r="R185" i="4"/>
  <c r="P185" i="4"/>
  <c r="BI171" i="4"/>
  <c r="BH171" i="4"/>
  <c r="BG171" i="4"/>
  <c r="BF171" i="4"/>
  <c r="T171" i="4"/>
  <c r="R171" i="4"/>
  <c r="P171" i="4"/>
  <c r="BI165" i="4"/>
  <c r="BH165" i="4"/>
  <c r="BG165" i="4"/>
  <c r="BF165" i="4"/>
  <c r="T165" i="4"/>
  <c r="R165" i="4"/>
  <c r="P165" i="4"/>
  <c r="BI159" i="4"/>
  <c r="BH159" i="4"/>
  <c r="BG159" i="4"/>
  <c r="BF159" i="4"/>
  <c r="T159" i="4"/>
  <c r="R159" i="4"/>
  <c r="P159" i="4"/>
  <c r="BI153" i="4"/>
  <c r="BH153" i="4"/>
  <c r="BG153" i="4"/>
  <c r="BF153" i="4"/>
  <c r="T153" i="4"/>
  <c r="R153" i="4"/>
  <c r="P153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R143" i="4"/>
  <c r="P143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27" i="4"/>
  <c r="BH127" i="4"/>
  <c r="BG127" i="4"/>
  <c r="BF127" i="4"/>
  <c r="T127" i="4"/>
  <c r="R127" i="4"/>
  <c r="P127" i="4"/>
  <c r="J120" i="4"/>
  <c r="F120" i="4"/>
  <c r="F118" i="4"/>
  <c r="E116" i="4"/>
  <c r="J91" i="4"/>
  <c r="F91" i="4"/>
  <c r="F89" i="4"/>
  <c r="E87" i="4"/>
  <c r="J24" i="4"/>
  <c r="E24" i="4"/>
  <c r="J121" i="4" s="1"/>
  <c r="J23" i="4"/>
  <c r="J18" i="4"/>
  <c r="E18" i="4"/>
  <c r="F121" i="4" s="1"/>
  <c r="J17" i="4"/>
  <c r="J12" i="4"/>
  <c r="J89" i="4" s="1"/>
  <c r="E7" i="4"/>
  <c r="E114" i="4" s="1"/>
  <c r="J37" i="3"/>
  <c r="J36" i="3"/>
  <c r="AY96" i="1"/>
  <c r="J35" i="3"/>
  <c r="AX96" i="1"/>
  <c r="BI938" i="3"/>
  <c r="BH938" i="3"/>
  <c r="BG938" i="3"/>
  <c r="BF938" i="3"/>
  <c r="T938" i="3"/>
  <c r="R938" i="3"/>
  <c r="P938" i="3"/>
  <c r="BI933" i="3"/>
  <c r="BH933" i="3"/>
  <c r="BG933" i="3"/>
  <c r="BF933" i="3"/>
  <c r="T933" i="3"/>
  <c r="R933" i="3"/>
  <c r="P933" i="3"/>
  <c r="BI927" i="3"/>
  <c r="BH927" i="3"/>
  <c r="BG927" i="3"/>
  <c r="BF927" i="3"/>
  <c r="T927" i="3"/>
  <c r="R927" i="3"/>
  <c r="P927" i="3"/>
  <c r="BI921" i="3"/>
  <c r="BH921" i="3"/>
  <c r="BG921" i="3"/>
  <c r="BF921" i="3"/>
  <c r="T921" i="3"/>
  <c r="R921" i="3"/>
  <c r="P921" i="3"/>
  <c r="BI915" i="3"/>
  <c r="BH915" i="3"/>
  <c r="BG915" i="3"/>
  <c r="BF915" i="3"/>
  <c r="T915" i="3"/>
  <c r="R915" i="3"/>
  <c r="P915" i="3"/>
  <c r="BI910" i="3"/>
  <c r="BH910" i="3"/>
  <c r="BG910" i="3"/>
  <c r="BF910" i="3"/>
  <c r="T910" i="3"/>
  <c r="R910" i="3"/>
  <c r="P910" i="3"/>
  <c r="BI896" i="3"/>
  <c r="BH896" i="3"/>
  <c r="BG896" i="3"/>
  <c r="BF896" i="3"/>
  <c r="T896" i="3"/>
  <c r="R896" i="3"/>
  <c r="P896" i="3"/>
  <c r="BI888" i="3"/>
  <c r="BH888" i="3"/>
  <c r="BG888" i="3"/>
  <c r="BF888" i="3"/>
  <c r="T888" i="3"/>
  <c r="R888" i="3"/>
  <c r="P888" i="3"/>
  <c r="BI880" i="3"/>
  <c r="BH880" i="3"/>
  <c r="BG880" i="3"/>
  <c r="BF880" i="3"/>
  <c r="T880" i="3"/>
  <c r="R880" i="3"/>
  <c r="P880" i="3"/>
  <c r="BI874" i="3"/>
  <c r="BH874" i="3"/>
  <c r="BG874" i="3"/>
  <c r="BF874" i="3"/>
  <c r="T874" i="3"/>
  <c r="R874" i="3"/>
  <c r="P874" i="3"/>
  <c r="BI870" i="3"/>
  <c r="BH870" i="3"/>
  <c r="BG870" i="3"/>
  <c r="BF870" i="3"/>
  <c r="T870" i="3"/>
  <c r="R870" i="3"/>
  <c r="P870" i="3"/>
  <c r="BI864" i="3"/>
  <c r="BH864" i="3"/>
  <c r="BG864" i="3"/>
  <c r="BF864" i="3"/>
  <c r="T864" i="3"/>
  <c r="R864" i="3"/>
  <c r="P864" i="3"/>
  <c r="BI859" i="3"/>
  <c r="BH859" i="3"/>
  <c r="BG859" i="3"/>
  <c r="BF859" i="3"/>
  <c r="T859" i="3"/>
  <c r="R859" i="3"/>
  <c r="P859" i="3"/>
  <c r="BI853" i="3"/>
  <c r="BH853" i="3"/>
  <c r="BG853" i="3"/>
  <c r="BF853" i="3"/>
  <c r="T853" i="3"/>
  <c r="R853" i="3"/>
  <c r="P853" i="3"/>
  <c r="BI847" i="3"/>
  <c r="BH847" i="3"/>
  <c r="BG847" i="3"/>
  <c r="BF847" i="3"/>
  <c r="T847" i="3"/>
  <c r="R847" i="3"/>
  <c r="P847" i="3"/>
  <c r="BI841" i="3"/>
  <c r="BH841" i="3"/>
  <c r="BG841" i="3"/>
  <c r="BF841" i="3"/>
  <c r="T841" i="3"/>
  <c r="R841" i="3"/>
  <c r="P841" i="3"/>
  <c r="BI835" i="3"/>
  <c r="BH835" i="3"/>
  <c r="BG835" i="3"/>
  <c r="BF835" i="3"/>
  <c r="T835" i="3"/>
  <c r="R835" i="3"/>
  <c r="P835" i="3"/>
  <c r="BI829" i="3"/>
  <c r="BH829" i="3"/>
  <c r="BG829" i="3"/>
  <c r="BF829" i="3"/>
  <c r="T829" i="3"/>
  <c r="R829" i="3"/>
  <c r="P829" i="3"/>
  <c r="BI823" i="3"/>
  <c r="BH823" i="3"/>
  <c r="BG823" i="3"/>
  <c r="BF823" i="3"/>
  <c r="T823" i="3"/>
  <c r="R823" i="3"/>
  <c r="P823" i="3"/>
  <c r="BI817" i="3"/>
  <c r="BH817" i="3"/>
  <c r="BG817" i="3"/>
  <c r="BF817" i="3"/>
  <c r="T817" i="3"/>
  <c r="R817" i="3"/>
  <c r="P817" i="3"/>
  <c r="BI812" i="3"/>
  <c r="BH812" i="3"/>
  <c r="BG812" i="3"/>
  <c r="BF812" i="3"/>
  <c r="T812" i="3"/>
  <c r="R812" i="3"/>
  <c r="P812" i="3"/>
  <c r="BI807" i="3"/>
  <c r="BH807" i="3"/>
  <c r="BG807" i="3"/>
  <c r="BF807" i="3"/>
  <c r="T807" i="3"/>
  <c r="R807" i="3"/>
  <c r="P807" i="3"/>
  <c r="BI802" i="3"/>
  <c r="BH802" i="3"/>
  <c r="BG802" i="3"/>
  <c r="BF802" i="3"/>
  <c r="T802" i="3"/>
  <c r="R802" i="3"/>
  <c r="P802" i="3"/>
  <c r="BI797" i="3"/>
  <c r="BH797" i="3"/>
  <c r="BG797" i="3"/>
  <c r="BF797" i="3"/>
  <c r="T797" i="3"/>
  <c r="R797" i="3"/>
  <c r="P797" i="3"/>
  <c r="BI793" i="3"/>
  <c r="BH793" i="3"/>
  <c r="BG793" i="3"/>
  <c r="BF793" i="3"/>
  <c r="T793" i="3"/>
  <c r="R793" i="3"/>
  <c r="P793" i="3"/>
  <c r="BI782" i="3"/>
  <c r="BH782" i="3"/>
  <c r="BG782" i="3"/>
  <c r="BF782" i="3"/>
  <c r="T782" i="3"/>
  <c r="R782" i="3"/>
  <c r="P782" i="3"/>
  <c r="BI776" i="3"/>
  <c r="BH776" i="3"/>
  <c r="BG776" i="3"/>
  <c r="BF776" i="3"/>
  <c r="T776" i="3"/>
  <c r="R776" i="3"/>
  <c r="P776" i="3"/>
  <c r="BI772" i="3"/>
  <c r="BH772" i="3"/>
  <c r="BG772" i="3"/>
  <c r="BF772" i="3"/>
  <c r="T772" i="3"/>
  <c r="R772" i="3"/>
  <c r="P772" i="3"/>
  <c r="BI761" i="3"/>
  <c r="BH761" i="3"/>
  <c r="BG761" i="3"/>
  <c r="BF761" i="3"/>
  <c r="T761" i="3"/>
  <c r="R761" i="3"/>
  <c r="P761" i="3"/>
  <c r="BI740" i="3"/>
  <c r="BH740" i="3"/>
  <c r="BG740" i="3"/>
  <c r="BF740" i="3"/>
  <c r="T740" i="3"/>
  <c r="R740" i="3"/>
  <c r="P740" i="3"/>
  <c r="BI732" i="3"/>
  <c r="BH732" i="3"/>
  <c r="BG732" i="3"/>
  <c r="BF732" i="3"/>
  <c r="T732" i="3"/>
  <c r="R732" i="3"/>
  <c r="P732" i="3"/>
  <c r="BI723" i="3"/>
  <c r="BH723" i="3"/>
  <c r="BG723" i="3"/>
  <c r="BF723" i="3"/>
  <c r="T723" i="3"/>
  <c r="R723" i="3"/>
  <c r="P723" i="3"/>
  <c r="BI702" i="3"/>
  <c r="BH702" i="3"/>
  <c r="BG702" i="3"/>
  <c r="BF702" i="3"/>
  <c r="T702" i="3"/>
  <c r="R702" i="3"/>
  <c r="P702" i="3"/>
  <c r="BI695" i="3"/>
  <c r="BH695" i="3"/>
  <c r="BG695" i="3"/>
  <c r="BF695" i="3"/>
  <c r="T695" i="3"/>
  <c r="R695" i="3"/>
  <c r="P695" i="3"/>
  <c r="BI690" i="3"/>
  <c r="BH690" i="3"/>
  <c r="BG690" i="3"/>
  <c r="BF690" i="3"/>
  <c r="T690" i="3"/>
  <c r="R690" i="3"/>
  <c r="P690" i="3"/>
  <c r="BI682" i="3"/>
  <c r="BH682" i="3"/>
  <c r="BG682" i="3"/>
  <c r="BF682" i="3"/>
  <c r="T682" i="3"/>
  <c r="R682" i="3"/>
  <c r="P682" i="3"/>
  <c r="BI678" i="3"/>
  <c r="BH678" i="3"/>
  <c r="BG678" i="3"/>
  <c r="BF678" i="3"/>
  <c r="T678" i="3"/>
  <c r="R678" i="3"/>
  <c r="P678" i="3"/>
  <c r="BI674" i="3"/>
  <c r="BH674" i="3"/>
  <c r="BG674" i="3"/>
  <c r="BF674" i="3"/>
  <c r="T674" i="3"/>
  <c r="R674" i="3"/>
  <c r="P674" i="3"/>
  <c r="BI670" i="3"/>
  <c r="BH670" i="3"/>
  <c r="BG670" i="3"/>
  <c r="BF670" i="3"/>
  <c r="T670" i="3"/>
  <c r="R670" i="3"/>
  <c r="P670" i="3"/>
  <c r="BI666" i="3"/>
  <c r="BH666" i="3"/>
  <c r="BG666" i="3"/>
  <c r="BF666" i="3"/>
  <c r="T666" i="3"/>
  <c r="R666" i="3"/>
  <c r="P666" i="3"/>
  <c r="BI654" i="3"/>
  <c r="BH654" i="3"/>
  <c r="BG654" i="3"/>
  <c r="BF654" i="3"/>
  <c r="T654" i="3"/>
  <c r="R654" i="3"/>
  <c r="P654" i="3"/>
  <c r="BI644" i="3"/>
  <c r="BH644" i="3"/>
  <c r="BG644" i="3"/>
  <c r="BF644" i="3"/>
  <c r="T644" i="3"/>
  <c r="R644" i="3"/>
  <c r="P644" i="3"/>
  <c r="BI638" i="3"/>
  <c r="BH638" i="3"/>
  <c r="BG638" i="3"/>
  <c r="BF638" i="3"/>
  <c r="T638" i="3"/>
  <c r="R638" i="3"/>
  <c r="P638" i="3"/>
  <c r="BI626" i="3"/>
  <c r="BH626" i="3"/>
  <c r="BG626" i="3"/>
  <c r="BF626" i="3"/>
  <c r="T626" i="3"/>
  <c r="R626" i="3"/>
  <c r="P626" i="3"/>
  <c r="BI621" i="3"/>
  <c r="BH621" i="3"/>
  <c r="BG621" i="3"/>
  <c r="BF621" i="3"/>
  <c r="T621" i="3"/>
  <c r="R621" i="3"/>
  <c r="P621" i="3"/>
  <c r="BI605" i="3"/>
  <c r="BH605" i="3"/>
  <c r="BG605" i="3"/>
  <c r="BF605" i="3"/>
  <c r="T605" i="3"/>
  <c r="R605" i="3"/>
  <c r="P605" i="3"/>
  <c r="BI586" i="3"/>
  <c r="BH586" i="3"/>
  <c r="BG586" i="3"/>
  <c r="BF586" i="3"/>
  <c r="T586" i="3"/>
  <c r="R586" i="3"/>
  <c r="P586" i="3"/>
  <c r="BI566" i="3"/>
  <c r="BH566" i="3"/>
  <c r="BG566" i="3"/>
  <c r="BF566" i="3"/>
  <c r="T566" i="3"/>
  <c r="R566" i="3"/>
  <c r="P566" i="3"/>
  <c r="BI561" i="3"/>
  <c r="BH561" i="3"/>
  <c r="BG561" i="3"/>
  <c r="BF561" i="3"/>
  <c r="T561" i="3"/>
  <c r="R561" i="3"/>
  <c r="P561" i="3"/>
  <c r="BI553" i="3"/>
  <c r="BH553" i="3"/>
  <c r="BG553" i="3"/>
  <c r="BF553" i="3"/>
  <c r="T553" i="3"/>
  <c r="R553" i="3"/>
  <c r="P553" i="3"/>
  <c r="BI545" i="3"/>
  <c r="BH545" i="3"/>
  <c r="BG545" i="3"/>
  <c r="BF545" i="3"/>
  <c r="T545" i="3"/>
  <c r="R545" i="3"/>
  <c r="P545" i="3"/>
  <c r="BI537" i="3"/>
  <c r="BH537" i="3"/>
  <c r="BG537" i="3"/>
  <c r="BF537" i="3"/>
  <c r="T537" i="3"/>
  <c r="R537" i="3"/>
  <c r="P537" i="3"/>
  <c r="BI529" i="3"/>
  <c r="BH529" i="3"/>
  <c r="BG529" i="3"/>
  <c r="BF529" i="3"/>
  <c r="T529" i="3"/>
  <c r="R529" i="3"/>
  <c r="P529" i="3"/>
  <c r="BI521" i="3"/>
  <c r="BH521" i="3"/>
  <c r="BG521" i="3"/>
  <c r="BF521" i="3"/>
  <c r="T521" i="3"/>
  <c r="R521" i="3"/>
  <c r="P521" i="3"/>
  <c r="BI517" i="3"/>
  <c r="BH517" i="3"/>
  <c r="BG517" i="3"/>
  <c r="BF517" i="3"/>
  <c r="T517" i="3"/>
  <c r="R517" i="3"/>
  <c r="P517" i="3"/>
  <c r="BI511" i="3"/>
  <c r="BH511" i="3"/>
  <c r="BG511" i="3"/>
  <c r="BF511" i="3"/>
  <c r="T511" i="3"/>
  <c r="R511" i="3"/>
  <c r="P511" i="3"/>
  <c r="BI503" i="3"/>
  <c r="BH503" i="3"/>
  <c r="BG503" i="3"/>
  <c r="BF503" i="3"/>
  <c r="T503" i="3"/>
  <c r="R503" i="3"/>
  <c r="P503" i="3"/>
  <c r="BI497" i="3"/>
  <c r="BH497" i="3"/>
  <c r="BG497" i="3"/>
  <c r="BF497" i="3"/>
  <c r="T497" i="3"/>
  <c r="R497" i="3"/>
  <c r="P497" i="3"/>
  <c r="BI491" i="3"/>
  <c r="BH491" i="3"/>
  <c r="BG491" i="3"/>
  <c r="BF491" i="3"/>
  <c r="T491" i="3"/>
  <c r="R491" i="3"/>
  <c r="P491" i="3"/>
  <c r="BI487" i="3"/>
  <c r="BH487" i="3"/>
  <c r="BG487" i="3"/>
  <c r="BF487" i="3"/>
  <c r="T487" i="3"/>
  <c r="R487" i="3"/>
  <c r="P487" i="3"/>
  <c r="BI482" i="3"/>
  <c r="BH482" i="3"/>
  <c r="BG482" i="3"/>
  <c r="BF482" i="3"/>
  <c r="T482" i="3"/>
  <c r="R482" i="3"/>
  <c r="P482" i="3"/>
  <c r="BI476" i="3"/>
  <c r="BH476" i="3"/>
  <c r="BG476" i="3"/>
  <c r="BF476" i="3"/>
  <c r="T476" i="3"/>
  <c r="R476" i="3"/>
  <c r="P476" i="3"/>
  <c r="BI471" i="3"/>
  <c r="BH471" i="3"/>
  <c r="BG471" i="3"/>
  <c r="BF471" i="3"/>
  <c r="T471" i="3"/>
  <c r="R471" i="3"/>
  <c r="P471" i="3"/>
  <c r="BI466" i="3"/>
  <c r="BH466" i="3"/>
  <c r="BG466" i="3"/>
  <c r="BF466" i="3"/>
  <c r="T466" i="3"/>
  <c r="R466" i="3"/>
  <c r="P466" i="3"/>
  <c r="BI460" i="3"/>
  <c r="BH460" i="3"/>
  <c r="BG460" i="3"/>
  <c r="BF460" i="3"/>
  <c r="T460" i="3"/>
  <c r="R460" i="3"/>
  <c r="P460" i="3"/>
  <c r="BI453" i="3"/>
  <c r="BH453" i="3"/>
  <c r="BG453" i="3"/>
  <c r="BF453" i="3"/>
  <c r="T453" i="3"/>
  <c r="R453" i="3"/>
  <c r="P453" i="3"/>
  <c r="BI447" i="3"/>
  <c r="BH447" i="3"/>
  <c r="BG447" i="3"/>
  <c r="BF447" i="3"/>
  <c r="T447" i="3"/>
  <c r="R447" i="3"/>
  <c r="P447" i="3"/>
  <c r="BI443" i="3"/>
  <c r="BH443" i="3"/>
  <c r="BG443" i="3"/>
  <c r="BF443" i="3"/>
  <c r="T443" i="3"/>
  <c r="R443" i="3"/>
  <c r="P443" i="3"/>
  <c r="BI437" i="3"/>
  <c r="BH437" i="3"/>
  <c r="BG437" i="3"/>
  <c r="BF437" i="3"/>
  <c r="T437" i="3"/>
  <c r="R437" i="3"/>
  <c r="P437" i="3"/>
  <c r="BI432" i="3"/>
  <c r="BH432" i="3"/>
  <c r="BG432" i="3"/>
  <c r="BF432" i="3"/>
  <c r="T432" i="3"/>
  <c r="R432" i="3"/>
  <c r="P432" i="3"/>
  <c r="BI427" i="3"/>
  <c r="BH427" i="3"/>
  <c r="BG427" i="3"/>
  <c r="BF427" i="3"/>
  <c r="T427" i="3"/>
  <c r="R427" i="3"/>
  <c r="P427" i="3"/>
  <c r="BI422" i="3"/>
  <c r="BH422" i="3"/>
  <c r="BG422" i="3"/>
  <c r="BF422" i="3"/>
  <c r="T422" i="3"/>
  <c r="R422" i="3"/>
  <c r="P422" i="3"/>
  <c r="BI417" i="3"/>
  <c r="BH417" i="3"/>
  <c r="BG417" i="3"/>
  <c r="BF417" i="3"/>
  <c r="T417" i="3"/>
  <c r="R417" i="3"/>
  <c r="P417" i="3"/>
  <c r="BI412" i="3"/>
  <c r="BH412" i="3"/>
  <c r="BG412" i="3"/>
  <c r="BF412" i="3"/>
  <c r="T412" i="3"/>
  <c r="R412" i="3"/>
  <c r="P412" i="3"/>
  <c r="BI407" i="3"/>
  <c r="BH407" i="3"/>
  <c r="BG407" i="3"/>
  <c r="BF407" i="3"/>
  <c r="T407" i="3"/>
  <c r="R407" i="3"/>
  <c r="P407" i="3"/>
  <c r="BI403" i="3"/>
  <c r="BH403" i="3"/>
  <c r="BG403" i="3"/>
  <c r="BF403" i="3"/>
  <c r="T403" i="3"/>
  <c r="R403" i="3"/>
  <c r="P403" i="3"/>
  <c r="BI397" i="3"/>
  <c r="BH397" i="3"/>
  <c r="BG397" i="3"/>
  <c r="BF397" i="3"/>
  <c r="T397" i="3"/>
  <c r="R397" i="3"/>
  <c r="P397" i="3"/>
  <c r="BI394" i="3"/>
  <c r="BH394" i="3"/>
  <c r="BG394" i="3"/>
  <c r="BF394" i="3"/>
  <c r="T394" i="3"/>
  <c r="R394" i="3"/>
  <c r="P394" i="3"/>
  <c r="BI390" i="3"/>
  <c r="BH390" i="3"/>
  <c r="BG390" i="3"/>
  <c r="BF390" i="3"/>
  <c r="T390" i="3"/>
  <c r="R390" i="3"/>
  <c r="P390" i="3"/>
  <c r="BI373" i="3"/>
  <c r="BH373" i="3"/>
  <c r="BG373" i="3"/>
  <c r="BF373" i="3"/>
  <c r="T373" i="3"/>
  <c r="R373" i="3"/>
  <c r="P373" i="3"/>
  <c r="BI369" i="3"/>
  <c r="BH369" i="3"/>
  <c r="BG369" i="3"/>
  <c r="BF369" i="3"/>
  <c r="T369" i="3"/>
  <c r="R369" i="3"/>
  <c r="P369" i="3"/>
  <c r="BI363" i="3"/>
  <c r="BH363" i="3"/>
  <c r="BG363" i="3"/>
  <c r="BF363" i="3"/>
  <c r="T363" i="3"/>
  <c r="R363" i="3"/>
  <c r="P363" i="3"/>
  <c r="BI357" i="3"/>
  <c r="BH357" i="3"/>
  <c r="BG357" i="3"/>
  <c r="BF357" i="3"/>
  <c r="T357" i="3"/>
  <c r="R357" i="3"/>
  <c r="P357" i="3"/>
  <c r="BI351" i="3"/>
  <c r="BH351" i="3"/>
  <c r="BG351" i="3"/>
  <c r="BF351" i="3"/>
  <c r="T351" i="3"/>
  <c r="R351" i="3"/>
  <c r="P351" i="3"/>
  <c r="BI346" i="3"/>
  <c r="BH346" i="3"/>
  <c r="BG346" i="3"/>
  <c r="BF346" i="3"/>
  <c r="T346" i="3"/>
  <c r="R346" i="3"/>
  <c r="P346" i="3"/>
  <c r="BI338" i="3"/>
  <c r="BH338" i="3"/>
  <c r="BG338" i="3"/>
  <c r="BF338" i="3"/>
  <c r="T338" i="3"/>
  <c r="R338" i="3"/>
  <c r="P338" i="3"/>
  <c r="BI330" i="3"/>
  <c r="BH330" i="3"/>
  <c r="BG330" i="3"/>
  <c r="BF330" i="3"/>
  <c r="T330" i="3"/>
  <c r="R330" i="3"/>
  <c r="P330" i="3"/>
  <c r="BI326" i="3"/>
  <c r="BH326" i="3"/>
  <c r="BG326" i="3"/>
  <c r="BF326" i="3"/>
  <c r="T326" i="3"/>
  <c r="R326" i="3"/>
  <c r="P326" i="3"/>
  <c r="BI320" i="3"/>
  <c r="BH320" i="3"/>
  <c r="BG320" i="3"/>
  <c r="BF320" i="3"/>
  <c r="T320" i="3"/>
  <c r="R320" i="3"/>
  <c r="P320" i="3"/>
  <c r="BI314" i="3"/>
  <c r="BH314" i="3"/>
  <c r="BG314" i="3"/>
  <c r="BF314" i="3"/>
  <c r="T314" i="3"/>
  <c r="R314" i="3"/>
  <c r="P314" i="3"/>
  <c r="BI308" i="3"/>
  <c r="BH308" i="3"/>
  <c r="BG308" i="3"/>
  <c r="BF308" i="3"/>
  <c r="T308" i="3"/>
  <c r="R308" i="3"/>
  <c r="P308" i="3"/>
  <c r="BI300" i="3"/>
  <c r="BH300" i="3"/>
  <c r="BG300" i="3"/>
  <c r="BF300" i="3"/>
  <c r="T300" i="3"/>
  <c r="R300" i="3"/>
  <c r="P300" i="3"/>
  <c r="BI294" i="3"/>
  <c r="BH294" i="3"/>
  <c r="BG294" i="3"/>
  <c r="BF294" i="3"/>
  <c r="T294" i="3"/>
  <c r="R294" i="3"/>
  <c r="P294" i="3"/>
  <c r="BI288" i="3"/>
  <c r="BH288" i="3"/>
  <c r="BG288" i="3"/>
  <c r="BF288" i="3"/>
  <c r="T288" i="3"/>
  <c r="R288" i="3"/>
  <c r="P288" i="3"/>
  <c r="BI283" i="3"/>
  <c r="BH283" i="3"/>
  <c r="BG283" i="3"/>
  <c r="BF283" i="3"/>
  <c r="T283" i="3"/>
  <c r="R283" i="3"/>
  <c r="P283" i="3"/>
  <c r="BI265" i="3"/>
  <c r="BH265" i="3"/>
  <c r="BG265" i="3"/>
  <c r="BF265" i="3"/>
  <c r="T265" i="3"/>
  <c r="R265" i="3"/>
  <c r="P265" i="3"/>
  <c r="BI248" i="3"/>
  <c r="BH248" i="3"/>
  <c r="BG248" i="3"/>
  <c r="BF248" i="3"/>
  <c r="T248" i="3"/>
  <c r="R248" i="3"/>
  <c r="P248" i="3"/>
  <c r="BI243" i="3"/>
  <c r="BH243" i="3"/>
  <c r="BG243" i="3"/>
  <c r="BF243" i="3"/>
  <c r="T243" i="3"/>
  <c r="R243" i="3"/>
  <c r="P243" i="3"/>
  <c r="BI238" i="3"/>
  <c r="BH238" i="3"/>
  <c r="BG238" i="3"/>
  <c r="BF238" i="3"/>
  <c r="T238" i="3"/>
  <c r="R238" i="3"/>
  <c r="P238" i="3"/>
  <c r="BI232" i="3"/>
  <c r="BH232" i="3"/>
  <c r="BG232" i="3"/>
  <c r="BF232" i="3"/>
  <c r="T232" i="3"/>
  <c r="R232" i="3"/>
  <c r="P232" i="3"/>
  <c r="BI226" i="3"/>
  <c r="BH226" i="3"/>
  <c r="BG226" i="3"/>
  <c r="BF226" i="3"/>
  <c r="T226" i="3"/>
  <c r="R226" i="3"/>
  <c r="P226" i="3"/>
  <c r="BI221" i="3"/>
  <c r="BH221" i="3"/>
  <c r="BG221" i="3"/>
  <c r="BF221" i="3"/>
  <c r="T221" i="3"/>
  <c r="R221" i="3"/>
  <c r="P221" i="3"/>
  <c r="BI216" i="3"/>
  <c r="BH216" i="3"/>
  <c r="BG216" i="3"/>
  <c r="BF216" i="3"/>
  <c r="T216" i="3"/>
  <c r="R216" i="3"/>
  <c r="P216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1" i="3"/>
  <c r="BH181" i="3"/>
  <c r="BG181" i="3"/>
  <c r="BF181" i="3"/>
  <c r="T181" i="3"/>
  <c r="R181" i="3"/>
  <c r="P181" i="3"/>
  <c r="BI176" i="3"/>
  <c r="BH176" i="3"/>
  <c r="BG176" i="3"/>
  <c r="BF176" i="3"/>
  <c r="T176" i="3"/>
  <c r="R176" i="3"/>
  <c r="P176" i="3"/>
  <c r="BI170" i="3"/>
  <c r="BH170" i="3"/>
  <c r="BG170" i="3"/>
  <c r="BF170" i="3"/>
  <c r="T170" i="3"/>
  <c r="R170" i="3"/>
  <c r="P170" i="3"/>
  <c r="BI164" i="3"/>
  <c r="BH164" i="3"/>
  <c r="BG164" i="3"/>
  <c r="BF164" i="3"/>
  <c r="T164" i="3"/>
  <c r="R164" i="3"/>
  <c r="P164" i="3"/>
  <c r="BI158" i="3"/>
  <c r="BH158" i="3"/>
  <c r="BG158" i="3"/>
  <c r="BF158" i="3"/>
  <c r="T158" i="3"/>
  <c r="R158" i="3"/>
  <c r="P158" i="3"/>
  <c r="BI152" i="3"/>
  <c r="BH152" i="3"/>
  <c r="BG152" i="3"/>
  <c r="BF152" i="3"/>
  <c r="T152" i="3"/>
  <c r="R152" i="3"/>
  <c r="P152" i="3"/>
  <c r="BI146" i="3"/>
  <c r="BH146" i="3"/>
  <c r="BG146" i="3"/>
  <c r="BF146" i="3"/>
  <c r="T146" i="3"/>
  <c r="R146" i="3"/>
  <c r="P146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29" i="3"/>
  <c r="BH129" i="3"/>
  <c r="BG129" i="3"/>
  <c r="BF129" i="3"/>
  <c r="T129" i="3"/>
  <c r="R129" i="3"/>
  <c r="P129" i="3"/>
  <c r="J122" i="3"/>
  <c r="F122" i="3"/>
  <c r="F120" i="3"/>
  <c r="E118" i="3"/>
  <c r="J91" i="3"/>
  <c r="F91" i="3"/>
  <c r="F89" i="3"/>
  <c r="E87" i="3"/>
  <c r="J24" i="3"/>
  <c r="E24" i="3"/>
  <c r="J123" i="3" s="1"/>
  <c r="J23" i="3"/>
  <c r="J18" i="3"/>
  <c r="E18" i="3"/>
  <c r="F123" i="3" s="1"/>
  <c r="J17" i="3"/>
  <c r="J12" i="3"/>
  <c r="J120" i="3" s="1"/>
  <c r="E7" i="3"/>
  <c r="E116" i="3"/>
  <c r="J37" i="2"/>
  <c r="J36" i="2"/>
  <c r="AY95" i="1"/>
  <c r="J35" i="2"/>
  <c r="AX95" i="1"/>
  <c r="BI344" i="2"/>
  <c r="BH344" i="2"/>
  <c r="BG344" i="2"/>
  <c r="BF344" i="2"/>
  <c r="T344" i="2"/>
  <c r="R344" i="2"/>
  <c r="P344" i="2"/>
  <c r="BI339" i="2"/>
  <c r="BH339" i="2"/>
  <c r="BG339" i="2"/>
  <c r="BF339" i="2"/>
  <c r="T339" i="2"/>
  <c r="R339" i="2"/>
  <c r="P339" i="2"/>
  <c r="BI332" i="2"/>
  <c r="BH332" i="2"/>
  <c r="BG332" i="2"/>
  <c r="BF332" i="2"/>
  <c r="T332" i="2"/>
  <c r="T325" i="2"/>
  <c r="R332" i="2"/>
  <c r="P332" i="2"/>
  <c r="P325" i="2"/>
  <c r="BI326" i="2"/>
  <c r="BH326" i="2"/>
  <c r="BG326" i="2"/>
  <c r="BF326" i="2"/>
  <c r="T326" i="2"/>
  <c r="R326" i="2"/>
  <c r="R325" i="2" s="1"/>
  <c r="P326" i="2"/>
  <c r="BI319" i="2"/>
  <c r="BH319" i="2"/>
  <c r="BG319" i="2"/>
  <c r="BF319" i="2"/>
  <c r="T319" i="2"/>
  <c r="T318" i="2" s="1"/>
  <c r="R319" i="2"/>
  <c r="R318" i="2" s="1"/>
  <c r="P319" i="2"/>
  <c r="P318" i="2" s="1"/>
  <c r="BI312" i="2"/>
  <c r="BH312" i="2"/>
  <c r="BG312" i="2"/>
  <c r="BF312" i="2"/>
  <c r="T312" i="2"/>
  <c r="R312" i="2"/>
  <c r="P312" i="2"/>
  <c r="BI298" i="2"/>
  <c r="BH298" i="2"/>
  <c r="BG298" i="2"/>
  <c r="BF298" i="2"/>
  <c r="T298" i="2"/>
  <c r="R298" i="2"/>
  <c r="P298" i="2"/>
  <c r="BI292" i="2"/>
  <c r="BH292" i="2"/>
  <c r="BG292" i="2"/>
  <c r="BF292" i="2"/>
  <c r="T292" i="2"/>
  <c r="R292" i="2"/>
  <c r="P292" i="2"/>
  <c r="BI286" i="2"/>
  <c r="BH286" i="2"/>
  <c r="BG286" i="2"/>
  <c r="BF286" i="2"/>
  <c r="T286" i="2"/>
  <c r="R286" i="2"/>
  <c r="P286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1" i="2"/>
  <c r="BH271" i="2"/>
  <c r="BG271" i="2"/>
  <c r="BF271" i="2"/>
  <c r="T271" i="2"/>
  <c r="R271" i="2"/>
  <c r="P271" i="2"/>
  <c r="BI265" i="2"/>
  <c r="BH265" i="2"/>
  <c r="BG265" i="2"/>
  <c r="BF265" i="2"/>
  <c r="T265" i="2"/>
  <c r="R265" i="2"/>
  <c r="P265" i="2"/>
  <c r="BI259" i="2"/>
  <c r="BH259" i="2"/>
  <c r="BG259" i="2"/>
  <c r="BF259" i="2"/>
  <c r="T259" i="2"/>
  <c r="R259" i="2"/>
  <c r="P259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4" i="2"/>
  <c r="BH174" i="2"/>
  <c r="BG174" i="2"/>
  <c r="BF174" i="2"/>
  <c r="T174" i="2"/>
  <c r="R174" i="2"/>
  <c r="P174" i="2"/>
  <c r="BI168" i="2"/>
  <c r="BH168" i="2"/>
  <c r="BG168" i="2"/>
  <c r="BF168" i="2"/>
  <c r="T168" i="2"/>
  <c r="R168" i="2"/>
  <c r="P168" i="2"/>
  <c r="BI162" i="2"/>
  <c r="BH162" i="2"/>
  <c r="BG162" i="2"/>
  <c r="BF162" i="2"/>
  <c r="T162" i="2"/>
  <c r="R162" i="2"/>
  <c r="P162" i="2"/>
  <c r="BI156" i="2"/>
  <c r="BH156" i="2"/>
  <c r="BG156" i="2"/>
  <c r="BF156" i="2"/>
  <c r="T156" i="2"/>
  <c r="R156" i="2"/>
  <c r="P156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5" i="2"/>
  <c r="BH125" i="2"/>
  <c r="BG125" i="2"/>
  <c r="BF125" i="2"/>
  <c r="T125" i="2"/>
  <c r="R125" i="2"/>
  <c r="P125" i="2"/>
  <c r="J118" i="2"/>
  <c r="F118" i="2"/>
  <c r="F116" i="2"/>
  <c r="E114" i="2"/>
  <c r="J91" i="2"/>
  <c r="F91" i="2"/>
  <c r="F89" i="2"/>
  <c r="E87" i="2"/>
  <c r="J24" i="2"/>
  <c r="E24" i="2"/>
  <c r="J119" i="2"/>
  <c r="J23" i="2"/>
  <c r="J18" i="2"/>
  <c r="E18" i="2"/>
  <c r="F92" i="2"/>
  <c r="J17" i="2"/>
  <c r="J12" i="2"/>
  <c r="J116" i="2" s="1"/>
  <c r="E7" i="2"/>
  <c r="E112" i="2" s="1"/>
  <c r="L90" i="1"/>
  <c r="AM90" i="1"/>
  <c r="AM89" i="1"/>
  <c r="L89" i="1"/>
  <c r="AM87" i="1"/>
  <c r="L87" i="1"/>
  <c r="L85" i="1"/>
  <c r="L84" i="1"/>
  <c r="J339" i="2"/>
  <c r="J298" i="2"/>
  <c r="BK276" i="2"/>
  <c r="BK244" i="2"/>
  <c r="BK214" i="2"/>
  <c r="J180" i="2"/>
  <c r="J344" i="2"/>
  <c r="BK319" i="2"/>
  <c r="BK286" i="2"/>
  <c r="BK234" i="2"/>
  <c r="J184" i="2"/>
  <c r="J134" i="2"/>
  <c r="BK271" i="2"/>
  <c r="J244" i="2"/>
  <c r="J196" i="2"/>
  <c r="J150" i="2"/>
  <c r="J224" i="2"/>
  <c r="J205" i="2"/>
  <c r="J188" i="2"/>
  <c r="BK174" i="2"/>
  <c r="BK140" i="2"/>
  <c r="J927" i="3"/>
  <c r="J896" i="3"/>
  <c r="BK859" i="3"/>
  <c r="BK802" i="3"/>
  <c r="BK682" i="3"/>
  <c r="BK654" i="3"/>
  <c r="J626" i="3"/>
  <c r="J537" i="3"/>
  <c r="BK511" i="3"/>
  <c r="BK466" i="3"/>
  <c r="BK432" i="3"/>
  <c r="BK390" i="3"/>
  <c r="J357" i="3"/>
  <c r="BK265" i="3"/>
  <c r="J203" i="3"/>
  <c r="J192" i="3"/>
  <c r="BK164" i="3"/>
  <c r="J129" i="3"/>
  <c r="J853" i="3"/>
  <c r="J817" i="3"/>
  <c r="BK793" i="3"/>
  <c r="J732" i="3"/>
  <c r="BK670" i="3"/>
  <c r="J476" i="3"/>
  <c r="BK403" i="3"/>
  <c r="BK363" i="3"/>
  <c r="J346" i="3"/>
  <c r="J308" i="3"/>
  <c r="J265" i="3"/>
  <c r="J216" i="3"/>
  <c r="BK181" i="3"/>
  <c r="J933" i="3"/>
  <c r="J915" i="3"/>
  <c r="BK888" i="3"/>
  <c r="J864" i="3"/>
  <c r="BK782" i="3"/>
  <c r="J674" i="3"/>
  <c r="J586" i="3"/>
  <c r="BK529" i="3"/>
  <c r="J511" i="3"/>
  <c r="J482" i="3"/>
  <c r="J443" i="3"/>
  <c r="BK351" i="3"/>
  <c r="J248" i="3"/>
  <c r="J181" i="3"/>
  <c r="J152" i="3"/>
  <c r="BK864" i="3"/>
  <c r="BK835" i="3"/>
  <c r="J812" i="3"/>
  <c r="J793" i="3"/>
  <c r="BK732" i="3"/>
  <c r="J682" i="3"/>
  <c r="BK605" i="3"/>
  <c r="BK537" i="3"/>
  <c r="BK491" i="3"/>
  <c r="BK447" i="3"/>
  <c r="J432" i="3"/>
  <c r="J412" i="3"/>
  <c r="BK373" i="3"/>
  <c r="BK330" i="3"/>
  <c r="J288" i="3"/>
  <c r="J137" i="3"/>
  <c r="J373" i="4"/>
  <c r="J310" i="4"/>
  <c r="J226" i="4"/>
  <c r="BK185" i="4"/>
  <c r="BK143" i="4"/>
  <c r="J402" i="4"/>
  <c r="BK363" i="4"/>
  <c r="BK322" i="4"/>
  <c r="J282" i="4"/>
  <c r="J165" i="4"/>
  <c r="J133" i="4"/>
  <c r="J316" i="4"/>
  <c r="J277" i="4"/>
  <c r="J244" i="4"/>
  <c r="BK200" i="4"/>
  <c r="J147" i="4"/>
  <c r="J416" i="4"/>
  <c r="J386" i="4"/>
  <c r="J265" i="4"/>
  <c r="J200" i="4"/>
  <c r="BK153" i="4"/>
  <c r="J183" i="5"/>
  <c r="BK164" i="5"/>
  <c r="J145" i="5"/>
  <c r="J164" i="5"/>
  <c r="J141" i="5"/>
  <c r="J128" i="5"/>
  <c r="BK141" i="5"/>
  <c r="J326" i="2"/>
  <c r="J292" i="2"/>
  <c r="BK265" i="2"/>
  <c r="BK250" i="2"/>
  <c r="BK224" i="2"/>
  <c r="BK188" i="2"/>
  <c r="J131" i="2"/>
  <c r="BK326" i="2"/>
  <c r="BK292" i="2"/>
  <c r="BK240" i="2"/>
  <c r="J201" i="2"/>
  <c r="J168" i="2"/>
  <c r="J140" i="2"/>
  <c r="J265" i="2"/>
  <c r="J240" i="2"/>
  <c r="BK192" i="2"/>
  <c r="BK134" i="2"/>
  <c r="AS94" i="1"/>
  <c r="J162" i="2"/>
  <c r="BK125" i="2"/>
  <c r="BK933" i="3"/>
  <c r="BK910" i="3"/>
  <c r="J835" i="3"/>
  <c r="BK776" i="3"/>
  <c r="BK674" i="3"/>
  <c r="J638" i="3"/>
  <c r="BK586" i="3"/>
  <c r="J517" i="3"/>
  <c r="J503" i="3"/>
  <c r="J460" i="3"/>
  <c r="BK422" i="3"/>
  <c r="J373" i="3"/>
  <c r="BK326" i="3"/>
  <c r="BK248" i="3"/>
  <c r="J207" i="3"/>
  <c r="BK170" i="3"/>
  <c r="J140" i="3"/>
  <c r="BK874" i="3"/>
  <c r="BK847" i="3"/>
  <c r="BK812" i="3"/>
  <c r="BK761" i="3"/>
  <c r="BK695" i="3"/>
  <c r="BK453" i="3"/>
  <c r="J390" i="3"/>
  <c r="BK357" i="3"/>
  <c r="BK320" i="3"/>
  <c r="J294" i="3"/>
  <c r="J232" i="3"/>
  <c r="BK152" i="3"/>
  <c r="BK927" i="3"/>
  <c r="J910" i="3"/>
  <c r="J874" i="3"/>
  <c r="J802" i="3"/>
  <c r="J702" i="3"/>
  <c r="J644" i="3"/>
  <c r="J566" i="3"/>
  <c r="J521" i="3"/>
  <c r="J487" i="3"/>
  <c r="BK460" i="3"/>
  <c r="BK394" i="3"/>
  <c r="BK300" i="3"/>
  <c r="J226" i="3"/>
  <c r="J170" i="3"/>
  <c r="BK146" i="3"/>
  <c r="BK853" i="3"/>
  <c r="BK807" i="3"/>
  <c r="J776" i="3"/>
  <c r="BK702" i="3"/>
  <c r="J654" i="3"/>
  <c r="BK561" i="3"/>
  <c r="J529" i="3"/>
  <c r="BK476" i="3"/>
  <c r="BK407" i="3"/>
  <c r="J351" i="3"/>
  <c r="J300" i="3"/>
  <c r="J243" i="3"/>
  <c r="BK216" i="3"/>
  <c r="BK402" i="4"/>
  <c r="BK340" i="4"/>
  <c r="BK250" i="4"/>
  <c r="BK212" i="4"/>
  <c r="BK147" i="4"/>
  <c r="BK416" i="4"/>
  <c r="BK386" i="4"/>
  <c r="J345" i="4"/>
  <c r="BK316" i="4"/>
  <c r="BK233" i="4"/>
  <c r="J153" i="4"/>
  <c r="BK380" i="4"/>
  <c r="BK310" i="4"/>
  <c r="J250" i="4"/>
  <c r="J206" i="4"/>
  <c r="J159" i="4"/>
  <c r="J422" i="4"/>
  <c r="BK392" i="4"/>
  <c r="BK345" i="4"/>
  <c r="BK282" i="4"/>
  <c r="J212" i="4"/>
  <c r="BK171" i="4"/>
  <c r="BK173" i="5"/>
  <c r="BK124" i="5"/>
  <c r="BK183" i="5"/>
  <c r="BK155" i="5"/>
  <c r="J133" i="5"/>
  <c r="J195" i="5"/>
  <c r="BK178" i="5"/>
  <c r="BK150" i="5"/>
  <c r="BK128" i="5"/>
  <c r="J332" i="2"/>
  <c r="J319" i="2"/>
  <c r="J286" i="2"/>
  <c r="BK259" i="2"/>
  <c r="J219" i="2"/>
  <c r="BK210" i="2"/>
  <c r="J144" i="2"/>
  <c r="BK332" i="2"/>
  <c r="J312" i="2"/>
  <c r="BK254" i="2"/>
  <c r="J192" i="2"/>
  <c r="BK150" i="2"/>
  <c r="J276" i="2"/>
  <c r="J250" i="2"/>
  <c r="J234" i="2"/>
  <c r="BK162" i="2"/>
  <c r="BK131" i="2"/>
  <c r="J214" i="2"/>
  <c r="BK196" i="2"/>
  <c r="BK184" i="2"/>
  <c r="BK156" i="2"/>
  <c r="BK938" i="3"/>
  <c r="BK921" i="3"/>
  <c r="J888" i="3"/>
  <c r="J829" i="3"/>
  <c r="BK690" i="3"/>
  <c r="BK666" i="3"/>
  <c r="BK644" i="3"/>
  <c r="J605" i="3"/>
  <c r="BK545" i="3"/>
  <c r="BK471" i="3"/>
  <c r="J437" i="3"/>
  <c r="J417" i="3"/>
  <c r="BK369" i="3"/>
  <c r="BK294" i="3"/>
  <c r="BK221" i="3"/>
  <c r="BK192" i="3"/>
  <c r="J158" i="3"/>
  <c r="BK137" i="3"/>
  <c r="J870" i="3"/>
  <c r="J823" i="3"/>
  <c r="BK772" i="3"/>
  <c r="J723" i="3"/>
  <c r="BK487" i="3"/>
  <c r="J427" i="3"/>
  <c r="J369" i="3"/>
  <c r="BK314" i="3"/>
  <c r="BK283" i="3"/>
  <c r="J221" i="3"/>
  <c r="BK176" i="3"/>
  <c r="BK129" i="3"/>
  <c r="J921" i="3"/>
  <c r="BK880" i="3"/>
  <c r="J847" i="3"/>
  <c r="J772" i="3"/>
  <c r="J670" i="3"/>
  <c r="BK621" i="3"/>
  <c r="J545" i="3"/>
  <c r="BK497" i="3"/>
  <c r="J471" i="3"/>
  <c r="BK412" i="3"/>
  <c r="J338" i="3"/>
  <c r="BK243" i="3"/>
  <c r="BK196" i="3"/>
  <c r="BK158" i="3"/>
  <c r="BK841" i="3"/>
  <c r="BK823" i="3"/>
  <c r="BK723" i="3"/>
  <c r="BK678" i="3"/>
  <c r="BK566" i="3"/>
  <c r="BK482" i="3"/>
  <c r="BK443" i="3"/>
  <c r="BK427" i="3"/>
  <c r="J403" i="3"/>
  <c r="BK338" i="3"/>
  <c r="J314" i="3"/>
  <c r="J283" i="3"/>
  <c r="BK203" i="3"/>
  <c r="J398" i="4"/>
  <c r="BK277" i="4"/>
  <c r="J238" i="4"/>
  <c r="BK206" i="4"/>
  <c r="BK159" i="4"/>
  <c r="J392" i="4"/>
  <c r="BK354" i="4"/>
  <c r="J331" i="4"/>
  <c r="BK289" i="4"/>
  <c r="BK222" i="4"/>
  <c r="J143" i="4"/>
  <c r="BK373" i="4"/>
  <c r="J303" i="4"/>
  <c r="BK265" i="4"/>
  <c r="BK216" i="4"/>
  <c r="J127" i="4"/>
  <c r="J409" i="4"/>
  <c r="J354" i="4"/>
  <c r="J233" i="4"/>
  <c r="J216" i="4"/>
  <c r="BK133" i="4"/>
  <c r="BK160" i="5"/>
  <c r="BK133" i="5"/>
  <c r="BK191" i="5"/>
  <c r="J150" i="5"/>
  <c r="J124" i="5"/>
  <c r="J187" i="5"/>
  <c r="J169" i="5"/>
  <c r="BK145" i="5"/>
  <c r="J119" i="5"/>
  <c r="BK344" i="2"/>
  <c r="BK312" i="2"/>
  <c r="BK280" i="2"/>
  <c r="J254" i="2"/>
  <c r="BK229" i="2"/>
  <c r="BK205" i="2"/>
  <c r="BK168" i="2"/>
  <c r="BK339" i="2"/>
  <c r="BK298" i="2"/>
  <c r="J271" i="2"/>
  <c r="J210" i="2"/>
  <c r="J174" i="2"/>
  <c r="BK144" i="2"/>
  <c r="J280" i="2"/>
  <c r="J259" i="2"/>
  <c r="J229" i="2"/>
  <c r="J156" i="2"/>
  <c r="J125" i="2"/>
  <c r="BK219" i="2"/>
  <c r="BK201" i="2"/>
  <c r="BK180" i="2"/>
  <c r="J938" i="3"/>
  <c r="BK915" i="3"/>
  <c r="J880" i="3"/>
  <c r="BK817" i="3"/>
  <c r="J740" i="3"/>
  <c r="J666" i="3"/>
  <c r="J621" i="3"/>
  <c r="J553" i="3"/>
  <c r="BK521" i="3"/>
  <c r="J497" i="3"/>
  <c r="J447" i="3"/>
  <c r="BK397" i="3"/>
  <c r="BK308" i="3"/>
  <c r="BK226" i="3"/>
  <c r="J196" i="3"/>
  <c r="J176" i="3"/>
  <c r="J146" i="3"/>
  <c r="J859" i="3"/>
  <c r="J841" i="3"/>
  <c r="J807" i="3"/>
  <c r="BK740" i="3"/>
  <c r="J690" i="3"/>
  <c r="J422" i="3"/>
  <c r="J394" i="3"/>
  <c r="J363" i="3"/>
  <c r="J326" i="3"/>
  <c r="BK288" i="3"/>
  <c r="J238" i="3"/>
  <c r="BK207" i="3"/>
  <c r="BK140" i="3"/>
  <c r="BK896" i="3"/>
  <c r="BK870" i="3"/>
  <c r="BK797" i="3"/>
  <c r="J678" i="3"/>
  <c r="BK626" i="3"/>
  <c r="J561" i="3"/>
  <c r="BK517" i="3"/>
  <c r="J491" i="3"/>
  <c r="J466" i="3"/>
  <c r="J407" i="3"/>
  <c r="J330" i="3"/>
  <c r="BK238" i="3"/>
  <c r="J164" i="3"/>
  <c r="BK829" i="3"/>
  <c r="J797" i="3"/>
  <c r="J782" i="3"/>
  <c r="J761" i="3"/>
  <c r="J695" i="3"/>
  <c r="BK638" i="3"/>
  <c r="BK553" i="3"/>
  <c r="BK503" i="3"/>
  <c r="J453" i="3"/>
  <c r="BK437" i="3"/>
  <c r="BK417" i="3"/>
  <c r="J397" i="3"/>
  <c r="BK346" i="3"/>
  <c r="J320" i="3"/>
  <c r="BK232" i="3"/>
  <c r="BK409" i="4"/>
  <c r="J363" i="4"/>
  <c r="J222" i="4"/>
  <c r="BK165" i="4"/>
  <c r="BK137" i="4"/>
  <c r="J380" i="4"/>
  <c r="J340" i="4"/>
  <c r="BK303" i="4"/>
  <c r="BK244" i="4"/>
  <c r="J137" i="4"/>
  <c r="BK331" i="4"/>
  <c r="J289" i="4"/>
  <c r="BK238" i="4"/>
  <c r="J171" i="4"/>
  <c r="BK422" i="4"/>
  <c r="BK398" i="4"/>
  <c r="J322" i="4"/>
  <c r="BK226" i="4"/>
  <c r="J185" i="4"/>
  <c r="BK127" i="4"/>
  <c r="BK187" i="5"/>
  <c r="BK169" i="5"/>
  <c r="J155" i="5"/>
  <c r="BK195" i="5"/>
  <c r="J160" i="5"/>
  <c r="BK137" i="5"/>
  <c r="BK119" i="5"/>
  <c r="J191" i="5"/>
  <c r="J173" i="5"/>
  <c r="J137" i="5"/>
  <c r="J178" i="5"/>
  <c r="P124" i="2" l="1"/>
  <c r="BK285" i="2"/>
  <c r="J285" i="2"/>
  <c r="J99" i="2"/>
  <c r="P338" i="2"/>
  <c r="P128" i="3"/>
  <c r="BK502" i="3"/>
  <c r="J502" i="3"/>
  <c r="J99" i="3" s="1"/>
  <c r="P560" i="3"/>
  <c r="P701" i="3"/>
  <c r="BK792" i="3"/>
  <c r="J792" i="3" s="1"/>
  <c r="J102" i="3" s="1"/>
  <c r="BK801" i="3"/>
  <c r="J801" i="3"/>
  <c r="J103" i="3" s="1"/>
  <c r="BK822" i="3"/>
  <c r="J822" i="3" s="1"/>
  <c r="J104" i="3" s="1"/>
  <c r="BK909" i="3"/>
  <c r="J909" i="3"/>
  <c r="J105" i="3" s="1"/>
  <c r="BK932" i="3"/>
  <c r="J932" i="3" s="1"/>
  <c r="J106" i="3" s="1"/>
  <c r="T126" i="4"/>
  <c r="P232" i="4"/>
  <c r="P302" i="4"/>
  <c r="BK330" i="4"/>
  <c r="J330" i="4" s="1"/>
  <c r="J102" i="4" s="1"/>
  <c r="BK397" i="4"/>
  <c r="J397" i="4"/>
  <c r="J103" i="4" s="1"/>
  <c r="BK124" i="2"/>
  <c r="J124" i="2" s="1"/>
  <c r="J98" i="2" s="1"/>
  <c r="T285" i="2"/>
  <c r="T338" i="2"/>
  <c r="BK128" i="3"/>
  <c r="J128" i="3"/>
  <c r="J98" i="3" s="1"/>
  <c r="R502" i="3"/>
  <c r="BK560" i="3"/>
  <c r="J560" i="3"/>
  <c r="J100" i="3" s="1"/>
  <c r="BK701" i="3"/>
  <c r="J701" i="3" s="1"/>
  <c r="J101" i="3" s="1"/>
  <c r="R792" i="3"/>
  <c r="T801" i="3"/>
  <c r="P822" i="3"/>
  <c r="P909" i="3"/>
  <c r="P932" i="3"/>
  <c r="BK126" i="4"/>
  <c r="J126" i="4" s="1"/>
  <c r="J98" i="4" s="1"/>
  <c r="R232" i="4"/>
  <c r="R302" i="4"/>
  <c r="R330" i="4"/>
  <c r="R397" i="4"/>
  <c r="P118" i="5"/>
  <c r="P117" i="5"/>
  <c r="AU98" i="1" s="1"/>
  <c r="R124" i="2"/>
  <c r="P285" i="2"/>
  <c r="BK338" i="2"/>
  <c r="J338" i="2" s="1"/>
  <c r="J102" i="2" s="1"/>
  <c r="T128" i="3"/>
  <c r="P502" i="3"/>
  <c r="T560" i="3"/>
  <c r="R701" i="3"/>
  <c r="T792" i="3"/>
  <c r="R801" i="3"/>
  <c r="R822" i="3"/>
  <c r="T909" i="3"/>
  <c r="T932" i="3"/>
  <c r="P126" i="4"/>
  <c r="T232" i="4"/>
  <c r="T302" i="4"/>
  <c r="T330" i="4"/>
  <c r="T397" i="4"/>
  <c r="R118" i="5"/>
  <c r="R117" i="5" s="1"/>
  <c r="T124" i="2"/>
  <c r="T123" i="2"/>
  <c r="T122" i="2" s="1"/>
  <c r="R285" i="2"/>
  <c r="R338" i="2"/>
  <c r="R128" i="3"/>
  <c r="R127" i="3" s="1"/>
  <c r="R126" i="3" s="1"/>
  <c r="T502" i="3"/>
  <c r="R560" i="3"/>
  <c r="T701" i="3"/>
  <c r="P792" i="3"/>
  <c r="P801" i="3"/>
  <c r="T822" i="3"/>
  <c r="R909" i="3"/>
  <c r="R932" i="3"/>
  <c r="R126" i="4"/>
  <c r="R125" i="4"/>
  <c r="R124" i="4" s="1"/>
  <c r="BK232" i="4"/>
  <c r="J232" i="4"/>
  <c r="J99" i="4"/>
  <c r="BK302" i="4"/>
  <c r="J302" i="4" s="1"/>
  <c r="J100" i="4" s="1"/>
  <c r="P330" i="4"/>
  <c r="P397" i="4"/>
  <c r="BK118" i="5"/>
  <c r="J118" i="5" s="1"/>
  <c r="J97" i="5" s="1"/>
  <c r="T118" i="5"/>
  <c r="T117" i="5" s="1"/>
  <c r="BK318" i="2"/>
  <c r="J318" i="2"/>
  <c r="J100" i="2" s="1"/>
  <c r="BK325" i="2"/>
  <c r="J325" i="2"/>
  <c r="J101" i="2"/>
  <c r="BK321" i="4"/>
  <c r="J321" i="4" s="1"/>
  <c r="J101" i="4" s="1"/>
  <c r="BK421" i="4"/>
  <c r="J421" i="4" s="1"/>
  <c r="J104" i="4" s="1"/>
  <c r="J89" i="5"/>
  <c r="BE124" i="5"/>
  <c r="BE145" i="5"/>
  <c r="BE155" i="5"/>
  <c r="BE173" i="5"/>
  <c r="BE183" i="5"/>
  <c r="BE191" i="5"/>
  <c r="BE195" i="5"/>
  <c r="J92" i="5"/>
  <c r="BE150" i="5"/>
  <c r="BE160" i="5"/>
  <c r="BE187" i="5"/>
  <c r="E85" i="5"/>
  <c r="F92" i="5"/>
  <c r="BE119" i="5"/>
  <c r="BE128" i="5"/>
  <c r="BE133" i="5"/>
  <c r="BE137" i="5"/>
  <c r="BE141" i="5"/>
  <c r="BE164" i="5"/>
  <c r="BE169" i="5"/>
  <c r="BE178" i="5"/>
  <c r="F92" i="4"/>
  <c r="J118" i="4"/>
  <c r="BE143" i="4"/>
  <c r="BE171" i="4"/>
  <c r="BE226" i="4"/>
  <c r="BE265" i="4"/>
  <c r="BE303" i="4"/>
  <c r="BE322" i="4"/>
  <c r="BE331" i="4"/>
  <c r="BE373" i="4"/>
  <c r="BE386" i="4"/>
  <c r="BE409" i="4"/>
  <c r="BE416" i="4"/>
  <c r="BE422" i="4"/>
  <c r="E85" i="4"/>
  <c r="BE133" i="4"/>
  <c r="BE137" i="4"/>
  <c r="BE153" i="4"/>
  <c r="BE159" i="4"/>
  <c r="BE233" i="4"/>
  <c r="BE238" i="4"/>
  <c r="BE277" i="4"/>
  <c r="BE316" i="4"/>
  <c r="BE340" i="4"/>
  <c r="BE354" i="4"/>
  <c r="BE363" i="4"/>
  <c r="BE402" i="4"/>
  <c r="BE127" i="4"/>
  <c r="BE147" i="4"/>
  <c r="BE165" i="4"/>
  <c r="BE185" i="4"/>
  <c r="BE200" i="4"/>
  <c r="BE206" i="4"/>
  <c r="BE212" i="4"/>
  <c r="BE222" i="4"/>
  <c r="BE250" i="4"/>
  <c r="BE392" i="4"/>
  <c r="BE398" i="4"/>
  <c r="J92" i="4"/>
  <c r="BE216" i="4"/>
  <c r="BE244" i="4"/>
  <c r="BE282" i="4"/>
  <c r="BE289" i="4"/>
  <c r="BE310" i="4"/>
  <c r="BE345" i="4"/>
  <c r="BE380" i="4"/>
  <c r="BE140" i="3"/>
  <c r="BE164" i="3"/>
  <c r="BE207" i="3"/>
  <c r="BE248" i="3"/>
  <c r="BE294" i="3"/>
  <c r="BE320" i="3"/>
  <c r="BE326" i="3"/>
  <c r="BE369" i="3"/>
  <c r="BE390" i="3"/>
  <c r="BE394" i="3"/>
  <c r="BE397" i="3"/>
  <c r="BE403" i="3"/>
  <c r="BE453" i="3"/>
  <c r="BE460" i="3"/>
  <c r="BE466" i="3"/>
  <c r="BE497" i="3"/>
  <c r="BE517" i="3"/>
  <c r="BE626" i="3"/>
  <c r="BE644" i="3"/>
  <c r="BE670" i="3"/>
  <c r="BE740" i="3"/>
  <c r="BE802" i="3"/>
  <c r="BE859" i="3"/>
  <c r="BE870" i="3"/>
  <c r="J89" i="3"/>
  <c r="J92" i="3"/>
  <c r="BE129" i="3"/>
  <c r="BE137" i="3"/>
  <c r="BE192" i="3"/>
  <c r="BE226" i="3"/>
  <c r="BE265" i="3"/>
  <c r="BE300" i="3"/>
  <c r="BE308" i="3"/>
  <c r="BE314" i="3"/>
  <c r="BE357" i="3"/>
  <c r="BE373" i="3"/>
  <c r="BE417" i="3"/>
  <c r="BE422" i="3"/>
  <c r="BE427" i="3"/>
  <c r="BE443" i="3"/>
  <c r="BE447" i="3"/>
  <c r="BE553" i="3"/>
  <c r="BE561" i="3"/>
  <c r="BE605" i="3"/>
  <c r="BE621" i="3"/>
  <c r="BE638" i="3"/>
  <c r="BE678" i="3"/>
  <c r="BE695" i="3"/>
  <c r="BE772" i="3"/>
  <c r="BE807" i="3"/>
  <c r="BE812" i="3"/>
  <c r="BE817" i="3"/>
  <c r="BE823" i="3"/>
  <c r="BE829" i="3"/>
  <c r="BE835" i="3"/>
  <c r="BE874" i="3"/>
  <c r="BE888" i="3"/>
  <c r="BE896" i="3"/>
  <c r="BE921" i="3"/>
  <c r="BE933" i="3"/>
  <c r="E85" i="3"/>
  <c r="F92" i="3"/>
  <c r="BE146" i="3"/>
  <c r="BE158" i="3"/>
  <c r="BE170" i="3"/>
  <c r="BE196" i="3"/>
  <c r="BE203" i="3"/>
  <c r="BE216" i="3"/>
  <c r="BE221" i="3"/>
  <c r="BE243" i="3"/>
  <c r="BE283" i="3"/>
  <c r="BE338" i="3"/>
  <c r="BE407" i="3"/>
  <c r="BE412" i="3"/>
  <c r="BE432" i="3"/>
  <c r="BE437" i="3"/>
  <c r="BE471" i="3"/>
  <c r="BE491" i="3"/>
  <c r="BE503" i="3"/>
  <c r="BE511" i="3"/>
  <c r="BE521" i="3"/>
  <c r="BE529" i="3"/>
  <c r="BE545" i="3"/>
  <c r="BE674" i="3"/>
  <c r="BE682" i="3"/>
  <c r="BE776" i="3"/>
  <c r="BE864" i="3"/>
  <c r="BE152" i="3"/>
  <c r="BE176" i="3"/>
  <c r="BE181" i="3"/>
  <c r="BE232" i="3"/>
  <c r="BE238" i="3"/>
  <c r="BE288" i="3"/>
  <c r="BE330" i="3"/>
  <c r="BE346" i="3"/>
  <c r="BE351" i="3"/>
  <c r="BE363" i="3"/>
  <c r="BE476" i="3"/>
  <c r="BE482" i="3"/>
  <c r="BE487" i="3"/>
  <c r="BE537" i="3"/>
  <c r="BE566" i="3"/>
  <c r="BE586" i="3"/>
  <c r="BE654" i="3"/>
  <c r="BE666" i="3"/>
  <c r="BE690" i="3"/>
  <c r="BE702" i="3"/>
  <c r="BE723" i="3"/>
  <c r="BE732" i="3"/>
  <c r="BE761" i="3"/>
  <c r="BE782" i="3"/>
  <c r="BE793" i="3"/>
  <c r="BE797" i="3"/>
  <c r="BE841" i="3"/>
  <c r="BE847" i="3"/>
  <c r="BE853" i="3"/>
  <c r="BE880" i="3"/>
  <c r="BE910" i="3"/>
  <c r="BE915" i="3"/>
  <c r="BE927" i="3"/>
  <c r="BE938" i="3"/>
  <c r="J92" i="2"/>
  <c r="F119" i="2"/>
  <c r="BE140" i="2"/>
  <c r="BE150" i="2"/>
  <c r="BE168" i="2"/>
  <c r="J89" i="2"/>
  <c r="BE144" i="2"/>
  <c r="BE162" i="2"/>
  <c r="BE188" i="2"/>
  <c r="BE210" i="2"/>
  <c r="BE214" i="2"/>
  <c r="BE234" i="2"/>
  <c r="BE254" i="2"/>
  <c r="BE265" i="2"/>
  <c r="E85" i="2"/>
  <c r="BE125" i="2"/>
  <c r="BE131" i="2"/>
  <c r="BE156" i="2"/>
  <c r="BE174" i="2"/>
  <c r="BE180" i="2"/>
  <c r="BE196" i="2"/>
  <c r="BE201" i="2"/>
  <c r="BE205" i="2"/>
  <c r="BE224" i="2"/>
  <c r="BE229" i="2"/>
  <c r="BE244" i="2"/>
  <c r="BE276" i="2"/>
  <c r="BE286" i="2"/>
  <c r="BE292" i="2"/>
  <c r="BE312" i="2"/>
  <c r="BE326" i="2"/>
  <c r="BE332" i="2"/>
  <c r="BE344" i="2"/>
  <c r="BE134" i="2"/>
  <c r="BE184" i="2"/>
  <c r="BE192" i="2"/>
  <c r="BE219" i="2"/>
  <c r="BE240" i="2"/>
  <c r="BE250" i="2"/>
  <c r="BE259" i="2"/>
  <c r="BE271" i="2"/>
  <c r="BE280" i="2"/>
  <c r="BE298" i="2"/>
  <c r="BE319" i="2"/>
  <c r="BE339" i="2"/>
  <c r="F34" i="2"/>
  <c r="BA95" i="1" s="1"/>
  <c r="J34" i="2"/>
  <c r="AW95" i="1" s="1"/>
  <c r="F36" i="2"/>
  <c r="BC95" i="1" s="1"/>
  <c r="F37" i="3"/>
  <c r="BD96" i="1" s="1"/>
  <c r="F36" i="3"/>
  <c r="BC96" i="1" s="1"/>
  <c r="J34" i="4"/>
  <c r="AW97" i="1" s="1"/>
  <c r="F37" i="5"/>
  <c r="BD98" i="1" s="1"/>
  <c r="F34" i="5"/>
  <c r="BA98" i="1" s="1"/>
  <c r="F35" i="2"/>
  <c r="BB95" i="1" s="1"/>
  <c r="F37" i="2"/>
  <c r="BD95" i="1" s="1"/>
  <c r="F35" i="3"/>
  <c r="BB96" i="1" s="1"/>
  <c r="F34" i="3"/>
  <c r="BA96" i="1" s="1"/>
  <c r="F34" i="4"/>
  <c r="BA97" i="1" s="1"/>
  <c r="F37" i="4"/>
  <c r="BD97" i="1" s="1"/>
  <c r="J34" i="5"/>
  <c r="AW98" i="1" s="1"/>
  <c r="F35" i="5"/>
  <c r="BB98" i="1" s="1"/>
  <c r="J34" i="3"/>
  <c r="AW96" i="1" s="1"/>
  <c r="F35" i="4"/>
  <c r="BB97" i="1" s="1"/>
  <c r="F36" i="4"/>
  <c r="BC97" i="1" s="1"/>
  <c r="F36" i="5"/>
  <c r="BC98" i="1" s="1"/>
  <c r="T127" i="3" l="1"/>
  <c r="T126" i="3"/>
  <c r="T125" i="4"/>
  <c r="T124" i="4"/>
  <c r="P125" i="4"/>
  <c r="P124" i="4"/>
  <c r="AU97" i="1"/>
  <c r="R123" i="2"/>
  <c r="R122" i="2" s="1"/>
  <c r="P127" i="3"/>
  <c r="P126" i="3"/>
  <c r="AU96" i="1"/>
  <c r="P123" i="2"/>
  <c r="P122" i="2"/>
  <c r="AU95" i="1"/>
  <c r="BK127" i="3"/>
  <c r="J127" i="3" s="1"/>
  <c r="J97" i="3" s="1"/>
  <c r="BK125" i="4"/>
  <c r="J125" i="4"/>
  <c r="J97" i="4" s="1"/>
  <c r="BK117" i="5"/>
  <c r="J117" i="5"/>
  <c r="J30" i="5" s="1"/>
  <c r="AG98" i="1" s="1"/>
  <c r="BK123" i="2"/>
  <c r="J123" i="2" s="1"/>
  <c r="J97" i="2" s="1"/>
  <c r="J33" i="2"/>
  <c r="AV95" i="1"/>
  <c r="AT95" i="1" s="1"/>
  <c r="F33" i="3"/>
  <c r="AZ96" i="1" s="1"/>
  <c r="F33" i="5"/>
  <c r="AZ98" i="1" s="1"/>
  <c r="F33" i="2"/>
  <c r="AZ95" i="1" s="1"/>
  <c r="J33" i="3"/>
  <c r="AV96" i="1" s="1"/>
  <c r="AT96" i="1" s="1"/>
  <c r="BC94" i="1"/>
  <c r="W32" i="1" s="1"/>
  <c r="BA94" i="1"/>
  <c r="W30" i="1" s="1"/>
  <c r="BD94" i="1"/>
  <c r="W33" i="1" s="1"/>
  <c r="J33" i="4"/>
  <c r="AV97" i="1"/>
  <c r="AT97" i="1" s="1"/>
  <c r="F33" i="4"/>
  <c r="AZ97" i="1" s="1"/>
  <c r="J33" i="5"/>
  <c r="AV98" i="1" s="1"/>
  <c r="AT98" i="1" s="1"/>
  <c r="BB94" i="1"/>
  <c r="AX94" i="1" s="1"/>
  <c r="AN98" i="1" l="1"/>
  <c r="BK122" i="2"/>
  <c r="J122" i="2"/>
  <c r="J96" i="2"/>
  <c r="BK124" i="4"/>
  <c r="J124" i="4"/>
  <c r="J96" i="4"/>
  <c r="BK126" i="3"/>
  <c r="J126" i="3" s="1"/>
  <c r="J30" i="3" s="1"/>
  <c r="AG96" i="1" s="1"/>
  <c r="J96" i="5"/>
  <c r="J39" i="5"/>
  <c r="AU94" i="1"/>
  <c r="W31" i="1"/>
  <c r="AY94" i="1"/>
  <c r="AW94" i="1"/>
  <c r="AK30" i="1" s="1"/>
  <c r="AZ94" i="1"/>
  <c r="W29" i="1" s="1"/>
  <c r="J39" i="3" l="1"/>
  <c r="J96" i="3"/>
  <c r="AN96" i="1"/>
  <c r="J30" i="2"/>
  <c r="AG95" i="1" s="1"/>
  <c r="AG94" i="1" s="1"/>
  <c r="AK26" i="1" s="1"/>
  <c r="AV94" i="1"/>
  <c r="AK29" i="1" s="1"/>
  <c r="J30" i="4"/>
  <c r="AG97" i="1" s="1"/>
  <c r="J39" i="2" l="1"/>
  <c r="AN97" i="1"/>
  <c r="J39" i="4"/>
  <c r="AN95" i="1"/>
  <c r="AK35" i="1"/>
  <c r="AT94" i="1"/>
  <c r="AN94" i="1" l="1"/>
</calcChain>
</file>

<file path=xl/sharedStrings.xml><?xml version="1.0" encoding="utf-8"?>
<sst xmlns="http://schemas.openxmlformats.org/spreadsheetml/2006/main" count="12747" uniqueCount="1334">
  <si>
    <t>Export Komplet</t>
  </si>
  <si>
    <t/>
  </si>
  <si>
    <t>2.0</t>
  </si>
  <si>
    <t>ZAMOK</t>
  </si>
  <si>
    <t>False</t>
  </si>
  <si>
    <t>{c0167000-f25b-4811-ac1a-56b90e7c5bf6}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</si>
  <si>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</si>
  <si>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</si>
  <si>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</si>
  <si>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</si>
  <si>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</si>
  <si>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</si>
  <si>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</si>
  <si>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</si>
  <si>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8976201349-01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</si>
  <si>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</si>
  <si>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</si>
  <si>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Podolský potok, Heřmanův městec, rekonstrukce zdí, ř.km 12,713-12,800</t>
  </si>
  <si>
    <t>KSO:</t>
  </si>
  <si>
    <t>CC-CZ:</t>
  </si>
  <si>
    <t>Místo:</t>
  </si>
  <si>
    <t>Podolský potok ř. km 12,713-12,800</t>
  </si>
  <si>
    <t>Datum:</t>
  </si>
  <si>
    <t>22. 7. 2022</t>
  </si>
  <si>
    <t>Zadavatel:</t>
  </si>
  <si>
    <t>IČ:</t>
  </si>
  <si>
    <t>70890005</t>
  </si>
  <si>
    <t>Povodí Labe, státní podnik</t>
  </si>
  <si>
    <t>DIČ:</t>
  </si>
  <si>
    <t>CZ70890005</t>
  </si>
  <si>
    <t>Uchazeč:</t>
  </si>
  <si>
    <t>Vyplň údaj</t>
  </si>
  <si>
    <t>Projektant:</t>
  </si>
  <si>
    <t>15053695</t>
  </si>
  <si>
    <t>Vodní zdroje Ekomonitor spol. s r. o.</t>
  </si>
  <si>
    <t>CZ15053695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</si>
  <si>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</si>
  <si>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</si>
  <si>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</si>
  <si>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</si>
  <si>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</si>
  <si>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</si>
  <si>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</si>
  <si>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</si>
  <si>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</si>
  <si>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</si>
  <si>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</si>
  <si>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</si>
  <si>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</si>
  <si>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</si>
  <si>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</si>
  <si>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</si>
  <si>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</si>
  <si>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</si>
  <si>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</si>
  <si>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</si>
  <si>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</si>
  <si>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</si>
  <si>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</si>
  <si>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</si>
  <si>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</si>
  <si>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</si>
  <si>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</si>
  <si>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</si>
  <si>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</si>
  <si>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</si>
  <si>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</si>
  <si>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</si>
  <si>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</si>
  <si>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</si>
  <si>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</si>
  <si>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</si>
  <si>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</si>
  <si>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</si>
  <si>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</si>
  <si>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</si>
  <si>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</si>
  <si>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</si>
  <si>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</si>
  <si>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</si>
  <si>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</si>
  <si>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</si>
  <si>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</si>
  <si>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</si>
  <si>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</si>
  <si>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</si>
  <si>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</si>
  <si>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Rekontrukce koryta ř. km 12,713 - 12,726</t>
  </si>
  <si>
    <t>STA</t>
  </si>
  <si>
    <t>1</t>
  </si>
  <si>
    <t>{812a700e-3b85-4b81-89af-cfc388e6eeca}</t>
  </si>
  <si>
    <t>2</t>
  </si>
  <si>
    <t>SO 02</t>
  </si>
  <si>
    <t>Rekonstrukce koryta ř. km 12,726 - 12,770</t>
  </si>
  <si>
    <t>{4e40a961-b2e2-4aad-b54e-85d4565cb63a}</t>
  </si>
  <si>
    <t>SO 03</t>
  </si>
  <si>
    <t>Rekonstrukce koryta ř. km 12,780 - 12,800</t>
  </si>
  <si>
    <t>{9472c9e4-4fc7-4135-9b4e-e1f5399177b9}</t>
  </si>
  <si>
    <t>VRN</t>
  </si>
  <si>
    <t>Vedlejší a ostatní náklady</t>
  </si>
  <si>
    <t>{1183457e-1e39-4066-8429-c8dfb9a3eb95}</t>
  </si>
  <si>
    <t>KRYCÍ LIST SOUPISU PRACÍ</t>
  </si>
  <si>
    <t>Objekt:</t>
  </si>
  <si>
    <t>SO 01 - Rekontrukce koryta ř. km 12,713 - 12,726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</si>
  <si>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</si>
  <si>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</si>
  <si>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</si>
  <si>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</si>
  <si>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</si>
  <si>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</si>
  <si>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</si>
  <si>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</si>
  <si>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</si>
  <si>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</si>
  <si>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</si>
  <si>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</si>
  <si>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</si>
  <si>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</si>
  <si>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</si>
  <si>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</si>
  <si>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</si>
  <si>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</si>
  <si>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</si>
  <si>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</si>
  <si>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</si>
  <si>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</si>
  <si>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</si>
  <si>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</si>
  <si>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</si>
  <si>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</si>
  <si>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</si>
  <si>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</si>
  <si>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</si>
  <si>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</si>
  <si>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</si>
  <si>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</si>
  <si>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4</t>
  </si>
  <si>
    <t>673279806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</si>
  <si>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</si>
  <si>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</si>
  <si>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</si>
  <si>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https://podminky.urs.cz/item/CS_URS_2022_02/111251101</t>
  </si>
  <si>
    <t>VV</t>
  </si>
  <si>
    <t>LB - náletové dřeviny</t>
  </si>
  <si>
    <t>21,0</t>
  </si>
  <si>
    <t>Součet</t>
  </si>
  <si>
    <t>112155215-01</t>
  </si>
  <si>
    <t>Drcení ořezaných větví strojně - (štěpkování) s naložením na dopravní prostředek a odvozem drtě do 20 km a se složením o průměru větví do 100 mm</t>
  </si>
  <si>
    <t>m3</t>
  </si>
  <si>
    <t>1720066208</t>
  </si>
  <si>
    <t>0,8</t>
  </si>
  <si>
    <t>3</t>
  </si>
  <si>
    <t>115001105</t>
  </si>
  <si>
    <t>Převedení vody potrubím DN přes 300 do 600</t>
  </si>
  <si>
    <t>m</t>
  </si>
  <si>
    <t>6</t>
  </si>
  <si>
    <t>Převedení vody potrubím průměru DN přes 300 do 600</t>
  </si>
  <si>
    <t>https://podminky.urs.cz/item/CS_URS_2022_02/115001105</t>
  </si>
  <si>
    <t>převedení vody přes opravovaný úsek 12,713-12,726 - dl. 13 m - potrubí DN 400 - 2 ks</t>
  </si>
  <si>
    <t>2*13</t>
  </si>
  <si>
    <t>M</t>
  </si>
  <si>
    <t>28611148</t>
  </si>
  <si>
    <t>trubka kanalizační PVC DN 400x5000mm SN4</t>
  </si>
  <si>
    <t>8</t>
  </si>
  <si>
    <t>15*2</t>
  </si>
  <si>
    <t>5</t>
  </si>
  <si>
    <t>115101201</t>
  </si>
  <si>
    <t>Čerpání vody na dopravní výšku do 10 m průměrný přítok do 500 l/min</t>
  </si>
  <si>
    <t>hod</t>
  </si>
  <si>
    <t>10</t>
  </si>
  <si>
    <t>Čerpání vody na dopravní výšku do 10 m s uvažovaným průměrným přítokem do 500 l/min</t>
  </si>
  <si>
    <t>https://podminky.urs.cz/item/CS_URS_2022_02/115101201</t>
  </si>
  <si>
    <t xml:space="preserve">průsaky - předpoklad, v době realizace závislé na místních a klimatických podmínkách </t>
  </si>
  <si>
    <t>15*6</t>
  </si>
  <si>
    <t>115101203</t>
  </si>
  <si>
    <t>Čerpání vody na dopravní výšku do 10 m průměrný přítok přes 1 000 do 2 000 l/min</t>
  </si>
  <si>
    <t>12</t>
  </si>
  <si>
    <t>Čerpání vody na dopravní výšku do 10 m s uvažovaným průměrným přítokem přes 1 000 do 2 000 l/min</t>
  </si>
  <si>
    <t>https://podminky.urs.cz/item/CS_URS_2022_02/115101203</t>
  </si>
  <si>
    <t>čerpání běžných průtoků</t>
  </si>
  <si>
    <t>4*2</t>
  </si>
  <si>
    <t>7</t>
  </si>
  <si>
    <t>115101301</t>
  </si>
  <si>
    <t>Pohotovost čerpací soupravy pro dopravní výšku do 10 m přítok do 500 l/min</t>
  </si>
  <si>
    <t>den</t>
  </si>
  <si>
    <t>14</t>
  </si>
  <si>
    <t>Pohotovost záložní čerpací soupravy pro dopravní výšku do 10 m s uvažovaným průměrným přítokem do 500 l/min</t>
  </si>
  <si>
    <t>https://podminky.urs.cz/item/CS_URS_2022_02/115101301</t>
  </si>
  <si>
    <t>čerpání průsaků</t>
  </si>
  <si>
    <t>115101303</t>
  </si>
  <si>
    <t>Pohotovost čerpací soupravy pro dopravní výšku do 10 m přítok přes 1 000 do 2 000 l/min</t>
  </si>
  <si>
    <t>16</t>
  </si>
  <si>
    <t>Pohotovost záložní čerpací soupravy pro dopravní výšku do 10 m s uvažovaným průměrným přítokem přes 1 000 do 2 000 l/min</t>
  </si>
  <si>
    <t>https://podminky.urs.cz/item/CS_URS_2022_02/115101303</t>
  </si>
  <si>
    <t>9</t>
  </si>
  <si>
    <t>129153101</t>
  </si>
  <si>
    <t>Čištění otevřených koryt vodotečí šíře dna do 5 m hl do 2,5 m v hornině třídy těžitelnosti I skupiny 1 a 2 strojně</t>
  </si>
  <si>
    <t>1912189940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</si>
  <si>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</si>
  <si>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https://podminky.urs.cz/item/CS_URS_2022_02/129153101</t>
  </si>
  <si>
    <t>dnové sedimenty -nánosy ( viz D.01.2)</t>
  </si>
  <si>
    <t>3,2</t>
  </si>
  <si>
    <t>171153101-01</t>
  </si>
  <si>
    <t xml:space="preserve">Provizorní hrazení - zřízení a odstranění provizorního hrazení </t>
  </si>
  <si>
    <t>kpl</t>
  </si>
  <si>
    <t>720609317</t>
  </si>
  <si>
    <t>P</t>
  </si>
  <si>
    <t>Poznámka k položce:_x000D_
Provizorní hrazení - zřízení provizorního hrazení předpokládané výšky 1,0 m z vaků (pytlů) naplněných vhodnou zeminou, nebo zemní hrázky z lokálních zdrojů opatřených nepropustnou folií. Hrazení bude rozebiratelné a bude podle potřeby přemístěno na další úsek opravovaného toku. Provedení hrazení bude konzultováno se správcem vodního toku (viz PD D.01.0)</t>
  </si>
  <si>
    <t xml:space="preserve">provizorní hrazení - zřízení hrazení (hrázek) a jeho následné odstranění (přesunutí) </t>
  </si>
  <si>
    <t>11</t>
  </si>
  <si>
    <t>161151103</t>
  </si>
  <si>
    <t>Svislé přemístění výkopku z horniny třídy těžitelnosti I skupiny 1 až 3 hl výkopu přes 4 do 8 m</t>
  </si>
  <si>
    <t>-755151004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</si>
  <si>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</si>
  <si>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https://podminky.urs.cz/item/CS_URS_2022_02/161151103</t>
  </si>
  <si>
    <t>162251102</t>
  </si>
  <si>
    <t>Vodorovné přemístění přes 20 do 50 m výkopku/sypaniny z horniny třídy těžitelnosti I skupiny 1 až 3</t>
  </si>
  <si>
    <t>325086825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</si>
  <si>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</si>
  <si>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https://podminky.urs.cz/item/CS_URS_2022_02/162251102</t>
  </si>
  <si>
    <t>13</t>
  </si>
  <si>
    <t>171201231-01</t>
  </si>
  <si>
    <t>Likvidace vzniklé dřevní hmoty (štěpky) v souladu s platnou legislativou</t>
  </si>
  <si>
    <t>t</t>
  </si>
  <si>
    <t>582699358</t>
  </si>
  <si>
    <t>Poznámka k položce:_x000D_
likvidace dřevní hmoty (0,8 m3 = 0,17 t)_x000D_
- naložení, doprava, složení  místě likvidace včetně poplatků_x000D_
- likvidace bude provedena v souladu s platnou legislativou</t>
  </si>
  <si>
    <t>0,17</t>
  </si>
  <si>
    <t>181351003</t>
  </si>
  <si>
    <t>Rozprostření ornice tl vrstvy do 200 mm pl do 100 m2 v rovině nebo ve svahu do 1:5 strojně</t>
  </si>
  <si>
    <t>1521903163</t>
  </si>
  <si>
    <t>Rozprostření a urovnání ornice v rovině nebo ve svahu sklonu do 1:5 strojně při souvislé ploše do 100 m2, tl. vrstvy do 200 mm</t>
  </si>
  <si>
    <t>https://podminky.urs.cz/item/CS_URS_2022_02/181351003</t>
  </si>
  <si>
    <t>26 "LB - urovnání svahu"</t>
  </si>
  <si>
    <t>181411121</t>
  </si>
  <si>
    <t>Založení lučního trávníku výsevem pl do 1000 m2 v rovině a ve svahu do 1:5</t>
  </si>
  <si>
    <t>30</t>
  </si>
  <si>
    <t>Založení trávníku na půdě předem připravené plochy do 1000 m2 výsevem včetně utažení lučního v rovině nebo na svahu do 1:5</t>
  </si>
  <si>
    <t>https://podminky.urs.cz/item/CS_URS_2022_02/181411121</t>
  </si>
  <si>
    <t>26</t>
  </si>
  <si>
    <t>00572472</t>
  </si>
  <si>
    <t>osivo směs travní krajinná-rovinná</t>
  </si>
  <si>
    <t>kg</t>
  </si>
  <si>
    <t>32</t>
  </si>
  <si>
    <t>26*0,025</t>
  </si>
  <si>
    <t>17</t>
  </si>
  <si>
    <t>182303111</t>
  </si>
  <si>
    <t>Doplnění zeminy nebo substrátu na travnatých plochách tl do 50 mm rovina v rovinně a svahu do 1:5</t>
  </si>
  <si>
    <t>34</t>
  </si>
  <si>
    <t>Doplnění zeminy nebo substrátu na travnatých plochách tloušťky do 50 mm v rovině nebo na svahu do 1:5</t>
  </si>
  <si>
    <t>https://podminky.urs.cz/item/CS_URS_2022_02/182303111</t>
  </si>
  <si>
    <t>18</t>
  </si>
  <si>
    <t>10371500</t>
  </si>
  <si>
    <t>substrát pro trávníky VL</t>
  </si>
  <si>
    <t>36</t>
  </si>
  <si>
    <t>26*0,05</t>
  </si>
  <si>
    <t>19</t>
  </si>
  <si>
    <t>183101121</t>
  </si>
  <si>
    <t>Hloubení jamek bez výměny půdy zeminy tř 1 až 4 obj přes 0,4 do 1 m3 v rovině a svahu do 1:5</t>
  </si>
  <si>
    <t>kus</t>
  </si>
  <si>
    <t>38</t>
  </si>
  <si>
    <t>Hloubení jamek pro vysazování rostlin v zemině tř.1 až 4 bez výměny půdy  v rovině nebo na svahu do 1:5, objemu přes 0,40 do 1,00 m3</t>
  </si>
  <si>
    <t>https://podminky.urs.cz/item/CS_URS_2022_02/183101121</t>
  </si>
  <si>
    <t>20</t>
  </si>
  <si>
    <t>184102114</t>
  </si>
  <si>
    <t>Výsadba dřeviny s balem D přes 0,4 do 0,5 m do jamky se zalitím v rovině a svahu do 1:5</t>
  </si>
  <si>
    <t>40</t>
  </si>
  <si>
    <t>Výsadba dřeviny s balem do předem vyhloubené jamky se zalitím  v rovině nebo na svahu do 1:5, při průměru balu přes 400 do 500 mm</t>
  </si>
  <si>
    <t>https://podminky.urs.cz/item/CS_URS_2022_02/184102114</t>
  </si>
  <si>
    <t>02650-01</t>
  </si>
  <si>
    <t>Vrba bílá /Salix alba/ - keřovitá forma, 20 - 30 cm</t>
  </si>
  <si>
    <t>42</t>
  </si>
  <si>
    <t>keř s balem-kontejner 5 l</t>
  </si>
  <si>
    <t>22</t>
  </si>
  <si>
    <t>02650-02</t>
  </si>
  <si>
    <t>Vrba jíva /Salix caprea/ keřovitá forma, 125 - 150 cm</t>
  </si>
  <si>
    <t>44</t>
  </si>
  <si>
    <t>keř s balem -kontejner 10 l</t>
  </si>
  <si>
    <t>23</t>
  </si>
  <si>
    <t>184215111</t>
  </si>
  <si>
    <t>Ukotvení kmene dřevin jedním kůlem D do 0,1 m dl do 1 m</t>
  </si>
  <si>
    <t>46</t>
  </si>
  <si>
    <t>Ukotvení dřeviny kůly jedním kůlem, délky do 1 m</t>
  </si>
  <si>
    <t>https://podminky.urs.cz/item/CS_URS_2022_02/184215111</t>
  </si>
  <si>
    <t>ukotvení keře - vrba bílá</t>
  </si>
  <si>
    <t>24</t>
  </si>
  <si>
    <t>60591251</t>
  </si>
  <si>
    <t>kůl vyvazovací dřevěný impregnovaný D 8cm dl 1,5m</t>
  </si>
  <si>
    <t>48</t>
  </si>
  <si>
    <t>25</t>
  </si>
  <si>
    <t>184215112</t>
  </si>
  <si>
    <t>Ukotvení kmene dřevin jedním kůlem D do 0,1 m dl přes 1 do 2 m</t>
  </si>
  <si>
    <t>50</t>
  </si>
  <si>
    <t>Ukotvení dřeviny kůly jedním kůlem, délky přes 1 do 2 m</t>
  </si>
  <si>
    <t>https://podminky.urs.cz/item/CS_URS_2022_02/184215112</t>
  </si>
  <si>
    <t>ukotvení keře - vrba jíva</t>
  </si>
  <si>
    <t>60591255</t>
  </si>
  <si>
    <t>kůl vyvazovací dřevěný impregnovaný D 8cm dl 2,5m</t>
  </si>
  <si>
    <t>52</t>
  </si>
  <si>
    <t>27</t>
  </si>
  <si>
    <t>184215411</t>
  </si>
  <si>
    <t>Zhotovení závlahové mísy dřevin D do 0,5 m v rovině nebo na svahu do 1:5</t>
  </si>
  <si>
    <t>54</t>
  </si>
  <si>
    <t>Zhotovení závlahové mísy u solitérních dřevin v rovině nebo na svahu do 1:5, o průměru mísy do 0,5 m</t>
  </si>
  <si>
    <t>https://podminky.urs.cz/item/CS_URS_2022_02/184215411</t>
  </si>
  <si>
    <t>28</t>
  </si>
  <si>
    <t>184501121</t>
  </si>
  <si>
    <t>Zhotovení obalu z juty v jedné vrstvě v rovině a svahu do 1:5</t>
  </si>
  <si>
    <t>56</t>
  </si>
  <si>
    <t>Zhotovení obalu kmene a spodních částí větví stromu z juty  v jedné vrstvě v rovině nebo na svahu do 1:5</t>
  </si>
  <si>
    <t>https://podminky.urs.cz/item/CS_URS_2022_02/184501121</t>
  </si>
  <si>
    <t>ochrana vysazených dřevin mechanickou zábranou(značkování psů a pod.)</t>
  </si>
  <si>
    <t>1,5*0,8*3</t>
  </si>
  <si>
    <t>29</t>
  </si>
  <si>
    <t>184801121</t>
  </si>
  <si>
    <t>Ošetřování vysazených dřevin soliterních v rovině a svahu do 1:5</t>
  </si>
  <si>
    <t>60</t>
  </si>
  <si>
    <t>Ošetření vysazených dřevin  solitérních v rovině nebo na svahu do 1:5</t>
  </si>
  <si>
    <t>https://podminky.urs.cz/item/CS_URS_2022_02/184801121</t>
  </si>
  <si>
    <t>ošetření dřevin - srovnávací řez po výsadbě, hnojení Cererit</t>
  </si>
  <si>
    <t>184816111</t>
  </si>
  <si>
    <t>Hnojení sazenic průmyslovými hnojivy do 0,25 kg k jedné sazenici</t>
  </si>
  <si>
    <t>1717460658</t>
  </si>
  <si>
    <t>Hnojení sazenic  průmyslovými hnojivy v množství do 0,25 kg k jedné sazenici</t>
  </si>
  <si>
    <t>https://podminky.urs.cz/item/CS_URS_2022_02/184816111</t>
  </si>
  <si>
    <t>Poznámka k položce:_x000D_
- např. tabletové hnojivo SILVAMIX forte _x000D_
dávkování:_x000D_
- 3 ks / keř _x000D_
- 6 ks / strom_x000D_
(1 tableta = cca 10 g)</t>
  </si>
  <si>
    <t>31</t>
  </si>
  <si>
    <t>25191155</t>
  </si>
  <si>
    <t>hnojivo průmyslové</t>
  </si>
  <si>
    <t>-1839460963</t>
  </si>
  <si>
    <t>Poznámka k položce:_x000D_
doporučené množství 0,25 kg/kus</t>
  </si>
  <si>
    <t>1*0,01 'Přepočtené koeficientem množství</t>
  </si>
  <si>
    <t>231-01</t>
  </si>
  <si>
    <t>Následná péče o vysazené dřeviny</t>
  </si>
  <si>
    <t>soubor</t>
  </si>
  <si>
    <t>58</t>
  </si>
  <si>
    <t>Poznámka k položce:_x000D_
Následná péče o vysazené dřeviny - péče po dobu 5 let. Zálivka v době vegetace (2x měsíčně, v době sucha 4xměsíčně), výchovný řez, v případě úhynu dřeviny náhradní výsadba.</t>
  </si>
  <si>
    <t>1 "následná péče o výsadbu jív po dobu 5 let"</t>
  </si>
  <si>
    <t>Vodorovné konstrukce</t>
  </si>
  <si>
    <t>33</t>
  </si>
  <si>
    <t>457541111</t>
  </si>
  <si>
    <t>Filtrační vrstvy ze štěrkodrti bez zhutnění frakce od 0 až 22 do 0 až 63 mm</t>
  </si>
  <si>
    <t>62</t>
  </si>
  <si>
    <t>Filtrační vrstvy jakékoliv tloušťky a sklonu  ze štěrkodrti bez zhutnění, frakce od 0-22 do 0-63 mm</t>
  </si>
  <si>
    <t>https://podminky.urs.cz/item/CS_URS_2022_02/457541111</t>
  </si>
  <si>
    <t>filtrační vrstva pod novou dlažbu, tl. 100 mm (viz D.01.0)</t>
  </si>
  <si>
    <t>(2,6+9,02)*0,1</t>
  </si>
  <si>
    <t>464511122</t>
  </si>
  <si>
    <t>Pohoz z kamene záhozového hmotnosti do 200 kg z terénu</t>
  </si>
  <si>
    <t>64</t>
  </si>
  <si>
    <t>Pohoz dna nebo svahů jakékoliv tloušťky  z kamene záhozového z terénu, hmotnosti jednotlivých kamenů do 200 kg</t>
  </si>
  <si>
    <t>https://podminky.urs.cz/item/CS_URS_2022_02/464511122</t>
  </si>
  <si>
    <t>vyplnění dutin kamenným záhozem v množství 0,1 m3/bm (viz D.01.2)</t>
  </si>
  <si>
    <t>1,3</t>
  </si>
  <si>
    <t>35</t>
  </si>
  <si>
    <t>465921121</t>
  </si>
  <si>
    <t>Oprava dlažeb z betonových desek do 90 kg na sucho s vyplněním spár do 20 m2 tl přes 100 do 150 mm</t>
  </si>
  <si>
    <t>66</t>
  </si>
  <si>
    <t>Oprava dlažeb z betonových desek a tvárnic  na sucho, o ploše opravovaných míst do 20 m2 jednotlivě hmotnosti jednotlivých desek nebo tvárnic do 90 kg s vyplněním spár těženým kamenivem, drnem nebo ornicí s osetím, tl. desek přes 100 do 150 mm</t>
  </si>
  <si>
    <t>https://podminky.urs.cz/item/CS_URS_2022_02/465921121</t>
  </si>
  <si>
    <t>Poznámka k položce:_x000D_
- včetně případného seříznutí dlažby</t>
  </si>
  <si>
    <t>oprava opevnění dlažba na sucho (viz  D.01.2)</t>
  </si>
  <si>
    <t>dno -přeskládání, v rozsahu 25%</t>
  </si>
  <si>
    <t>3,3</t>
  </si>
  <si>
    <t>dno - doplnění dlažby, v rozsahu 20% s dodáním nové dlažby stejných rozměrů</t>
  </si>
  <si>
    <t>2,6</t>
  </si>
  <si>
    <t>svahy - přeskládání, v rozsahu 30%</t>
  </si>
  <si>
    <t>13,3</t>
  </si>
  <si>
    <t>svahy - doplnění, v rozsahu 20% s dodáním nové dlažby stejných rozměrů</t>
  </si>
  <si>
    <t>9,2</t>
  </si>
  <si>
    <t>465921121-01</t>
  </si>
  <si>
    <t>deska meliorační TBM 50/50/10</t>
  </si>
  <si>
    <t>68</t>
  </si>
  <si>
    <t>Poznámka k položce:_x000D_
500/500/100 mm</t>
  </si>
  <si>
    <t>doplnění dlažby - (2,6+9,02)/0,25*1,2 = 55,77, tj. 56 ks</t>
  </si>
  <si>
    <t>Úpravy povrchů, podlahy a osazování výplní</t>
  </si>
  <si>
    <t>37</t>
  </si>
  <si>
    <t>636395251</t>
  </si>
  <si>
    <t>Vyplnění spár dlažby z betonových tvárnic kamenivem nebo ornicí hl do 70 mm</t>
  </si>
  <si>
    <t>70</t>
  </si>
  <si>
    <t>Vyplnění spár dosavadních dlažeb  těženým kamenivem, drnem nebo ornicí s osetím s vyčištěním spár na hloubky do 70 mm, dlažby z betonových tvárnic</t>
  </si>
  <si>
    <t>https://podminky.urs.cz/item/CS_URS_2022_02/636395251</t>
  </si>
  <si>
    <t>očištění dlažby a spár</t>
  </si>
  <si>
    <t>27,3</t>
  </si>
  <si>
    <t>Ostatní konstrukce a práce, bourání</t>
  </si>
  <si>
    <t>938903112</t>
  </si>
  <si>
    <t>Vysekání spár hl do 70 mm v dlažbě z betonových desek</t>
  </si>
  <si>
    <t>72</t>
  </si>
  <si>
    <t>Dokončovací práce na dosavadních konstrukcích  vysekání spár s očištěním zdiva nebo dlažby, s naložením suti na dopravní prostředek nebo s odklizením na hromady do vzdálenosti 50 m při hloubce spáry do 70 mm v dlažbě z betonových desek</t>
  </si>
  <si>
    <t>https://podminky.urs.cz/item/CS_URS_2022_02/938903112</t>
  </si>
  <si>
    <t>39</t>
  </si>
  <si>
    <t>985131111</t>
  </si>
  <si>
    <t>Očištění ploch stěn, rubu kleneb a podlah tlakovou vodou</t>
  </si>
  <si>
    <t>74</t>
  </si>
  <si>
    <t>https://podminky.urs.cz/item/CS_URS_2022_02/985131111</t>
  </si>
  <si>
    <t>998</t>
  </si>
  <si>
    <t>Přesun hmot</t>
  </si>
  <si>
    <t>998231311</t>
  </si>
  <si>
    <t>Přesun hmot pro sadovnické a krajinářské úpravy vodorovně do 5000 m</t>
  </si>
  <si>
    <t>76</t>
  </si>
  <si>
    <t>Přesun hmot pro sadovnické a krajinářské úpravy - strojně dopravní vzdálenost do 5000 m</t>
  </si>
  <si>
    <t>https://podminky.urs.cz/item/CS_URS_2022_02/998231311</t>
  </si>
  <si>
    <t>0,333</t>
  </si>
  <si>
    <t>41</t>
  </si>
  <si>
    <t>998332011</t>
  </si>
  <si>
    <t>Přesun hmot pro úpravy vodních toků a kanály</t>
  </si>
  <si>
    <t>78</t>
  </si>
  <si>
    <t>Přesun hmot pro úpravy vodních toků a kanály, hráze rybníků apod.  dopravní vzdálenost do 500 m</t>
  </si>
  <si>
    <t>https://podminky.urs.cz/item/CS_URS_2022_02/998332011</t>
  </si>
  <si>
    <t>10,681</t>
  </si>
  <si>
    <t>SO 02 - Rekonstrukce koryta ř. km 12,726 - 12,770</t>
  </si>
  <si>
    <t xml:space="preserve">    2 - Zakládání</t>
  </si>
  <si>
    <t xml:space="preserve">    3 - Svislé a kompletní konstrukce</t>
  </si>
  <si>
    <t xml:space="preserve">    8 - Trubní vedení</t>
  </si>
  <si>
    <t xml:space="preserve">    997 - Přesun sutě</t>
  </si>
  <si>
    <t>-838079669</t>
  </si>
  <si>
    <t>náletové dřeviny</t>
  </si>
  <si>
    <t>32,3</t>
  </si>
  <si>
    <t>živý plot</t>
  </si>
  <si>
    <t>-256704896</t>
  </si>
  <si>
    <t>2,0</t>
  </si>
  <si>
    <t>112101102</t>
  </si>
  <si>
    <t>Odstranění stromů listnatých průměru kmene přes 300 do 500 mm</t>
  </si>
  <si>
    <t>Odstranění stromů s odřezáním kmene a s odvětvením listnatých, průměru kmene přes 300 do 500 mm</t>
  </si>
  <si>
    <t>https://podminky.urs.cz/item/CS_URS_2022_02/112101102</t>
  </si>
  <si>
    <t>lípa, vrba</t>
  </si>
  <si>
    <t>1+1</t>
  </si>
  <si>
    <t>112101101</t>
  </si>
  <si>
    <t>Odstranění stromů listnatých průměru kmene přes 100 do 300 mm</t>
  </si>
  <si>
    <t>Odstranění stromů s odřezáním kmene a s odvětvením listnatých, průměru kmene přes 100 do 300 mm</t>
  </si>
  <si>
    <t>https://podminky.urs.cz/item/CS_URS_2022_02/112101101</t>
  </si>
  <si>
    <t>třešeň</t>
  </si>
  <si>
    <t>112101121</t>
  </si>
  <si>
    <t>Odstranění stromů jehličnatých průměru kmene přes 100 do 300 mm</t>
  </si>
  <si>
    <t>Odstranění stromů s odřezáním kmene a s odvětvením jehličnatých bez odkornění, průměru kmene přes 100 do 300 mm</t>
  </si>
  <si>
    <t>https://podminky.urs.cz/item/CS_URS_2022_02/112101121</t>
  </si>
  <si>
    <t>smrky</t>
  </si>
  <si>
    <t>112201112</t>
  </si>
  <si>
    <t>Odstranění pařezů D přes 0,2 do 0,3 m v rovině a svahu do 1:5 s odklizením do 20 m a zasypáním jámy</t>
  </si>
  <si>
    <t>-210366763</t>
  </si>
  <si>
    <t>Odstranění pařezu v rovině nebo na svahu do 1:5 o průměru pařezu na řezné ploše přes 200 do 300 mm</t>
  </si>
  <si>
    <t>https://podminky.urs.cz/item/CS_URS_2022_02/112201112</t>
  </si>
  <si>
    <t>smrky, třešeň</t>
  </si>
  <si>
    <t>2+1</t>
  </si>
  <si>
    <t>112201114</t>
  </si>
  <si>
    <t>Odstranění pařezů D přes 0,4 do 0,5 m v rovině a svahu do 1:5 s odklizením do 20 m a zasypáním jámy</t>
  </si>
  <si>
    <t>-1383583285</t>
  </si>
  <si>
    <t>Odstranění pařezu v rovině nebo na svahu do 1:5 o průměru pařezu na řezné ploše přes 400 do 500 mm</t>
  </si>
  <si>
    <t>https://podminky.urs.cz/item/CS_URS_2022_02/112201114</t>
  </si>
  <si>
    <t>114203202</t>
  </si>
  <si>
    <t>Očištění lomového kamene nebo betonových tvárnic od malty</t>
  </si>
  <si>
    <t>Očištění lomového kamene nebo betonových tvárnic získaných při rozebrání dlažeb, záhozů, rovnanin a soustřeďovacích staveb od malty</t>
  </si>
  <si>
    <t>https://podminky.urs.cz/item/CS_URS_2022_02/114203202</t>
  </si>
  <si>
    <t xml:space="preserve">očištění kvádrů vybouraných z opěrných zdí </t>
  </si>
  <si>
    <t>28,4+5,7</t>
  </si>
  <si>
    <t>114203301</t>
  </si>
  <si>
    <t>Třídění lomového kamene nebo betonových tvárnic podle druhu, velikosti nebo tvaru</t>
  </si>
  <si>
    <t>Třídění lomového kamene nebo betonových tvárnic získaných při rozebrání dlažeb, záhozů, rovnanin a soustřeďovacích staveb podle druhu, velikosti nebo tvaru</t>
  </si>
  <si>
    <t>https://podminky.urs.cz/item/CS_URS_2022_02/114203301</t>
  </si>
  <si>
    <t>34,1</t>
  </si>
  <si>
    <t>115001102</t>
  </si>
  <si>
    <t>Převedení vody potrubím DN přes 100 do 150</t>
  </si>
  <si>
    <t>Převedení vody potrubím průměru DN přes 100 do 150</t>
  </si>
  <si>
    <t>https://podminky.urs.cz/item/CS_URS_2022_02/115001102</t>
  </si>
  <si>
    <t>provizorní přepojení dešťových výústí - propoj do potrubí vodního toku, viz D.02.2</t>
  </si>
  <si>
    <t>beton DN 150 - 2x</t>
  </si>
  <si>
    <t>5+5</t>
  </si>
  <si>
    <t>PVC DN 150 - 1x</t>
  </si>
  <si>
    <t>PVC DN 50 - 1x</t>
  </si>
  <si>
    <t>28611134</t>
  </si>
  <si>
    <t>trubka kanalizační PVC DN 160x5000mm SN4</t>
  </si>
  <si>
    <t>3*6</t>
  </si>
  <si>
    <t>115001103</t>
  </si>
  <si>
    <t>Převedení vody potrubím DN přes 150 do 250</t>
  </si>
  <si>
    <t>Převedení vody potrubím průměru DN přes 150 do 250</t>
  </si>
  <si>
    <t>https://podminky.urs.cz/item/CS_URS_2022_02/115001103</t>
  </si>
  <si>
    <t>beton DN 200 - 1x</t>
  </si>
  <si>
    <t>28611139</t>
  </si>
  <si>
    <t>trubka kanalizační PVC DN 200x5000mm SN4</t>
  </si>
  <si>
    <t>převedení vody přes opravovaný úsek 12,726 -12,770, rozdělení na dva úseky , přesun potrubí, viz PD TZ AB a D.02.0</t>
  </si>
  <si>
    <t>dílčí úsek 12,726-12,770- dl. 44 m - potrubí DN 400 - 2 x</t>
  </si>
  <si>
    <t>2*44</t>
  </si>
  <si>
    <t>dílčí úsek ř. km 12,740- 12,770, dl.30, DN 600 - 2x</t>
  </si>
  <si>
    <t>2*30</t>
  </si>
  <si>
    <t>28611151</t>
  </si>
  <si>
    <t>trubka kanalizační PVC DN 500x5000mm SN4</t>
  </si>
  <si>
    <t>dílčí úsek ř. km 12,740- 12,770, dl.30, DN 600 - předpoklad postupu prací po úsecích 8 m, přesun potrubí</t>
  </si>
  <si>
    <t>2*14</t>
  </si>
  <si>
    <t>75*6</t>
  </si>
  <si>
    <t>čerpání běžných průtoků při přesunu potrubí, předpoklad DN 600 4x4h, DN 400 10x2 h</t>
  </si>
  <si>
    <t>4*4+10*2</t>
  </si>
  <si>
    <t>75</t>
  </si>
  <si>
    <t>121151103</t>
  </si>
  <si>
    <t>Sejmutí ornice plochy do 100 m2 tl vrstvy do 200 mm strojně</t>
  </si>
  <si>
    <t>1997719651</t>
  </si>
  <si>
    <t>Sejmutí ornice strojně při souvislé ploše do 100 m2, tl. vrstvy do 200 mm</t>
  </si>
  <si>
    <t>https://podminky.urs.cz/item/CS_URS_2022_02/121151103</t>
  </si>
  <si>
    <t>sejmutí ornice, tl. 150 mm  - D.02.3.1, D.02.3.2</t>
  </si>
  <si>
    <t xml:space="preserve">ř.km 12,776 50 - 12,770 00 - délka úseku 3,5 m </t>
  </si>
  <si>
    <t>1,07*3,5+0,97*3,5</t>
  </si>
  <si>
    <t>ř. km 12,750 50 - 12,766 50 - délka úseku 16 m</t>
  </si>
  <si>
    <t>2,5*16+0,8*16</t>
  </si>
  <si>
    <t>ř. km 12,741 40 - 12,750 50 - délka úseku 9,1 m</t>
  </si>
  <si>
    <t>2,5*9,1+1,15*9,1</t>
  </si>
  <si>
    <t>ř. km 12,735 00 - 12,741 40 - délka úseku 6,4 m</t>
  </si>
  <si>
    <t>2,5*6,4+2,5*6,4</t>
  </si>
  <si>
    <t>ř. km 12,726 00 - 12,729 30 - délka 3,3 m</t>
  </si>
  <si>
    <t>ř. km 12,729 30 - 12,735 00 - délka 5,7 m -spádový stupeň (D.02.5.1, D.02.5.2)</t>
  </si>
  <si>
    <t>2,5*3,3+3*3,3</t>
  </si>
  <si>
    <t>132154203-01</t>
  </si>
  <si>
    <t>Hloubení zapažených i nezapažených rýh šířky přes 600 do 2 000 mm strojně s urovnáním dna do předepsaného profilu a spádu v hornině třídy těžitelnosti I skupiny 1 a 2 do 100 m3</t>
  </si>
  <si>
    <t>111140202</t>
  </si>
  <si>
    <t>výkop pro betonovou patku a odvodnění opěrné zdi  - D.02.3.2</t>
  </si>
  <si>
    <t>1,85*3,5</t>
  </si>
  <si>
    <t>7,15*16</t>
  </si>
  <si>
    <t>6,9*9,1</t>
  </si>
  <si>
    <t>10,85*6,4</t>
  </si>
  <si>
    <t>0,15*3,3</t>
  </si>
  <si>
    <t>2,5*3,2*4*2+4,1*3,1*0,95+1,25*4,6*1,2+4,3*3*1,5</t>
  </si>
  <si>
    <t>výkop pro založení opevnění dna</t>
  </si>
  <si>
    <t>94,8*0,2</t>
  </si>
  <si>
    <t>153112131-01</t>
  </si>
  <si>
    <t>Zajištění stability svahu pro potřeby provádění prací po dobu realizace stavby</t>
  </si>
  <si>
    <t>ř. km 12,729 30 PB - dočasné zajištění svahu svislým pažením se vzpěrami, zřízení a odstranění, viz PD D.02.5.2</t>
  </si>
  <si>
    <t>705034368</t>
  </si>
  <si>
    <t>provizorní hrazení - zřízení hrazení (hrázek) a jeho následné odstranění (přesunutí) , rozdělení na dílčí úseky</t>
  </si>
  <si>
    <t>719186527</t>
  </si>
  <si>
    <t>102,325</t>
  </si>
  <si>
    <t>1894327764</t>
  </si>
  <si>
    <t xml:space="preserve">přebytečný výkop </t>
  </si>
  <si>
    <t>3,5*0,7+16*2,4+9,1*2,55+6,4*3+47,971+18,96</t>
  </si>
  <si>
    <t>odvrtaná zemina - pilotová stěna</t>
  </si>
  <si>
    <t>86,928+9,96</t>
  </si>
  <si>
    <t>162201411</t>
  </si>
  <si>
    <t>Vodorovné přemístění kmenů stromů listnatých do 1 km D kmene přes 100 do 300 mm</t>
  </si>
  <si>
    <t>Vodorovné přemístění větví, kmenů nebo pařezů s naložením, složením a dopravou do 1000 m kmenů stromů listnatých, průměru přes 100 do 300 mm</t>
  </si>
  <si>
    <t>https://podminky.urs.cz/item/CS_URS_2022_02/162201411</t>
  </si>
  <si>
    <t>162201412</t>
  </si>
  <si>
    <t>Vodorovné přemístění kmenů stromů listnatých do 1 km D kmene přes 300 do 500 mm</t>
  </si>
  <si>
    <t>Vodorovné přemístění větví, kmenů nebo pařezů s naložením, složením a dopravou do 1000 m kmenů stromů listnatých, průměru přes 300 do 500 mm</t>
  </si>
  <si>
    <t>https://podminky.urs.cz/item/CS_URS_2022_02/162201412</t>
  </si>
  <si>
    <t>162201415</t>
  </si>
  <si>
    <t>Vodorovné přemístění kmenů stromů jehličnatých do 1 km D kmene přes 100 do 300 mm</t>
  </si>
  <si>
    <t>Vodorovné přemístění větví, kmenů nebo pařezů s naložením, složením a dopravou do 1000 m kmenů stromů jehličnatých, průměru přes 100 do 300 mm</t>
  </si>
  <si>
    <t>https://podminky.urs.cz/item/CS_URS_2022_02/162201415</t>
  </si>
  <si>
    <t>167151111</t>
  </si>
  <si>
    <t>Nakládání výkopku z hornin třídy těžitelnosti I skupiny 1 až 3 přes 100 m3</t>
  </si>
  <si>
    <t>346004347</t>
  </si>
  <si>
    <t>Nakládání, skládání a překládání neulehlého výkopku nebo sypaniny strojně nakládání, množství přes 100 m3, z hornin třídy těžitelnosti I, skupiny 1 až 3</t>
  </si>
  <si>
    <t>https://podminky.urs.cz/item/CS_URS_2022_02/167151111</t>
  </si>
  <si>
    <t>247,074</t>
  </si>
  <si>
    <t>162351103</t>
  </si>
  <si>
    <t>Vodorovné přemístění přes 50 do 500 m výkopku/sypaniny z horniny třídy těžitelnosti I skupiny 1 až 3</t>
  </si>
  <si>
    <t>-552711031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</si>
  <si>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</si>
  <si>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https://podminky.urs.cz/item/CS_URS_2022_02/162351103</t>
  </si>
  <si>
    <t xml:space="preserve">uložení přebytečné zeminy </t>
  </si>
  <si>
    <t>162751113</t>
  </si>
  <si>
    <t>Vodorovné přemístění přes 5 000 do 6000 m výkopku/sypaniny z horniny třídy těžitelnosti I skupiny 1 až 3</t>
  </si>
  <si>
    <t>-2078638903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</si>
  <si>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</si>
  <si>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https://podminky.urs.cz/item/CS_URS_2022_02/162751113</t>
  </si>
  <si>
    <t>uložení přebytečné zeminy - odvoz do místa likvidace (předpoklad do 6 km)</t>
  </si>
  <si>
    <t>171201211-01</t>
  </si>
  <si>
    <t>Likvidace stavebního odpadu - zeminy a kameniva v souladu s platnou legislativou</t>
  </si>
  <si>
    <t>Poznámka k položce:_x000D_
- přesun, složení, poplatky_x000D_
- likvidace stavebního odpadu v souladu s platnou legislativou</t>
  </si>
  <si>
    <t>(228,114+18,96)*2</t>
  </si>
  <si>
    <t>1653209784</t>
  </si>
  <si>
    <t>Poznámka k položce:_x000D_
likvidace dřevní hmoty (2,0 m3 = 0,42 t)_x000D_
- naložení, doprava, složení  místě likvidace včetně poplatků_x000D_
- likvidace bude provedena v souladu s platnou legislativou</t>
  </si>
  <si>
    <t>likvidace v specializované provozovně (2,0 m3 = 0,42 t), viz PD D.02.0</t>
  </si>
  <si>
    <t>0,42</t>
  </si>
  <si>
    <t>174151101</t>
  </si>
  <si>
    <t>Zásyp jam, šachet rýh nebo kolem objektů sypaninou se zhutněním</t>
  </si>
  <si>
    <t>-1472087415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</si>
  <si>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</si>
  <si>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</si>
  <si>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zpětný zásyp se zhutněním po vrstvách max tl. 300mm na min PS 95%</t>
  </si>
  <si>
    <t>1,15*3,5+4,75*16+4,35*9,1+7,85*6,4+102,325-47,971</t>
  </si>
  <si>
    <t>175151101</t>
  </si>
  <si>
    <t>Obsypání potrubí strojně sypaninou bez prohození, uloženou do 3 m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</si>
  <si>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</si>
  <si>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https://podminky.urs.cz/item/CS_URS_2022_02/175151101</t>
  </si>
  <si>
    <t>zásyp filtrační vrstvy - DK 32-63, délka 70 m</t>
  </si>
  <si>
    <t>0,2*1,1*70</t>
  </si>
  <si>
    <t>58343959</t>
  </si>
  <si>
    <t>kamenivo drcené hrubé frakce 32/63</t>
  </si>
  <si>
    <t>15,4*1,9</t>
  </si>
  <si>
    <t>181351103</t>
  </si>
  <si>
    <t>Rozprostření ornice tl vrstvy do 200 mm pl přes 100 do 500 m2 v rovině nebo ve svahu do 1:5 strojně</t>
  </si>
  <si>
    <t>-2047989782</t>
  </si>
  <si>
    <t>Rozprostření a urovnání ornice v rovině nebo ve svahu sklonu do 1:5 strojně při souvislé ploše přes 100 do 500 m2, tl. vrstvy do 200 mm</t>
  </si>
  <si>
    <t>https://podminky.urs.cz/item/CS_URS_2022_02/181351103</t>
  </si>
  <si>
    <t>rozprostření ornice, tl. 150 mm  - D.02.3.1, D.02.3.2</t>
  </si>
  <si>
    <t>181411131</t>
  </si>
  <si>
    <t>Založení parkového trávníku výsevem pl do 1000 m2 v rovině a ve svahu do 1:5</t>
  </si>
  <si>
    <t>-1143089521</t>
  </si>
  <si>
    <t>Založení trávníku na půdě předem připravené plochy do 1000 m2 výsevem včetně utažení parkového v rovině nebo na svahu do 1:5</t>
  </si>
  <si>
    <t>https://podminky.urs.cz/item/CS_URS_2022_02/181411131</t>
  </si>
  <si>
    <t>143,305</t>
  </si>
  <si>
    <t>00572410</t>
  </si>
  <si>
    <t>osivo směs travní parková</t>
  </si>
  <si>
    <t>414875345</t>
  </si>
  <si>
    <t>143,305*0,025 'Přepočtené koeficientem množství</t>
  </si>
  <si>
    <t>80</t>
  </si>
  <si>
    <t>úprava břehů a svahů, ohumusování tl.50mm, viz D.02.3.1, D.02.3.2, D.02.5.1, D.02.5.2</t>
  </si>
  <si>
    <t>82</t>
  </si>
  <si>
    <t>143,305*0,058</t>
  </si>
  <si>
    <t>43</t>
  </si>
  <si>
    <t>84</t>
  </si>
  <si>
    <t>Hloubení jamek pro vysazování rostlin v zemině tř.1 až 4 bez výměny půdy v rovině nebo na svahu do 1:5, objemu přes 0,40 do 1,00 m3</t>
  </si>
  <si>
    <t>86</t>
  </si>
  <si>
    <t>Výsadba dřeviny s balem do předem vyhloubené jamky se zalitím v rovině nebo na svahu do 1:5, při průměru balu přes 400 do 500 mm</t>
  </si>
  <si>
    <t>45</t>
  </si>
  <si>
    <t>88</t>
  </si>
  <si>
    <t>keř s balem, kontejner 5 l</t>
  </si>
  <si>
    <t>90</t>
  </si>
  <si>
    <t>keř s balem (kontejner 10 l)</t>
  </si>
  <si>
    <t>47</t>
  </si>
  <si>
    <t>02650-03</t>
  </si>
  <si>
    <t>Muchovník stromový "Robin hill" /Amelanchier arborea/ strom forma, 125 - 150 cm</t>
  </si>
  <si>
    <t>92</t>
  </si>
  <si>
    <t>stromek s balem (kontejner 50 l)</t>
  </si>
  <si>
    <t>02650-04</t>
  </si>
  <si>
    <t>Hloh obecný " Pauĺs Scarlet" /Crataegus laevigata/, stromová forma, 1,7-2,0 m</t>
  </si>
  <si>
    <t>94</t>
  </si>
  <si>
    <t>stromek s balem (kontejner 5 l)</t>
  </si>
  <si>
    <t>49</t>
  </si>
  <si>
    <t>96</t>
  </si>
  <si>
    <t>vrba bílá</t>
  </si>
  <si>
    <t>98</t>
  </si>
  <si>
    <t>51</t>
  </si>
  <si>
    <t>100</t>
  </si>
  <si>
    <t>102</t>
  </si>
  <si>
    <t xml:space="preserve">vrba </t>
  </si>
  <si>
    <t>muchovník, hloh</t>
  </si>
  <si>
    <t>2*3+2*3</t>
  </si>
  <si>
    <t>53</t>
  </si>
  <si>
    <t>184215132</t>
  </si>
  <si>
    <t>Ukotvení kmene dřevin třemi kůly D do 0,1 m dl přes 1 do 2 m</t>
  </si>
  <si>
    <t>104</t>
  </si>
  <si>
    <t>Ukotvení dřeviny kůly třemi kůly, délky přes 1 do 2 m</t>
  </si>
  <si>
    <t>https://podminky.urs.cz/item/CS_URS_2022_02/184215132</t>
  </si>
  <si>
    <t>2+2</t>
  </si>
  <si>
    <t>184215311</t>
  </si>
  <si>
    <t>Ukotvení dřeviny textilnímy popruhy a ocelovými lanky do zeminy tř. 1 až 4 obvodu kmene do 250 mm</t>
  </si>
  <si>
    <t>106</t>
  </si>
  <si>
    <t>Ukotvení dřeviny nadzemním kotvením za kmen pomocí textilních popruhů a ocelových lanek do volné zeminy tř. 1 až 4, obvodu kmene do 250 mm</t>
  </si>
  <si>
    <t>https://podminky.urs.cz/item/CS_URS_2022_02/184215311</t>
  </si>
  <si>
    <t>55</t>
  </si>
  <si>
    <t>108</t>
  </si>
  <si>
    <t>110</t>
  </si>
  <si>
    <t>Zhotovení obalu kmene a spodních částí větví stromu z juty v jedné vrstvě v rovině nebo na svahu do 1:5</t>
  </si>
  <si>
    <t>mechanická ochrana výsadby</t>
  </si>
  <si>
    <t>1,5*0,8*6</t>
  </si>
  <si>
    <t>57</t>
  </si>
  <si>
    <t>190222633</t>
  </si>
  <si>
    <t>Hnojení sazenic průmyslovými hnojivy v množství do 0,25 kg k jedné sazenici</t>
  </si>
  <si>
    <t>757849553</t>
  </si>
  <si>
    <t>6*0,01 'Přepočtené koeficientem množství</t>
  </si>
  <si>
    <t>59</t>
  </si>
  <si>
    <t>114</t>
  </si>
  <si>
    <t>Ošetření vysazených dřevin solitérních v rovině nebo na svahu do 1:5</t>
  </si>
  <si>
    <t>-407770363</t>
  </si>
  <si>
    <t>1 "následná péče o výsadbu po dobu 5 let"</t>
  </si>
  <si>
    <t>Zakládání</t>
  </si>
  <si>
    <t>61</t>
  </si>
  <si>
    <t>212752212-01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</si>
  <si>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</si>
  <si>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116</t>
  </si>
  <si>
    <t>odvodnění opěrné zdi - sběrné potrubí, odbočné potrubí (viz D.02.0)</t>
  </si>
  <si>
    <t>sběrné potrubí</t>
  </si>
  <si>
    <t>(3,5+16+9,1+6,4+3,3)*2</t>
  </si>
  <si>
    <t>odbočné potrubí - DN 80, napojení T-kus 100/80, délka odbočky 0,9 m, celkem 19 kusů</t>
  </si>
  <si>
    <t>19*0,9</t>
  </si>
  <si>
    <t>213141111</t>
  </si>
  <si>
    <t>Zřízení vrstvy z geotextilie v rovině nebo ve sklonu do 1:5 š do 3 m</t>
  </si>
  <si>
    <t>118</t>
  </si>
  <si>
    <t>Zřízení vrstvy z geotextilie filtrační, separační, odvodňovací, ochranné, výztužné nebo protierozní v rovině nebo ve sklonu do 1:5, šířky do 3 m</t>
  </si>
  <si>
    <t>https://podminky.urs.cz/item/CS_URS_2022_02/213141111</t>
  </si>
  <si>
    <t>odvodnění opěrné zdi - oddělení filtrační vrstvy (viz D.02.0)</t>
  </si>
  <si>
    <t>93,7*1,2</t>
  </si>
  <si>
    <t>63</t>
  </si>
  <si>
    <t>69311081</t>
  </si>
  <si>
    <t>geotextilie netkaná separační, ochranná, filtrační, drenážní PES 300g/m2</t>
  </si>
  <si>
    <t>120</t>
  </si>
  <si>
    <t>112,44*1,1</t>
  </si>
  <si>
    <t>226212213</t>
  </si>
  <si>
    <t>Vrty velkoprofilové svislé zapažené D přes 550 do 650 mm hl od 0 do 10 m hornina III</t>
  </si>
  <si>
    <t>122</t>
  </si>
  <si>
    <t>Velkoprofilové vrty náběrovým vrtáním svislé zapažené ocelovými pažnicemi průměru přes 550 do 650 mm, v hl od 0 do 10 m v hornině tř. III</t>
  </si>
  <si>
    <t>https://podminky.urs.cz/item/CS_URS_2022_02/226212213</t>
  </si>
  <si>
    <t>ř. km 12,741 40  - 12,770  00, D=620mm, dl. 6m</t>
  </si>
  <si>
    <t>48*6</t>
  </si>
  <si>
    <t>ř.km 12,766 50 - 12,770 00, D=620mm, dl. 5,5 m</t>
  </si>
  <si>
    <t>6*5,5</t>
  </si>
  <si>
    <t>65</t>
  </si>
  <si>
    <t>227211113</t>
  </si>
  <si>
    <t>Odpažení velkoprofilových vrtů průměru přes 550 do 650 mm</t>
  </si>
  <si>
    <t>124</t>
  </si>
  <si>
    <t>https://podminky.urs.cz/item/CS_URS_2022_02/227211113</t>
  </si>
  <si>
    <t>231212112</t>
  </si>
  <si>
    <t>Zřízení pilot svislých zapažených D přes 450 do 650 mm hl od 0 do 10 m s vytažením pažnic z betonu železového</t>
  </si>
  <si>
    <t>126</t>
  </si>
  <si>
    <t>Zřízení výplně pilot zapažených s vytažením pažnic z vrtu svislých z betonu železového, v hl od 0 do 10 m, při průměru piloty přes 450 do 650 mm</t>
  </si>
  <si>
    <t>https://podminky.urs.cz/item/CS_URS_2022_02/231212112</t>
  </si>
  <si>
    <t>67</t>
  </si>
  <si>
    <t>58932931</t>
  </si>
  <si>
    <t>beton C 25/30 X0 kamenivo frakce 0/8</t>
  </si>
  <si>
    <t>128</t>
  </si>
  <si>
    <t>beton pilot C25/30 CX2</t>
  </si>
  <si>
    <t>48*1,811</t>
  </si>
  <si>
    <t>6*1,66</t>
  </si>
  <si>
    <t>231611114</t>
  </si>
  <si>
    <t>Výztuž pilot betonovaných do země ocel z betonářské oceli 10 505</t>
  </si>
  <si>
    <t>130</t>
  </si>
  <si>
    <t>Výztuž pilot betonovaných do země z oceli 10 505 (R)</t>
  </si>
  <si>
    <t>https://podminky.urs.cz/item/CS_URS_2022_02/231611114</t>
  </si>
  <si>
    <t>výztuž B500B - 33 kg/1bm - D.02.7</t>
  </si>
  <si>
    <t>48*6*33/1000</t>
  </si>
  <si>
    <t>6*5,5*33/1000</t>
  </si>
  <si>
    <t>Svislé a kompletní konstrukce</t>
  </si>
  <si>
    <t>69</t>
  </si>
  <si>
    <t>316911111-01</t>
  </si>
  <si>
    <t>Betonová římsa kamenné zdi - staveništní prefabrikát, šířka 600 mm, tl. 100 mm, výztuž KARI síť 4/50x50 černá</t>
  </si>
  <si>
    <t>132</t>
  </si>
  <si>
    <t>staveništní prefabrikát - usazení malta MC 20, spárování MC 25, viz D.02.3.1</t>
  </si>
  <si>
    <t>(37,4+3,5)*0,6</t>
  </si>
  <si>
    <t>321213445</t>
  </si>
  <si>
    <t>Zdivo nadzákladové z lomového kamene vodních staveb kyklopské s vyspárováním</t>
  </si>
  <si>
    <t>134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</si>
  <si>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kyklopské s vyspárováním na jakoukoliv cementovou maltu</t>
  </si>
  <si>
    <t>https://podminky.urs.cz/item/CS_URS_2022_02/321213445</t>
  </si>
  <si>
    <t>rekonstrukce opěrných zdí, kamenný obklad kyklopské zdivo, tl. 250mm  -  viz D.02.0</t>
  </si>
  <si>
    <t>ř.km 12,735 00 - 12,750 50 , levý břeh, délka úseku 15,5 m</t>
  </si>
  <si>
    <t>1,85*0,25*15,5</t>
  </si>
  <si>
    <t>ř. km 12,750 50 - 12,766 50, levý břeh, délka úseku 16 m</t>
  </si>
  <si>
    <t>2,0*0,25*16</t>
  </si>
  <si>
    <t>ř. km 12,766 50 - 12,770 00, levý břeh, délka úseku 3,5m</t>
  </si>
  <si>
    <t>2,0*0,25*3,5</t>
  </si>
  <si>
    <t>ř. km 12,735 00 - 12,741 40, pravý břeh,  délka úseku 6,4 m</t>
  </si>
  <si>
    <t>1,85*0,25*6,4</t>
  </si>
  <si>
    <t>ř. km 12,741 40 - 12,770 00, pravý břeh, délka úseku 28,6m</t>
  </si>
  <si>
    <t>1,85*0,25*9,1</t>
  </si>
  <si>
    <t>2,0*0,25*19,5</t>
  </si>
  <si>
    <t>dozdění prostoru mezi piloty s případným doplněním betonové směsi tř. min.  C25/30 se zvýšenými nároky na prostředí (mrazivé cykly)</t>
  </si>
  <si>
    <t>48*2*0,036+6*2*0,036</t>
  </si>
  <si>
    <t>spádový stupeň - zavazující křídla a zeď, pravý a levý břeh</t>
  </si>
  <si>
    <t>2,1*2*0,25*2</t>
  </si>
  <si>
    <t>71</t>
  </si>
  <si>
    <t>321321115</t>
  </si>
  <si>
    <t>Konstrukce vodních staveb ze ŽB mrazuvzdorného tř. C 25/30</t>
  </si>
  <si>
    <t>136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</si>
  <si>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</si>
  <si>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https://podminky.urs.cz/item/CS_URS_2022_02/321321115</t>
  </si>
  <si>
    <t>beton C25/30-XC2-XF2-XA1, povrch textura obklad lom. kámen, viz D.02.3.1, D.02.3.2</t>
  </si>
  <si>
    <t xml:space="preserve">ř.km 12,776 50 - 12,770 00 - patka opěrné zdi, délka úseku 3,5 m </t>
  </si>
  <si>
    <t>3,5*0,4*0,6*2</t>
  </si>
  <si>
    <t>ř. km 12,750 50 - 12,766 50 - dřík opěrné zdi se základem a patka, délka úseku 16 m</t>
  </si>
  <si>
    <t>1,6*0,6*16+(0,3+0,5)/2*2*16+0,4*0,6*16</t>
  </si>
  <si>
    <t>ř. km 12,741 40 - 12,750 50 - dřík opěrné zdi se základem a patka, délka úseku 9,1 m</t>
  </si>
  <si>
    <t xml:space="preserve">1,5*0,6*9,1+(0,485+0,3)/2*1,85*9,1+0,4*0,6*9,1 </t>
  </si>
  <si>
    <t>ř. km 12,735 00 - 12,741 40 - dřík opěrné zdi se základem, délka úseku 6,4 m</t>
  </si>
  <si>
    <t>1,5*0,6*6,4*2+(0,485+0,3)/2*1,85*6,4*2</t>
  </si>
  <si>
    <t>ř. km 12,729 30 - 12,735 00 - prah vývaru a spádového stupně,textura,,D.02.5.1, D.02.5.2</t>
  </si>
  <si>
    <t>0,65*1,15*2,63 + (1,8+1)/2*1*2</t>
  </si>
  <si>
    <t>vývar - dřík opěrné zdi se základem, délka úseku 3,3 m</t>
  </si>
  <si>
    <t>1,7*0,6*3,3*2+(0,3+0,2)/2*2,2*3,3*2</t>
  </si>
  <si>
    <t>prahy - textura, D0.2.5.3</t>
  </si>
  <si>
    <t>0,4*1*(2,84+2,63)/2+0,5*0,83*(2,66+2,828)/2</t>
  </si>
  <si>
    <t>321351010</t>
  </si>
  <si>
    <t>Bednění konstrukcí vodních staveb rovinné - zřízení</t>
  </si>
  <si>
    <t>138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</si>
  <si>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</si>
  <si>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https://podminky.urs.cz/item/CS_URS_2022_02/321351010</t>
  </si>
  <si>
    <t>bednění patky, viz D.02.3.1, D.02.3.2</t>
  </si>
  <si>
    <t>0,6*3,5+0,6*16+0,4*9,1+(0,4*0,6)*6</t>
  </si>
  <si>
    <t xml:space="preserve">základ opěrné zdi </t>
  </si>
  <si>
    <t>0,6*16+0,6*1,6*2+0,6*9,1+(0,6*1,5)*6+0,6*6,4*2</t>
  </si>
  <si>
    <t xml:space="preserve">dřík opěrné zdi </t>
  </si>
  <si>
    <t>2*16*2+0,4*2*2+1,85*9,1*2+0,4*1,85*6+1,85*6,4*2</t>
  </si>
  <si>
    <t>dřík opěrné zdi se základem - spádový stupeň</t>
  </si>
  <si>
    <t>3,3*0,6*4+0,6*1,5*2+2,2*0,44*2+2,2*3,3</t>
  </si>
  <si>
    <t>prah spádového stupně a prah vývaru</t>
  </si>
  <si>
    <t>0,65*1,4*2+2,63*1,4*2+0,4*1*2+5,6*2*2</t>
  </si>
  <si>
    <t>prahy</t>
  </si>
  <si>
    <t>0,4*0,6*2+2,84*0,9*2+0,5*0,83*2+2,846*0,83*2</t>
  </si>
  <si>
    <t>73</t>
  </si>
  <si>
    <t>321352010</t>
  </si>
  <si>
    <t>Bednění konstrukcí vodních staveb rovinné - odstranění</t>
  </si>
  <si>
    <t>140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</si>
  <si>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</si>
  <si>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https://podminky.urs.cz/item/CS_URS_2022_02/321352010</t>
  </si>
  <si>
    <t>236,676</t>
  </si>
  <si>
    <t>321366111</t>
  </si>
  <si>
    <t>Výztuž železobetonových konstrukcí vodních staveb z oceli 10 505 D do 12 mm</t>
  </si>
  <si>
    <t>142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</si>
  <si>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</si>
  <si>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https://podminky.urs.cz/item/CS_URS_2022_02/321366111</t>
  </si>
  <si>
    <t>výztuž B500 10mm - D.02.6.2</t>
  </si>
  <si>
    <t>(21,7*6,6+19,22*21,9+24,94*16)/1000</t>
  </si>
  <si>
    <t>výztuž B500 12mm - D.02.5.2</t>
  </si>
  <si>
    <t>(29,2+21,04)/1000</t>
  </si>
  <si>
    <t>výztuž B500B 12 mm - D.02.5.3</t>
  </si>
  <si>
    <t>(17,7+17,6)/1000</t>
  </si>
  <si>
    <t>kotvící trny při provádění kamenného obkladu</t>
  </si>
  <si>
    <t>(151*0,044)/1000</t>
  </si>
  <si>
    <t>321366112</t>
  </si>
  <si>
    <t>Výztuž železobetonových konstrukcí vodních staveb z oceli 10 505 D do 32 mm</t>
  </si>
  <si>
    <t>144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</si>
  <si>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</si>
  <si>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https://podminky.urs.cz/item/CS_URS_2022_02/321366112</t>
  </si>
  <si>
    <t>výztuž B500 14mm - D.02.6.2</t>
  </si>
  <si>
    <t>(70,0*6,6+63,34*21,9+66,37*16)/1000</t>
  </si>
  <si>
    <t>321368211</t>
  </si>
  <si>
    <t>Výztuž železobetonových konstrukcí vodních staveb ze svařovaných sítí</t>
  </si>
  <si>
    <t>146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</si>
  <si>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</si>
  <si>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https://podminky.urs.cz/item/CS_URS_2022_02/321368211</t>
  </si>
  <si>
    <t xml:space="preserve">KARI síť 6mm - D.02.5.2 </t>
  </si>
  <si>
    <t>(75,7+43)/1000</t>
  </si>
  <si>
    <t>Kari síť 6mm - D.02.5.3</t>
  </si>
  <si>
    <t>(27,1+25,1)/1000</t>
  </si>
  <si>
    <t>KARI síť 6mm - D.02.3.1 a D.02.3.2</t>
  </si>
  <si>
    <t>(9,1+3,5+3,5+16)*7,926/1000</t>
  </si>
  <si>
    <t>77</t>
  </si>
  <si>
    <t>338171123</t>
  </si>
  <si>
    <t>Osazování sloupků a vzpěr plotových ocelových v přes 2 do 2,6 m se zabetonováním</t>
  </si>
  <si>
    <t>148</t>
  </si>
  <si>
    <t>Montáž sloupků a vzpěr plotových ocelových trubkových nebo profilovaných výšky přes 2 do 2,6 m se zabetonováním do 0,08 m3 do připravených jamek</t>
  </si>
  <si>
    <t>https://podminky.urs.cz/item/CS_URS_2022_02/338171123</t>
  </si>
  <si>
    <t>plotový sloupek přímý</t>
  </si>
  <si>
    <t>plotový sloupek vzpěrný</t>
  </si>
  <si>
    <t>sloupek brankový</t>
  </si>
  <si>
    <t>vzpěry plotové</t>
  </si>
  <si>
    <t>55342255</t>
  </si>
  <si>
    <t>sloupek plotový průběžný Pz a komaxitový 2500/38x1,5mm</t>
  </si>
  <si>
    <t>150</t>
  </si>
  <si>
    <t>79</t>
  </si>
  <si>
    <t>55342263</t>
  </si>
  <si>
    <t>sloupek plotový koncový Pz a komaxitový 2500/48x1,5mm</t>
  </si>
  <si>
    <t>152</t>
  </si>
  <si>
    <t>55342261-01</t>
  </si>
  <si>
    <t>sloupek bránový Pz a komaxitový 2200/60x1,5 mm včetně pantů a čepičky</t>
  </si>
  <si>
    <t>154</t>
  </si>
  <si>
    <t>81</t>
  </si>
  <si>
    <t>55342274-01</t>
  </si>
  <si>
    <t>vzpěra plotová 38x1,5 mm včetně krytky s uchem 2600mm</t>
  </si>
  <si>
    <t>156</t>
  </si>
  <si>
    <t>348101210</t>
  </si>
  <si>
    <t>Osazení vrat nebo vrátek k oplocení na ocelové sloupky pl do 2 m2</t>
  </si>
  <si>
    <t>158</t>
  </si>
  <si>
    <t>Osazení vrat nebo vrátek k oplocení na sloupky ocelové, plochy jednotlivě do 2 m2</t>
  </si>
  <si>
    <t>https://podminky.urs.cz/item/CS_URS_2022_02/348101210</t>
  </si>
  <si>
    <t>osazení nové branky</t>
  </si>
  <si>
    <t>osazení původní branky</t>
  </si>
  <si>
    <t>83</t>
  </si>
  <si>
    <t>55342320</t>
  </si>
  <si>
    <t>branka vchodová kovová 1200x940mm</t>
  </si>
  <si>
    <t>160</t>
  </si>
  <si>
    <t>nová branka - zamykatelná</t>
  </si>
  <si>
    <t>348401130</t>
  </si>
  <si>
    <t>Montáž oplocení ze strojového pletiva s napínacími dráty v přes 1,6 do 2,0 m</t>
  </si>
  <si>
    <t>162</t>
  </si>
  <si>
    <t>Montáž oplocení z pletiva strojového s napínacími dráty přes 1,6 do 2,0 m</t>
  </si>
  <si>
    <t>https://podminky.urs.cz/item/CS_URS_2022_02/348401130</t>
  </si>
  <si>
    <t>zpětná montáž oplocení</t>
  </si>
  <si>
    <t>44,5</t>
  </si>
  <si>
    <t>85</t>
  </si>
  <si>
    <t>452311161</t>
  </si>
  <si>
    <t>Podkladní desky z betonu prostého tř. C 25/30 otevřený výkop</t>
  </si>
  <si>
    <t>164</t>
  </si>
  <si>
    <t>Podkladní a zajišťovací konstrukce z betonu prostého v otevřeném výkopu desky pod potrubí, stoky a drobné objekty z betonu tř. C 25/30</t>
  </si>
  <si>
    <t>https://podminky.urs.cz/item/CS_URS_2022_02/452311161</t>
  </si>
  <si>
    <t>podkladní beton C25/30-XC2-XF2-XA1, tl. 100 mm  - D.02.3.1+D.02.3.2</t>
  </si>
  <si>
    <t xml:space="preserve">ř.km 12,776 50 - 12,770 00 - opěrné zdi, délka úseku 3,5 m </t>
  </si>
  <si>
    <t>0,5*0,1*3,5*2</t>
  </si>
  <si>
    <t>ř. km 12,750 50 - 12,766 50 - opěrné zdi, délka úseku 16 m</t>
  </si>
  <si>
    <t>0,5*0,1*16+1,8*0,1*16</t>
  </si>
  <si>
    <t>ř. km 12,741 40 - 12,750 50 - opěrné zdi, délka úseku 9,1 m</t>
  </si>
  <si>
    <t>0,5*0,1*9,1+1,7*0,1*9,1</t>
  </si>
  <si>
    <t>ř. km 12,735 00 - 12,741 40 - opěrné zdi, délka úseku 6,4 m</t>
  </si>
  <si>
    <t>1,7*0,1*6,4*2</t>
  </si>
  <si>
    <t>ř. km 12,726 00 - 12,729 30 - opevnění břehů, délka úseku 3,3 m</t>
  </si>
  <si>
    <t>(1,262*2)*0,1*3,3</t>
  </si>
  <si>
    <t>ř. km 12,729 30 - 12,735 00 - vývar a opevnění spádového stupně (D.02.5.1, D.02.5.2)</t>
  </si>
  <si>
    <t>3,3*1,9*0,1*2+0,65*0,1*2,83+0,8*0,1*9*2</t>
  </si>
  <si>
    <t>ř.km 12,769 50 - D.02.5.3</t>
  </si>
  <si>
    <t>3,4*0,7*0,1</t>
  </si>
  <si>
    <t>ř.km 12,750 70 - D.02.5.3</t>
  </si>
  <si>
    <t>4,73*0,6*0,1</t>
  </si>
  <si>
    <t>452321161</t>
  </si>
  <si>
    <t>Podkladní desky ze ŽB tř. C 25/30 otevřený výkop</t>
  </si>
  <si>
    <t>166</t>
  </si>
  <si>
    <t>Podkladní a zajišťovací konstrukce z betonu železového v otevřeném výkopu desky pod potrubí, stoky a drobné objekty z betonu tř. C 25/30</t>
  </si>
  <si>
    <t>https://podminky.urs.cz/item/CS_URS_2022_02/452321161</t>
  </si>
  <si>
    <t>spádový stupeň - podkladní beton C25/30-XC2-XF2-XA1, tl. 150 mm  - D.02.5.1, D.02.5.2</t>
  </si>
  <si>
    <t>dno vývaru</t>
  </si>
  <si>
    <t>4,2*2,7*0,15+1,4025</t>
  </si>
  <si>
    <t>dlažba břehů vývařiště</t>
  </si>
  <si>
    <t>(0,6+0,8+1+1,395)*2*0,15</t>
  </si>
  <si>
    <t>87</t>
  </si>
  <si>
    <t>168</t>
  </si>
  <si>
    <t>podkladní beton kamenné dlažby, beton C25/30-XF1-XA1, viz D.02.3.1</t>
  </si>
  <si>
    <t>ř. km 12,726 00 - 12,729 30 - délka 3,3 m - dno a svahy, tl. 150 mm a 100mm</t>
  </si>
  <si>
    <t>(1,6+2*0,541)*3,3*0,15</t>
  </si>
  <si>
    <t>1,262*2*0,10*3,3</t>
  </si>
  <si>
    <t>452351101</t>
  </si>
  <si>
    <t>Bednění podkladních desek nebo bloků nebo sedlového lože otevřený výkop</t>
  </si>
  <si>
    <t>170</t>
  </si>
  <si>
    <t>Bednění podkladních a zajišťovacích konstrukcí v otevřeném výkopu desek nebo sedlových loží pod potrubí, stoky a drobné objekty</t>
  </si>
  <si>
    <t>https://podminky.urs.cz/item/CS_URS_2022_02/452351101</t>
  </si>
  <si>
    <t>3,5*0,1*2+0,5*0,1*4</t>
  </si>
  <si>
    <t>2*0,1*0,5+2*0,1*1,8+0,1*16*4</t>
  </si>
  <si>
    <t>0,5*0,1*2+1,7*0,1*2+9,1*0,1*4</t>
  </si>
  <si>
    <t>1,7*0,1*4+6,4*0,1*4</t>
  </si>
  <si>
    <t>3,3*0,15*2+3,3*0,1*2</t>
  </si>
  <si>
    <t>3,3*0,1*4+1,9*0,1*4+4,1*0,5*2+1,1*0,7*2+0,7*3,6+2,7*0,15</t>
  </si>
  <si>
    <t>prahy - D. 02.5.1</t>
  </si>
  <si>
    <t>0,75*0,1*2+2,83*0,1*2+0,6*0,1*2+3*0,1*2</t>
  </si>
  <si>
    <t>prahy - D0.2.5.3</t>
  </si>
  <si>
    <t>3,46*0,1*2+0,7*0,1*2+4,73*0,1*2+0,6*0,1</t>
  </si>
  <si>
    <t>89</t>
  </si>
  <si>
    <t>452368211</t>
  </si>
  <si>
    <t>Výztuž podkladních desek nebo bloků nebo pražců otevřený výkop ze svařovaných sítí Kari</t>
  </si>
  <si>
    <t>172</t>
  </si>
  <si>
    <t>Výztuž podkladních desek, bloků nebo pražců v otevřeném výkopu ze svařovaných sítí typu Kari</t>
  </si>
  <si>
    <t>https://podminky.urs.cz/item/CS_URS_2022_02/452368211</t>
  </si>
  <si>
    <t>spádový stupeň, KARI síť KH30 (D.02.5.2)</t>
  </si>
  <si>
    <t>podkladní beton - spádový stupeň, závěrečný prah vývařiště</t>
  </si>
  <si>
    <t>79,95/1000</t>
  </si>
  <si>
    <t>podkladní beton - závěrový prah vývařiště</t>
  </si>
  <si>
    <t>43,0/1000</t>
  </si>
  <si>
    <t>podkladní beton - vývařiště</t>
  </si>
  <si>
    <t>(14,58+7,59)*4,44/1000*1,05</t>
  </si>
  <si>
    <t>465511427</t>
  </si>
  <si>
    <t>Dlažba z lomového kamene na sucho s vyklínováním a vyplněním spár tl 400 mm</t>
  </si>
  <si>
    <t>708853477</t>
  </si>
  <si>
    <t>Dlažba z lomového kamene lomařsky upraveného na sucho s vyklínováním kamenem, s vyplněním spár těženým kamenivem, drnem nebo ornicí s osetím, tl. kamene 400 mm</t>
  </si>
  <si>
    <t>https://podminky.urs.cz/item/CS_URS_2022_02/465511427</t>
  </si>
  <si>
    <t>94,800</t>
  </si>
  <si>
    <t>91</t>
  </si>
  <si>
    <t>465513127</t>
  </si>
  <si>
    <t>Dlažba z lomového kamene na cementovou maltu s vyspárováním tl 200 mm</t>
  </si>
  <si>
    <t>176</t>
  </si>
  <si>
    <t>Dlažba z lomového kamene lomařsky upraveného na cementovou maltu, s vyspárováním cementovou maltou, tl. kamene 200 mm</t>
  </si>
  <si>
    <t>https://podminky.urs.cz/item/CS_URS_2022_02/465513127</t>
  </si>
  <si>
    <t>ř. km 12,726 00 - 12,729 30, dlažba svahů na cem. maltu, tl. 200 mm,  D.02.3.1</t>
  </si>
  <si>
    <t>1,262*2*3,3</t>
  </si>
  <si>
    <t>465513227</t>
  </si>
  <si>
    <t>Dlažba z lomového kamene na cementovou maltu s vyspárováním tl 250 mm pro hráze</t>
  </si>
  <si>
    <t>178</t>
  </si>
  <si>
    <t>Dlažba z lomového kamene lomařsky upraveného na cementovou maltu, s vyspárováním cementovou maltou, tl. kamene 250 mm</t>
  </si>
  <si>
    <t>https://podminky.urs.cz/item/CS_URS_2022_02/465513227</t>
  </si>
  <si>
    <t>ř. km 12,726 00 - 12,729 30, dlažba dna a svahů na cem. maltu, tl. 250 mm,  D.02.3.1</t>
  </si>
  <si>
    <t>2,682*3,3</t>
  </si>
  <si>
    <t>spádový stupeň - dlažba dna vývaru, dl. 5,4m, š. 2,7m, tl. 0,25m</t>
  </si>
  <si>
    <t>5,4*2,7</t>
  </si>
  <si>
    <t>spádový stupeň - dlažba břehů vývařiště</t>
  </si>
  <si>
    <t>(0,6+0,8+1+1,395)*2</t>
  </si>
  <si>
    <t>93</t>
  </si>
  <si>
    <t>622131111</t>
  </si>
  <si>
    <t>Polymercementový spojovací můstek vnějších stěn nanášený ručně</t>
  </si>
  <si>
    <t>16429848</t>
  </si>
  <si>
    <t>Podkladní a spojovací vrstva vnějších omítaných ploch polymercementový spojovací můstek nanášený ručně stěn</t>
  </si>
  <si>
    <t>https://podminky.urs.cz/item/CS_URS_2022_02/622131111</t>
  </si>
  <si>
    <t>((6,4*1,86)+(9,1*1,86)+(16*2,01)+(3,5*2)+(3,3*2,21))*2</t>
  </si>
  <si>
    <t>629995101</t>
  </si>
  <si>
    <t>Očištění vnějších ploch tlakovou vodou</t>
  </si>
  <si>
    <t>2015533965</t>
  </si>
  <si>
    <t>Očištění vnějších ploch tlakovou vodou omytím</t>
  </si>
  <si>
    <t>https://podminky.urs.cz/item/CS_URS_2022_02/629995101</t>
  </si>
  <si>
    <t>150,566</t>
  </si>
  <si>
    <t>Trubní vedení</t>
  </si>
  <si>
    <t>95</t>
  </si>
  <si>
    <t>871263121-01</t>
  </si>
  <si>
    <t>Napojení stávající  kanalizace - dešťová kanalizace, napojení stávajícího vedení, vyvedení do vodního toku, dodávka materiálu, provedení prací, DN 200</t>
  </si>
  <si>
    <t>180</t>
  </si>
  <si>
    <t>dešťová kanalizace beton DN 200 - napojení, dodávka a montáž</t>
  </si>
  <si>
    <t>871263121-02</t>
  </si>
  <si>
    <t>Napojení stávající  kanalizace - dešťová kanalizace, napojení stávajícího vedení, vyvedení do vodního toku, dodávka materiálu, provedení prací, DN 150</t>
  </si>
  <si>
    <t>182</t>
  </si>
  <si>
    <t>dešťová kanalizace beton DN 150 - napojení, dodávka a montáž</t>
  </si>
  <si>
    <t>97</t>
  </si>
  <si>
    <t>871263121-03</t>
  </si>
  <si>
    <t>Napojení stávající  kanalizace - dešťová kanalizace, napojení stávajícího vedení, vyvedení do vodního toku, dodávka materiálu, provedení prací, KG DN 150</t>
  </si>
  <si>
    <t>184</t>
  </si>
  <si>
    <t>dešťová kanalizace plast KG DN 150 - napojení, dodávka a montáž</t>
  </si>
  <si>
    <t>871263121-04</t>
  </si>
  <si>
    <t>Napojení stávající  kanalizace - dešťová kanalizace, napojení stávajícího vedení, vyvedení do vodního toku, dodávka materiálu, provedení prací, DN 50</t>
  </si>
  <si>
    <t>186</t>
  </si>
  <si>
    <t>dešťová kanalizace plast DN 50 - napojení, dodávka a montáž</t>
  </si>
  <si>
    <t>99</t>
  </si>
  <si>
    <t>931992121</t>
  </si>
  <si>
    <t>Výplň dilatačních spár z extrudovaného polystyrénu tl 20 mm</t>
  </si>
  <si>
    <t>188</t>
  </si>
  <si>
    <t>Výplň dilatačních spár z polystyrenu extrudovaného, tloušťky 20 mm</t>
  </si>
  <si>
    <t>https://podminky.urs.cz/item/CS_URS_2022_02/931992121</t>
  </si>
  <si>
    <t>těsnění dilatačních spár - 16 spár, viz D.02.9</t>
  </si>
  <si>
    <t>1,9*4+1,5*3+1,6*3+0,6*6</t>
  </si>
  <si>
    <t>931994105</t>
  </si>
  <si>
    <t>Těsnění pracovní spáry betonové konstrukce vnitřním těsnicím pásem</t>
  </si>
  <si>
    <t>190</t>
  </si>
  <si>
    <t>Těsnění spáry betonové konstrukce pásy, profily, tmely těsnicím pásem vnitřním, spáry pracovní</t>
  </si>
  <si>
    <t>https://podminky.urs.cz/item/CS_URS_2022_02/931994105</t>
  </si>
  <si>
    <t>těsnění bentonitovým pásem - 2 pásky (proužky) 20x15 mm, viz D.02.8</t>
  </si>
  <si>
    <t>(31,5+6,4+3,6+3,4)*2</t>
  </si>
  <si>
    <t>101</t>
  </si>
  <si>
    <t>931994106</t>
  </si>
  <si>
    <t>Těsnění dilatační spáry betonové konstrukce vnitřním těsnicím pásem</t>
  </si>
  <si>
    <t>192</t>
  </si>
  <si>
    <t>Těsnění spáry betonové konstrukce pásy, profily, tmely těsnicím pásem vnitřním, spáry dilatační</t>
  </si>
  <si>
    <t>https://podminky.urs.cz/item/CS_URS_2022_02/931994106</t>
  </si>
  <si>
    <t>dilatační spáry - těsnění pásem - D.02.9</t>
  </si>
  <si>
    <t>29,25</t>
  </si>
  <si>
    <t>931994132</t>
  </si>
  <si>
    <t>Těsnění dilatační spáry betonové konstrukce silikonovým tmelem do pl 4,0 cm2</t>
  </si>
  <si>
    <t>194</t>
  </si>
  <si>
    <t>Těsnění spáry betonové konstrukce pásy, profily, tmely tmelem silikonovým spáry dilatační do 4,0 cm2</t>
  </si>
  <si>
    <t>https://podminky.urs.cz/item/CS_URS_2022_02/931994132</t>
  </si>
  <si>
    <t>dilatační spáry - uzavírací tmel do dilatačních spár, viz D.02.9</t>
  </si>
  <si>
    <t>112,5*1,15</t>
  </si>
  <si>
    <t>103</t>
  </si>
  <si>
    <t>931994154</t>
  </si>
  <si>
    <t>Těsnění spáry betonové konstrukce spárovým profilem průřezu 40/40 mm</t>
  </si>
  <si>
    <t>196</t>
  </si>
  <si>
    <t>Těsnění spáry betonové konstrukce pásy, profily, tmely spárovým profilem průřezu 40/40 mm</t>
  </si>
  <si>
    <t>https://podminky.urs.cz/item/CS_URS_2022_02/931994154</t>
  </si>
  <si>
    <t>dilatační spáry - těsnění provazcem PE, pěnový provazec 25mm - D.02.9</t>
  </si>
  <si>
    <t>112,5</t>
  </si>
  <si>
    <t>936005231</t>
  </si>
  <si>
    <t>Montáž dětské houpačky pružinové jednomístné</t>
  </si>
  <si>
    <t>198</t>
  </si>
  <si>
    <t>https://podminky.urs.cz/item/CS_URS_2022_02/936005231</t>
  </si>
  <si>
    <t>osazení demontovaných prvků na dětské hřiště</t>
  </si>
  <si>
    <t>105</t>
  </si>
  <si>
    <t>936005231-01</t>
  </si>
  <si>
    <t>Broukoviště - zřízení broukoviště z pařezů a kmenů kácených dřevin, osazení informativní tabule</t>
  </si>
  <si>
    <t>200</t>
  </si>
  <si>
    <t>naskládání pařezů a krácených kmenů pokácených dřevin, osazení info tabule, D.02.0</t>
  </si>
  <si>
    <t>953961115-01</t>
  </si>
  <si>
    <t>Kotvící trny - celková délka trnu 300 mm, trn z oceli B500B 12mm, kotvený chemickou kotvou min. hl. 130 mm. Provázání pilotové stěny s betonovou patkou.</t>
  </si>
  <si>
    <t>202</t>
  </si>
  <si>
    <t>Poznámka k položce:_x000D_
- dodávka materiálu včetně montáže</t>
  </si>
  <si>
    <t xml:space="preserve">kotvící trny - vrtání otvorů do pilot, příprava trnů, osazení trnů a jejich kotvení </t>
  </si>
  <si>
    <t>(48+6)*2</t>
  </si>
  <si>
    <t>107</t>
  </si>
  <si>
    <t>953961113</t>
  </si>
  <si>
    <t>Kotvy chemickým tmelem M 12 hl 110 mm do betonu, ŽB nebo kamene s vyvrtáním otvoru</t>
  </si>
  <si>
    <t>-1784556715</t>
  </si>
  <si>
    <t>Kotvy chemické s vyvrtáním otvoru do betonu, železobetonu nebo tvrdého kamene tmel, velikost M 12, hloubka 110 mm</t>
  </si>
  <si>
    <t>https://podminky.urs.cz/item/CS_URS_2022_02/953961113</t>
  </si>
  <si>
    <t>151</t>
  </si>
  <si>
    <t>966001111</t>
  </si>
  <si>
    <t>Odstranění dětské houpačky řetízkové</t>
  </si>
  <si>
    <t>204</t>
  </si>
  <si>
    <t>Odstranění dětské houpačky bez konstrukce řetízkové</t>
  </si>
  <si>
    <t>https://podminky.urs.cz/item/CS_URS_2022_02/966001111</t>
  </si>
  <si>
    <t>odstranění mobiliáře na dětském hřišti - demontáž a uskladnění</t>
  </si>
  <si>
    <t>109</t>
  </si>
  <si>
    <t>966071711</t>
  </si>
  <si>
    <t>Bourání sloupků a vzpěr plotových ocelových do 2,5 m zabetonovaných</t>
  </si>
  <si>
    <t>206</t>
  </si>
  <si>
    <t>Bourání plotových sloupků a vzpěr ocelových trubkových nebo profilovaných výšky do 2,50 m zabetonovaných</t>
  </si>
  <si>
    <t>https://podminky.urs.cz/item/CS_URS_2022_02/966071711</t>
  </si>
  <si>
    <t>levý břeh - oplocení včetně branky</t>
  </si>
  <si>
    <t>pravý břeh - plotový sloupek a branka</t>
  </si>
  <si>
    <t>966071821</t>
  </si>
  <si>
    <t>Rozebrání oplocení z drátěného pletiva se čtvercovými oky v do 1,6 m</t>
  </si>
  <si>
    <t>208</t>
  </si>
  <si>
    <t>Rozebrání oplocení z pletiva drátěného se čtvercovými oky, výšky do 1,6 m</t>
  </si>
  <si>
    <t>https://podminky.urs.cz/item/CS_URS_2022_02/966071821</t>
  </si>
  <si>
    <t>1,2</t>
  </si>
  <si>
    <t>111</t>
  </si>
  <si>
    <t>981511113</t>
  </si>
  <si>
    <t>Demolice konstrukcí objektů z kamenného zdiva postupným rozebíráním</t>
  </si>
  <si>
    <t>210</t>
  </si>
  <si>
    <t>Demolice konstrukcí objektů postupným rozebíráním zdiva na maltu cementovou z kamene</t>
  </si>
  <si>
    <t>https://podminky.urs.cz/item/CS_URS_2022_02/981511113</t>
  </si>
  <si>
    <t>odstranění stávajících porušených kamenných zdí</t>
  </si>
  <si>
    <t>ř.km 12,375 - 12,766 50 LB</t>
  </si>
  <si>
    <t>28,41+11,8</t>
  </si>
  <si>
    <t>ř.km 12,776 50 - 12,770 LB</t>
  </si>
  <si>
    <t>4,7</t>
  </si>
  <si>
    <t>ř.km 12,375 - 12,741 PB</t>
  </si>
  <si>
    <t>5,7+2,8</t>
  </si>
  <si>
    <t>ř.km 12,741 -12,770 PB</t>
  </si>
  <si>
    <t>36,5</t>
  </si>
  <si>
    <t>997</t>
  </si>
  <si>
    <t>Přesun sutě</t>
  </si>
  <si>
    <t>112</t>
  </si>
  <si>
    <t>997321211</t>
  </si>
  <si>
    <t>Svislá doprava suti a vybouraných hmot v do 4 m</t>
  </si>
  <si>
    <t>1573853933</t>
  </si>
  <si>
    <t>Svislá doprava suti a vybouraných hmot s naložením do dopravního zařízení a s vyprázdněním dopravního zařízení na hromadu nebo do dopravního prostředku na výšku do 4 m</t>
  </si>
  <si>
    <t>https://podminky.urs.cz/item/CS_URS_2022_02/997321211</t>
  </si>
  <si>
    <t>Poznámka k položce:_x000D_
- naložení suti a vybouraných hmot pro přepravu do místa finální likvidace</t>
  </si>
  <si>
    <t>145,08</t>
  </si>
  <si>
    <t>113</t>
  </si>
  <si>
    <t>997013501</t>
  </si>
  <si>
    <t>Odvoz suti a vybouraných hmot na skládku nebo meziskládku do 1 km se složením</t>
  </si>
  <si>
    <t>212</t>
  </si>
  <si>
    <t>Odvoz suti a vybouraných hmot na skládku nebo meziskládku se složením, na vzdálenost do 1 km</t>
  </si>
  <si>
    <t>https://podminky.urs.cz/item/CS_URS_2022_02/997013501</t>
  </si>
  <si>
    <t>Poznámka k položce:_x000D_
- přeprava suti a vybouraných hmot v rámci likvidace dle platné legislativy (předpoklad do 6 km)</t>
  </si>
  <si>
    <t>55,8*2,6</t>
  </si>
  <si>
    <t>997013509</t>
  </si>
  <si>
    <t>Příplatek k odvozu suti a vybouraných hmot na skládku ZKD 1 km přes 1 km</t>
  </si>
  <si>
    <t>214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</si>
  <si>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</si>
  <si>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</si>
  <si>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145,08*5 "předpoklad do 6 km"</t>
  </si>
  <si>
    <t>115</t>
  </si>
  <si>
    <t>997013831-01</t>
  </si>
  <si>
    <t xml:space="preserve">Poplatek za uložení stavebního odpadu v místě likvidace dle platné legislativy směsného stavebního a demoličního </t>
  </si>
  <si>
    <t>216</t>
  </si>
  <si>
    <t>odstraněné stávající opevnění</t>
  </si>
  <si>
    <t>(11,8+4,7+2,8+36,5)*2,6</t>
  </si>
  <si>
    <t>218</t>
  </si>
  <si>
    <t>2,344</t>
  </si>
  <si>
    <t>117</t>
  </si>
  <si>
    <t>220</t>
  </si>
  <si>
    <t>Přesun hmot pro úpravy vodních toků a kanály, hráze rybníků apod. dopravní vzdálenost do 500 m</t>
  </si>
  <si>
    <t>525,352</t>
  </si>
  <si>
    <t>SO 03 - Rekonstrukce koryta ř. km 12,780 - 12,800</t>
  </si>
  <si>
    <t>provizorní přepojení stávající dešťové kanalizace DN 200, pravý břeh,</t>
  </si>
  <si>
    <t>2*3</t>
  </si>
  <si>
    <t>28611138</t>
  </si>
  <si>
    <t>trubka kanalizační PVC DN 200x3000mm SN4</t>
  </si>
  <si>
    <t>2*4</t>
  </si>
  <si>
    <t>převedení běžných průtoků-potrubí DN 400, délka úseku 20m</t>
  </si>
  <si>
    <t>2*22</t>
  </si>
  <si>
    <t>2*24</t>
  </si>
  <si>
    <t>čerpání průsaků, předpoklad v době realizace závislé na místních poměrech a klimatických podmínkách</t>
  </si>
  <si>
    <t>30*6</t>
  </si>
  <si>
    <t>115101202</t>
  </si>
  <si>
    <t>Čerpání vody na dopravní výšku do 10 m průměrný přítok přes 500 do 1 000 l/min</t>
  </si>
  <si>
    <t>Čerpání vody na dopravní výšku do 10 m s uvažovaným průměrným přítokem přes 500 do 1 000 l/min</t>
  </si>
  <si>
    <t>https://podminky.urs.cz/item/CS_URS_2022_02/115101202</t>
  </si>
  <si>
    <t>čerpání běžných průtoků po dobu přesunu potrubí, předpoklad 10 přesunů</t>
  </si>
  <si>
    <t>10*2</t>
  </si>
  <si>
    <t>115101302</t>
  </si>
  <si>
    <t>Pohotovost čerpací soupravy pro dopravní výšku do 10 m přítok přes 500 do 1 000 l/min</t>
  </si>
  <si>
    <t>Pohotovost záložní čerpací soupravy pro dopravní výšku do 10 m s uvažovaným průměrným přítokem přes 500 do 1 000 l/min</t>
  </si>
  <si>
    <t>https://podminky.urs.cz/item/CS_URS_2022_02/115101302</t>
  </si>
  <si>
    <t>přesuny potrubí, předpoklad 10 x 2 hodiny</t>
  </si>
  <si>
    <t>97873023</t>
  </si>
  <si>
    <t>ř. km 12,780 - 12,800 - výkop pro základové patky</t>
  </si>
  <si>
    <t>levý břeh, délka úpravy 18,30 m</t>
  </si>
  <si>
    <t>0,8*0,4*18,3</t>
  </si>
  <si>
    <t>pravý břeh, délka úpravy celkem 18,18 m</t>
  </si>
  <si>
    <t>0,8*0,4*18,18</t>
  </si>
  <si>
    <t>ř.km 12,780 - stabilizační práh ve dně</t>
  </si>
  <si>
    <t>0,4*0,8*3,39</t>
  </si>
  <si>
    <t>ř.km 12,800 - stabilizační práh ve dně</t>
  </si>
  <si>
    <t>0,7*1,0*2,33</t>
  </si>
  <si>
    <t>32,2*0,2</t>
  </si>
  <si>
    <t>-1440334628</t>
  </si>
  <si>
    <t>-924572882</t>
  </si>
  <si>
    <t>uložení na meziskládce</t>
  </si>
  <si>
    <t>14,39+6,44</t>
  </si>
  <si>
    <t>1075715585</t>
  </si>
  <si>
    <t>přebytečná zemina, odvoz na skládku do 6 km</t>
  </si>
  <si>
    <t>14,39-0,715+6,44</t>
  </si>
  <si>
    <t>705522395</t>
  </si>
  <si>
    <t>20,830</t>
  </si>
  <si>
    <t>1182962738</t>
  </si>
  <si>
    <t>zásyp kolem prahů</t>
  </si>
  <si>
    <t>2,716-2,001</t>
  </si>
  <si>
    <t>1200367528</t>
  </si>
  <si>
    <t>-96905283</t>
  </si>
  <si>
    <t>přebytečná zemina</t>
  </si>
  <si>
    <t>13,675*2</t>
  </si>
  <si>
    <t>Betonová římsa kamenné zdi - staveništní prefabrikát, šířka 400 mm, tl. 35 mm, dl. 2000mm</t>
  </si>
  <si>
    <t>ř.km 12,800 - LB, římsa zdi</t>
  </si>
  <si>
    <t>0,4*0,035*2</t>
  </si>
  <si>
    <t>319202212</t>
  </si>
  <si>
    <t>Dodatečná izolace zdiva tl přes 150 do 300 mm beztlakou injektáží silikonovou mikroemulzí</t>
  </si>
  <si>
    <t>Dodatečná izolace zdiva injektáží beztlakovou infuzí silikonovou mikroemulzí, tloušťka zdiva přes 150 do 300 mm</t>
  </si>
  <si>
    <t>https://podminky.urs.cz/item/CS_URS_2022_02/319202212</t>
  </si>
  <si>
    <t>beztlaková injektáž zahlazení s lícem zdi, šíře trhlin do 20 mm, rozsah LB 30m PB 40 m</t>
  </si>
  <si>
    <t>30+40</t>
  </si>
  <si>
    <t>321213234</t>
  </si>
  <si>
    <t>Zdivo nadzákladové z lomového kamene vodních staveb rubové se zatřením na maltu MC 25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</si>
  <si>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 se zatřením spár, na maltu cementovou MC 25</t>
  </si>
  <si>
    <t>https://podminky.urs.cz/item/CS_URS_2022_02/321213234</t>
  </si>
  <si>
    <t>ř.km 12,800 - LB, dozdění opěrné zdi, kamenné kvádry na MC20, spáry MC25, D.03.0</t>
  </si>
  <si>
    <t>1,5</t>
  </si>
  <si>
    <t>beton C25/30-XC2-XF1-XA1, povrch textura obklad lomovým kamenem</t>
  </si>
  <si>
    <t>ř.km 12,780 - stabilizační práh ve dně, D.03.5.1</t>
  </si>
  <si>
    <t>0,3*0,7*3,39</t>
  </si>
  <si>
    <t>ř.km 12,800 - stabilizační práh ve dně, D.03.5.2</t>
  </si>
  <si>
    <t>0,5*0,85*2,33</t>
  </si>
  <si>
    <t>základové patky - celková délka 18,18 m a 18,3 m, D.03.0, D.03.3</t>
  </si>
  <si>
    <t>(18,18+18,3)*0,4*0,8</t>
  </si>
  <si>
    <t>přiopevnění nadzákladové části zdi, celková délka 36,48 m, D.03.2, D.03.3</t>
  </si>
  <si>
    <t>36,48*0,13</t>
  </si>
  <si>
    <t>schodiště - nový stupeň, D.03.0</t>
  </si>
  <si>
    <t>0,3*0,3*0,85</t>
  </si>
  <si>
    <t>0,7*3,39*2</t>
  </si>
  <si>
    <t>0,85*2,33*2</t>
  </si>
  <si>
    <t>0,3*0,85</t>
  </si>
  <si>
    <t>bednění šikmin přiopevnění</t>
  </si>
  <si>
    <t>18,18*0,765+18,3*0,745</t>
  </si>
  <si>
    <t>36,503</t>
  </si>
  <si>
    <t>stabilizační betonové prahy - výztuž B500B, 12mm, D.03.5.1, D.03.5.2</t>
  </si>
  <si>
    <t>13,85/1000</t>
  </si>
  <si>
    <t>20,60/1000</t>
  </si>
  <si>
    <t>stabilizační betonové prahy - výztuž KARI síť KH30, , D.03.5.1, D.03.5.2</t>
  </si>
  <si>
    <t>26,7/1000</t>
  </si>
  <si>
    <t>25,5/1000</t>
  </si>
  <si>
    <t>základové patky - výztuž KARI síť KH30, D.03.0, D.03.3</t>
  </si>
  <si>
    <t>197,7*2/1000</t>
  </si>
  <si>
    <t>přiopevnění nadzákladové části zdi- výztuž KARI síť  KH30, D.03.2, D.03.3</t>
  </si>
  <si>
    <t>61,5*2/1000</t>
  </si>
  <si>
    <t>schodiště - nový stupeň, výztuž KARI síť KH30, D.03.0</t>
  </si>
  <si>
    <t>3,32/1000</t>
  </si>
  <si>
    <t>podkladní vyrovnávací beton C25/30-XC2-XF1-XA1, tl. 100 - pod prahy</t>
  </si>
  <si>
    <t>0,7*2,33*0,1</t>
  </si>
  <si>
    <t>0,4*3,39*0,1</t>
  </si>
  <si>
    <t>Pohoz dna nebo svahů jakékoliv tloušťky z kamene záhozového z terénu, hmotnosti jednotlivých kamenů do 200 kg</t>
  </si>
  <si>
    <t>ř.km 12,800 - opevnění dna koryta, pohoz lom. kámen do 80kg, urovnání, vyplnění</t>
  </si>
  <si>
    <t>0,514</t>
  </si>
  <si>
    <t>-1210820670</t>
  </si>
  <si>
    <t>Poznámka k položce:_x000D_
opevnění dna koryta - uložení na štět, spáry drobné kamenivo, D.03.0, D,03.3</t>
  </si>
  <si>
    <t>32,2</t>
  </si>
  <si>
    <t>628634111</t>
  </si>
  <si>
    <t>Spárování zdiva LTM aktivovanou maltou spára hl do 40 mm dl do 6 m/m2</t>
  </si>
  <si>
    <t>Spárování zdiva hradících konstrukcí lesnickotechnických meliorací z lomového kamene aktivovanou maltou hloubky do 40 mm délka spáry na 1 m2 upravované plochy do 6 m</t>
  </si>
  <si>
    <t>https://podminky.urs.cz/item/CS_URS_2022_02/628634111</t>
  </si>
  <si>
    <t>pravý břeh - spárování MC 25 se zvýšenou odolností, světle šedá barva</t>
  </si>
  <si>
    <t>43,3</t>
  </si>
  <si>
    <t>levý břeh - spárování MC 25 se zvýšenou odolností, světle šedá barva</t>
  </si>
  <si>
    <t>938902132</t>
  </si>
  <si>
    <t>Očištění konstrukcí na ostatních plochách od porostu</t>
  </si>
  <si>
    <t>Dokončovací práce na dosavadních konstrukcích očištění stavebních konstrukcí od porostu, s naložením odstraněného porostu na dopravní prostředek nebo s přemístěním na výšku do 6 m a odklizením na hromady do vzdálenosti 50 m na ostatních plochách</t>
  </si>
  <si>
    <t>https://podminky.urs.cz/item/CS_URS_2022_02/938902132</t>
  </si>
  <si>
    <t>očištění kamenné zdi od prorůstající vegetace</t>
  </si>
  <si>
    <t>pravý břeh</t>
  </si>
  <si>
    <t>leý břeh</t>
  </si>
  <si>
    <t>938903112-01</t>
  </si>
  <si>
    <t>Rekonstrukce stávajícho schodiště - očištění tlakovou vodou, oprava spár maltou MC25 se zvýšenou odolností</t>
  </si>
  <si>
    <t>ř.km 12,790 PB - rekonstrukce stávajícího schodiště</t>
  </si>
  <si>
    <t>2,25</t>
  </si>
  <si>
    <t>938903113</t>
  </si>
  <si>
    <t>Vysekání spár hl do 70 mm ve zdivu z lomového kamene</t>
  </si>
  <si>
    <t>Dokončovací práce na dosavadních konstrukcích vysekání spár s očištěním zdiva nebo dlažby, s naložením suti na dopravní prostředek nebo s odklizením na hromady do vzdálenosti 50 m při hloubce spáry do 70 mm ve zdivu z lomového kamene</t>
  </si>
  <si>
    <t>https://podminky.urs.cz/item/CS_URS_2022_02/938903113</t>
  </si>
  <si>
    <t>kamenné zdi - vysekání spár do hl. 30 mm, viz PD D.03.3, D..03.0</t>
  </si>
  <si>
    <t xml:space="preserve">pravý břeh </t>
  </si>
  <si>
    <t>levý břeh</t>
  </si>
  <si>
    <t>Kotvící trny - celková délka trnu 300 mm, trn z oceli B500B 10mm, kotvený chemickou kotvou min. hl. 130 mm. Provázání stávajících zdí a přiopevněním nadzákladové části zdi.</t>
  </si>
  <si>
    <t>délka 300mm, pr.10mm, ocel B500B, kotevní hl.130mm, vrtání otvoru do ŽB, betonu nebo</t>
  </si>
  <si>
    <t>tvrdého kamene, chem. kotva, provázání stávajících zdí a nového přiopevnění</t>
  </si>
  <si>
    <t>50+50</t>
  </si>
  <si>
    <t>schodiště - provázání nového stupně se stávající konstrukcí, D.03.0</t>
  </si>
  <si>
    <t>953961115-02</t>
  </si>
  <si>
    <t>Kotvící trny - celková délka trnu 850 mm, trn z oceli B500B 12mm, kotvený chemickou kotvou min. hl. 350 mm. Provázání konstrukce stabilizačního prahu s betonovou patkou.</t>
  </si>
  <si>
    <t>délka 850mm, pr.12mm, ocel B500, kotevní hl.350mm, vrtání otvoru do ŽB, betonu nebo</t>
  </si>
  <si>
    <t>tvrdého kamene, chem. kotva</t>
  </si>
  <si>
    <t>953961115-03</t>
  </si>
  <si>
    <t>Kotvící trny - celková délka trnu 300 mm, trn z oceli B500B 12mm, kotvený chemickou kotvou min. hl. 225 mm. Provázání stávajících základů s novou betonovou patkou.</t>
  </si>
  <si>
    <t>délka 300mm, pr.12mm, ocel B500B, kotevní hl.225mm, vrtání otvoru do ŽB, betonu nebo</t>
  </si>
  <si>
    <t>100+100</t>
  </si>
  <si>
    <t>981511116</t>
  </si>
  <si>
    <t>Demolice konstrukcí objektů z betonu prostého postupným rozebíráním</t>
  </si>
  <si>
    <t>Demolice konstrukcí objektů postupným rozebíráním konstrukcí z betonu prostého</t>
  </si>
  <si>
    <t>https://podminky.urs.cz/item/CS_URS_2022_02/981511116</t>
  </si>
  <si>
    <t>demolice stávajícího opevnění</t>
  </si>
  <si>
    <t>0,7</t>
  </si>
  <si>
    <t>43,2</t>
  </si>
  <si>
    <t>985421111</t>
  </si>
  <si>
    <t>Injektáž trhlin š 2 mm v cihelném zdivu tl do 300 mm aktivovanou cementovou maltou včetně vrtů</t>
  </si>
  <si>
    <t>Injektáž trhlin v cihelném, kamenném nebo smíšeném zdivu nízkotlaká do 0,6 MP, včetně provedení vrtů aktivovanou cementovou maltou šířka trhlin do 2 mm tloušťka zdiva do 300 mm</t>
  </si>
  <si>
    <t>https://podminky.urs.cz/item/CS_URS_2022_02/985421111</t>
  </si>
  <si>
    <t>1946016930</t>
  </si>
  <si>
    <t>1,75</t>
  </si>
  <si>
    <t>0,7*2,5</t>
  </si>
  <si>
    <t>recyklace cca do 6 km</t>
  </si>
  <si>
    <t>1,75*5</t>
  </si>
  <si>
    <t>VRN - Vedlejší a ostatní náklady</t>
  </si>
  <si>
    <t>Výběrové řízení akce "Podolský potok, Heřmanův městec, rekonstrukce zdí, ř.km 12,713-12,800" bude probíhat společně s akcí "Podolský potok, Heřmanův městec, těžení sedimentů, oprava úpravy, ř. km 12,300-12,565".  U výběrového řízení společného pro obě akce (opravu i rekonstrukci) budou tedy, resp. jsou některé položky, oceněny zhotovitelem v adekvátním rozsahu nebo poměru jednotlivých akcí - viz. poznámka "v adekvátním rozsahu".</t>
  </si>
  <si>
    <t>VRN - Vedlejší rozpočtové náklady</t>
  </si>
  <si>
    <t>Vedlejší rozpočtové náklady</t>
  </si>
  <si>
    <t>R-0001</t>
  </si>
  <si>
    <t>Zařízení staveniště včetně všech nákladů spojených s jeho zřízením, provozem, zabezpečením a likvidací - zřízení a propojení potřebných ploch pro zařízení staveniště, skládky materiálu, mezideponie, oplocení včetně úhrady poplatků a úpravy povrchu po likv</t>
  </si>
  <si>
    <t>Zařízení staveniště včetně všech nákladů spojených s jeho zřízením, provozem, zabezpečením a likvidací - zřízení a propojení potřebných ploch pro zařízení staveniště, skládky materiálu, mezideponie, oplocení včetně úhrady poplatků a úpravy povrchu po likvidaci staveniště.</t>
  </si>
  <si>
    <t>Poznámka k položce:_x000D_
"v adekvátním rozsahu"_x000D_
_x000D_
předpoklad činností v rámci zařízení staveniště:_x000D_
-zajištění místnosti pro TDI v ZS vč. jejího vybavení_x000D_
-zajištění ohlášení všech staveb zařízení staveniště dle §104 odst. 2 zákona č. 183/2006 Sb._x000D_
-zajištění oplocení prostoru ZS, jeho napojení na inž. sítě_x000D_
-zajištění následné likvidace všech objektů ZS včetně připojení na sítě_x000D_
-zajištění zřízení a odstranění dočasných komunikací, sjezdů a nájezdů pro realizaci stavby_x000D_
-zajištění ostrahy stavby a staveniště po dobu realizace stavby_x000D_
-zajištění podmínek pro použití přístupových komunikací dotčených stavbou s příslušnými vlastníky či správci a zajištění jejich splnění_x000D_
-zřízení čistících zón před výjezdem z obvodu staveniště_x000D_
-provedení takových opatření, aby plochy obvodu staveniště nebyly znečištěny ropnými látkami a jinými podobnými produkty_x000D_
-provedení takových opatření, aby nebyly překročeny limity prašnosti a hlučnosti dané obecně závaznou vyhláškou_x000D_
-zajištění péče o nepředané objekty a konstrukce stavby a jejich ošetřování_x000D_
-zajištění ochrany veškeré zeleně v prostoru staveniště a v jeho bezprostřední blízkosti pro poškození během realizace stavby_x000D_
-zajištění obnovy ploch v případě jejich poškození</t>
  </si>
  <si>
    <t>R-0002</t>
  </si>
  <si>
    <t>Vytyčení stavby (případně pozemků nebo provedení jiných geodetických prací) odborně způsobilou osobou v oboru zeměměřičství</t>
  </si>
  <si>
    <t>Vytyčení stavby (případně pozemků) odborně způsobilou osobou v oboru zeměměřičství</t>
  </si>
  <si>
    <t>R-0003</t>
  </si>
  <si>
    <t>Inženýrské sítě</t>
  </si>
  <si>
    <t>Poznámka k položce:_x000D_
Zajištění všech nezbytných opatření, jimiž bude předejito porušení jakékoliv IS během výstavby, aktualizaci vyjádření k existenci sítí, jejich vytyčení, označení a ochrana stávajících IS a zařízení v obvodu staveniště. Doklady o vytyčení, včetně zaměření, budou před zahájením stavebníh prací předány objednateli v tištěné, příp. digitální formě. Dále respektování ochranných pásem IS dle příslušných norem a vyhlášek a údajů majetkových správců, provedení potřebných přeložek podzemních a nadzemních sítí, jejich ochranu a zajištění, potřebného vypínání vzdušných el. vedení při práci pod nimi, zajištění výluk a náhradního zásobování, související s realizací a propojením IS,úhrada poplatků za připojení el. vedení na náhradní síť, zajištění kopaných ověřovacích sond a pod.</t>
  </si>
  <si>
    <t>R-0004</t>
  </si>
  <si>
    <t>Zajištění slovení rybí obsádky a dalších organismů podléhajících zvláštní ochraně k tomu oprávněnou osobou (zajištění biologického dozoru)</t>
  </si>
  <si>
    <t>Zajištění slovení rybí obsádky a dalších organismů podléhajících zvláštní ochraně k tomu oprávněnou osobou (zajištění biologického dozoru), včetně pořízení protokolu a zajištění oznámení zahájení prací na vodním toku příslušnému uživateli rybářského revíru</t>
  </si>
  <si>
    <t>R-0005</t>
  </si>
  <si>
    <t xml:space="preserve">Projednání a zajištění (zvláštního) užívání komunikací včetně dopravního značení </t>
  </si>
  <si>
    <t>Projednání a zajištění (zvláštního) užívání komunikací včetně dopravního značení a to v rozsahu nezbytném pro řádné a bezpečné provádění stavby. Zajištění rozhodnutí, písemného protokolu o jednání, zápis v SD atd., či aktualizace výše uvedených dokumentů</t>
  </si>
  <si>
    <t>R-0006</t>
  </si>
  <si>
    <t>Zajištění umístění štítku o povolení stavby (příp. stejnopisu oznámení o zahájení stavebních prací oblastnímu inspektorátu práce) na viditelném místě u vstupu na staveniště</t>
  </si>
  <si>
    <t>R-0007</t>
  </si>
  <si>
    <t>Vyhotovení či aktualizace havarijního plánu pro celou stavbu</t>
  </si>
  <si>
    <t>Poznámka k položce:_x000D_
"v adekvátním rozsahu"</t>
  </si>
  <si>
    <t>R-0008</t>
  </si>
  <si>
    <t>Vyhotovení či aktualizace povodňového plánu pro celou stavbu</t>
  </si>
  <si>
    <t>R-0009</t>
  </si>
  <si>
    <t xml:space="preserve">Ochrana kmenů a náběhů stromů na ploše staveniště </t>
  </si>
  <si>
    <t>Poznámka k položce:_x000D_
Ochrana dřevin se předpokládá dočasným prkenným bedněním. V případě průběžně přemísťované ochrany je uvažováno se 7 kusy kmenů o průměru cca 30-50 cm. V ceně je kompletní dodávka, montáž a demontáž ochrany kmenů a náběhů. Stromy budou nejprve obaleny geotextilií nebo jinou tkaninou a následně bude zřízeno po celém obvodu kmene obednění kmene a kořenových náběhů prkny min. tl. 25 mm na výšku min. 2,5 m (dle zavětvení a místních podmínek). Uchycení bude provedeno ovázáním např. drátem, provazem případně jiným způsobem nepoškozující kmen. V případě jiného variantního řešení musí být postupováno dle příslušné normy ČSN 83 9061.</t>
  </si>
  <si>
    <t>R-0010</t>
  </si>
  <si>
    <t>Průběžné čištění a údržba komunikací dotčených průběhem stavby, dle specifických podmínek úřadu,vlastníků, například čistící stanice se zpětnou zpevněnou plochou, pravidelné kropení, kartáčování a pod.</t>
  </si>
  <si>
    <t>R-0011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</si>
  <si>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</si>
  <si>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Poznámka k položce:_x000D_
- např.: průkazní zkoušky betonových směsí</t>
  </si>
  <si>
    <t>R-0012</t>
  </si>
  <si>
    <t>Protokolární předání stavbou dotčených pozemků a komunikací, uvedenýchdo původního stavu, zpět jejich vlastníkům.</t>
  </si>
  <si>
    <t>R-0013</t>
  </si>
  <si>
    <t>Zpracování a předání dokumentace skutečného provedení stavby</t>
  </si>
  <si>
    <t>Poznámka k položce:_x000D_
Zpracování a předání dokumentace skutečného provedení stavby objednateli, pořízení fotodokumentace stavby - zpracování a předání dokumentace skutečného provedení stavby objednateli (3 paré tištěné + 1 paré elektronická forma+1x původní situace s překryvem zaměřeného skutečného stavu).  Pořízení fotodokumentace z celého průběhu stavby včetně stavebních a konstrukčních detailů v rozlišení a kvalitě pro tisk</t>
  </si>
  <si>
    <t>R-0014</t>
  </si>
  <si>
    <t>Geodetické zaměření skutečného provedení vybudovaného díla</t>
  </si>
  <si>
    <t>Poznámka k položce:_x000D_
Geodetické zaměření skutečného provedení vybudovaného díla zpracované v tištěné a elektronické podobě odpovědným geodetem zhotovitele ve 3 vyhotoveních včetně ověření dle zákona č. 200/1994 Sb., o zeměměřičství</t>
  </si>
  <si>
    <t>R-0015</t>
  </si>
  <si>
    <t>R-0016</t>
  </si>
  <si>
    <t>Provedení pasportizace stávajících nemovitostí včetně pozemků a jejich příslušenství, zajištění fotodokumentace stávajícího stavu pozemních komunikací před započetím stavebních prací.</t>
  </si>
  <si>
    <t>R-0017</t>
  </si>
  <si>
    <t>Obslužné komunikace - zřízení obslužných komunikací a jejich následné odstranění, viz PD přílohy A. a B včetně uvedené dotčeného terénu do stavu před započetím realizace stavby</t>
  </si>
  <si>
    <t>R-0018</t>
  </si>
  <si>
    <t>Průběžná pasportizace (monitoring) sousedních staveb stavby zájmové po dobu realizace stavby</t>
  </si>
  <si>
    <t>2033530404</t>
  </si>
  <si>
    <t xml:space="preserve">Poznámka k položce:_x000D_
Průběžná pasportizace (monitoring) sousedních staveb stavby zájmové po dobu realizace stavby._x000D_
Monitoring prováděn zejména u staveb situovaných v bezprostřední blízkosti zájmové stavby (např. nemovitost č. p. 50). _x000D_
Činnost spočívající v provedení geodetických a souvisejících pracích za účelem dokumentace stavu nemovitosti a předejití jejího poškození či narušení jejího technického stavu (zejména statiky a stability) v době realizace stavby._x000D_
Monitoring prováděn před započetím a dokončením dílčích stavebních pracích či v jejich průběhu._x000D_
</t>
  </si>
  <si>
    <t>Zajištění fotodokumentace veškerých konstrukcí, které budou v průběhu výstavby skryty nebo zakryty</t>
  </si>
  <si>
    <t>-661248244</t>
  </si>
  <si>
    <t>Vypracování Plánu opatření pro případ havárie</t>
  </si>
  <si>
    <t>Zpracování povodňového plánu stavby dle §71 zákona č. 254/2001 Sb. včetně zajištění schválení příslušnými orgány správy a Povodím Labe, státní podnik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</si>
</sst>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7" xfId="0" applyFont="1" applyFill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4" borderId="0" xfId="0" applyFont="1" applyFill="1" applyAlignment="1" applyProtection="1">
      <alignment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7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61151103" TargetMode="External"/><Relationship Id="rId13" Type="http://schemas.openxmlformats.org/officeDocument/2006/relationships/hyperlink" Target="https://podminky.urs.cz/item/CS_URS_2022_02/183101121" TargetMode="External"/><Relationship Id="rId18" Type="http://schemas.openxmlformats.org/officeDocument/2006/relationships/hyperlink" Target="https://podminky.urs.cz/item/CS_URS_2022_02/184501121" TargetMode="External"/><Relationship Id="rId26" Type="http://schemas.openxmlformats.org/officeDocument/2006/relationships/hyperlink" Target="https://podminky.urs.cz/item/CS_URS_2022_02/985131111" TargetMode="External"/><Relationship Id="rId3" Type="http://schemas.openxmlformats.org/officeDocument/2006/relationships/hyperlink" Target="https://podminky.urs.cz/item/CS_URS_2022_02/115101201" TargetMode="External"/><Relationship Id="rId21" Type="http://schemas.openxmlformats.org/officeDocument/2006/relationships/hyperlink" Target="https://podminky.urs.cz/item/CS_URS_2022_02/457541111" TargetMode="External"/><Relationship Id="rId7" Type="http://schemas.openxmlformats.org/officeDocument/2006/relationships/hyperlink" Target="https://podminky.urs.cz/item/CS_URS_2022_02/129153101" TargetMode="External"/><Relationship Id="rId12" Type="http://schemas.openxmlformats.org/officeDocument/2006/relationships/hyperlink" Target="https://podminky.urs.cz/item/CS_URS_2022_02/182303111" TargetMode="External"/><Relationship Id="rId17" Type="http://schemas.openxmlformats.org/officeDocument/2006/relationships/hyperlink" Target="https://podminky.urs.cz/item/CS_URS_2022_02/184215411" TargetMode="External"/><Relationship Id="rId25" Type="http://schemas.openxmlformats.org/officeDocument/2006/relationships/hyperlink" Target="https://podminky.urs.cz/item/CS_URS_2022_02/938903112" TargetMode="External"/><Relationship Id="rId2" Type="http://schemas.openxmlformats.org/officeDocument/2006/relationships/hyperlink" Target="https://podminky.urs.cz/item/CS_URS_2022_02/115001105" TargetMode="External"/><Relationship Id="rId16" Type="http://schemas.openxmlformats.org/officeDocument/2006/relationships/hyperlink" Target="https://podminky.urs.cz/item/CS_URS_2022_02/184215112" TargetMode="External"/><Relationship Id="rId20" Type="http://schemas.openxmlformats.org/officeDocument/2006/relationships/hyperlink" Target="https://podminky.urs.cz/item/CS_URS_2022_02/184816111" TargetMode="External"/><Relationship Id="rId29" Type="http://schemas.openxmlformats.org/officeDocument/2006/relationships/drawing" Target="../drawings/drawing2.xml"/><Relationship Id="rId1" Type="http://schemas.openxmlformats.org/officeDocument/2006/relationships/hyperlink" Target="https://podminky.urs.cz/item/CS_URS_2022_02/111251101" TargetMode="External"/><Relationship Id="rId6" Type="http://schemas.openxmlformats.org/officeDocument/2006/relationships/hyperlink" Target="https://podminky.urs.cz/item/CS_URS_2022_02/115101303" TargetMode="External"/><Relationship Id="rId11" Type="http://schemas.openxmlformats.org/officeDocument/2006/relationships/hyperlink" Target="https://podminky.urs.cz/item/CS_URS_2022_02/181411121" TargetMode="External"/><Relationship Id="rId24" Type="http://schemas.openxmlformats.org/officeDocument/2006/relationships/hyperlink" Target="https://podminky.urs.cz/item/CS_URS_2022_02/636395251" TargetMode="External"/><Relationship Id="rId5" Type="http://schemas.openxmlformats.org/officeDocument/2006/relationships/hyperlink" Target="https://podminky.urs.cz/item/CS_URS_2022_02/115101301" TargetMode="External"/><Relationship Id="rId15" Type="http://schemas.openxmlformats.org/officeDocument/2006/relationships/hyperlink" Target="https://podminky.urs.cz/item/CS_URS_2022_02/184215111" TargetMode="External"/><Relationship Id="rId23" Type="http://schemas.openxmlformats.org/officeDocument/2006/relationships/hyperlink" Target="https://podminky.urs.cz/item/CS_URS_2022_02/465921121" TargetMode="External"/><Relationship Id="rId28" Type="http://schemas.openxmlformats.org/officeDocument/2006/relationships/hyperlink" Target="https://podminky.urs.cz/item/CS_URS_2022_02/998332011" TargetMode="External"/><Relationship Id="rId10" Type="http://schemas.openxmlformats.org/officeDocument/2006/relationships/hyperlink" Target="https://podminky.urs.cz/item/CS_URS_2022_02/181351003" TargetMode="External"/><Relationship Id="rId19" Type="http://schemas.openxmlformats.org/officeDocument/2006/relationships/hyperlink" Target="https://podminky.urs.cz/item/CS_URS_2022_02/184801121" TargetMode="External"/><Relationship Id="rId4" Type="http://schemas.openxmlformats.org/officeDocument/2006/relationships/hyperlink" Target="https://podminky.urs.cz/item/CS_URS_2022_02/115101203" TargetMode="External"/><Relationship Id="rId9" Type="http://schemas.openxmlformats.org/officeDocument/2006/relationships/hyperlink" Target="https://podminky.urs.cz/item/CS_URS_2022_02/162251102" TargetMode="External"/><Relationship Id="rId14" Type="http://schemas.openxmlformats.org/officeDocument/2006/relationships/hyperlink" Target="https://podminky.urs.cz/item/CS_URS_2022_02/184102114" TargetMode="External"/><Relationship Id="rId22" Type="http://schemas.openxmlformats.org/officeDocument/2006/relationships/hyperlink" Target="https://podminky.urs.cz/item/CS_URS_2022_02/464511122" TargetMode="External"/><Relationship Id="rId27" Type="http://schemas.openxmlformats.org/officeDocument/2006/relationships/hyperlink" Target="https://podminky.urs.cz/item/CS_URS_2022_02/998231311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175151101" TargetMode="External"/><Relationship Id="rId21" Type="http://schemas.openxmlformats.org/officeDocument/2006/relationships/hyperlink" Target="https://podminky.urs.cz/item/CS_URS_2022_02/162201415" TargetMode="External"/><Relationship Id="rId42" Type="http://schemas.openxmlformats.org/officeDocument/2006/relationships/hyperlink" Target="https://podminky.urs.cz/item/CS_URS_2022_02/227211113" TargetMode="External"/><Relationship Id="rId47" Type="http://schemas.openxmlformats.org/officeDocument/2006/relationships/hyperlink" Target="https://podminky.urs.cz/item/CS_URS_2022_02/321351010" TargetMode="External"/><Relationship Id="rId63" Type="http://schemas.openxmlformats.org/officeDocument/2006/relationships/hyperlink" Target="https://podminky.urs.cz/item/CS_URS_2022_02/622131111" TargetMode="External"/><Relationship Id="rId68" Type="http://schemas.openxmlformats.org/officeDocument/2006/relationships/hyperlink" Target="https://podminky.urs.cz/item/CS_URS_2022_02/931994132" TargetMode="External"/><Relationship Id="rId16" Type="http://schemas.openxmlformats.org/officeDocument/2006/relationships/hyperlink" Target="https://podminky.urs.cz/item/CS_URS_2022_02/121151103" TargetMode="External"/><Relationship Id="rId11" Type="http://schemas.openxmlformats.org/officeDocument/2006/relationships/hyperlink" Target="https://podminky.urs.cz/item/CS_URS_2022_02/115001105" TargetMode="External"/><Relationship Id="rId32" Type="http://schemas.openxmlformats.org/officeDocument/2006/relationships/hyperlink" Target="https://podminky.urs.cz/item/CS_URS_2022_02/184215111" TargetMode="External"/><Relationship Id="rId37" Type="http://schemas.openxmlformats.org/officeDocument/2006/relationships/hyperlink" Target="https://podminky.urs.cz/item/CS_URS_2022_02/184501121" TargetMode="External"/><Relationship Id="rId53" Type="http://schemas.openxmlformats.org/officeDocument/2006/relationships/hyperlink" Target="https://podminky.urs.cz/item/CS_URS_2022_02/348101210" TargetMode="External"/><Relationship Id="rId58" Type="http://schemas.openxmlformats.org/officeDocument/2006/relationships/hyperlink" Target="https://podminky.urs.cz/item/CS_URS_2022_02/452351101" TargetMode="External"/><Relationship Id="rId74" Type="http://schemas.openxmlformats.org/officeDocument/2006/relationships/hyperlink" Target="https://podminky.urs.cz/item/CS_URS_2022_02/966071821" TargetMode="External"/><Relationship Id="rId79" Type="http://schemas.openxmlformats.org/officeDocument/2006/relationships/hyperlink" Target="https://podminky.urs.cz/item/CS_URS_2022_02/998231311" TargetMode="External"/><Relationship Id="rId5" Type="http://schemas.openxmlformats.org/officeDocument/2006/relationships/hyperlink" Target="https://podminky.urs.cz/item/CS_URS_2022_02/112201112" TargetMode="External"/><Relationship Id="rId61" Type="http://schemas.openxmlformats.org/officeDocument/2006/relationships/hyperlink" Target="https://podminky.urs.cz/item/CS_URS_2022_02/465513127" TargetMode="External"/><Relationship Id="rId19" Type="http://schemas.openxmlformats.org/officeDocument/2006/relationships/hyperlink" Target="https://podminky.urs.cz/item/CS_URS_2022_02/162201411" TargetMode="External"/><Relationship Id="rId14" Type="http://schemas.openxmlformats.org/officeDocument/2006/relationships/hyperlink" Target="https://podminky.urs.cz/item/CS_URS_2022_02/115101301" TargetMode="External"/><Relationship Id="rId22" Type="http://schemas.openxmlformats.org/officeDocument/2006/relationships/hyperlink" Target="https://podminky.urs.cz/item/CS_URS_2022_02/167151111" TargetMode="External"/><Relationship Id="rId27" Type="http://schemas.openxmlformats.org/officeDocument/2006/relationships/hyperlink" Target="https://podminky.urs.cz/item/CS_URS_2022_02/181351103" TargetMode="External"/><Relationship Id="rId30" Type="http://schemas.openxmlformats.org/officeDocument/2006/relationships/hyperlink" Target="https://podminky.urs.cz/item/CS_URS_2022_02/183101121" TargetMode="External"/><Relationship Id="rId35" Type="http://schemas.openxmlformats.org/officeDocument/2006/relationships/hyperlink" Target="https://podminky.urs.cz/item/CS_URS_2022_02/184215311" TargetMode="External"/><Relationship Id="rId43" Type="http://schemas.openxmlformats.org/officeDocument/2006/relationships/hyperlink" Target="https://podminky.urs.cz/item/CS_URS_2022_02/231212112" TargetMode="External"/><Relationship Id="rId48" Type="http://schemas.openxmlformats.org/officeDocument/2006/relationships/hyperlink" Target="https://podminky.urs.cz/item/CS_URS_2022_02/321352010" TargetMode="External"/><Relationship Id="rId56" Type="http://schemas.openxmlformats.org/officeDocument/2006/relationships/hyperlink" Target="https://podminky.urs.cz/item/CS_URS_2022_02/452321161" TargetMode="External"/><Relationship Id="rId64" Type="http://schemas.openxmlformats.org/officeDocument/2006/relationships/hyperlink" Target="https://podminky.urs.cz/item/CS_URS_2022_02/629995101" TargetMode="External"/><Relationship Id="rId69" Type="http://schemas.openxmlformats.org/officeDocument/2006/relationships/hyperlink" Target="https://podminky.urs.cz/item/CS_URS_2022_02/931994154" TargetMode="External"/><Relationship Id="rId77" Type="http://schemas.openxmlformats.org/officeDocument/2006/relationships/hyperlink" Target="https://podminky.urs.cz/item/CS_URS_2022_02/997013501" TargetMode="External"/><Relationship Id="rId8" Type="http://schemas.openxmlformats.org/officeDocument/2006/relationships/hyperlink" Target="https://podminky.urs.cz/item/CS_URS_2022_02/114203301" TargetMode="External"/><Relationship Id="rId51" Type="http://schemas.openxmlformats.org/officeDocument/2006/relationships/hyperlink" Target="https://podminky.urs.cz/item/CS_URS_2022_02/321368211" TargetMode="External"/><Relationship Id="rId72" Type="http://schemas.openxmlformats.org/officeDocument/2006/relationships/hyperlink" Target="https://podminky.urs.cz/item/CS_URS_2022_02/966001111" TargetMode="External"/><Relationship Id="rId80" Type="http://schemas.openxmlformats.org/officeDocument/2006/relationships/hyperlink" Target="https://podminky.urs.cz/item/CS_URS_2022_02/998332011" TargetMode="External"/><Relationship Id="rId3" Type="http://schemas.openxmlformats.org/officeDocument/2006/relationships/hyperlink" Target="https://podminky.urs.cz/item/CS_URS_2022_02/112101101" TargetMode="External"/><Relationship Id="rId12" Type="http://schemas.openxmlformats.org/officeDocument/2006/relationships/hyperlink" Target="https://podminky.urs.cz/item/CS_URS_2022_02/115101201" TargetMode="External"/><Relationship Id="rId17" Type="http://schemas.openxmlformats.org/officeDocument/2006/relationships/hyperlink" Target="https://podminky.urs.cz/item/CS_URS_2022_02/161151103" TargetMode="External"/><Relationship Id="rId25" Type="http://schemas.openxmlformats.org/officeDocument/2006/relationships/hyperlink" Target="https://podminky.urs.cz/item/CS_URS_2022_02/174151101" TargetMode="External"/><Relationship Id="rId33" Type="http://schemas.openxmlformats.org/officeDocument/2006/relationships/hyperlink" Target="https://podminky.urs.cz/item/CS_URS_2022_02/184215112" TargetMode="External"/><Relationship Id="rId38" Type="http://schemas.openxmlformats.org/officeDocument/2006/relationships/hyperlink" Target="https://podminky.urs.cz/item/CS_URS_2022_02/184816111" TargetMode="External"/><Relationship Id="rId46" Type="http://schemas.openxmlformats.org/officeDocument/2006/relationships/hyperlink" Target="https://podminky.urs.cz/item/CS_URS_2022_02/321321115" TargetMode="External"/><Relationship Id="rId59" Type="http://schemas.openxmlformats.org/officeDocument/2006/relationships/hyperlink" Target="https://podminky.urs.cz/item/CS_URS_2022_02/452368211" TargetMode="External"/><Relationship Id="rId67" Type="http://schemas.openxmlformats.org/officeDocument/2006/relationships/hyperlink" Target="https://podminky.urs.cz/item/CS_URS_2022_02/931994106" TargetMode="External"/><Relationship Id="rId20" Type="http://schemas.openxmlformats.org/officeDocument/2006/relationships/hyperlink" Target="https://podminky.urs.cz/item/CS_URS_2022_02/162201412" TargetMode="External"/><Relationship Id="rId41" Type="http://schemas.openxmlformats.org/officeDocument/2006/relationships/hyperlink" Target="https://podminky.urs.cz/item/CS_URS_2022_02/226212213" TargetMode="External"/><Relationship Id="rId54" Type="http://schemas.openxmlformats.org/officeDocument/2006/relationships/hyperlink" Target="https://podminky.urs.cz/item/CS_URS_2022_02/348401130" TargetMode="External"/><Relationship Id="rId62" Type="http://schemas.openxmlformats.org/officeDocument/2006/relationships/hyperlink" Target="https://podminky.urs.cz/item/CS_URS_2022_02/465513227" TargetMode="External"/><Relationship Id="rId70" Type="http://schemas.openxmlformats.org/officeDocument/2006/relationships/hyperlink" Target="https://podminky.urs.cz/item/CS_URS_2022_02/936005231" TargetMode="External"/><Relationship Id="rId75" Type="http://schemas.openxmlformats.org/officeDocument/2006/relationships/hyperlink" Target="https://podminky.urs.cz/item/CS_URS_2022_02/981511113" TargetMode="External"/><Relationship Id="rId1" Type="http://schemas.openxmlformats.org/officeDocument/2006/relationships/hyperlink" Target="https://podminky.urs.cz/item/CS_URS_2022_02/111251101" TargetMode="External"/><Relationship Id="rId6" Type="http://schemas.openxmlformats.org/officeDocument/2006/relationships/hyperlink" Target="https://podminky.urs.cz/item/CS_URS_2022_02/112201114" TargetMode="External"/><Relationship Id="rId15" Type="http://schemas.openxmlformats.org/officeDocument/2006/relationships/hyperlink" Target="https://podminky.urs.cz/item/CS_URS_2022_02/115101303" TargetMode="External"/><Relationship Id="rId23" Type="http://schemas.openxmlformats.org/officeDocument/2006/relationships/hyperlink" Target="https://podminky.urs.cz/item/CS_URS_2022_02/162351103" TargetMode="External"/><Relationship Id="rId28" Type="http://schemas.openxmlformats.org/officeDocument/2006/relationships/hyperlink" Target="https://podminky.urs.cz/item/CS_URS_2022_02/181411131" TargetMode="External"/><Relationship Id="rId36" Type="http://schemas.openxmlformats.org/officeDocument/2006/relationships/hyperlink" Target="https://podminky.urs.cz/item/CS_URS_2022_02/184215411" TargetMode="External"/><Relationship Id="rId49" Type="http://schemas.openxmlformats.org/officeDocument/2006/relationships/hyperlink" Target="https://podminky.urs.cz/item/CS_URS_2022_02/321366111" TargetMode="External"/><Relationship Id="rId57" Type="http://schemas.openxmlformats.org/officeDocument/2006/relationships/hyperlink" Target="https://podminky.urs.cz/item/CS_URS_2022_02/452311161" TargetMode="External"/><Relationship Id="rId10" Type="http://schemas.openxmlformats.org/officeDocument/2006/relationships/hyperlink" Target="https://podminky.urs.cz/item/CS_URS_2022_02/115001103" TargetMode="External"/><Relationship Id="rId31" Type="http://schemas.openxmlformats.org/officeDocument/2006/relationships/hyperlink" Target="https://podminky.urs.cz/item/CS_URS_2022_02/184102114" TargetMode="External"/><Relationship Id="rId44" Type="http://schemas.openxmlformats.org/officeDocument/2006/relationships/hyperlink" Target="https://podminky.urs.cz/item/CS_URS_2022_02/231611114" TargetMode="External"/><Relationship Id="rId52" Type="http://schemas.openxmlformats.org/officeDocument/2006/relationships/hyperlink" Target="https://podminky.urs.cz/item/CS_URS_2022_02/338171123" TargetMode="External"/><Relationship Id="rId60" Type="http://schemas.openxmlformats.org/officeDocument/2006/relationships/hyperlink" Target="https://podminky.urs.cz/item/CS_URS_2022_02/465511427" TargetMode="External"/><Relationship Id="rId65" Type="http://schemas.openxmlformats.org/officeDocument/2006/relationships/hyperlink" Target="https://podminky.urs.cz/item/CS_URS_2022_02/931992121" TargetMode="External"/><Relationship Id="rId73" Type="http://schemas.openxmlformats.org/officeDocument/2006/relationships/hyperlink" Target="https://podminky.urs.cz/item/CS_URS_2022_02/966071711" TargetMode="External"/><Relationship Id="rId78" Type="http://schemas.openxmlformats.org/officeDocument/2006/relationships/hyperlink" Target="https://podminky.urs.cz/item/CS_URS_2022_02/997013509" TargetMode="External"/><Relationship Id="rId81" Type="http://schemas.openxmlformats.org/officeDocument/2006/relationships/drawing" Target="../drawings/drawing3.xml"/><Relationship Id="rId4" Type="http://schemas.openxmlformats.org/officeDocument/2006/relationships/hyperlink" Target="https://podminky.urs.cz/item/CS_URS_2022_02/112101121" TargetMode="External"/><Relationship Id="rId9" Type="http://schemas.openxmlformats.org/officeDocument/2006/relationships/hyperlink" Target="https://podminky.urs.cz/item/CS_URS_2022_02/115001102" TargetMode="External"/><Relationship Id="rId13" Type="http://schemas.openxmlformats.org/officeDocument/2006/relationships/hyperlink" Target="https://podminky.urs.cz/item/CS_URS_2022_02/115101203" TargetMode="External"/><Relationship Id="rId18" Type="http://schemas.openxmlformats.org/officeDocument/2006/relationships/hyperlink" Target="https://podminky.urs.cz/item/CS_URS_2022_02/162251102" TargetMode="External"/><Relationship Id="rId39" Type="http://schemas.openxmlformats.org/officeDocument/2006/relationships/hyperlink" Target="https://podminky.urs.cz/item/CS_URS_2022_02/184801121" TargetMode="External"/><Relationship Id="rId34" Type="http://schemas.openxmlformats.org/officeDocument/2006/relationships/hyperlink" Target="https://podminky.urs.cz/item/CS_URS_2022_02/184215132" TargetMode="External"/><Relationship Id="rId50" Type="http://schemas.openxmlformats.org/officeDocument/2006/relationships/hyperlink" Target="https://podminky.urs.cz/item/CS_URS_2022_02/321366112" TargetMode="External"/><Relationship Id="rId55" Type="http://schemas.openxmlformats.org/officeDocument/2006/relationships/hyperlink" Target="https://podminky.urs.cz/item/CS_URS_2022_02/452311161" TargetMode="External"/><Relationship Id="rId76" Type="http://schemas.openxmlformats.org/officeDocument/2006/relationships/hyperlink" Target="https://podminky.urs.cz/item/CS_URS_2022_02/997321211" TargetMode="External"/><Relationship Id="rId7" Type="http://schemas.openxmlformats.org/officeDocument/2006/relationships/hyperlink" Target="https://podminky.urs.cz/item/CS_URS_2022_02/114203202" TargetMode="External"/><Relationship Id="rId71" Type="http://schemas.openxmlformats.org/officeDocument/2006/relationships/hyperlink" Target="https://podminky.urs.cz/item/CS_URS_2022_02/953961113" TargetMode="External"/><Relationship Id="rId2" Type="http://schemas.openxmlformats.org/officeDocument/2006/relationships/hyperlink" Target="https://podminky.urs.cz/item/CS_URS_2022_02/112101102" TargetMode="External"/><Relationship Id="rId29" Type="http://schemas.openxmlformats.org/officeDocument/2006/relationships/hyperlink" Target="https://podminky.urs.cz/item/CS_URS_2022_02/182303111" TargetMode="External"/><Relationship Id="rId24" Type="http://schemas.openxmlformats.org/officeDocument/2006/relationships/hyperlink" Target="https://podminky.urs.cz/item/CS_URS_2022_02/162751113" TargetMode="External"/><Relationship Id="rId40" Type="http://schemas.openxmlformats.org/officeDocument/2006/relationships/hyperlink" Target="https://podminky.urs.cz/item/CS_URS_2022_02/213141111" TargetMode="External"/><Relationship Id="rId45" Type="http://schemas.openxmlformats.org/officeDocument/2006/relationships/hyperlink" Target="https://podminky.urs.cz/item/CS_URS_2022_02/321213445" TargetMode="External"/><Relationship Id="rId66" Type="http://schemas.openxmlformats.org/officeDocument/2006/relationships/hyperlink" Target="https://podminky.urs.cz/item/CS_URS_2022_02/931994105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62351103" TargetMode="External"/><Relationship Id="rId13" Type="http://schemas.openxmlformats.org/officeDocument/2006/relationships/hyperlink" Target="https://podminky.urs.cz/item/CS_URS_2022_02/321213234" TargetMode="External"/><Relationship Id="rId18" Type="http://schemas.openxmlformats.org/officeDocument/2006/relationships/hyperlink" Target="https://podminky.urs.cz/item/CS_URS_2022_02/321368211" TargetMode="External"/><Relationship Id="rId26" Type="http://schemas.openxmlformats.org/officeDocument/2006/relationships/hyperlink" Target="https://podminky.urs.cz/item/CS_URS_2022_02/985131111" TargetMode="External"/><Relationship Id="rId3" Type="http://schemas.openxmlformats.org/officeDocument/2006/relationships/hyperlink" Target="https://podminky.urs.cz/item/CS_URS_2022_02/115101201" TargetMode="External"/><Relationship Id="rId21" Type="http://schemas.openxmlformats.org/officeDocument/2006/relationships/hyperlink" Target="https://podminky.urs.cz/item/CS_URS_2022_02/465511427" TargetMode="External"/><Relationship Id="rId7" Type="http://schemas.openxmlformats.org/officeDocument/2006/relationships/hyperlink" Target="https://podminky.urs.cz/item/CS_URS_2022_02/161151103" TargetMode="External"/><Relationship Id="rId12" Type="http://schemas.openxmlformats.org/officeDocument/2006/relationships/hyperlink" Target="https://podminky.urs.cz/item/CS_URS_2022_02/319202212" TargetMode="External"/><Relationship Id="rId17" Type="http://schemas.openxmlformats.org/officeDocument/2006/relationships/hyperlink" Target="https://podminky.urs.cz/item/CS_URS_2022_02/321366111" TargetMode="External"/><Relationship Id="rId25" Type="http://schemas.openxmlformats.org/officeDocument/2006/relationships/hyperlink" Target="https://podminky.urs.cz/item/CS_URS_2022_02/981511116" TargetMode="External"/><Relationship Id="rId2" Type="http://schemas.openxmlformats.org/officeDocument/2006/relationships/hyperlink" Target="https://podminky.urs.cz/item/CS_URS_2022_02/115001105" TargetMode="External"/><Relationship Id="rId16" Type="http://schemas.openxmlformats.org/officeDocument/2006/relationships/hyperlink" Target="https://podminky.urs.cz/item/CS_URS_2022_02/321352010" TargetMode="External"/><Relationship Id="rId20" Type="http://schemas.openxmlformats.org/officeDocument/2006/relationships/hyperlink" Target="https://podminky.urs.cz/item/CS_URS_2022_02/464511122" TargetMode="External"/><Relationship Id="rId29" Type="http://schemas.openxmlformats.org/officeDocument/2006/relationships/hyperlink" Target="https://podminky.urs.cz/item/CS_URS_2022_02/997013501" TargetMode="External"/><Relationship Id="rId1" Type="http://schemas.openxmlformats.org/officeDocument/2006/relationships/hyperlink" Target="https://podminky.urs.cz/item/CS_URS_2022_02/115001103" TargetMode="External"/><Relationship Id="rId6" Type="http://schemas.openxmlformats.org/officeDocument/2006/relationships/hyperlink" Target="https://podminky.urs.cz/item/CS_URS_2022_02/115101302" TargetMode="External"/><Relationship Id="rId11" Type="http://schemas.openxmlformats.org/officeDocument/2006/relationships/hyperlink" Target="https://podminky.urs.cz/item/CS_URS_2022_02/174151101" TargetMode="External"/><Relationship Id="rId24" Type="http://schemas.openxmlformats.org/officeDocument/2006/relationships/hyperlink" Target="https://podminky.urs.cz/item/CS_URS_2022_02/938903113" TargetMode="External"/><Relationship Id="rId32" Type="http://schemas.openxmlformats.org/officeDocument/2006/relationships/drawing" Target="../drawings/drawing4.xml"/><Relationship Id="rId5" Type="http://schemas.openxmlformats.org/officeDocument/2006/relationships/hyperlink" Target="https://podminky.urs.cz/item/CS_URS_2022_02/115101301" TargetMode="External"/><Relationship Id="rId15" Type="http://schemas.openxmlformats.org/officeDocument/2006/relationships/hyperlink" Target="https://podminky.urs.cz/item/CS_URS_2022_02/321351010" TargetMode="External"/><Relationship Id="rId23" Type="http://schemas.openxmlformats.org/officeDocument/2006/relationships/hyperlink" Target="https://podminky.urs.cz/item/CS_URS_2022_02/938902132" TargetMode="External"/><Relationship Id="rId28" Type="http://schemas.openxmlformats.org/officeDocument/2006/relationships/hyperlink" Target="https://podminky.urs.cz/item/CS_URS_2022_02/997321211" TargetMode="External"/><Relationship Id="rId10" Type="http://schemas.openxmlformats.org/officeDocument/2006/relationships/hyperlink" Target="https://podminky.urs.cz/item/CS_URS_2022_02/167151111" TargetMode="External"/><Relationship Id="rId19" Type="http://schemas.openxmlformats.org/officeDocument/2006/relationships/hyperlink" Target="https://podminky.urs.cz/item/CS_URS_2022_02/452311161" TargetMode="External"/><Relationship Id="rId31" Type="http://schemas.openxmlformats.org/officeDocument/2006/relationships/hyperlink" Target="https://podminky.urs.cz/item/CS_URS_2022_02/998332011" TargetMode="External"/><Relationship Id="rId4" Type="http://schemas.openxmlformats.org/officeDocument/2006/relationships/hyperlink" Target="https://podminky.urs.cz/item/CS_URS_2022_02/115101202" TargetMode="External"/><Relationship Id="rId9" Type="http://schemas.openxmlformats.org/officeDocument/2006/relationships/hyperlink" Target="https://podminky.urs.cz/item/CS_URS_2022_02/162751113" TargetMode="External"/><Relationship Id="rId14" Type="http://schemas.openxmlformats.org/officeDocument/2006/relationships/hyperlink" Target="https://podminky.urs.cz/item/CS_URS_2022_02/321321115" TargetMode="External"/><Relationship Id="rId22" Type="http://schemas.openxmlformats.org/officeDocument/2006/relationships/hyperlink" Target="https://podminky.urs.cz/item/CS_URS_2022_02/628634111" TargetMode="External"/><Relationship Id="rId27" Type="http://schemas.openxmlformats.org/officeDocument/2006/relationships/hyperlink" Target="https://podminky.urs.cz/item/CS_URS_2022_02/985421111" TargetMode="External"/><Relationship Id="rId30" Type="http://schemas.openxmlformats.org/officeDocument/2006/relationships/hyperlink" Target="https://podminky.urs.cz/item/CS_URS_2022_02/997013509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7" t="s">
        <v>14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2"/>
      <c r="AL5" s="22"/>
      <c r="AM5" s="22"/>
      <c r="AN5" s="22"/>
      <c r="AO5" s="22"/>
      <c r="AP5" s="22"/>
      <c r="AQ5" s="22"/>
      <c r="AR5" s="20"/>
      <c r="BE5" s="28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9" t="s">
        <v>17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2"/>
      <c r="AL6" s="22"/>
      <c r="AM6" s="22"/>
      <c r="AN6" s="22"/>
      <c r="AO6" s="22"/>
      <c r="AP6" s="22"/>
      <c r="AQ6" s="22"/>
      <c r="AR6" s="20"/>
      <c r="BE6" s="285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5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5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5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85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85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5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85"/>
      <c r="BS13" s="17" t="s">
        <v>6</v>
      </c>
    </row>
    <row r="14" spans="1:74" ht="12.75">
      <c r="B14" s="21"/>
      <c r="C14" s="22"/>
      <c r="D14" s="22"/>
      <c r="E14" s="290" t="s">
        <v>31</v>
      </c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85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5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28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285"/>
      <c r="BS17" s="17" t="s">
        <v>36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5"/>
      <c r="BS18" s="17" t="s">
        <v>6</v>
      </c>
    </row>
    <row r="19" spans="1:71" s="1" customFormat="1" ht="12" customHeight="1">
      <c r="B19" s="21"/>
      <c r="C19" s="22"/>
      <c r="D19" s="29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8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85"/>
      <c r="BS20" s="17" t="s">
        <v>36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5"/>
    </row>
    <row r="22" spans="1:71" s="1" customFormat="1" ht="12" customHeight="1">
      <c r="B22" s="21"/>
      <c r="C22" s="22"/>
      <c r="D22" s="29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5"/>
    </row>
    <row r="23" spans="1:71" s="1" customFormat="1" ht="47.25" customHeight="1">
      <c r="B23" s="21"/>
      <c r="C23" s="22"/>
      <c r="D23" s="22"/>
      <c r="E23" s="292" t="s">
        <v>40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O23" s="22"/>
      <c r="AP23" s="22"/>
      <c r="AQ23" s="22"/>
      <c r="AR23" s="20"/>
      <c r="BE23" s="28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5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5"/>
    </row>
    <row r="26" spans="1:71" s="2" customFormat="1" ht="25.9" customHeight="1">
      <c r="A26" s="34"/>
      <c r="B26" s="35"/>
      <c r="C26" s="36"/>
      <c r="D26" s="37" t="s">
        <v>41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3">
        <f>ROUND(AG94,2)</f>
        <v>0</v>
      </c>
      <c r="AL26" s="294"/>
      <c r="AM26" s="294"/>
      <c r="AN26" s="294"/>
      <c r="AO26" s="294"/>
      <c r="AP26" s="36"/>
      <c r="AQ26" s="36"/>
      <c r="AR26" s="39"/>
      <c r="BE26" s="285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5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5" t="s">
        <v>42</v>
      </c>
      <c r="M28" s="295"/>
      <c r="N28" s="295"/>
      <c r="O28" s="295"/>
      <c r="P28" s="295"/>
      <c r="Q28" s="36"/>
      <c r="R28" s="36"/>
      <c r="S28" s="36"/>
      <c r="T28" s="36"/>
      <c r="U28" s="36"/>
      <c r="V28" s="36"/>
      <c r="W28" s="295" t="s">
        <v>43</v>
      </c>
      <c r="X28" s="295"/>
      <c r="Y28" s="295"/>
      <c r="Z28" s="295"/>
      <c r="AA28" s="295"/>
      <c r="AB28" s="295"/>
      <c r="AC28" s="295"/>
      <c r="AD28" s="295"/>
      <c r="AE28" s="295"/>
      <c r="AF28" s="36"/>
      <c r="AG28" s="36"/>
      <c r="AH28" s="36"/>
      <c r="AI28" s="36"/>
      <c r="AJ28" s="36"/>
      <c r="AK28" s="295" t="s">
        <v>44</v>
      </c>
      <c r="AL28" s="295"/>
      <c r="AM28" s="295"/>
      <c r="AN28" s="295"/>
      <c r="AO28" s="295"/>
      <c r="AP28" s="36"/>
      <c r="AQ28" s="36"/>
      <c r="AR28" s="39"/>
      <c r="BE28" s="285"/>
    </row>
    <row r="29" spans="1:71" s="3" customFormat="1" ht="14.45" customHeight="1">
      <c r="B29" s="41"/>
      <c r="C29" s="42"/>
      <c r="D29" s="29" t="s">
        <v>45</v>
      </c>
      <c r="E29" s="42"/>
      <c r="F29" s="29" t="s">
        <v>46</v>
      </c>
      <c r="G29" s="42"/>
      <c r="H29" s="42"/>
      <c r="I29" s="42"/>
      <c r="J29" s="42"/>
      <c r="K29" s="42"/>
      <c r="L29" s="298">
        <v>0.21</v>
      </c>
      <c r="M29" s="297"/>
      <c r="N29" s="297"/>
      <c r="O29" s="297"/>
      <c r="P29" s="297"/>
      <c r="Q29" s="42"/>
      <c r="R29" s="42"/>
      <c r="S29" s="42"/>
      <c r="T29" s="42"/>
      <c r="U29" s="42"/>
      <c r="V29" s="42"/>
      <c r="W29" s="296">
        <f>ROUND(AZ94, 2)</f>
        <v>0</v>
      </c>
      <c r="X29" s="297"/>
      <c r="Y29" s="297"/>
      <c r="Z29" s="297"/>
      <c r="AA29" s="297"/>
      <c r="AB29" s="297"/>
      <c r="AC29" s="297"/>
      <c r="AD29" s="297"/>
      <c r="AE29" s="297"/>
      <c r="AF29" s="42"/>
      <c r="AG29" s="42"/>
      <c r="AH29" s="42"/>
      <c r="AI29" s="42"/>
      <c r="AJ29" s="42"/>
      <c r="AK29" s="296">
        <f>ROUND(AV94, 2)</f>
        <v>0</v>
      </c>
      <c r="AL29" s="297"/>
      <c r="AM29" s="297"/>
      <c r="AN29" s="297"/>
      <c r="AO29" s="297"/>
      <c r="AP29" s="42"/>
      <c r="AQ29" s="42"/>
      <c r="AR29" s="43"/>
      <c r="BE29" s="286"/>
    </row>
    <row r="30" spans="1:71" s="3" customFormat="1" ht="14.45" customHeight="1">
      <c r="B30" s="41"/>
      <c r="C30" s="42"/>
      <c r="D30" s="42"/>
      <c r="E30" s="42"/>
      <c r="F30" s="29" t="s">
        <v>47</v>
      </c>
      <c r="G30" s="42"/>
      <c r="H30" s="42"/>
      <c r="I30" s="42"/>
      <c r="J30" s="42"/>
      <c r="K30" s="42"/>
      <c r="L30" s="298">
        <v>0.15</v>
      </c>
      <c r="M30" s="297"/>
      <c r="N30" s="297"/>
      <c r="O30" s="297"/>
      <c r="P30" s="297"/>
      <c r="Q30" s="42"/>
      <c r="R30" s="42"/>
      <c r="S30" s="42"/>
      <c r="T30" s="42"/>
      <c r="U30" s="42"/>
      <c r="V30" s="42"/>
      <c r="W30" s="296">
        <f>ROUND(BA94, 2)</f>
        <v>0</v>
      </c>
      <c r="X30" s="297"/>
      <c r="Y30" s="297"/>
      <c r="Z30" s="297"/>
      <c r="AA30" s="297"/>
      <c r="AB30" s="297"/>
      <c r="AC30" s="297"/>
      <c r="AD30" s="297"/>
      <c r="AE30" s="297"/>
      <c r="AF30" s="42"/>
      <c r="AG30" s="42"/>
      <c r="AH30" s="42"/>
      <c r="AI30" s="42"/>
      <c r="AJ30" s="42"/>
      <c r="AK30" s="296">
        <f>ROUND(AW94, 2)</f>
        <v>0</v>
      </c>
      <c r="AL30" s="297"/>
      <c r="AM30" s="297"/>
      <c r="AN30" s="297"/>
      <c r="AO30" s="297"/>
      <c r="AP30" s="42"/>
      <c r="AQ30" s="42"/>
      <c r="AR30" s="43"/>
      <c r="BE30" s="286"/>
    </row>
    <row r="31" spans="1:71" s="3" customFormat="1" ht="14.45" hidden="1" customHeight="1">
      <c r="B31" s="41"/>
      <c r="C31" s="42"/>
      <c r="D31" s="42"/>
      <c r="E31" s="42"/>
      <c r="F31" s="29" t="s">
        <v>48</v>
      </c>
      <c r="G31" s="42"/>
      <c r="H31" s="42"/>
      <c r="I31" s="42"/>
      <c r="J31" s="42"/>
      <c r="K31" s="42"/>
      <c r="L31" s="298">
        <v>0.21</v>
      </c>
      <c r="M31" s="297"/>
      <c r="N31" s="297"/>
      <c r="O31" s="297"/>
      <c r="P31" s="297"/>
      <c r="Q31" s="42"/>
      <c r="R31" s="42"/>
      <c r="S31" s="42"/>
      <c r="T31" s="42"/>
      <c r="U31" s="42"/>
      <c r="V31" s="42"/>
      <c r="W31" s="296">
        <f>ROUND(BB94, 2)</f>
        <v>0</v>
      </c>
      <c r="X31" s="297"/>
      <c r="Y31" s="297"/>
      <c r="Z31" s="297"/>
      <c r="AA31" s="297"/>
      <c r="AB31" s="297"/>
      <c r="AC31" s="297"/>
      <c r="AD31" s="297"/>
      <c r="AE31" s="297"/>
      <c r="AF31" s="42"/>
      <c r="AG31" s="42"/>
      <c r="AH31" s="42"/>
      <c r="AI31" s="42"/>
      <c r="AJ31" s="42"/>
      <c r="AK31" s="296">
        <v>0</v>
      </c>
      <c r="AL31" s="297"/>
      <c r="AM31" s="297"/>
      <c r="AN31" s="297"/>
      <c r="AO31" s="297"/>
      <c r="AP31" s="42"/>
      <c r="AQ31" s="42"/>
      <c r="AR31" s="43"/>
      <c r="BE31" s="286"/>
    </row>
    <row r="32" spans="1:71" s="3" customFormat="1" ht="14.45" hidden="1" customHeight="1">
      <c r="B32" s="41"/>
      <c r="C32" s="42"/>
      <c r="D32" s="42"/>
      <c r="E32" s="42"/>
      <c r="F32" s="29" t="s">
        <v>49</v>
      </c>
      <c r="G32" s="42"/>
      <c r="H32" s="42"/>
      <c r="I32" s="42"/>
      <c r="J32" s="42"/>
      <c r="K32" s="42"/>
      <c r="L32" s="298">
        <v>0.15</v>
      </c>
      <c r="M32" s="297"/>
      <c r="N32" s="297"/>
      <c r="O32" s="297"/>
      <c r="P32" s="297"/>
      <c r="Q32" s="42"/>
      <c r="R32" s="42"/>
      <c r="S32" s="42"/>
      <c r="T32" s="42"/>
      <c r="U32" s="42"/>
      <c r="V32" s="42"/>
      <c r="W32" s="296">
        <f>ROUND(BC94, 2)</f>
        <v>0</v>
      </c>
      <c r="X32" s="297"/>
      <c r="Y32" s="297"/>
      <c r="Z32" s="297"/>
      <c r="AA32" s="297"/>
      <c r="AB32" s="297"/>
      <c r="AC32" s="297"/>
      <c r="AD32" s="297"/>
      <c r="AE32" s="297"/>
      <c r="AF32" s="42"/>
      <c r="AG32" s="42"/>
      <c r="AH32" s="42"/>
      <c r="AI32" s="42"/>
      <c r="AJ32" s="42"/>
      <c r="AK32" s="296">
        <v>0</v>
      </c>
      <c r="AL32" s="297"/>
      <c r="AM32" s="297"/>
      <c r="AN32" s="297"/>
      <c r="AO32" s="297"/>
      <c r="AP32" s="42"/>
      <c r="AQ32" s="42"/>
      <c r="AR32" s="43"/>
      <c r="BE32" s="286"/>
    </row>
    <row r="33" spans="1:57" s="3" customFormat="1" ht="14.45" hidden="1" customHeight="1">
      <c r="B33" s="41"/>
      <c r="C33" s="42"/>
      <c r="D33" s="42"/>
      <c r="E33" s="42"/>
      <c r="F33" s="29" t="s">
        <v>50</v>
      </c>
      <c r="G33" s="42"/>
      <c r="H33" s="42"/>
      <c r="I33" s="42"/>
      <c r="J33" s="42"/>
      <c r="K33" s="42"/>
      <c r="L33" s="298">
        <v>0</v>
      </c>
      <c r="M33" s="297"/>
      <c r="N33" s="297"/>
      <c r="O33" s="297"/>
      <c r="P33" s="297"/>
      <c r="Q33" s="42"/>
      <c r="R33" s="42"/>
      <c r="S33" s="42"/>
      <c r="T33" s="42"/>
      <c r="U33" s="42"/>
      <c r="V33" s="42"/>
      <c r="W33" s="296">
        <f>ROUND(BD94, 2)</f>
        <v>0</v>
      </c>
      <c r="X33" s="297"/>
      <c r="Y33" s="297"/>
      <c r="Z33" s="297"/>
      <c r="AA33" s="297"/>
      <c r="AB33" s="297"/>
      <c r="AC33" s="297"/>
      <c r="AD33" s="297"/>
      <c r="AE33" s="297"/>
      <c r="AF33" s="42"/>
      <c r="AG33" s="42"/>
      <c r="AH33" s="42"/>
      <c r="AI33" s="42"/>
      <c r="AJ33" s="42"/>
      <c r="AK33" s="296">
        <v>0</v>
      </c>
      <c r="AL33" s="297"/>
      <c r="AM33" s="297"/>
      <c r="AN33" s="297"/>
      <c r="AO33" s="297"/>
      <c r="AP33" s="42"/>
      <c r="AQ33" s="42"/>
      <c r="AR33" s="43"/>
      <c r="BE33" s="286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5"/>
    </row>
    <row r="35" spans="1:57" s="2" customFormat="1" ht="25.9" customHeight="1">
      <c r="A35" s="34"/>
      <c r="B35" s="35"/>
      <c r="C35" s="44"/>
      <c r="D35" s="45" t="s">
        <v>51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52</v>
      </c>
      <c r="U35" s="46"/>
      <c r="V35" s="46"/>
      <c r="W35" s="46"/>
      <c r="X35" s="302" t="s">
        <v>53</v>
      </c>
      <c r="Y35" s="300"/>
      <c r="Z35" s="300"/>
      <c r="AA35" s="300"/>
      <c r="AB35" s="300"/>
      <c r="AC35" s="46"/>
      <c r="AD35" s="46"/>
      <c r="AE35" s="46"/>
      <c r="AF35" s="46"/>
      <c r="AG35" s="46"/>
      <c r="AH35" s="46"/>
      <c r="AI35" s="46"/>
      <c r="AJ35" s="46"/>
      <c r="AK35" s="299">
        <f>SUM(AK26:AK33)</f>
        <v>0</v>
      </c>
      <c r="AL35" s="300"/>
      <c r="AM35" s="300"/>
      <c r="AN35" s="300"/>
      <c r="AO35" s="301"/>
      <c r="AP35" s="44"/>
      <c r="AQ35" s="44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54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55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3" t="s">
        <v>56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3" t="s">
        <v>57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3" t="s">
        <v>56</v>
      </c>
      <c r="AI60" s="38"/>
      <c r="AJ60" s="38"/>
      <c r="AK60" s="38"/>
      <c r="AL60" s="38"/>
      <c r="AM60" s="53" t="s">
        <v>57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50" t="s">
        <v>58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59</v>
      </c>
      <c r="AI64" s="54"/>
      <c r="AJ64" s="54"/>
      <c r="AK64" s="54"/>
      <c r="AL64" s="54"/>
      <c r="AM64" s="54"/>
      <c r="AN64" s="54"/>
      <c r="AO64" s="54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3" t="s">
        <v>56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3" t="s">
        <v>57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3" t="s">
        <v>56</v>
      </c>
      <c r="AI75" s="38"/>
      <c r="AJ75" s="38"/>
      <c r="AK75" s="38"/>
      <c r="AL75" s="38"/>
      <c r="AM75" s="53" t="s">
        <v>57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9"/>
      <c r="BE77" s="34"/>
    </row>
    <row r="81" spans="1:91" s="2" customFormat="1" ht="6.95" customHeight="1">
      <c r="A81" s="34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9"/>
      <c r="BE81" s="34"/>
    </row>
    <row r="82" spans="1:91" s="2" customFormat="1" ht="24.95" customHeight="1">
      <c r="A82" s="34"/>
      <c r="B82" s="35"/>
      <c r="C82" s="23" t="s">
        <v>60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8976201349-01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63" t="str">
        <f>K6</f>
        <v>Podolský potok, Heřmanův městec, rekonstrukce zdí, ř.km 12,713-12,800</v>
      </c>
      <c r="M85" s="264"/>
      <c r="N85" s="264"/>
      <c r="O85" s="264"/>
      <c r="P85" s="264"/>
      <c r="Q85" s="264"/>
      <c r="R85" s="264"/>
      <c r="S85" s="264"/>
      <c r="T85" s="264"/>
      <c r="U85" s="264"/>
      <c r="V85" s="264"/>
      <c r="W85" s="264"/>
      <c r="X85" s="264"/>
      <c r="Y85" s="264"/>
      <c r="Z85" s="264"/>
      <c r="AA85" s="264"/>
      <c r="AB85" s="264"/>
      <c r="AC85" s="264"/>
      <c r="AD85" s="264"/>
      <c r="AE85" s="264"/>
      <c r="AF85" s="264"/>
      <c r="AG85" s="264"/>
      <c r="AH85" s="264"/>
      <c r="AI85" s="264"/>
      <c r="AJ85" s="264"/>
      <c r="AK85" s="64"/>
      <c r="AL85" s="64"/>
      <c r="AM85" s="64"/>
      <c r="AN85" s="64"/>
      <c r="AO85" s="64"/>
      <c r="AP85" s="64"/>
      <c r="AQ85" s="64"/>
      <c r="AR85" s="65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Podolský potok ř. km 12,713-12,800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5" t="str">
        <f>IF(AN8= "","",AN8)</f>
        <v>22. 7. 2022</v>
      </c>
      <c r="AN87" s="265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7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60" t="str">
        <f>IF(E11= "","",E11)</f>
        <v>Povodí Labe, státní podnik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66" t="str">
        <f>IF(E17="","",E17)</f>
        <v>Vodní zdroje Ekomonitor spol. s r. o.</v>
      </c>
      <c r="AN89" s="267"/>
      <c r="AO89" s="267"/>
      <c r="AP89" s="267"/>
      <c r="AQ89" s="36"/>
      <c r="AR89" s="39"/>
      <c r="AS89" s="268" t="s">
        <v>61</v>
      </c>
      <c r="AT89" s="269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60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37</v>
      </c>
      <c r="AJ90" s="36"/>
      <c r="AK90" s="36"/>
      <c r="AL90" s="36"/>
      <c r="AM90" s="266" t="str">
        <f>IF(E20="","",E20)</f>
        <v xml:space="preserve"> </v>
      </c>
      <c r="AN90" s="267"/>
      <c r="AO90" s="267"/>
      <c r="AP90" s="267"/>
      <c r="AQ90" s="36"/>
      <c r="AR90" s="39"/>
      <c r="AS90" s="270"/>
      <c r="AT90" s="271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2"/>
      <c r="AT91" s="273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4"/>
    </row>
    <row r="92" spans="1:91" s="2" customFormat="1" ht="29.25" customHeight="1">
      <c r="A92" s="34"/>
      <c r="B92" s="35"/>
      <c r="C92" s="274" t="s">
        <v>62</v>
      </c>
      <c r="D92" s="275"/>
      <c r="E92" s="275"/>
      <c r="F92" s="275"/>
      <c r="G92" s="275"/>
      <c r="H92" s="74"/>
      <c r="I92" s="277" t="s">
        <v>63</v>
      </c>
      <c r="J92" s="275"/>
      <c r="K92" s="275"/>
      <c r="L92" s="275"/>
      <c r="M92" s="275"/>
      <c r="N92" s="275"/>
      <c r="O92" s="275"/>
      <c r="P92" s="275"/>
      <c r="Q92" s="275"/>
      <c r="R92" s="275"/>
      <c r="S92" s="275"/>
      <c r="T92" s="275"/>
      <c r="U92" s="275"/>
      <c r="V92" s="275"/>
      <c r="W92" s="275"/>
      <c r="X92" s="275"/>
      <c r="Y92" s="275"/>
      <c r="Z92" s="275"/>
      <c r="AA92" s="275"/>
      <c r="AB92" s="275"/>
      <c r="AC92" s="275"/>
      <c r="AD92" s="275"/>
      <c r="AE92" s="275"/>
      <c r="AF92" s="275"/>
      <c r="AG92" s="276" t="s">
        <v>64</v>
      </c>
      <c r="AH92" s="275"/>
      <c r="AI92" s="275"/>
      <c r="AJ92" s="275"/>
      <c r="AK92" s="275"/>
      <c r="AL92" s="275"/>
      <c r="AM92" s="275"/>
      <c r="AN92" s="277" t="s">
        <v>65</v>
      </c>
      <c r="AO92" s="275"/>
      <c r="AP92" s="278"/>
      <c r="AQ92" s="75" t="s">
        <v>66</v>
      </c>
      <c r="AR92" s="39"/>
      <c r="AS92" s="76" t="s">
        <v>67</v>
      </c>
      <c r="AT92" s="77" t="s">
        <v>68</v>
      </c>
      <c r="AU92" s="77" t="s">
        <v>69</v>
      </c>
      <c r="AV92" s="77" t="s">
        <v>70</v>
      </c>
      <c r="AW92" s="77" t="s">
        <v>71</v>
      </c>
      <c r="AX92" s="77" t="s">
        <v>72</v>
      </c>
      <c r="AY92" s="77" t="s">
        <v>73</v>
      </c>
      <c r="AZ92" s="77" t="s">
        <v>74</v>
      </c>
      <c r="BA92" s="77" t="s">
        <v>75</v>
      </c>
      <c r="BB92" s="77" t="s">
        <v>76</v>
      </c>
      <c r="BC92" s="77" t="s">
        <v>77</v>
      </c>
      <c r="BD92" s="78" t="s">
        <v>78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4"/>
    </row>
    <row r="94" spans="1:91" s="6" customFormat="1" ht="32.450000000000003" customHeight="1">
      <c r="B94" s="82"/>
      <c r="C94" s="83" t="s">
        <v>79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2">
        <f>ROUND(SUM(AG95:AG98),2)</f>
        <v>0</v>
      </c>
      <c r="AH94" s="282"/>
      <c r="AI94" s="282"/>
      <c r="AJ94" s="282"/>
      <c r="AK94" s="282"/>
      <c r="AL94" s="282"/>
      <c r="AM94" s="282"/>
      <c r="AN94" s="283">
        <f>SUM(AG94,AT94)</f>
        <v>0</v>
      </c>
      <c r="AO94" s="283"/>
      <c r="AP94" s="283"/>
      <c r="AQ94" s="86" t="s">
        <v>1</v>
      </c>
      <c r="AR94" s="87"/>
      <c r="AS94" s="88">
        <f>ROUND(SUM(AS95:AS98),2)</f>
        <v>0</v>
      </c>
      <c r="AT94" s="89">
        <f>ROUND(SUM(AV94:AW94),2)</f>
        <v>0</v>
      </c>
      <c r="AU94" s="90">
        <f>ROUND(SUM(AU95:AU98),5)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ROUND(SUM(AZ95:AZ98),2)</f>
        <v>0</v>
      </c>
      <c r="BA94" s="89">
        <f>ROUND(SUM(BA95:BA98),2)</f>
        <v>0</v>
      </c>
      <c r="BB94" s="89">
        <f>ROUND(SUM(BB95:BB98),2)</f>
        <v>0</v>
      </c>
      <c r="BC94" s="89">
        <f>ROUND(SUM(BC95:BC98),2)</f>
        <v>0</v>
      </c>
      <c r="BD94" s="91">
        <f>ROUND(SUM(BD95:BD98),2)</f>
        <v>0</v>
      </c>
      <c r="BS94" s="92" t="s">
        <v>80</v>
      </c>
      <c r="BT94" s="92" t="s">
        <v>81</v>
      </c>
      <c r="BU94" s="93" t="s">
        <v>82</v>
      </c>
      <c r="BV94" s="92" t="s">
        <v>83</v>
      </c>
      <c r="BW94" s="92" t="s">
        <v>5</v>
      </c>
      <c r="BX94" s="92" t="s">
        <v>84</v>
      </c>
      <c r="CL94" s="92" t="s">
        <v>1</v>
      </c>
    </row>
    <row r="95" spans="1:91" s="7" customFormat="1" ht="24.75" customHeight="1">
      <c r="A95" s="94" t="s">
        <v>85</v>
      </c>
      <c r="B95" s="95"/>
      <c r="C95" s="96"/>
      <c r="D95" s="279" t="s">
        <v>86</v>
      </c>
      <c r="E95" s="279"/>
      <c r="F95" s="279"/>
      <c r="G95" s="279"/>
      <c r="H95" s="279"/>
      <c r="I95" s="97"/>
      <c r="J95" s="279" t="s">
        <v>87</v>
      </c>
      <c r="K95" s="279"/>
      <c r="L95" s="279"/>
      <c r="M95" s="279"/>
      <c r="N95" s="279"/>
      <c r="O95" s="279"/>
      <c r="P95" s="279"/>
      <c r="Q95" s="279"/>
      <c r="R95" s="279"/>
      <c r="S95" s="279"/>
      <c r="T95" s="279"/>
      <c r="U95" s="279"/>
      <c r="V95" s="279"/>
      <c r="W95" s="279"/>
      <c r="X95" s="279"/>
      <c r="Y95" s="279"/>
      <c r="Z95" s="279"/>
      <c r="AA95" s="279"/>
      <c r="AB95" s="279"/>
      <c r="AC95" s="279"/>
      <c r="AD95" s="279"/>
      <c r="AE95" s="279"/>
      <c r="AF95" s="279"/>
      <c r="AG95" s="280">
        <f>'SO 01 - Rekontrukce koryt...'!J30</f>
        <v>0</v>
      </c>
      <c r="AH95" s="281"/>
      <c r="AI95" s="281"/>
      <c r="AJ95" s="281"/>
      <c r="AK95" s="281"/>
      <c r="AL95" s="281"/>
      <c r="AM95" s="281"/>
      <c r="AN95" s="280">
        <f>SUM(AG95,AT95)</f>
        <v>0</v>
      </c>
      <c r="AO95" s="281"/>
      <c r="AP95" s="281"/>
      <c r="AQ95" s="98" t="s">
        <v>88</v>
      </c>
      <c r="AR95" s="99"/>
      <c r="AS95" s="100">
        <v>0</v>
      </c>
      <c r="AT95" s="101">
        <f>ROUND(SUM(AV95:AW95),2)</f>
        <v>0</v>
      </c>
      <c r="AU95" s="102">
        <f>'SO 01 - Rekontrukce koryt...'!P122</f>
        <v>0</v>
      </c>
      <c r="AV95" s="101">
        <f>'SO 01 - Rekontrukce koryt...'!J33</f>
        <v>0</v>
      </c>
      <c r="AW95" s="101">
        <f>'SO 01 - Rekontrukce koryt...'!J34</f>
        <v>0</v>
      </c>
      <c r="AX95" s="101">
        <f>'SO 01 - Rekontrukce koryt...'!J35</f>
        <v>0</v>
      </c>
      <c r="AY95" s="101">
        <f>'SO 01 - Rekontrukce koryt...'!J36</f>
        <v>0</v>
      </c>
      <c r="AZ95" s="101">
        <f>'SO 01 - Rekontrukce koryt...'!F33</f>
        <v>0</v>
      </c>
      <c r="BA95" s="101">
        <f>'SO 01 - Rekontrukce koryt...'!F34</f>
        <v>0</v>
      </c>
      <c r="BB95" s="101">
        <f>'SO 01 - Rekontrukce koryt...'!F35</f>
        <v>0</v>
      </c>
      <c r="BC95" s="101">
        <f>'SO 01 - Rekontrukce koryt...'!F36</f>
        <v>0</v>
      </c>
      <c r="BD95" s="103">
        <f>'SO 01 - Rekontrukce koryt...'!F37</f>
        <v>0</v>
      </c>
      <c r="BT95" s="104" t="s">
        <v>89</v>
      </c>
      <c r="BV95" s="104" t="s">
        <v>83</v>
      </c>
      <c r="BW95" s="104" t="s">
        <v>90</v>
      </c>
      <c r="BX95" s="104" t="s">
        <v>5</v>
      </c>
      <c r="CL95" s="104" t="s">
        <v>1</v>
      </c>
      <c r="CM95" s="104" t="s">
        <v>91</v>
      </c>
    </row>
    <row r="96" spans="1:91" s="7" customFormat="1" ht="24.75" customHeight="1">
      <c r="A96" s="94" t="s">
        <v>85</v>
      </c>
      <c r="B96" s="95"/>
      <c r="C96" s="96"/>
      <c r="D96" s="279" t="s">
        <v>92</v>
      </c>
      <c r="E96" s="279"/>
      <c r="F96" s="279"/>
      <c r="G96" s="279"/>
      <c r="H96" s="279"/>
      <c r="I96" s="97"/>
      <c r="J96" s="279" t="s">
        <v>93</v>
      </c>
      <c r="K96" s="279"/>
      <c r="L96" s="279"/>
      <c r="M96" s="279"/>
      <c r="N96" s="279"/>
      <c r="O96" s="279"/>
      <c r="P96" s="279"/>
      <c r="Q96" s="279"/>
      <c r="R96" s="279"/>
      <c r="S96" s="279"/>
      <c r="T96" s="279"/>
      <c r="U96" s="279"/>
      <c r="V96" s="279"/>
      <c r="W96" s="279"/>
      <c r="X96" s="279"/>
      <c r="Y96" s="279"/>
      <c r="Z96" s="279"/>
      <c r="AA96" s="279"/>
      <c r="AB96" s="279"/>
      <c r="AC96" s="279"/>
      <c r="AD96" s="279"/>
      <c r="AE96" s="279"/>
      <c r="AF96" s="279"/>
      <c r="AG96" s="280">
        <f>'SO 02 - Rekonstrukce kory...'!J30</f>
        <v>0</v>
      </c>
      <c r="AH96" s="281"/>
      <c r="AI96" s="281"/>
      <c r="AJ96" s="281"/>
      <c r="AK96" s="281"/>
      <c r="AL96" s="281"/>
      <c r="AM96" s="281"/>
      <c r="AN96" s="280">
        <f>SUM(AG96,AT96)</f>
        <v>0</v>
      </c>
      <c r="AO96" s="281"/>
      <c r="AP96" s="281"/>
      <c r="AQ96" s="98" t="s">
        <v>88</v>
      </c>
      <c r="AR96" s="99"/>
      <c r="AS96" s="100">
        <v>0</v>
      </c>
      <c r="AT96" s="101">
        <f>ROUND(SUM(AV96:AW96),2)</f>
        <v>0</v>
      </c>
      <c r="AU96" s="102">
        <f>'SO 02 - Rekonstrukce kory...'!P126</f>
        <v>0</v>
      </c>
      <c r="AV96" s="101">
        <f>'SO 02 - Rekonstrukce kory...'!J33</f>
        <v>0</v>
      </c>
      <c r="AW96" s="101">
        <f>'SO 02 - Rekonstrukce kory...'!J34</f>
        <v>0</v>
      </c>
      <c r="AX96" s="101">
        <f>'SO 02 - Rekonstrukce kory...'!J35</f>
        <v>0</v>
      </c>
      <c r="AY96" s="101">
        <f>'SO 02 - Rekonstrukce kory...'!J36</f>
        <v>0</v>
      </c>
      <c r="AZ96" s="101">
        <f>'SO 02 - Rekonstrukce kory...'!F33</f>
        <v>0</v>
      </c>
      <c r="BA96" s="101">
        <f>'SO 02 - Rekonstrukce kory...'!F34</f>
        <v>0</v>
      </c>
      <c r="BB96" s="101">
        <f>'SO 02 - Rekonstrukce kory...'!F35</f>
        <v>0</v>
      </c>
      <c r="BC96" s="101">
        <f>'SO 02 - Rekonstrukce kory...'!F36</f>
        <v>0</v>
      </c>
      <c r="BD96" s="103">
        <f>'SO 02 - Rekonstrukce kory...'!F37</f>
        <v>0</v>
      </c>
      <c r="BT96" s="104" t="s">
        <v>89</v>
      </c>
      <c r="BV96" s="104" t="s">
        <v>83</v>
      </c>
      <c r="BW96" s="104" t="s">
        <v>94</v>
      </c>
      <c r="BX96" s="104" t="s">
        <v>5</v>
      </c>
      <c r="CL96" s="104" t="s">
        <v>1</v>
      </c>
      <c r="CM96" s="104" t="s">
        <v>91</v>
      </c>
    </row>
    <row r="97" spans="1:91" s="7" customFormat="1" ht="24.75" customHeight="1">
      <c r="A97" s="94" t="s">
        <v>85</v>
      </c>
      <c r="B97" s="95"/>
      <c r="C97" s="96"/>
      <c r="D97" s="279" t="s">
        <v>95</v>
      </c>
      <c r="E97" s="279"/>
      <c r="F97" s="279"/>
      <c r="G97" s="279"/>
      <c r="H97" s="279"/>
      <c r="I97" s="97"/>
      <c r="J97" s="279" t="s">
        <v>96</v>
      </c>
      <c r="K97" s="279"/>
      <c r="L97" s="279"/>
      <c r="M97" s="279"/>
      <c r="N97" s="279"/>
      <c r="O97" s="279"/>
      <c r="P97" s="279"/>
      <c r="Q97" s="279"/>
      <c r="R97" s="279"/>
      <c r="S97" s="279"/>
      <c r="T97" s="279"/>
      <c r="U97" s="279"/>
      <c r="V97" s="279"/>
      <c r="W97" s="279"/>
      <c r="X97" s="279"/>
      <c r="Y97" s="279"/>
      <c r="Z97" s="279"/>
      <c r="AA97" s="279"/>
      <c r="AB97" s="279"/>
      <c r="AC97" s="279"/>
      <c r="AD97" s="279"/>
      <c r="AE97" s="279"/>
      <c r="AF97" s="279"/>
      <c r="AG97" s="280">
        <f>'SO 03 - Rekonstrukce kory...'!J30</f>
        <v>0</v>
      </c>
      <c r="AH97" s="281"/>
      <c r="AI97" s="281"/>
      <c r="AJ97" s="281"/>
      <c r="AK97" s="281"/>
      <c r="AL97" s="281"/>
      <c r="AM97" s="281"/>
      <c r="AN97" s="280">
        <f>SUM(AG97,AT97)</f>
        <v>0</v>
      </c>
      <c r="AO97" s="281"/>
      <c r="AP97" s="281"/>
      <c r="AQ97" s="98" t="s">
        <v>88</v>
      </c>
      <c r="AR97" s="99"/>
      <c r="AS97" s="100">
        <v>0</v>
      </c>
      <c r="AT97" s="101">
        <f>ROUND(SUM(AV97:AW97),2)</f>
        <v>0</v>
      </c>
      <c r="AU97" s="102">
        <f>'SO 03 - Rekonstrukce kory...'!P124</f>
        <v>0</v>
      </c>
      <c r="AV97" s="101">
        <f>'SO 03 - Rekonstrukce kory...'!J33</f>
        <v>0</v>
      </c>
      <c r="AW97" s="101">
        <f>'SO 03 - Rekonstrukce kory...'!J34</f>
        <v>0</v>
      </c>
      <c r="AX97" s="101">
        <f>'SO 03 - Rekonstrukce kory...'!J35</f>
        <v>0</v>
      </c>
      <c r="AY97" s="101">
        <f>'SO 03 - Rekonstrukce kory...'!J36</f>
        <v>0</v>
      </c>
      <c r="AZ97" s="101">
        <f>'SO 03 - Rekonstrukce kory...'!F33</f>
        <v>0</v>
      </c>
      <c r="BA97" s="101">
        <f>'SO 03 - Rekonstrukce kory...'!F34</f>
        <v>0</v>
      </c>
      <c r="BB97" s="101">
        <f>'SO 03 - Rekonstrukce kory...'!F35</f>
        <v>0</v>
      </c>
      <c r="BC97" s="101">
        <f>'SO 03 - Rekonstrukce kory...'!F36</f>
        <v>0</v>
      </c>
      <c r="BD97" s="103">
        <f>'SO 03 - Rekonstrukce kory...'!F37</f>
        <v>0</v>
      </c>
      <c r="BT97" s="104" t="s">
        <v>89</v>
      </c>
      <c r="BV97" s="104" t="s">
        <v>83</v>
      </c>
      <c r="BW97" s="104" t="s">
        <v>97</v>
      </c>
      <c r="BX97" s="104" t="s">
        <v>5</v>
      </c>
      <c r="CL97" s="104" t="s">
        <v>1</v>
      </c>
      <c r="CM97" s="104" t="s">
        <v>91</v>
      </c>
    </row>
    <row r="98" spans="1:91" s="7" customFormat="1" ht="16.5" customHeight="1">
      <c r="A98" s="94" t="s">
        <v>85</v>
      </c>
      <c r="B98" s="95"/>
      <c r="C98" s="96"/>
      <c r="D98" s="279" t="s">
        <v>98</v>
      </c>
      <c r="E98" s="279"/>
      <c r="F98" s="279"/>
      <c r="G98" s="279"/>
      <c r="H98" s="279"/>
      <c r="I98" s="97"/>
      <c r="J98" s="279" t="s">
        <v>99</v>
      </c>
      <c r="K98" s="279"/>
      <c r="L98" s="279"/>
      <c r="M98" s="279"/>
      <c r="N98" s="279"/>
      <c r="O98" s="279"/>
      <c r="P98" s="279"/>
      <c r="Q98" s="279"/>
      <c r="R98" s="279"/>
      <c r="S98" s="279"/>
      <c r="T98" s="279"/>
      <c r="U98" s="279"/>
      <c r="V98" s="279"/>
      <c r="W98" s="279"/>
      <c r="X98" s="279"/>
      <c r="Y98" s="279"/>
      <c r="Z98" s="279"/>
      <c r="AA98" s="279"/>
      <c r="AB98" s="279"/>
      <c r="AC98" s="279"/>
      <c r="AD98" s="279"/>
      <c r="AE98" s="279"/>
      <c r="AF98" s="279"/>
      <c r="AG98" s="280">
        <f>'VRN - Vedlejší a ostatní ...'!J30</f>
        <v>0</v>
      </c>
      <c r="AH98" s="281"/>
      <c r="AI98" s="281"/>
      <c r="AJ98" s="281"/>
      <c r="AK98" s="281"/>
      <c r="AL98" s="281"/>
      <c r="AM98" s="281"/>
      <c r="AN98" s="280">
        <f>SUM(AG98,AT98)</f>
        <v>0</v>
      </c>
      <c r="AO98" s="281"/>
      <c r="AP98" s="281"/>
      <c r="AQ98" s="98" t="s">
        <v>88</v>
      </c>
      <c r="AR98" s="99"/>
      <c r="AS98" s="105">
        <v>0</v>
      </c>
      <c r="AT98" s="106">
        <f>ROUND(SUM(AV98:AW98),2)</f>
        <v>0</v>
      </c>
      <c r="AU98" s="107">
        <f>'VRN - Vedlejší a ostatní ...'!P117</f>
        <v>0</v>
      </c>
      <c r="AV98" s="106">
        <f>'VRN - Vedlejší a ostatní ...'!J33</f>
        <v>0</v>
      </c>
      <c r="AW98" s="106">
        <f>'VRN - Vedlejší a ostatní ...'!J34</f>
        <v>0</v>
      </c>
      <c r="AX98" s="106">
        <f>'VRN - Vedlejší a ostatní ...'!J35</f>
        <v>0</v>
      </c>
      <c r="AY98" s="106">
        <f>'VRN - Vedlejší a ostatní ...'!J36</f>
        <v>0</v>
      </c>
      <c r="AZ98" s="106">
        <f>'VRN - Vedlejší a ostatní ...'!F33</f>
        <v>0</v>
      </c>
      <c r="BA98" s="106">
        <f>'VRN - Vedlejší a ostatní ...'!F34</f>
        <v>0</v>
      </c>
      <c r="BB98" s="106">
        <f>'VRN - Vedlejší a ostatní ...'!F35</f>
        <v>0</v>
      </c>
      <c r="BC98" s="106">
        <f>'VRN - Vedlejší a ostatní ...'!F36</f>
        <v>0</v>
      </c>
      <c r="BD98" s="108">
        <f>'VRN - Vedlejší a ostatní ...'!F37</f>
        <v>0</v>
      </c>
      <c r="BT98" s="104" t="s">
        <v>89</v>
      </c>
      <c r="BV98" s="104" t="s">
        <v>83</v>
      </c>
      <c r="BW98" s="104" t="s">
        <v>100</v>
      </c>
      <c r="BX98" s="104" t="s">
        <v>5</v>
      </c>
      <c r="CL98" s="104" t="s">
        <v>1</v>
      </c>
      <c r="CM98" s="104" t="s">
        <v>91</v>
      </c>
    </row>
    <row r="99" spans="1:91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6.95" customHeight="1">
      <c r="A100" s="34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algorithmName="SHA-512" hashValue="z695CN1eSPLvsreLrmlFrJvxjuGfxJjmbNQHvEOMn1GtD/j9Y8TWIrElDvDtKQcSwawLVZdZqEXunDKhgpeckg==" saltValue="g+G976cokbvVMXnDGYVPIJ7dFs/qVLevBlptRjEULmS8H0EGrsfmTQkWVY/mUQrUC3FclgJeyP8HSuc7D+5R6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SO 01 - Rekontrukce koryt...'!C2" display="/"/>
    <hyperlink ref="A96" location="'SO 02 - Rekonstrukce kory...'!C2" display="/"/>
    <hyperlink ref="A97" location="'SO 03 - Rekonstrukce kory...'!C2" display="/"/>
    <hyperlink ref="A98" location="'VR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91</v>
      </c>
    </row>
    <row r="4" spans="1:46" s="1" customFormat="1" ht="24.95" customHeight="1">
      <c r="B4" s="20"/>
      <c r="D4" s="111" t="s">
        <v>101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04" t="str">
        <f>'Rekapitulace stavby'!K6</f>
        <v>Podolský potok, Heřmanův městec, rekonstrukce zdí, ř.km 12,713-12,800</v>
      </c>
      <c r="F7" s="305"/>
      <c r="G7" s="305"/>
      <c r="H7" s="305"/>
      <c r="L7" s="20"/>
    </row>
    <row r="8" spans="1:46" s="2" customFormat="1" ht="12" customHeight="1">
      <c r="A8" s="34"/>
      <c r="B8" s="39"/>
      <c r="C8" s="34"/>
      <c r="D8" s="113" t="s">
        <v>102</v>
      </c>
      <c r="E8" s="34"/>
      <c r="F8" s="34"/>
      <c r="G8" s="34"/>
      <c r="H8" s="34"/>
      <c r="I8" s="34"/>
      <c r="J8" s="34"/>
      <c r="K8" s="34"/>
      <c r="L8" s="5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6" t="s">
        <v>103</v>
      </c>
      <c r="F9" s="307"/>
      <c r="G9" s="307"/>
      <c r="H9" s="307"/>
      <c r="I9" s="34"/>
      <c r="J9" s="34"/>
      <c r="K9" s="34"/>
      <c r="L9" s="5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22. 7. 2022</v>
      </c>
      <c r="K12" s="34"/>
      <c r="L12" s="5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26</v>
      </c>
      <c r="K14" s="34"/>
      <c r="L14" s="5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">
        <v>27</v>
      </c>
      <c r="F15" s="34"/>
      <c r="G15" s="34"/>
      <c r="H15" s="34"/>
      <c r="I15" s="113" t="s">
        <v>28</v>
      </c>
      <c r="J15" s="114" t="s">
        <v>29</v>
      </c>
      <c r="K15" s="34"/>
      <c r="L15" s="5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30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3" t="s">
        <v>28</v>
      </c>
      <c r="J18" s="30" t="str">
        <f>'Rekapitulace stavby'!AN14</f>
        <v>Vyplň údaj</v>
      </c>
      <c r="K18" s="34"/>
      <c r="L18" s="5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32</v>
      </c>
      <c r="E20" s="34"/>
      <c r="F20" s="34"/>
      <c r="G20" s="34"/>
      <c r="H20" s="34"/>
      <c r="I20" s="113" t="s">
        <v>25</v>
      </c>
      <c r="J20" s="114" t="s">
        <v>33</v>
      </c>
      <c r="K20" s="34"/>
      <c r="L20" s="5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34</v>
      </c>
      <c r="F21" s="34"/>
      <c r="G21" s="34"/>
      <c r="H21" s="34"/>
      <c r="I21" s="113" t="s">
        <v>28</v>
      </c>
      <c r="J21" s="114" t="s">
        <v>35</v>
      </c>
      <c r="K21" s="34"/>
      <c r="L21" s="5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37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5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28</v>
      </c>
      <c r="J24" s="114" t="str">
        <f>IF('Rekapitulace stavby'!AN20="","",'Rekapitulace stavby'!AN20)</f>
        <v/>
      </c>
      <c r="K24" s="34"/>
      <c r="L24" s="5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39</v>
      </c>
      <c r="E26" s="34"/>
      <c r="F26" s="34"/>
      <c r="G26" s="34"/>
      <c r="H26" s="34"/>
      <c r="I26" s="34"/>
      <c r="J26" s="34"/>
      <c r="K26" s="34"/>
      <c r="L26" s="5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41</v>
      </c>
      <c r="E30" s="34"/>
      <c r="F30" s="34"/>
      <c r="G30" s="34"/>
      <c r="H30" s="34"/>
      <c r="I30" s="34"/>
      <c r="J30" s="121">
        <f>ROUND(J122, 2)</f>
        <v>0</v>
      </c>
      <c r="K30" s="34"/>
      <c r="L30" s="5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43</v>
      </c>
      <c r="G32" s="34"/>
      <c r="H32" s="34"/>
      <c r="I32" s="122" t="s">
        <v>42</v>
      </c>
      <c r="J32" s="122" t="s">
        <v>44</v>
      </c>
      <c r="K32" s="34"/>
      <c r="L32" s="5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45</v>
      </c>
      <c r="E33" s="113" t="s">
        <v>46</v>
      </c>
      <c r="F33" s="124">
        <f>ROUND((SUM(BE122:BE348)),  2)</f>
        <v>0</v>
      </c>
      <c r="G33" s="34"/>
      <c r="H33" s="34"/>
      <c r="I33" s="125">
        <v>0.21</v>
      </c>
      <c r="J33" s="124">
        <f>ROUND(((SUM(BE122:BE348))*I33),  2)</f>
        <v>0</v>
      </c>
      <c r="K33" s="34"/>
      <c r="L33" s="5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47</v>
      </c>
      <c r="F34" s="124">
        <f>ROUND((SUM(BF122:BF348)),  2)</f>
        <v>0</v>
      </c>
      <c r="G34" s="34"/>
      <c r="H34" s="34"/>
      <c r="I34" s="125">
        <v>0.15</v>
      </c>
      <c r="J34" s="124">
        <f>ROUND(((SUM(BF122:BF348))*I34),  2)</f>
        <v>0</v>
      </c>
      <c r="K34" s="34"/>
      <c r="L34" s="5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48</v>
      </c>
      <c r="F35" s="124">
        <f>ROUND((SUM(BG122:BG348)),  2)</f>
        <v>0</v>
      </c>
      <c r="G35" s="34"/>
      <c r="H35" s="34"/>
      <c r="I35" s="125">
        <v>0.21</v>
      </c>
      <c r="J35" s="124">
        <f>0</f>
        <v>0</v>
      </c>
      <c r="K35" s="34"/>
      <c r="L35" s="5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49</v>
      </c>
      <c r="F36" s="124">
        <f>ROUND((SUM(BH122:BH348)),  2)</f>
        <v>0</v>
      </c>
      <c r="G36" s="34"/>
      <c r="H36" s="34"/>
      <c r="I36" s="125">
        <v>0.15</v>
      </c>
      <c r="J36" s="124">
        <f>0</f>
        <v>0</v>
      </c>
      <c r="K36" s="34"/>
      <c r="L36" s="5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50</v>
      </c>
      <c r="F37" s="124">
        <f>ROUND((SUM(BI122:BI348)),  2)</f>
        <v>0</v>
      </c>
      <c r="G37" s="34"/>
      <c r="H37" s="34"/>
      <c r="I37" s="125">
        <v>0</v>
      </c>
      <c r="J37" s="124">
        <f>0</f>
        <v>0</v>
      </c>
      <c r="K37" s="34"/>
      <c r="L37" s="5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51</v>
      </c>
      <c r="E39" s="128"/>
      <c r="F39" s="128"/>
      <c r="G39" s="129" t="s">
        <v>52</v>
      </c>
      <c r="H39" s="130" t="s">
        <v>53</v>
      </c>
      <c r="I39" s="128"/>
      <c r="J39" s="131">
        <f>SUM(J30:J37)</f>
        <v>0</v>
      </c>
      <c r="K39" s="132"/>
      <c r="L39" s="5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54</v>
      </c>
      <c r="E50" s="134"/>
      <c r="F50" s="134"/>
      <c r="G50" s="133" t="s">
        <v>55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56</v>
      </c>
      <c r="E61" s="136"/>
      <c r="F61" s="137" t="s">
        <v>57</v>
      </c>
      <c r="G61" s="135" t="s">
        <v>56</v>
      </c>
      <c r="H61" s="136"/>
      <c r="I61" s="136"/>
      <c r="J61" s="138" t="s">
        <v>57</v>
      </c>
      <c r="K61" s="136"/>
      <c r="L61" s="5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58</v>
      </c>
      <c r="E65" s="139"/>
      <c r="F65" s="139"/>
      <c r="G65" s="133" t="s">
        <v>59</v>
      </c>
      <c r="H65" s="139"/>
      <c r="I65" s="139"/>
      <c r="J65" s="139"/>
      <c r="K65" s="139"/>
      <c r="L65" s="5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56</v>
      </c>
      <c r="E76" s="136"/>
      <c r="F76" s="137" t="s">
        <v>57</v>
      </c>
      <c r="G76" s="135" t="s">
        <v>56</v>
      </c>
      <c r="H76" s="136"/>
      <c r="I76" s="136"/>
      <c r="J76" s="138" t="s">
        <v>57</v>
      </c>
      <c r="K76" s="136"/>
      <c r="L76" s="5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104</v>
      </c>
      <c r="D82" s="36"/>
      <c r="E82" s="36"/>
      <c r="F82" s="36"/>
      <c r="G82" s="36"/>
      <c r="H82" s="36"/>
      <c r="I82" s="36"/>
      <c r="J82" s="36"/>
      <c r="K82" s="36"/>
      <c r="L82" s="5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1" t="str">
        <f>E7</f>
        <v>Podolský potok, Heřmanův městec, rekonstrukce zdí, ř.km 12,713-12,800</v>
      </c>
      <c r="F85" s="312"/>
      <c r="G85" s="312"/>
      <c r="H85" s="312"/>
      <c r="I85" s="36"/>
      <c r="J85" s="36"/>
      <c r="K85" s="36"/>
      <c r="L85" s="5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102</v>
      </c>
      <c r="D86" s="36"/>
      <c r="E86" s="36"/>
      <c r="F86" s="36"/>
      <c r="G86" s="36"/>
      <c r="H86" s="36"/>
      <c r="I86" s="36"/>
      <c r="J86" s="36"/>
      <c r="K86" s="36"/>
      <c r="L86" s="52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3" t="str">
        <f>E9</f>
        <v>SO 01 - Rekontrukce koryta ř. km 12,713 - 12,726</v>
      </c>
      <c r="F87" s="313"/>
      <c r="G87" s="313"/>
      <c r="H87" s="313"/>
      <c r="I87" s="36"/>
      <c r="J87" s="36"/>
      <c r="K87" s="36"/>
      <c r="L87" s="5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Podolský potok ř. km 12,713-12,800</v>
      </c>
      <c r="G89" s="36"/>
      <c r="H89" s="36"/>
      <c r="I89" s="29" t="s">
        <v>22</v>
      </c>
      <c r="J89" s="67" t="str">
        <f>IF(J12="","",J12)</f>
        <v>22. 7. 2022</v>
      </c>
      <c r="K89" s="36"/>
      <c r="L89" s="5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2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24</v>
      </c>
      <c r="D91" s="36"/>
      <c r="E91" s="36"/>
      <c r="F91" s="27" t="str">
        <f>E15</f>
        <v>Povodí Labe, státní podnik</v>
      </c>
      <c r="G91" s="36"/>
      <c r="H91" s="36"/>
      <c r="I91" s="29" t="s">
        <v>32</v>
      </c>
      <c r="J91" s="32" t="str">
        <f>E21</f>
        <v>Vodní zdroje Ekomonitor spol. s r. o.</v>
      </c>
      <c r="K91" s="36"/>
      <c r="L91" s="52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37</v>
      </c>
      <c r="J92" s="32" t="str">
        <f>E24</f>
        <v xml:space="preserve"> </v>
      </c>
      <c r="K92" s="36"/>
      <c r="L92" s="5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105</v>
      </c>
      <c r="D94" s="145"/>
      <c r="E94" s="145"/>
      <c r="F94" s="145"/>
      <c r="G94" s="145"/>
      <c r="H94" s="145"/>
      <c r="I94" s="145"/>
      <c r="J94" s="146" t="s">
        <v>106</v>
      </c>
      <c r="K94" s="145"/>
      <c r="L94" s="5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2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107</v>
      </c>
      <c r="D96" s="36"/>
      <c r="E96" s="36"/>
      <c r="F96" s="36"/>
      <c r="G96" s="36"/>
      <c r="H96" s="36"/>
      <c r="I96" s="36"/>
      <c r="J96" s="85">
        <f>J122</f>
        <v>0</v>
      </c>
      <c r="K96" s="36"/>
      <c r="L96" s="5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108</v>
      </c>
    </row>
    <row r="97" spans="1:31" s="9" customFormat="1" ht="24.95" customHeight="1">
      <c r="B97" s="148"/>
      <c r="C97" s="149"/>
      <c r="D97" s="150" t="s">
        <v>109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110</v>
      </c>
      <c r="E98" s="157"/>
      <c r="F98" s="157"/>
      <c r="G98" s="157"/>
      <c r="H98" s="157"/>
      <c r="I98" s="157"/>
      <c r="J98" s="158">
        <f>J124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111</v>
      </c>
      <c r="E99" s="157"/>
      <c r="F99" s="157"/>
      <c r="G99" s="157"/>
      <c r="H99" s="157"/>
      <c r="I99" s="157"/>
      <c r="J99" s="158">
        <f>J285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112</v>
      </c>
      <c r="E100" s="157"/>
      <c r="F100" s="157"/>
      <c r="G100" s="157"/>
      <c r="H100" s="157"/>
      <c r="I100" s="157"/>
      <c r="J100" s="158">
        <f>J318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113</v>
      </c>
      <c r="E101" s="157"/>
      <c r="F101" s="157"/>
      <c r="G101" s="157"/>
      <c r="H101" s="157"/>
      <c r="I101" s="157"/>
      <c r="J101" s="158">
        <f>J325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114</v>
      </c>
      <c r="E102" s="157"/>
      <c r="F102" s="157"/>
      <c r="G102" s="157"/>
      <c r="H102" s="157"/>
      <c r="I102" s="157"/>
      <c r="J102" s="158">
        <f>J338</f>
        <v>0</v>
      </c>
      <c r="K102" s="155"/>
      <c r="L102" s="159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2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115</v>
      </c>
      <c r="D109" s="36"/>
      <c r="E109" s="36"/>
      <c r="F109" s="36"/>
      <c r="G109" s="36"/>
      <c r="H109" s="36"/>
      <c r="I109" s="36"/>
      <c r="J109" s="36"/>
      <c r="K109" s="36"/>
      <c r="L109" s="52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2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2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11" t="str">
        <f>E7</f>
        <v>Podolský potok, Heřmanův městec, rekonstrukce zdí, ř.km 12,713-12,800</v>
      </c>
      <c r="F112" s="312"/>
      <c r="G112" s="312"/>
      <c r="H112" s="312"/>
      <c r="I112" s="36"/>
      <c r="J112" s="36"/>
      <c r="K112" s="36"/>
      <c r="L112" s="52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102</v>
      </c>
      <c r="D113" s="36"/>
      <c r="E113" s="36"/>
      <c r="F113" s="36"/>
      <c r="G113" s="36"/>
      <c r="H113" s="36"/>
      <c r="I113" s="36"/>
      <c r="J113" s="36"/>
      <c r="K113" s="36"/>
      <c r="L113" s="52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63" t="str">
        <f>E9</f>
        <v>SO 01 - Rekontrukce koryta ř. km 12,713 - 12,726</v>
      </c>
      <c r="F114" s="313"/>
      <c r="G114" s="313"/>
      <c r="H114" s="313"/>
      <c r="I114" s="36"/>
      <c r="J114" s="36"/>
      <c r="K114" s="36"/>
      <c r="L114" s="52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2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Podolský potok ř. km 12,713-12,800</v>
      </c>
      <c r="G116" s="36"/>
      <c r="H116" s="36"/>
      <c r="I116" s="29" t="s">
        <v>22</v>
      </c>
      <c r="J116" s="67" t="str">
        <f>IF(J12="","",J12)</f>
        <v>22. 7. 2022</v>
      </c>
      <c r="K116" s="36"/>
      <c r="L116" s="52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2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40.15" customHeight="1">
      <c r="A118" s="34"/>
      <c r="B118" s="35"/>
      <c r="C118" s="29" t="s">
        <v>24</v>
      </c>
      <c r="D118" s="36"/>
      <c r="E118" s="36"/>
      <c r="F118" s="27" t="str">
        <f>E15</f>
        <v>Povodí Labe, státní podnik</v>
      </c>
      <c r="G118" s="36"/>
      <c r="H118" s="36"/>
      <c r="I118" s="29" t="s">
        <v>32</v>
      </c>
      <c r="J118" s="32" t="str">
        <f>E21</f>
        <v>Vodní zdroje Ekomonitor spol. s r. o.</v>
      </c>
      <c r="K118" s="36"/>
      <c r="L118" s="52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30</v>
      </c>
      <c r="D119" s="36"/>
      <c r="E119" s="36"/>
      <c r="F119" s="27" t="str">
        <f>IF(E18="","",E18)</f>
        <v>Vyplň údaj</v>
      </c>
      <c r="G119" s="36"/>
      <c r="H119" s="36"/>
      <c r="I119" s="29" t="s">
        <v>37</v>
      </c>
      <c r="J119" s="32" t="str">
        <f>E24</f>
        <v xml:space="preserve"> </v>
      </c>
      <c r="K119" s="36"/>
      <c r="L119" s="52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2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60"/>
      <c r="B121" s="161"/>
      <c r="C121" s="162" t="s">
        <v>116</v>
      </c>
      <c r="D121" s="163" t="s">
        <v>66</v>
      </c>
      <c r="E121" s="163" t="s">
        <v>62</v>
      </c>
      <c r="F121" s="163" t="s">
        <v>63</v>
      </c>
      <c r="G121" s="163" t="s">
        <v>117</v>
      </c>
      <c r="H121" s="163" t="s">
        <v>118</v>
      </c>
      <c r="I121" s="163" t="s">
        <v>119</v>
      </c>
      <c r="J121" s="164" t="s">
        <v>106</v>
      </c>
      <c r="K121" s="165" t="s">
        <v>120</v>
      </c>
      <c r="L121" s="166"/>
      <c r="M121" s="76" t="s">
        <v>1</v>
      </c>
      <c r="N121" s="77" t="s">
        <v>45</v>
      </c>
      <c r="O121" s="77" t="s">
        <v>121</v>
      </c>
      <c r="P121" s="77" t="s">
        <v>122</v>
      </c>
      <c r="Q121" s="77" t="s">
        <v>123</v>
      </c>
      <c r="R121" s="77" t="s">
        <v>124</v>
      </c>
      <c r="S121" s="77" t="s">
        <v>125</v>
      </c>
      <c r="T121" s="78" t="s">
        <v>126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>
      <c r="A122" s="34"/>
      <c r="B122" s="35"/>
      <c r="C122" s="83" t="s">
        <v>127</v>
      </c>
      <c r="D122" s="36"/>
      <c r="E122" s="36"/>
      <c r="F122" s="36"/>
      <c r="G122" s="36"/>
      <c r="H122" s="36"/>
      <c r="I122" s="36"/>
      <c r="J122" s="167">
        <f>BK122</f>
        <v>0</v>
      </c>
      <c r="K122" s="36"/>
      <c r="L122" s="39"/>
      <c r="M122" s="79"/>
      <c r="N122" s="168"/>
      <c r="O122" s="80"/>
      <c r="P122" s="169">
        <f>P123</f>
        <v>0</v>
      </c>
      <c r="Q122" s="80"/>
      <c r="R122" s="169">
        <f>R123</f>
        <v>10.918823999999999</v>
      </c>
      <c r="S122" s="80"/>
      <c r="T122" s="170">
        <f>T123</f>
        <v>0.30030000000000001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80</v>
      </c>
      <c r="AU122" s="17" t="s">
        <v>108</v>
      </c>
      <c r="BK122" s="171">
        <f>BK123</f>
        <v>0</v>
      </c>
    </row>
    <row r="123" spans="1:65" s="12" customFormat="1" ht="25.9" customHeight="1">
      <c r="B123" s="172"/>
      <c r="C123" s="173"/>
      <c r="D123" s="174" t="s">
        <v>80</v>
      </c>
      <c r="E123" s="175" t="s">
        <v>128</v>
      </c>
      <c r="F123" s="175" t="s">
        <v>129</v>
      </c>
      <c r="G123" s="173"/>
      <c r="H123" s="173"/>
      <c r="I123" s="176"/>
      <c r="J123" s="177">
        <f>BK123</f>
        <v>0</v>
      </c>
      <c r="K123" s="173"/>
      <c r="L123" s="178"/>
      <c r="M123" s="179"/>
      <c r="N123" s="180"/>
      <c r="O123" s="180"/>
      <c r="P123" s="181">
        <f>P124+P285+P318+P325+P338</f>
        <v>0</v>
      </c>
      <c r="Q123" s="180"/>
      <c r="R123" s="181">
        <f>R124+R285+R318+R325+R338</f>
        <v>10.918823999999999</v>
      </c>
      <c r="S123" s="180"/>
      <c r="T123" s="182">
        <f>T124+T285+T318+T325+T338</f>
        <v>0.30030000000000001</v>
      </c>
      <c r="AR123" s="183" t="s">
        <v>89</v>
      </c>
      <c r="AT123" s="184" t="s">
        <v>80</v>
      </c>
      <c r="AU123" s="184" t="s">
        <v>81</v>
      </c>
      <c r="AY123" s="183" t="s">
        <v>130</v>
      </c>
      <c r="BK123" s="185">
        <f>BK124+BK285+BK318+BK325+BK338</f>
        <v>0</v>
      </c>
    </row>
    <row r="124" spans="1:65" s="12" customFormat="1" ht="22.9" customHeight="1">
      <c r="B124" s="172"/>
      <c r="C124" s="173"/>
      <c r="D124" s="174" t="s">
        <v>80</v>
      </c>
      <c r="E124" s="186" t="s">
        <v>89</v>
      </c>
      <c r="F124" s="186" t="s">
        <v>131</v>
      </c>
      <c r="G124" s="173"/>
      <c r="H124" s="173"/>
      <c r="I124" s="176"/>
      <c r="J124" s="187">
        <f>BK124</f>
        <v>0</v>
      </c>
      <c r="K124" s="173"/>
      <c r="L124" s="178"/>
      <c r="M124" s="179"/>
      <c r="N124" s="180"/>
      <c r="O124" s="180"/>
      <c r="P124" s="181">
        <f>SUM(P125:P284)</f>
        <v>0</v>
      </c>
      <c r="Q124" s="180"/>
      <c r="R124" s="181">
        <f>SUM(R125:R284)</f>
        <v>1.4184660000000002</v>
      </c>
      <c r="S124" s="180"/>
      <c r="T124" s="182">
        <f>SUM(T125:T284)</f>
        <v>0</v>
      </c>
      <c r="AR124" s="183" t="s">
        <v>89</v>
      </c>
      <c r="AT124" s="184" t="s">
        <v>80</v>
      </c>
      <c r="AU124" s="184" t="s">
        <v>89</v>
      </c>
      <c r="AY124" s="183" t="s">
        <v>130</v>
      </c>
      <c r="BK124" s="185">
        <f>SUM(BK125:BK284)</f>
        <v>0</v>
      </c>
    </row>
    <row r="125" spans="1:65" s="2" customFormat="1" ht="24.2" customHeight="1">
      <c r="A125" s="34"/>
      <c r="B125" s="35"/>
      <c r="C125" s="188" t="s">
        <v>89</v>
      </c>
      <c r="D125" s="188" t="s">
        <v>132</v>
      </c>
      <c r="E125" s="189" t="s">
        <v>133</v>
      </c>
      <c r="F125" s="190" t="s">
        <v>134</v>
      </c>
      <c r="G125" s="191" t="s">
        <v>135</v>
      </c>
      <c r="H125" s="192">
        <v>21</v>
      </c>
      <c r="I125" s="193"/>
      <c r="J125" s="194">
        <f>ROUND(I125*H125,2)</f>
        <v>0</v>
      </c>
      <c r="K125" s="195"/>
      <c r="L125" s="39"/>
      <c r="M125" s="196" t="s">
        <v>1</v>
      </c>
      <c r="N125" s="197" t="s">
        <v>46</v>
      </c>
      <c r="O125" s="72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0" t="s">
        <v>136</v>
      </c>
      <c r="AT125" s="200" t="s">
        <v>132</v>
      </c>
      <c r="AU125" s="200" t="s">
        <v>91</v>
      </c>
      <c r="AY125" s="17" t="s">
        <v>130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7" t="s">
        <v>89</v>
      </c>
      <c r="BK125" s="201">
        <f>ROUND(I125*H125,2)</f>
        <v>0</v>
      </c>
      <c r="BL125" s="17" t="s">
        <v>136</v>
      </c>
      <c r="BM125" s="200" t="s">
        <v>137</v>
      </c>
    </row>
    <row r="126" spans="1:65" s="2" customFormat="1" ht="19.5">
      <c r="A126" s="34"/>
      <c r="B126" s="35"/>
      <c r="C126" s="36"/>
      <c r="D126" s="202" t="s">
        <v>138</v>
      </c>
      <c r="E126" s="36"/>
      <c r="F126" s="203" t="s">
        <v>139</v>
      </c>
      <c r="G126" s="36"/>
      <c r="H126" s="36"/>
      <c r="I126" s="204"/>
      <c r="J126" s="36"/>
      <c r="K126" s="36"/>
      <c r="L126" s="39"/>
      <c r="M126" s="205"/>
      <c r="N126" s="206"/>
      <c r="O126" s="72"/>
      <c r="P126" s="72"/>
      <c r="Q126" s="72"/>
      <c r="R126" s="72"/>
      <c r="S126" s="72"/>
      <c r="T126" s="73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138</v>
      </c>
      <c r="AU126" s="17" t="s">
        <v>91</v>
      </c>
    </row>
    <row r="127" spans="1:65" s="2" customFormat="1" ht="11.25">
      <c r="A127" s="34"/>
      <c r="B127" s="35"/>
      <c r="C127" s="36"/>
      <c r="D127" s="207" t="s">
        <v>140</v>
      </c>
      <c r="E127" s="36"/>
      <c r="F127" s="208" t="s">
        <v>141</v>
      </c>
      <c r="G127" s="36"/>
      <c r="H127" s="36"/>
      <c r="I127" s="204"/>
      <c r="J127" s="36"/>
      <c r="K127" s="36"/>
      <c r="L127" s="39"/>
      <c r="M127" s="205"/>
      <c r="N127" s="206"/>
      <c r="O127" s="72"/>
      <c r="P127" s="72"/>
      <c r="Q127" s="72"/>
      <c r="R127" s="72"/>
      <c r="S127" s="72"/>
      <c r="T127" s="73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140</v>
      </c>
      <c r="AU127" s="17" t="s">
        <v>91</v>
      </c>
    </row>
    <row r="128" spans="1:65" s="13" customFormat="1" ht="11.25">
      <c r="B128" s="209"/>
      <c r="C128" s="210"/>
      <c r="D128" s="202" t="s">
        <v>142</v>
      </c>
      <c r="E128" s="211" t="s">
        <v>1</v>
      </c>
      <c r="F128" s="212" t="s">
        <v>143</v>
      </c>
      <c r="G128" s="210"/>
      <c r="H128" s="211" t="s">
        <v>1</v>
      </c>
      <c r="I128" s="213"/>
      <c r="J128" s="210"/>
      <c r="K128" s="210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142</v>
      </c>
      <c r="AU128" s="218" t="s">
        <v>91</v>
      </c>
      <c r="AV128" s="13" t="s">
        <v>89</v>
      </c>
      <c r="AW128" s="13" t="s">
        <v>36</v>
      </c>
      <c r="AX128" s="13" t="s">
        <v>81</v>
      </c>
      <c r="AY128" s="218" t="s">
        <v>130</v>
      </c>
    </row>
    <row r="129" spans="1:65" s="14" customFormat="1" ht="11.25">
      <c r="B129" s="219"/>
      <c r="C129" s="220"/>
      <c r="D129" s="202" t="s">
        <v>142</v>
      </c>
      <c r="E129" s="221" t="s">
        <v>1</v>
      </c>
      <c r="F129" s="222" t="s">
        <v>144</v>
      </c>
      <c r="G129" s="220"/>
      <c r="H129" s="223">
        <v>21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142</v>
      </c>
      <c r="AU129" s="229" t="s">
        <v>91</v>
      </c>
      <c r="AV129" s="14" t="s">
        <v>91</v>
      </c>
      <c r="AW129" s="14" t="s">
        <v>36</v>
      </c>
      <c r="AX129" s="14" t="s">
        <v>81</v>
      </c>
      <c r="AY129" s="229" t="s">
        <v>130</v>
      </c>
    </row>
    <row r="130" spans="1:65" s="15" customFormat="1" ht="11.25">
      <c r="B130" s="230"/>
      <c r="C130" s="231"/>
      <c r="D130" s="202" t="s">
        <v>142</v>
      </c>
      <c r="E130" s="232" t="s">
        <v>1</v>
      </c>
      <c r="F130" s="233" t="s">
        <v>145</v>
      </c>
      <c r="G130" s="231"/>
      <c r="H130" s="234">
        <v>21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142</v>
      </c>
      <c r="AU130" s="240" t="s">
        <v>91</v>
      </c>
      <c r="AV130" s="15" t="s">
        <v>136</v>
      </c>
      <c r="AW130" s="15" t="s">
        <v>36</v>
      </c>
      <c r="AX130" s="15" t="s">
        <v>89</v>
      </c>
      <c r="AY130" s="240" t="s">
        <v>130</v>
      </c>
    </row>
    <row r="131" spans="1:65" s="2" customFormat="1" ht="24.2" customHeight="1">
      <c r="A131" s="34"/>
      <c r="B131" s="35"/>
      <c r="C131" s="188" t="s">
        <v>91</v>
      </c>
      <c r="D131" s="188" t="s">
        <v>132</v>
      </c>
      <c r="E131" s="189" t="s">
        <v>146</v>
      </c>
      <c r="F131" s="190" t="s">
        <v>147</v>
      </c>
      <c r="G131" s="191" t="s">
        <v>148</v>
      </c>
      <c r="H131" s="192">
        <v>0.8</v>
      </c>
      <c r="I131" s="193"/>
      <c r="J131" s="194">
        <f>ROUND(I131*H131,2)</f>
        <v>0</v>
      </c>
      <c r="K131" s="195"/>
      <c r="L131" s="39"/>
      <c r="M131" s="196" t="s">
        <v>1</v>
      </c>
      <c r="N131" s="197" t="s">
        <v>46</v>
      </c>
      <c r="O131" s="72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0" t="s">
        <v>136</v>
      </c>
      <c r="AT131" s="200" t="s">
        <v>132</v>
      </c>
      <c r="AU131" s="200" t="s">
        <v>91</v>
      </c>
      <c r="AY131" s="17" t="s">
        <v>130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89</v>
      </c>
      <c r="BK131" s="201">
        <f>ROUND(I131*H131,2)</f>
        <v>0</v>
      </c>
      <c r="BL131" s="17" t="s">
        <v>136</v>
      </c>
      <c r="BM131" s="200" t="s">
        <v>149</v>
      </c>
    </row>
    <row r="132" spans="1:65" s="2" customFormat="1" ht="19.5">
      <c r="A132" s="34"/>
      <c r="B132" s="35"/>
      <c r="C132" s="36"/>
      <c r="D132" s="202" t="s">
        <v>138</v>
      </c>
      <c r="E132" s="36"/>
      <c r="F132" s="203" t="s">
        <v>147</v>
      </c>
      <c r="G132" s="36"/>
      <c r="H132" s="36"/>
      <c r="I132" s="204"/>
      <c r="J132" s="36"/>
      <c r="K132" s="36"/>
      <c r="L132" s="39"/>
      <c r="M132" s="205"/>
      <c r="N132" s="206"/>
      <c r="O132" s="72"/>
      <c r="P132" s="72"/>
      <c r="Q132" s="72"/>
      <c r="R132" s="72"/>
      <c r="S132" s="72"/>
      <c r="T132" s="73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138</v>
      </c>
      <c r="AU132" s="17" t="s">
        <v>91</v>
      </c>
    </row>
    <row r="133" spans="1:65" s="14" customFormat="1" ht="11.25">
      <c r="B133" s="219"/>
      <c r="C133" s="220"/>
      <c r="D133" s="202" t="s">
        <v>142</v>
      </c>
      <c r="E133" s="221" t="s">
        <v>1</v>
      </c>
      <c r="F133" s="222" t="s">
        <v>150</v>
      </c>
      <c r="G133" s="220"/>
      <c r="H133" s="223">
        <v>0.8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142</v>
      </c>
      <c r="AU133" s="229" t="s">
        <v>91</v>
      </c>
      <c r="AV133" s="14" t="s">
        <v>91</v>
      </c>
      <c r="AW133" s="14" t="s">
        <v>36</v>
      </c>
      <c r="AX133" s="14" t="s">
        <v>89</v>
      </c>
      <c r="AY133" s="229" t="s">
        <v>130</v>
      </c>
    </row>
    <row r="134" spans="1:65" s="2" customFormat="1" ht="16.5" customHeight="1">
      <c r="A134" s="34"/>
      <c r="B134" s="35"/>
      <c r="C134" s="188" t="s">
        <v>151</v>
      </c>
      <c r="D134" s="188" t="s">
        <v>132</v>
      </c>
      <c r="E134" s="189" t="s">
        <v>152</v>
      </c>
      <c r="F134" s="190" t="s">
        <v>153</v>
      </c>
      <c r="G134" s="191" t="s">
        <v>154</v>
      </c>
      <c r="H134" s="192">
        <v>26</v>
      </c>
      <c r="I134" s="193"/>
      <c r="J134" s="194">
        <f>ROUND(I134*H134,2)</f>
        <v>0</v>
      </c>
      <c r="K134" s="195"/>
      <c r="L134" s="39"/>
      <c r="M134" s="196" t="s">
        <v>1</v>
      </c>
      <c r="N134" s="197" t="s">
        <v>46</v>
      </c>
      <c r="O134" s="72"/>
      <c r="P134" s="198">
        <f>O134*H134</f>
        <v>0</v>
      </c>
      <c r="Q134" s="198">
        <v>2.1930000000000002E-2</v>
      </c>
      <c r="R134" s="198">
        <f>Q134*H134</f>
        <v>0.57018000000000002</v>
      </c>
      <c r="S134" s="198">
        <v>0</v>
      </c>
      <c r="T134" s="199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0" t="s">
        <v>136</v>
      </c>
      <c r="AT134" s="200" t="s">
        <v>132</v>
      </c>
      <c r="AU134" s="200" t="s">
        <v>91</v>
      </c>
      <c r="AY134" s="17" t="s">
        <v>130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7" t="s">
        <v>89</v>
      </c>
      <c r="BK134" s="201">
        <f>ROUND(I134*H134,2)</f>
        <v>0</v>
      </c>
      <c r="BL134" s="17" t="s">
        <v>136</v>
      </c>
      <c r="BM134" s="200" t="s">
        <v>155</v>
      </c>
    </row>
    <row r="135" spans="1:65" s="2" customFormat="1" ht="11.25">
      <c r="A135" s="34"/>
      <c r="B135" s="35"/>
      <c r="C135" s="36"/>
      <c r="D135" s="202" t="s">
        <v>138</v>
      </c>
      <c r="E135" s="36"/>
      <c r="F135" s="203" t="s">
        <v>156</v>
      </c>
      <c r="G135" s="36"/>
      <c r="H135" s="36"/>
      <c r="I135" s="204"/>
      <c r="J135" s="36"/>
      <c r="K135" s="36"/>
      <c r="L135" s="39"/>
      <c r="M135" s="205"/>
      <c r="N135" s="206"/>
      <c r="O135" s="72"/>
      <c r="P135" s="72"/>
      <c r="Q135" s="72"/>
      <c r="R135" s="72"/>
      <c r="S135" s="72"/>
      <c r="T135" s="73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138</v>
      </c>
      <c r="AU135" s="17" t="s">
        <v>91</v>
      </c>
    </row>
    <row r="136" spans="1:65" s="2" customFormat="1" ht="11.25">
      <c r="A136" s="34"/>
      <c r="B136" s="35"/>
      <c r="C136" s="36"/>
      <c r="D136" s="207" t="s">
        <v>140</v>
      </c>
      <c r="E136" s="36"/>
      <c r="F136" s="208" t="s">
        <v>157</v>
      </c>
      <c r="G136" s="36"/>
      <c r="H136" s="36"/>
      <c r="I136" s="204"/>
      <c r="J136" s="36"/>
      <c r="K136" s="36"/>
      <c r="L136" s="39"/>
      <c r="M136" s="205"/>
      <c r="N136" s="206"/>
      <c r="O136" s="72"/>
      <c r="P136" s="72"/>
      <c r="Q136" s="72"/>
      <c r="R136" s="72"/>
      <c r="S136" s="72"/>
      <c r="T136" s="73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140</v>
      </c>
      <c r="AU136" s="17" t="s">
        <v>91</v>
      </c>
    </row>
    <row r="137" spans="1:65" s="13" customFormat="1" ht="11.25">
      <c r="B137" s="209"/>
      <c r="C137" s="210"/>
      <c r="D137" s="202" t="s">
        <v>142</v>
      </c>
      <c r="E137" s="211" t="s">
        <v>1</v>
      </c>
      <c r="F137" s="212" t="s">
        <v>158</v>
      </c>
      <c r="G137" s="210"/>
      <c r="H137" s="211" t="s">
        <v>1</v>
      </c>
      <c r="I137" s="213"/>
      <c r="J137" s="210"/>
      <c r="K137" s="210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142</v>
      </c>
      <c r="AU137" s="218" t="s">
        <v>91</v>
      </c>
      <c r="AV137" s="13" t="s">
        <v>89</v>
      </c>
      <c r="AW137" s="13" t="s">
        <v>36</v>
      </c>
      <c r="AX137" s="13" t="s">
        <v>81</v>
      </c>
      <c r="AY137" s="218" t="s">
        <v>130</v>
      </c>
    </row>
    <row r="138" spans="1:65" s="14" customFormat="1" ht="11.25">
      <c r="B138" s="219"/>
      <c r="C138" s="220"/>
      <c r="D138" s="202" t="s">
        <v>142</v>
      </c>
      <c r="E138" s="221" t="s">
        <v>1</v>
      </c>
      <c r="F138" s="222" t="s">
        <v>159</v>
      </c>
      <c r="G138" s="220"/>
      <c r="H138" s="223">
        <v>26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142</v>
      </c>
      <c r="AU138" s="229" t="s">
        <v>91</v>
      </c>
      <c r="AV138" s="14" t="s">
        <v>91</v>
      </c>
      <c r="AW138" s="14" t="s">
        <v>36</v>
      </c>
      <c r="AX138" s="14" t="s">
        <v>81</v>
      </c>
      <c r="AY138" s="229" t="s">
        <v>130</v>
      </c>
    </row>
    <row r="139" spans="1:65" s="15" customFormat="1" ht="11.25">
      <c r="B139" s="230"/>
      <c r="C139" s="231"/>
      <c r="D139" s="202" t="s">
        <v>142</v>
      </c>
      <c r="E139" s="232" t="s">
        <v>1</v>
      </c>
      <c r="F139" s="233" t="s">
        <v>145</v>
      </c>
      <c r="G139" s="231"/>
      <c r="H139" s="234">
        <v>26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142</v>
      </c>
      <c r="AU139" s="240" t="s">
        <v>91</v>
      </c>
      <c r="AV139" s="15" t="s">
        <v>136</v>
      </c>
      <c r="AW139" s="15" t="s">
        <v>36</v>
      </c>
      <c r="AX139" s="15" t="s">
        <v>89</v>
      </c>
      <c r="AY139" s="240" t="s">
        <v>130</v>
      </c>
    </row>
    <row r="140" spans="1:65" s="2" customFormat="1" ht="16.5" customHeight="1">
      <c r="A140" s="34"/>
      <c r="B140" s="35"/>
      <c r="C140" s="241" t="s">
        <v>136</v>
      </c>
      <c r="D140" s="241" t="s">
        <v>160</v>
      </c>
      <c r="E140" s="242" t="s">
        <v>161</v>
      </c>
      <c r="F140" s="243" t="s">
        <v>162</v>
      </c>
      <c r="G140" s="244" t="s">
        <v>154</v>
      </c>
      <c r="H140" s="245">
        <v>30</v>
      </c>
      <c r="I140" s="246"/>
      <c r="J140" s="247">
        <f>ROUND(I140*H140,2)</f>
        <v>0</v>
      </c>
      <c r="K140" s="248"/>
      <c r="L140" s="249"/>
      <c r="M140" s="250" t="s">
        <v>1</v>
      </c>
      <c r="N140" s="251" t="s">
        <v>46</v>
      </c>
      <c r="O140" s="72"/>
      <c r="P140" s="198">
        <f>O140*H140</f>
        <v>0</v>
      </c>
      <c r="Q140" s="198">
        <v>1.857E-2</v>
      </c>
      <c r="R140" s="198">
        <f>Q140*H140</f>
        <v>0.55710000000000004</v>
      </c>
      <c r="S140" s="198">
        <v>0</v>
      </c>
      <c r="T140" s="19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0" t="s">
        <v>163</v>
      </c>
      <c r="AT140" s="200" t="s">
        <v>160</v>
      </c>
      <c r="AU140" s="200" t="s">
        <v>91</v>
      </c>
      <c r="AY140" s="17" t="s">
        <v>130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89</v>
      </c>
      <c r="BK140" s="201">
        <f>ROUND(I140*H140,2)</f>
        <v>0</v>
      </c>
      <c r="BL140" s="17" t="s">
        <v>136</v>
      </c>
      <c r="BM140" s="200" t="s">
        <v>163</v>
      </c>
    </row>
    <row r="141" spans="1:65" s="2" customFormat="1" ht="11.25">
      <c r="A141" s="34"/>
      <c r="B141" s="35"/>
      <c r="C141" s="36"/>
      <c r="D141" s="202" t="s">
        <v>138</v>
      </c>
      <c r="E141" s="36"/>
      <c r="F141" s="203" t="s">
        <v>162</v>
      </c>
      <c r="G141" s="36"/>
      <c r="H141" s="36"/>
      <c r="I141" s="204"/>
      <c r="J141" s="36"/>
      <c r="K141" s="36"/>
      <c r="L141" s="39"/>
      <c r="M141" s="205"/>
      <c r="N141" s="206"/>
      <c r="O141" s="72"/>
      <c r="P141" s="72"/>
      <c r="Q141" s="72"/>
      <c r="R141" s="72"/>
      <c r="S141" s="72"/>
      <c r="T141" s="73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138</v>
      </c>
      <c r="AU141" s="17" t="s">
        <v>91</v>
      </c>
    </row>
    <row r="142" spans="1:65" s="14" customFormat="1" ht="11.25">
      <c r="B142" s="219"/>
      <c r="C142" s="220"/>
      <c r="D142" s="202" t="s">
        <v>142</v>
      </c>
      <c r="E142" s="221" t="s">
        <v>1</v>
      </c>
      <c r="F142" s="222" t="s">
        <v>164</v>
      </c>
      <c r="G142" s="220"/>
      <c r="H142" s="223">
        <v>30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142</v>
      </c>
      <c r="AU142" s="229" t="s">
        <v>91</v>
      </c>
      <c r="AV142" s="14" t="s">
        <v>91</v>
      </c>
      <c r="AW142" s="14" t="s">
        <v>36</v>
      </c>
      <c r="AX142" s="14" t="s">
        <v>81</v>
      </c>
      <c r="AY142" s="229" t="s">
        <v>130</v>
      </c>
    </row>
    <row r="143" spans="1:65" s="15" customFormat="1" ht="11.25">
      <c r="B143" s="230"/>
      <c r="C143" s="231"/>
      <c r="D143" s="202" t="s">
        <v>142</v>
      </c>
      <c r="E143" s="232" t="s">
        <v>1</v>
      </c>
      <c r="F143" s="233" t="s">
        <v>145</v>
      </c>
      <c r="G143" s="231"/>
      <c r="H143" s="234">
        <v>30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142</v>
      </c>
      <c r="AU143" s="240" t="s">
        <v>91</v>
      </c>
      <c r="AV143" s="15" t="s">
        <v>136</v>
      </c>
      <c r="AW143" s="15" t="s">
        <v>36</v>
      </c>
      <c r="AX143" s="15" t="s">
        <v>89</v>
      </c>
      <c r="AY143" s="240" t="s">
        <v>130</v>
      </c>
    </row>
    <row r="144" spans="1:65" s="2" customFormat="1" ht="16.5" customHeight="1">
      <c r="A144" s="34"/>
      <c r="B144" s="35"/>
      <c r="C144" s="188" t="s">
        <v>165</v>
      </c>
      <c r="D144" s="188" t="s">
        <v>132</v>
      </c>
      <c r="E144" s="189" t="s">
        <v>166</v>
      </c>
      <c r="F144" s="190" t="s">
        <v>167</v>
      </c>
      <c r="G144" s="191" t="s">
        <v>168</v>
      </c>
      <c r="H144" s="192">
        <v>90</v>
      </c>
      <c r="I144" s="193"/>
      <c r="J144" s="194">
        <f>ROUND(I144*H144,2)</f>
        <v>0</v>
      </c>
      <c r="K144" s="195"/>
      <c r="L144" s="39"/>
      <c r="M144" s="196" t="s">
        <v>1</v>
      </c>
      <c r="N144" s="197" t="s">
        <v>46</v>
      </c>
      <c r="O144" s="72"/>
      <c r="P144" s="198">
        <f>O144*H144</f>
        <v>0</v>
      </c>
      <c r="Q144" s="198">
        <v>3.0000000000000001E-5</v>
      </c>
      <c r="R144" s="198">
        <f>Q144*H144</f>
        <v>2.7000000000000001E-3</v>
      </c>
      <c r="S144" s="198">
        <v>0</v>
      </c>
      <c r="T144" s="19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0" t="s">
        <v>136</v>
      </c>
      <c r="AT144" s="200" t="s">
        <v>132</v>
      </c>
      <c r="AU144" s="200" t="s">
        <v>91</v>
      </c>
      <c r="AY144" s="17" t="s">
        <v>130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89</v>
      </c>
      <c r="BK144" s="201">
        <f>ROUND(I144*H144,2)</f>
        <v>0</v>
      </c>
      <c r="BL144" s="17" t="s">
        <v>136</v>
      </c>
      <c r="BM144" s="200" t="s">
        <v>169</v>
      </c>
    </row>
    <row r="145" spans="1:65" s="2" customFormat="1" ht="11.25">
      <c r="A145" s="34"/>
      <c r="B145" s="35"/>
      <c r="C145" s="36"/>
      <c r="D145" s="202" t="s">
        <v>138</v>
      </c>
      <c r="E145" s="36"/>
      <c r="F145" s="203" t="s">
        <v>170</v>
      </c>
      <c r="G145" s="36"/>
      <c r="H145" s="36"/>
      <c r="I145" s="204"/>
      <c r="J145" s="36"/>
      <c r="K145" s="36"/>
      <c r="L145" s="39"/>
      <c r="M145" s="205"/>
      <c r="N145" s="206"/>
      <c r="O145" s="72"/>
      <c r="P145" s="72"/>
      <c r="Q145" s="72"/>
      <c r="R145" s="72"/>
      <c r="S145" s="72"/>
      <c r="T145" s="73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138</v>
      </c>
      <c r="AU145" s="17" t="s">
        <v>91</v>
      </c>
    </row>
    <row r="146" spans="1:65" s="2" customFormat="1" ht="11.25">
      <c r="A146" s="34"/>
      <c r="B146" s="35"/>
      <c r="C146" s="36"/>
      <c r="D146" s="207" t="s">
        <v>140</v>
      </c>
      <c r="E146" s="36"/>
      <c r="F146" s="208" t="s">
        <v>171</v>
      </c>
      <c r="G146" s="36"/>
      <c r="H146" s="36"/>
      <c r="I146" s="204"/>
      <c r="J146" s="36"/>
      <c r="K146" s="36"/>
      <c r="L146" s="39"/>
      <c r="M146" s="205"/>
      <c r="N146" s="206"/>
      <c r="O146" s="72"/>
      <c r="P146" s="72"/>
      <c r="Q146" s="72"/>
      <c r="R146" s="72"/>
      <c r="S146" s="72"/>
      <c r="T146" s="73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140</v>
      </c>
      <c r="AU146" s="17" t="s">
        <v>91</v>
      </c>
    </row>
    <row r="147" spans="1:65" s="13" customFormat="1" ht="11.25">
      <c r="B147" s="209"/>
      <c r="C147" s="210"/>
      <c r="D147" s="202" t="s">
        <v>142</v>
      </c>
      <c r="E147" s="211" t="s">
        <v>1</v>
      </c>
      <c r="F147" s="212" t="s">
        <v>172</v>
      </c>
      <c r="G147" s="210"/>
      <c r="H147" s="211" t="s">
        <v>1</v>
      </c>
      <c r="I147" s="213"/>
      <c r="J147" s="210"/>
      <c r="K147" s="210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142</v>
      </c>
      <c r="AU147" s="218" t="s">
        <v>91</v>
      </c>
      <c r="AV147" s="13" t="s">
        <v>89</v>
      </c>
      <c r="AW147" s="13" t="s">
        <v>36</v>
      </c>
      <c r="AX147" s="13" t="s">
        <v>81</v>
      </c>
      <c r="AY147" s="218" t="s">
        <v>130</v>
      </c>
    </row>
    <row r="148" spans="1:65" s="14" customFormat="1" ht="11.25">
      <c r="B148" s="219"/>
      <c r="C148" s="220"/>
      <c r="D148" s="202" t="s">
        <v>142</v>
      </c>
      <c r="E148" s="221" t="s">
        <v>1</v>
      </c>
      <c r="F148" s="222" t="s">
        <v>173</v>
      </c>
      <c r="G148" s="220"/>
      <c r="H148" s="223">
        <v>90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142</v>
      </c>
      <c r="AU148" s="229" t="s">
        <v>91</v>
      </c>
      <c r="AV148" s="14" t="s">
        <v>91</v>
      </c>
      <c r="AW148" s="14" t="s">
        <v>36</v>
      </c>
      <c r="AX148" s="14" t="s">
        <v>81</v>
      </c>
      <c r="AY148" s="229" t="s">
        <v>130</v>
      </c>
    </row>
    <row r="149" spans="1:65" s="15" customFormat="1" ht="11.25">
      <c r="B149" s="230"/>
      <c r="C149" s="231"/>
      <c r="D149" s="202" t="s">
        <v>142</v>
      </c>
      <c r="E149" s="232" t="s">
        <v>1</v>
      </c>
      <c r="F149" s="233" t="s">
        <v>145</v>
      </c>
      <c r="G149" s="231"/>
      <c r="H149" s="234">
        <v>90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142</v>
      </c>
      <c r="AU149" s="240" t="s">
        <v>91</v>
      </c>
      <c r="AV149" s="15" t="s">
        <v>136</v>
      </c>
      <c r="AW149" s="15" t="s">
        <v>36</v>
      </c>
      <c r="AX149" s="15" t="s">
        <v>89</v>
      </c>
      <c r="AY149" s="240" t="s">
        <v>130</v>
      </c>
    </row>
    <row r="150" spans="1:65" s="2" customFormat="1" ht="16.5" customHeight="1">
      <c r="A150" s="34"/>
      <c r="B150" s="35"/>
      <c r="C150" s="188" t="s">
        <v>155</v>
      </c>
      <c r="D150" s="188" t="s">
        <v>132</v>
      </c>
      <c r="E150" s="189" t="s">
        <v>174</v>
      </c>
      <c r="F150" s="190" t="s">
        <v>175</v>
      </c>
      <c r="G150" s="191" t="s">
        <v>168</v>
      </c>
      <c r="H150" s="192">
        <v>8</v>
      </c>
      <c r="I150" s="193"/>
      <c r="J150" s="194">
        <f>ROUND(I150*H150,2)</f>
        <v>0</v>
      </c>
      <c r="K150" s="195"/>
      <c r="L150" s="39"/>
      <c r="M150" s="196" t="s">
        <v>1</v>
      </c>
      <c r="N150" s="197" t="s">
        <v>46</v>
      </c>
      <c r="O150" s="72"/>
      <c r="P150" s="198">
        <f>O150*H150</f>
        <v>0</v>
      </c>
      <c r="Q150" s="198">
        <v>5.0000000000000002E-5</v>
      </c>
      <c r="R150" s="198">
        <f>Q150*H150</f>
        <v>4.0000000000000002E-4</v>
      </c>
      <c r="S150" s="198">
        <v>0</v>
      </c>
      <c r="T150" s="19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0" t="s">
        <v>136</v>
      </c>
      <c r="AT150" s="200" t="s">
        <v>132</v>
      </c>
      <c r="AU150" s="200" t="s">
        <v>91</v>
      </c>
      <c r="AY150" s="17" t="s">
        <v>130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" t="s">
        <v>89</v>
      </c>
      <c r="BK150" s="201">
        <f>ROUND(I150*H150,2)</f>
        <v>0</v>
      </c>
      <c r="BL150" s="17" t="s">
        <v>136</v>
      </c>
      <c r="BM150" s="200" t="s">
        <v>176</v>
      </c>
    </row>
    <row r="151" spans="1:65" s="2" customFormat="1" ht="11.25">
      <c r="A151" s="34"/>
      <c r="B151" s="35"/>
      <c r="C151" s="36"/>
      <c r="D151" s="202" t="s">
        <v>138</v>
      </c>
      <c r="E151" s="36"/>
      <c r="F151" s="203" t="s">
        <v>177</v>
      </c>
      <c r="G151" s="36"/>
      <c r="H151" s="36"/>
      <c r="I151" s="204"/>
      <c r="J151" s="36"/>
      <c r="K151" s="36"/>
      <c r="L151" s="39"/>
      <c r="M151" s="205"/>
      <c r="N151" s="206"/>
      <c r="O151" s="72"/>
      <c r="P151" s="72"/>
      <c r="Q151" s="72"/>
      <c r="R151" s="72"/>
      <c r="S151" s="72"/>
      <c r="T151" s="73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138</v>
      </c>
      <c r="AU151" s="17" t="s">
        <v>91</v>
      </c>
    </row>
    <row r="152" spans="1:65" s="2" customFormat="1" ht="11.25">
      <c r="A152" s="34"/>
      <c r="B152" s="35"/>
      <c r="C152" s="36"/>
      <c r="D152" s="207" t="s">
        <v>140</v>
      </c>
      <c r="E152" s="36"/>
      <c r="F152" s="208" t="s">
        <v>178</v>
      </c>
      <c r="G152" s="36"/>
      <c r="H152" s="36"/>
      <c r="I152" s="204"/>
      <c r="J152" s="36"/>
      <c r="K152" s="36"/>
      <c r="L152" s="39"/>
      <c r="M152" s="205"/>
      <c r="N152" s="206"/>
      <c r="O152" s="72"/>
      <c r="P152" s="72"/>
      <c r="Q152" s="72"/>
      <c r="R152" s="72"/>
      <c r="S152" s="72"/>
      <c r="T152" s="73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140</v>
      </c>
      <c r="AU152" s="17" t="s">
        <v>91</v>
      </c>
    </row>
    <row r="153" spans="1:65" s="13" customFormat="1" ht="11.25">
      <c r="B153" s="209"/>
      <c r="C153" s="210"/>
      <c r="D153" s="202" t="s">
        <v>142</v>
      </c>
      <c r="E153" s="211" t="s">
        <v>1</v>
      </c>
      <c r="F153" s="212" t="s">
        <v>179</v>
      </c>
      <c r="G153" s="210"/>
      <c r="H153" s="211" t="s">
        <v>1</v>
      </c>
      <c r="I153" s="213"/>
      <c r="J153" s="210"/>
      <c r="K153" s="210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142</v>
      </c>
      <c r="AU153" s="218" t="s">
        <v>91</v>
      </c>
      <c r="AV153" s="13" t="s">
        <v>89</v>
      </c>
      <c r="AW153" s="13" t="s">
        <v>36</v>
      </c>
      <c r="AX153" s="13" t="s">
        <v>81</v>
      </c>
      <c r="AY153" s="218" t="s">
        <v>130</v>
      </c>
    </row>
    <row r="154" spans="1:65" s="14" customFormat="1" ht="11.25">
      <c r="B154" s="219"/>
      <c r="C154" s="220"/>
      <c r="D154" s="202" t="s">
        <v>142</v>
      </c>
      <c r="E154" s="221" t="s">
        <v>1</v>
      </c>
      <c r="F154" s="222" t="s">
        <v>180</v>
      </c>
      <c r="G154" s="220"/>
      <c r="H154" s="223">
        <v>8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142</v>
      </c>
      <c r="AU154" s="229" t="s">
        <v>91</v>
      </c>
      <c r="AV154" s="14" t="s">
        <v>91</v>
      </c>
      <c r="AW154" s="14" t="s">
        <v>36</v>
      </c>
      <c r="AX154" s="14" t="s">
        <v>81</v>
      </c>
      <c r="AY154" s="229" t="s">
        <v>130</v>
      </c>
    </row>
    <row r="155" spans="1:65" s="15" customFormat="1" ht="11.25">
      <c r="B155" s="230"/>
      <c r="C155" s="231"/>
      <c r="D155" s="202" t="s">
        <v>142</v>
      </c>
      <c r="E155" s="232" t="s">
        <v>1</v>
      </c>
      <c r="F155" s="233" t="s">
        <v>145</v>
      </c>
      <c r="G155" s="231"/>
      <c r="H155" s="234">
        <v>8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142</v>
      </c>
      <c r="AU155" s="240" t="s">
        <v>91</v>
      </c>
      <c r="AV155" s="15" t="s">
        <v>136</v>
      </c>
      <c r="AW155" s="15" t="s">
        <v>36</v>
      </c>
      <c r="AX155" s="15" t="s">
        <v>89</v>
      </c>
      <c r="AY155" s="240" t="s">
        <v>130</v>
      </c>
    </row>
    <row r="156" spans="1:65" s="2" customFormat="1" ht="16.5" customHeight="1">
      <c r="A156" s="34"/>
      <c r="B156" s="35"/>
      <c r="C156" s="188" t="s">
        <v>181</v>
      </c>
      <c r="D156" s="188" t="s">
        <v>132</v>
      </c>
      <c r="E156" s="189" t="s">
        <v>182</v>
      </c>
      <c r="F156" s="190" t="s">
        <v>183</v>
      </c>
      <c r="G156" s="191" t="s">
        <v>184</v>
      </c>
      <c r="H156" s="192">
        <v>15</v>
      </c>
      <c r="I156" s="193"/>
      <c r="J156" s="194">
        <f>ROUND(I156*H156,2)</f>
        <v>0</v>
      </c>
      <c r="K156" s="195"/>
      <c r="L156" s="39"/>
      <c r="M156" s="196" t="s">
        <v>1</v>
      </c>
      <c r="N156" s="197" t="s">
        <v>46</v>
      </c>
      <c r="O156" s="72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0" t="s">
        <v>136</v>
      </c>
      <c r="AT156" s="200" t="s">
        <v>132</v>
      </c>
      <c r="AU156" s="200" t="s">
        <v>91</v>
      </c>
      <c r="AY156" s="17" t="s">
        <v>130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7" t="s">
        <v>89</v>
      </c>
      <c r="BK156" s="201">
        <f>ROUND(I156*H156,2)</f>
        <v>0</v>
      </c>
      <c r="BL156" s="17" t="s">
        <v>136</v>
      </c>
      <c r="BM156" s="200" t="s">
        <v>185</v>
      </c>
    </row>
    <row r="157" spans="1:65" s="2" customFormat="1" ht="11.25">
      <c r="A157" s="34"/>
      <c r="B157" s="35"/>
      <c r="C157" s="36"/>
      <c r="D157" s="202" t="s">
        <v>138</v>
      </c>
      <c r="E157" s="36"/>
      <c r="F157" s="203" t="s">
        <v>186</v>
      </c>
      <c r="G157" s="36"/>
      <c r="H157" s="36"/>
      <c r="I157" s="204"/>
      <c r="J157" s="36"/>
      <c r="K157" s="36"/>
      <c r="L157" s="39"/>
      <c r="M157" s="205"/>
      <c r="N157" s="206"/>
      <c r="O157" s="72"/>
      <c r="P157" s="72"/>
      <c r="Q157" s="72"/>
      <c r="R157" s="72"/>
      <c r="S157" s="72"/>
      <c r="T157" s="73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138</v>
      </c>
      <c r="AU157" s="17" t="s">
        <v>91</v>
      </c>
    </row>
    <row r="158" spans="1:65" s="2" customFormat="1" ht="11.25">
      <c r="A158" s="34"/>
      <c r="B158" s="35"/>
      <c r="C158" s="36"/>
      <c r="D158" s="207" t="s">
        <v>140</v>
      </c>
      <c r="E158" s="36"/>
      <c r="F158" s="208" t="s">
        <v>187</v>
      </c>
      <c r="G158" s="36"/>
      <c r="H158" s="36"/>
      <c r="I158" s="204"/>
      <c r="J158" s="36"/>
      <c r="K158" s="36"/>
      <c r="L158" s="39"/>
      <c r="M158" s="205"/>
      <c r="N158" s="206"/>
      <c r="O158" s="72"/>
      <c r="P158" s="72"/>
      <c r="Q158" s="72"/>
      <c r="R158" s="72"/>
      <c r="S158" s="72"/>
      <c r="T158" s="73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140</v>
      </c>
      <c r="AU158" s="17" t="s">
        <v>91</v>
      </c>
    </row>
    <row r="159" spans="1:65" s="13" customFormat="1" ht="11.25">
      <c r="B159" s="209"/>
      <c r="C159" s="210"/>
      <c r="D159" s="202" t="s">
        <v>142</v>
      </c>
      <c r="E159" s="211" t="s">
        <v>1</v>
      </c>
      <c r="F159" s="212" t="s">
        <v>188</v>
      </c>
      <c r="G159" s="210"/>
      <c r="H159" s="211" t="s">
        <v>1</v>
      </c>
      <c r="I159" s="213"/>
      <c r="J159" s="210"/>
      <c r="K159" s="210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142</v>
      </c>
      <c r="AU159" s="218" t="s">
        <v>91</v>
      </c>
      <c r="AV159" s="13" t="s">
        <v>89</v>
      </c>
      <c r="AW159" s="13" t="s">
        <v>36</v>
      </c>
      <c r="AX159" s="13" t="s">
        <v>81</v>
      </c>
      <c r="AY159" s="218" t="s">
        <v>130</v>
      </c>
    </row>
    <row r="160" spans="1:65" s="14" customFormat="1" ht="11.25">
      <c r="B160" s="219"/>
      <c r="C160" s="220"/>
      <c r="D160" s="202" t="s">
        <v>142</v>
      </c>
      <c r="E160" s="221" t="s">
        <v>1</v>
      </c>
      <c r="F160" s="222" t="s">
        <v>8</v>
      </c>
      <c r="G160" s="220"/>
      <c r="H160" s="223">
        <v>15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142</v>
      </c>
      <c r="AU160" s="229" t="s">
        <v>91</v>
      </c>
      <c r="AV160" s="14" t="s">
        <v>91</v>
      </c>
      <c r="AW160" s="14" t="s">
        <v>36</v>
      </c>
      <c r="AX160" s="14" t="s">
        <v>81</v>
      </c>
      <c r="AY160" s="229" t="s">
        <v>130</v>
      </c>
    </row>
    <row r="161" spans="1:65" s="15" customFormat="1" ht="11.25">
      <c r="B161" s="230"/>
      <c r="C161" s="231"/>
      <c r="D161" s="202" t="s">
        <v>142</v>
      </c>
      <c r="E161" s="232" t="s">
        <v>1</v>
      </c>
      <c r="F161" s="233" t="s">
        <v>145</v>
      </c>
      <c r="G161" s="231"/>
      <c r="H161" s="234">
        <v>15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AT161" s="240" t="s">
        <v>142</v>
      </c>
      <c r="AU161" s="240" t="s">
        <v>91</v>
      </c>
      <c r="AV161" s="15" t="s">
        <v>136</v>
      </c>
      <c r="AW161" s="15" t="s">
        <v>36</v>
      </c>
      <c r="AX161" s="15" t="s">
        <v>89</v>
      </c>
      <c r="AY161" s="240" t="s">
        <v>130</v>
      </c>
    </row>
    <row r="162" spans="1:65" s="2" customFormat="1" ht="16.5" customHeight="1">
      <c r="A162" s="34"/>
      <c r="B162" s="35"/>
      <c r="C162" s="188" t="s">
        <v>163</v>
      </c>
      <c r="D162" s="188" t="s">
        <v>132</v>
      </c>
      <c r="E162" s="189" t="s">
        <v>189</v>
      </c>
      <c r="F162" s="190" t="s">
        <v>190</v>
      </c>
      <c r="G162" s="191" t="s">
        <v>184</v>
      </c>
      <c r="H162" s="192">
        <v>1</v>
      </c>
      <c r="I162" s="193"/>
      <c r="J162" s="194">
        <f>ROUND(I162*H162,2)</f>
        <v>0</v>
      </c>
      <c r="K162" s="195"/>
      <c r="L162" s="39"/>
      <c r="M162" s="196" t="s">
        <v>1</v>
      </c>
      <c r="N162" s="197" t="s">
        <v>46</v>
      </c>
      <c r="O162" s="72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0" t="s">
        <v>136</v>
      </c>
      <c r="AT162" s="200" t="s">
        <v>132</v>
      </c>
      <c r="AU162" s="200" t="s">
        <v>91</v>
      </c>
      <c r="AY162" s="17" t="s">
        <v>130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7" t="s">
        <v>89</v>
      </c>
      <c r="BK162" s="201">
        <f>ROUND(I162*H162,2)</f>
        <v>0</v>
      </c>
      <c r="BL162" s="17" t="s">
        <v>136</v>
      </c>
      <c r="BM162" s="200" t="s">
        <v>191</v>
      </c>
    </row>
    <row r="163" spans="1:65" s="2" customFormat="1" ht="11.25">
      <c r="A163" s="34"/>
      <c r="B163" s="35"/>
      <c r="C163" s="36"/>
      <c r="D163" s="202" t="s">
        <v>138</v>
      </c>
      <c r="E163" s="36"/>
      <c r="F163" s="203" t="s">
        <v>192</v>
      </c>
      <c r="G163" s="36"/>
      <c r="H163" s="36"/>
      <c r="I163" s="204"/>
      <c r="J163" s="36"/>
      <c r="K163" s="36"/>
      <c r="L163" s="39"/>
      <c r="M163" s="205"/>
      <c r="N163" s="206"/>
      <c r="O163" s="72"/>
      <c r="P163" s="72"/>
      <c r="Q163" s="72"/>
      <c r="R163" s="72"/>
      <c r="S163" s="72"/>
      <c r="T163" s="73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138</v>
      </c>
      <c r="AU163" s="17" t="s">
        <v>91</v>
      </c>
    </row>
    <row r="164" spans="1:65" s="2" customFormat="1" ht="11.25">
      <c r="A164" s="34"/>
      <c r="B164" s="35"/>
      <c r="C164" s="36"/>
      <c r="D164" s="207" t="s">
        <v>140</v>
      </c>
      <c r="E164" s="36"/>
      <c r="F164" s="208" t="s">
        <v>193</v>
      </c>
      <c r="G164" s="36"/>
      <c r="H164" s="36"/>
      <c r="I164" s="204"/>
      <c r="J164" s="36"/>
      <c r="K164" s="36"/>
      <c r="L164" s="39"/>
      <c r="M164" s="205"/>
      <c r="N164" s="206"/>
      <c r="O164" s="72"/>
      <c r="P164" s="72"/>
      <c r="Q164" s="72"/>
      <c r="R164" s="72"/>
      <c r="S164" s="72"/>
      <c r="T164" s="73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140</v>
      </c>
      <c r="AU164" s="17" t="s">
        <v>91</v>
      </c>
    </row>
    <row r="165" spans="1:65" s="13" customFormat="1" ht="11.25">
      <c r="B165" s="209"/>
      <c r="C165" s="210"/>
      <c r="D165" s="202" t="s">
        <v>142</v>
      </c>
      <c r="E165" s="211" t="s">
        <v>1</v>
      </c>
      <c r="F165" s="212" t="s">
        <v>179</v>
      </c>
      <c r="G165" s="210"/>
      <c r="H165" s="211" t="s">
        <v>1</v>
      </c>
      <c r="I165" s="213"/>
      <c r="J165" s="210"/>
      <c r="K165" s="210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142</v>
      </c>
      <c r="AU165" s="218" t="s">
        <v>91</v>
      </c>
      <c r="AV165" s="13" t="s">
        <v>89</v>
      </c>
      <c r="AW165" s="13" t="s">
        <v>36</v>
      </c>
      <c r="AX165" s="13" t="s">
        <v>81</v>
      </c>
      <c r="AY165" s="218" t="s">
        <v>130</v>
      </c>
    </row>
    <row r="166" spans="1:65" s="14" customFormat="1" ht="11.25">
      <c r="B166" s="219"/>
      <c r="C166" s="220"/>
      <c r="D166" s="202" t="s">
        <v>142</v>
      </c>
      <c r="E166" s="221" t="s">
        <v>1</v>
      </c>
      <c r="F166" s="222" t="s">
        <v>89</v>
      </c>
      <c r="G166" s="220"/>
      <c r="H166" s="223">
        <v>1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142</v>
      </c>
      <c r="AU166" s="229" t="s">
        <v>91</v>
      </c>
      <c r="AV166" s="14" t="s">
        <v>91</v>
      </c>
      <c r="AW166" s="14" t="s">
        <v>36</v>
      </c>
      <c r="AX166" s="14" t="s">
        <v>81</v>
      </c>
      <c r="AY166" s="229" t="s">
        <v>130</v>
      </c>
    </row>
    <row r="167" spans="1:65" s="15" customFormat="1" ht="11.25">
      <c r="B167" s="230"/>
      <c r="C167" s="231"/>
      <c r="D167" s="202" t="s">
        <v>142</v>
      </c>
      <c r="E167" s="232" t="s">
        <v>1</v>
      </c>
      <c r="F167" s="233" t="s">
        <v>145</v>
      </c>
      <c r="G167" s="231"/>
      <c r="H167" s="234">
        <v>1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AT167" s="240" t="s">
        <v>142</v>
      </c>
      <c r="AU167" s="240" t="s">
        <v>91</v>
      </c>
      <c r="AV167" s="15" t="s">
        <v>136</v>
      </c>
      <c r="AW167" s="15" t="s">
        <v>36</v>
      </c>
      <c r="AX167" s="15" t="s">
        <v>89</v>
      </c>
      <c r="AY167" s="240" t="s">
        <v>130</v>
      </c>
    </row>
    <row r="168" spans="1:65" s="2" customFormat="1" ht="21.75" customHeight="1">
      <c r="A168" s="34"/>
      <c r="B168" s="35"/>
      <c r="C168" s="188" t="s">
        <v>194</v>
      </c>
      <c r="D168" s="188" t="s">
        <v>132</v>
      </c>
      <c r="E168" s="189" t="s">
        <v>195</v>
      </c>
      <c r="F168" s="190" t="s">
        <v>196</v>
      </c>
      <c r="G168" s="191" t="s">
        <v>148</v>
      </c>
      <c r="H168" s="192">
        <v>3.2</v>
      </c>
      <c r="I168" s="193"/>
      <c r="J168" s="194">
        <f>ROUND(I168*H168,2)</f>
        <v>0</v>
      </c>
      <c r="K168" s="195"/>
      <c r="L168" s="39"/>
      <c r="M168" s="196" t="s">
        <v>1</v>
      </c>
      <c r="N168" s="197" t="s">
        <v>46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0" t="s">
        <v>136</v>
      </c>
      <c r="AT168" s="200" t="s">
        <v>132</v>
      </c>
      <c r="AU168" s="200" t="s">
        <v>91</v>
      </c>
      <c r="AY168" s="17" t="s">
        <v>130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7" t="s">
        <v>89</v>
      </c>
      <c r="BK168" s="201">
        <f>ROUND(I168*H168,2)</f>
        <v>0</v>
      </c>
      <c r="BL168" s="17" t="s">
        <v>136</v>
      </c>
      <c r="BM168" s="200" t="s">
        <v>197</v>
      </c>
    </row>
    <row r="169" spans="1:65" s="2" customFormat="1" ht="19.5">
      <c r="A169" s="34"/>
      <c r="B169" s="35"/>
      <c r="C169" s="36"/>
      <c r="D169" s="202" t="s">
        <v>138</v>
      </c>
      <c r="E169" s="36"/>
      <c r="F169" s="203" t="s">
        <v>198</v>
      </c>
      <c r="G169" s="36"/>
      <c r="H169" s="36"/>
      <c r="I169" s="204"/>
      <c r="J169" s="36"/>
      <c r="K169" s="36"/>
      <c r="L169" s="39"/>
      <c r="M169" s="205"/>
      <c r="N169" s="206"/>
      <c r="O169" s="72"/>
      <c r="P169" s="72"/>
      <c r="Q169" s="72"/>
      <c r="R169" s="72"/>
      <c r="S169" s="72"/>
      <c r="T169" s="73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138</v>
      </c>
      <c r="AU169" s="17" t="s">
        <v>91</v>
      </c>
    </row>
    <row r="170" spans="1:65" s="2" customFormat="1" ht="11.25">
      <c r="A170" s="34"/>
      <c r="B170" s="35"/>
      <c r="C170" s="36"/>
      <c r="D170" s="207" t="s">
        <v>140</v>
      </c>
      <c r="E170" s="36"/>
      <c r="F170" s="208" t="s">
        <v>199</v>
      </c>
      <c r="G170" s="36"/>
      <c r="H170" s="36"/>
      <c r="I170" s="204"/>
      <c r="J170" s="36"/>
      <c r="K170" s="36"/>
      <c r="L170" s="39"/>
      <c r="M170" s="205"/>
      <c r="N170" s="206"/>
      <c r="O170" s="72"/>
      <c r="P170" s="72"/>
      <c r="Q170" s="72"/>
      <c r="R170" s="72"/>
      <c r="S170" s="72"/>
      <c r="T170" s="73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140</v>
      </c>
      <c r="AU170" s="17" t="s">
        <v>91</v>
      </c>
    </row>
    <row r="171" spans="1:65" s="13" customFormat="1" ht="11.25">
      <c r="B171" s="209"/>
      <c r="C171" s="210"/>
      <c r="D171" s="202" t="s">
        <v>142</v>
      </c>
      <c r="E171" s="211" t="s">
        <v>1</v>
      </c>
      <c r="F171" s="212" t="s">
        <v>200</v>
      </c>
      <c r="G171" s="210"/>
      <c r="H171" s="211" t="s">
        <v>1</v>
      </c>
      <c r="I171" s="213"/>
      <c r="J171" s="210"/>
      <c r="K171" s="210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142</v>
      </c>
      <c r="AU171" s="218" t="s">
        <v>91</v>
      </c>
      <c r="AV171" s="13" t="s">
        <v>89</v>
      </c>
      <c r="AW171" s="13" t="s">
        <v>36</v>
      </c>
      <c r="AX171" s="13" t="s">
        <v>81</v>
      </c>
      <c r="AY171" s="218" t="s">
        <v>130</v>
      </c>
    </row>
    <row r="172" spans="1:65" s="14" customFormat="1" ht="11.25">
      <c r="B172" s="219"/>
      <c r="C172" s="220"/>
      <c r="D172" s="202" t="s">
        <v>142</v>
      </c>
      <c r="E172" s="221" t="s">
        <v>1</v>
      </c>
      <c r="F172" s="222" t="s">
        <v>201</v>
      </c>
      <c r="G172" s="220"/>
      <c r="H172" s="223">
        <v>3.2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142</v>
      </c>
      <c r="AU172" s="229" t="s">
        <v>91</v>
      </c>
      <c r="AV172" s="14" t="s">
        <v>91</v>
      </c>
      <c r="AW172" s="14" t="s">
        <v>36</v>
      </c>
      <c r="AX172" s="14" t="s">
        <v>81</v>
      </c>
      <c r="AY172" s="229" t="s">
        <v>130</v>
      </c>
    </row>
    <row r="173" spans="1:65" s="15" customFormat="1" ht="11.25">
      <c r="B173" s="230"/>
      <c r="C173" s="231"/>
      <c r="D173" s="202" t="s">
        <v>142</v>
      </c>
      <c r="E173" s="232" t="s">
        <v>1</v>
      </c>
      <c r="F173" s="233" t="s">
        <v>145</v>
      </c>
      <c r="G173" s="231"/>
      <c r="H173" s="234">
        <v>3.2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142</v>
      </c>
      <c r="AU173" s="240" t="s">
        <v>91</v>
      </c>
      <c r="AV173" s="15" t="s">
        <v>136</v>
      </c>
      <c r="AW173" s="15" t="s">
        <v>36</v>
      </c>
      <c r="AX173" s="15" t="s">
        <v>89</v>
      </c>
      <c r="AY173" s="240" t="s">
        <v>130</v>
      </c>
    </row>
    <row r="174" spans="1:65" s="2" customFormat="1" ht="16.5" customHeight="1">
      <c r="A174" s="34"/>
      <c r="B174" s="35"/>
      <c r="C174" s="188" t="s">
        <v>169</v>
      </c>
      <c r="D174" s="188" t="s">
        <v>132</v>
      </c>
      <c r="E174" s="189" t="s">
        <v>202</v>
      </c>
      <c r="F174" s="190" t="s">
        <v>203</v>
      </c>
      <c r="G174" s="191" t="s">
        <v>204</v>
      </c>
      <c r="H174" s="192">
        <v>2</v>
      </c>
      <c r="I174" s="193"/>
      <c r="J174" s="194">
        <f>ROUND(I174*H174,2)</f>
        <v>0</v>
      </c>
      <c r="K174" s="195"/>
      <c r="L174" s="39"/>
      <c r="M174" s="196" t="s">
        <v>1</v>
      </c>
      <c r="N174" s="197" t="s">
        <v>46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0" t="s">
        <v>136</v>
      </c>
      <c r="AT174" s="200" t="s">
        <v>132</v>
      </c>
      <c r="AU174" s="200" t="s">
        <v>91</v>
      </c>
      <c r="AY174" s="17" t="s">
        <v>130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7" t="s">
        <v>89</v>
      </c>
      <c r="BK174" s="201">
        <f>ROUND(I174*H174,2)</f>
        <v>0</v>
      </c>
      <c r="BL174" s="17" t="s">
        <v>136</v>
      </c>
      <c r="BM174" s="200" t="s">
        <v>205</v>
      </c>
    </row>
    <row r="175" spans="1:65" s="2" customFormat="1" ht="11.25">
      <c r="A175" s="34"/>
      <c r="B175" s="35"/>
      <c r="C175" s="36"/>
      <c r="D175" s="202" t="s">
        <v>138</v>
      </c>
      <c r="E175" s="36"/>
      <c r="F175" s="203" t="s">
        <v>203</v>
      </c>
      <c r="G175" s="36"/>
      <c r="H175" s="36"/>
      <c r="I175" s="204"/>
      <c r="J175" s="36"/>
      <c r="K175" s="36"/>
      <c r="L175" s="39"/>
      <c r="M175" s="205"/>
      <c r="N175" s="206"/>
      <c r="O175" s="72"/>
      <c r="P175" s="72"/>
      <c r="Q175" s="72"/>
      <c r="R175" s="72"/>
      <c r="S175" s="72"/>
      <c r="T175" s="73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138</v>
      </c>
      <c r="AU175" s="17" t="s">
        <v>91</v>
      </c>
    </row>
    <row r="176" spans="1:65" s="2" customFormat="1" ht="39">
      <c r="A176" s="34"/>
      <c r="B176" s="35"/>
      <c r="C176" s="36"/>
      <c r="D176" s="202" t="s">
        <v>206</v>
      </c>
      <c r="E176" s="36"/>
      <c r="F176" s="252" t="s">
        <v>207</v>
      </c>
      <c r="G176" s="36"/>
      <c r="H176" s="36"/>
      <c r="I176" s="204"/>
      <c r="J176" s="36"/>
      <c r="K176" s="36"/>
      <c r="L176" s="39"/>
      <c r="M176" s="205"/>
      <c r="N176" s="206"/>
      <c r="O176" s="72"/>
      <c r="P176" s="72"/>
      <c r="Q176" s="72"/>
      <c r="R176" s="72"/>
      <c r="S176" s="72"/>
      <c r="T176" s="73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206</v>
      </c>
      <c r="AU176" s="17" t="s">
        <v>91</v>
      </c>
    </row>
    <row r="177" spans="1:65" s="13" customFormat="1" ht="11.25">
      <c r="B177" s="209"/>
      <c r="C177" s="210"/>
      <c r="D177" s="202" t="s">
        <v>142</v>
      </c>
      <c r="E177" s="211" t="s">
        <v>1</v>
      </c>
      <c r="F177" s="212" t="s">
        <v>208</v>
      </c>
      <c r="G177" s="210"/>
      <c r="H177" s="211" t="s">
        <v>1</v>
      </c>
      <c r="I177" s="213"/>
      <c r="J177" s="210"/>
      <c r="K177" s="210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142</v>
      </c>
      <c r="AU177" s="218" t="s">
        <v>91</v>
      </c>
      <c r="AV177" s="13" t="s">
        <v>89</v>
      </c>
      <c r="AW177" s="13" t="s">
        <v>36</v>
      </c>
      <c r="AX177" s="13" t="s">
        <v>81</v>
      </c>
      <c r="AY177" s="218" t="s">
        <v>130</v>
      </c>
    </row>
    <row r="178" spans="1:65" s="14" customFormat="1" ht="11.25">
      <c r="B178" s="219"/>
      <c r="C178" s="220"/>
      <c r="D178" s="202" t="s">
        <v>142</v>
      </c>
      <c r="E178" s="221" t="s">
        <v>1</v>
      </c>
      <c r="F178" s="222" t="s">
        <v>91</v>
      </c>
      <c r="G178" s="220"/>
      <c r="H178" s="223">
        <v>2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142</v>
      </c>
      <c r="AU178" s="229" t="s">
        <v>91</v>
      </c>
      <c r="AV178" s="14" t="s">
        <v>91</v>
      </c>
      <c r="AW178" s="14" t="s">
        <v>36</v>
      </c>
      <c r="AX178" s="14" t="s">
        <v>81</v>
      </c>
      <c r="AY178" s="229" t="s">
        <v>130</v>
      </c>
    </row>
    <row r="179" spans="1:65" s="15" customFormat="1" ht="11.25">
      <c r="B179" s="230"/>
      <c r="C179" s="231"/>
      <c r="D179" s="202" t="s">
        <v>142</v>
      </c>
      <c r="E179" s="232" t="s">
        <v>1</v>
      </c>
      <c r="F179" s="233" t="s">
        <v>145</v>
      </c>
      <c r="G179" s="231"/>
      <c r="H179" s="234">
        <v>2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142</v>
      </c>
      <c r="AU179" s="240" t="s">
        <v>91</v>
      </c>
      <c r="AV179" s="15" t="s">
        <v>136</v>
      </c>
      <c r="AW179" s="15" t="s">
        <v>36</v>
      </c>
      <c r="AX179" s="15" t="s">
        <v>89</v>
      </c>
      <c r="AY179" s="240" t="s">
        <v>130</v>
      </c>
    </row>
    <row r="180" spans="1:65" s="2" customFormat="1" ht="16.5" customHeight="1">
      <c r="A180" s="34"/>
      <c r="B180" s="35"/>
      <c r="C180" s="188" t="s">
        <v>209</v>
      </c>
      <c r="D180" s="188" t="s">
        <v>132</v>
      </c>
      <c r="E180" s="189" t="s">
        <v>210</v>
      </c>
      <c r="F180" s="190" t="s">
        <v>211</v>
      </c>
      <c r="G180" s="191" t="s">
        <v>148</v>
      </c>
      <c r="H180" s="192">
        <v>3.2</v>
      </c>
      <c r="I180" s="193"/>
      <c r="J180" s="194">
        <f>ROUND(I180*H180,2)</f>
        <v>0</v>
      </c>
      <c r="K180" s="195"/>
      <c r="L180" s="39"/>
      <c r="M180" s="196" t="s">
        <v>1</v>
      </c>
      <c r="N180" s="197" t="s">
        <v>46</v>
      </c>
      <c r="O180" s="72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0" t="s">
        <v>136</v>
      </c>
      <c r="AT180" s="200" t="s">
        <v>132</v>
      </c>
      <c r="AU180" s="200" t="s">
        <v>91</v>
      </c>
      <c r="AY180" s="17" t="s">
        <v>130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89</v>
      </c>
      <c r="BK180" s="201">
        <f>ROUND(I180*H180,2)</f>
        <v>0</v>
      </c>
      <c r="BL180" s="17" t="s">
        <v>136</v>
      </c>
      <c r="BM180" s="200" t="s">
        <v>212</v>
      </c>
    </row>
    <row r="181" spans="1:65" s="2" customFormat="1" ht="19.5">
      <c r="A181" s="34"/>
      <c r="B181" s="35"/>
      <c r="C181" s="36"/>
      <c r="D181" s="202" t="s">
        <v>138</v>
      </c>
      <c r="E181" s="36"/>
      <c r="F181" s="203" t="s">
        <v>213</v>
      </c>
      <c r="G181" s="36"/>
      <c r="H181" s="36"/>
      <c r="I181" s="204"/>
      <c r="J181" s="36"/>
      <c r="K181" s="36"/>
      <c r="L181" s="39"/>
      <c r="M181" s="205"/>
      <c r="N181" s="206"/>
      <c r="O181" s="72"/>
      <c r="P181" s="72"/>
      <c r="Q181" s="72"/>
      <c r="R181" s="72"/>
      <c r="S181" s="72"/>
      <c r="T181" s="73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138</v>
      </c>
      <c r="AU181" s="17" t="s">
        <v>91</v>
      </c>
    </row>
    <row r="182" spans="1:65" s="2" customFormat="1" ht="11.25">
      <c r="A182" s="34"/>
      <c r="B182" s="35"/>
      <c r="C182" s="36"/>
      <c r="D182" s="207" t="s">
        <v>140</v>
      </c>
      <c r="E182" s="36"/>
      <c r="F182" s="208" t="s">
        <v>214</v>
      </c>
      <c r="G182" s="36"/>
      <c r="H182" s="36"/>
      <c r="I182" s="204"/>
      <c r="J182" s="36"/>
      <c r="K182" s="36"/>
      <c r="L182" s="39"/>
      <c r="M182" s="205"/>
      <c r="N182" s="206"/>
      <c r="O182" s="72"/>
      <c r="P182" s="72"/>
      <c r="Q182" s="72"/>
      <c r="R182" s="72"/>
      <c r="S182" s="72"/>
      <c r="T182" s="73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140</v>
      </c>
      <c r="AU182" s="17" t="s">
        <v>91</v>
      </c>
    </row>
    <row r="183" spans="1:65" s="14" customFormat="1" ht="11.25">
      <c r="B183" s="219"/>
      <c r="C183" s="220"/>
      <c r="D183" s="202" t="s">
        <v>142</v>
      </c>
      <c r="E183" s="221" t="s">
        <v>1</v>
      </c>
      <c r="F183" s="222" t="s">
        <v>201</v>
      </c>
      <c r="G183" s="220"/>
      <c r="H183" s="223">
        <v>3.2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142</v>
      </c>
      <c r="AU183" s="229" t="s">
        <v>91</v>
      </c>
      <c r="AV183" s="14" t="s">
        <v>91</v>
      </c>
      <c r="AW183" s="14" t="s">
        <v>36</v>
      </c>
      <c r="AX183" s="14" t="s">
        <v>89</v>
      </c>
      <c r="AY183" s="229" t="s">
        <v>130</v>
      </c>
    </row>
    <row r="184" spans="1:65" s="2" customFormat="1" ht="21.75" customHeight="1">
      <c r="A184" s="34"/>
      <c r="B184" s="35"/>
      <c r="C184" s="188" t="s">
        <v>176</v>
      </c>
      <c r="D184" s="188" t="s">
        <v>132</v>
      </c>
      <c r="E184" s="189" t="s">
        <v>215</v>
      </c>
      <c r="F184" s="190" t="s">
        <v>216</v>
      </c>
      <c r="G184" s="191" t="s">
        <v>148</v>
      </c>
      <c r="H184" s="192">
        <v>3.2</v>
      </c>
      <c r="I184" s="193"/>
      <c r="J184" s="194">
        <f>ROUND(I184*H184,2)</f>
        <v>0</v>
      </c>
      <c r="K184" s="195"/>
      <c r="L184" s="39"/>
      <c r="M184" s="196" t="s">
        <v>1</v>
      </c>
      <c r="N184" s="197" t="s">
        <v>46</v>
      </c>
      <c r="O184" s="72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0" t="s">
        <v>136</v>
      </c>
      <c r="AT184" s="200" t="s">
        <v>132</v>
      </c>
      <c r="AU184" s="200" t="s">
        <v>91</v>
      </c>
      <c r="AY184" s="17" t="s">
        <v>130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7" t="s">
        <v>89</v>
      </c>
      <c r="BK184" s="201">
        <f>ROUND(I184*H184,2)</f>
        <v>0</v>
      </c>
      <c r="BL184" s="17" t="s">
        <v>136</v>
      </c>
      <c r="BM184" s="200" t="s">
        <v>217</v>
      </c>
    </row>
    <row r="185" spans="1:65" s="2" customFormat="1" ht="19.5">
      <c r="A185" s="34"/>
      <c r="B185" s="35"/>
      <c r="C185" s="36"/>
      <c r="D185" s="202" t="s">
        <v>138</v>
      </c>
      <c r="E185" s="36"/>
      <c r="F185" s="203" t="s">
        <v>218</v>
      </c>
      <c r="G185" s="36"/>
      <c r="H185" s="36"/>
      <c r="I185" s="204"/>
      <c r="J185" s="36"/>
      <c r="K185" s="36"/>
      <c r="L185" s="39"/>
      <c r="M185" s="205"/>
      <c r="N185" s="206"/>
      <c r="O185" s="72"/>
      <c r="P185" s="72"/>
      <c r="Q185" s="72"/>
      <c r="R185" s="72"/>
      <c r="S185" s="72"/>
      <c r="T185" s="73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138</v>
      </c>
      <c r="AU185" s="17" t="s">
        <v>91</v>
      </c>
    </row>
    <row r="186" spans="1:65" s="2" customFormat="1" ht="11.25">
      <c r="A186" s="34"/>
      <c r="B186" s="35"/>
      <c r="C186" s="36"/>
      <c r="D186" s="207" t="s">
        <v>140</v>
      </c>
      <c r="E186" s="36"/>
      <c r="F186" s="208" t="s">
        <v>219</v>
      </c>
      <c r="G186" s="36"/>
      <c r="H186" s="36"/>
      <c r="I186" s="204"/>
      <c r="J186" s="36"/>
      <c r="K186" s="36"/>
      <c r="L186" s="39"/>
      <c r="M186" s="205"/>
      <c r="N186" s="206"/>
      <c r="O186" s="72"/>
      <c r="P186" s="72"/>
      <c r="Q186" s="72"/>
      <c r="R186" s="72"/>
      <c r="S186" s="72"/>
      <c r="T186" s="73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140</v>
      </c>
      <c r="AU186" s="17" t="s">
        <v>91</v>
      </c>
    </row>
    <row r="187" spans="1:65" s="14" customFormat="1" ht="11.25">
      <c r="B187" s="219"/>
      <c r="C187" s="220"/>
      <c r="D187" s="202" t="s">
        <v>142</v>
      </c>
      <c r="E187" s="221" t="s">
        <v>1</v>
      </c>
      <c r="F187" s="222" t="s">
        <v>201</v>
      </c>
      <c r="G187" s="220"/>
      <c r="H187" s="223">
        <v>3.2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142</v>
      </c>
      <c r="AU187" s="229" t="s">
        <v>91</v>
      </c>
      <c r="AV187" s="14" t="s">
        <v>91</v>
      </c>
      <c r="AW187" s="14" t="s">
        <v>36</v>
      </c>
      <c r="AX187" s="14" t="s">
        <v>89</v>
      </c>
      <c r="AY187" s="229" t="s">
        <v>130</v>
      </c>
    </row>
    <row r="188" spans="1:65" s="2" customFormat="1" ht="16.5" customHeight="1">
      <c r="A188" s="34"/>
      <c r="B188" s="35"/>
      <c r="C188" s="188" t="s">
        <v>220</v>
      </c>
      <c r="D188" s="188" t="s">
        <v>132</v>
      </c>
      <c r="E188" s="189" t="s">
        <v>221</v>
      </c>
      <c r="F188" s="190" t="s">
        <v>222</v>
      </c>
      <c r="G188" s="191" t="s">
        <v>223</v>
      </c>
      <c r="H188" s="192">
        <v>0.17</v>
      </c>
      <c r="I188" s="193"/>
      <c r="J188" s="194">
        <f>ROUND(I188*H188,2)</f>
        <v>0</v>
      </c>
      <c r="K188" s="195"/>
      <c r="L188" s="39"/>
      <c r="M188" s="196" t="s">
        <v>1</v>
      </c>
      <c r="N188" s="197" t="s">
        <v>46</v>
      </c>
      <c r="O188" s="72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0" t="s">
        <v>136</v>
      </c>
      <c r="AT188" s="200" t="s">
        <v>132</v>
      </c>
      <c r="AU188" s="200" t="s">
        <v>91</v>
      </c>
      <c r="AY188" s="17" t="s">
        <v>130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7" t="s">
        <v>89</v>
      </c>
      <c r="BK188" s="201">
        <f>ROUND(I188*H188,2)</f>
        <v>0</v>
      </c>
      <c r="BL188" s="17" t="s">
        <v>136</v>
      </c>
      <c r="BM188" s="200" t="s">
        <v>224</v>
      </c>
    </row>
    <row r="189" spans="1:65" s="2" customFormat="1" ht="11.25">
      <c r="A189" s="34"/>
      <c r="B189" s="35"/>
      <c r="C189" s="36"/>
      <c r="D189" s="202" t="s">
        <v>138</v>
      </c>
      <c r="E189" s="36"/>
      <c r="F189" s="203" t="s">
        <v>222</v>
      </c>
      <c r="G189" s="36"/>
      <c r="H189" s="36"/>
      <c r="I189" s="204"/>
      <c r="J189" s="36"/>
      <c r="K189" s="36"/>
      <c r="L189" s="39"/>
      <c r="M189" s="205"/>
      <c r="N189" s="206"/>
      <c r="O189" s="72"/>
      <c r="P189" s="72"/>
      <c r="Q189" s="72"/>
      <c r="R189" s="72"/>
      <c r="S189" s="72"/>
      <c r="T189" s="73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138</v>
      </c>
      <c r="AU189" s="17" t="s">
        <v>91</v>
      </c>
    </row>
    <row r="190" spans="1:65" s="2" customFormat="1" ht="39">
      <c r="A190" s="34"/>
      <c r="B190" s="35"/>
      <c r="C190" s="36"/>
      <c r="D190" s="202" t="s">
        <v>206</v>
      </c>
      <c r="E190" s="36"/>
      <c r="F190" s="252" t="s">
        <v>225</v>
      </c>
      <c r="G190" s="36"/>
      <c r="H190" s="36"/>
      <c r="I190" s="204"/>
      <c r="J190" s="36"/>
      <c r="K190" s="36"/>
      <c r="L190" s="39"/>
      <c r="M190" s="205"/>
      <c r="N190" s="206"/>
      <c r="O190" s="72"/>
      <c r="P190" s="72"/>
      <c r="Q190" s="72"/>
      <c r="R190" s="72"/>
      <c r="S190" s="72"/>
      <c r="T190" s="73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206</v>
      </c>
      <c r="AU190" s="17" t="s">
        <v>91</v>
      </c>
    </row>
    <row r="191" spans="1:65" s="14" customFormat="1" ht="11.25">
      <c r="B191" s="219"/>
      <c r="C191" s="220"/>
      <c r="D191" s="202" t="s">
        <v>142</v>
      </c>
      <c r="E191" s="221" t="s">
        <v>1</v>
      </c>
      <c r="F191" s="222" t="s">
        <v>226</v>
      </c>
      <c r="G191" s="220"/>
      <c r="H191" s="223">
        <v>0.17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142</v>
      </c>
      <c r="AU191" s="229" t="s">
        <v>91</v>
      </c>
      <c r="AV191" s="14" t="s">
        <v>91</v>
      </c>
      <c r="AW191" s="14" t="s">
        <v>36</v>
      </c>
      <c r="AX191" s="14" t="s">
        <v>89</v>
      </c>
      <c r="AY191" s="229" t="s">
        <v>130</v>
      </c>
    </row>
    <row r="192" spans="1:65" s="2" customFormat="1" ht="16.5" customHeight="1">
      <c r="A192" s="34"/>
      <c r="B192" s="35"/>
      <c r="C192" s="188" t="s">
        <v>185</v>
      </c>
      <c r="D192" s="188" t="s">
        <v>132</v>
      </c>
      <c r="E192" s="189" t="s">
        <v>227</v>
      </c>
      <c r="F192" s="190" t="s">
        <v>228</v>
      </c>
      <c r="G192" s="191" t="s">
        <v>135</v>
      </c>
      <c r="H192" s="192">
        <v>26</v>
      </c>
      <c r="I192" s="193"/>
      <c r="J192" s="194">
        <f>ROUND(I192*H192,2)</f>
        <v>0</v>
      </c>
      <c r="K192" s="195"/>
      <c r="L192" s="39"/>
      <c r="M192" s="196" t="s">
        <v>1</v>
      </c>
      <c r="N192" s="197" t="s">
        <v>46</v>
      </c>
      <c r="O192" s="72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0" t="s">
        <v>136</v>
      </c>
      <c r="AT192" s="200" t="s">
        <v>132</v>
      </c>
      <c r="AU192" s="200" t="s">
        <v>91</v>
      </c>
      <c r="AY192" s="17" t="s">
        <v>130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7" t="s">
        <v>89</v>
      </c>
      <c r="BK192" s="201">
        <f>ROUND(I192*H192,2)</f>
        <v>0</v>
      </c>
      <c r="BL192" s="17" t="s">
        <v>136</v>
      </c>
      <c r="BM192" s="200" t="s">
        <v>229</v>
      </c>
    </row>
    <row r="193" spans="1:65" s="2" customFormat="1" ht="11.25">
      <c r="A193" s="34"/>
      <c r="B193" s="35"/>
      <c r="C193" s="36"/>
      <c r="D193" s="202" t="s">
        <v>138</v>
      </c>
      <c r="E193" s="36"/>
      <c r="F193" s="203" t="s">
        <v>230</v>
      </c>
      <c r="G193" s="36"/>
      <c r="H193" s="36"/>
      <c r="I193" s="204"/>
      <c r="J193" s="36"/>
      <c r="K193" s="36"/>
      <c r="L193" s="39"/>
      <c r="M193" s="205"/>
      <c r="N193" s="206"/>
      <c r="O193" s="72"/>
      <c r="P193" s="72"/>
      <c r="Q193" s="72"/>
      <c r="R193" s="72"/>
      <c r="S193" s="72"/>
      <c r="T193" s="73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138</v>
      </c>
      <c r="AU193" s="17" t="s">
        <v>91</v>
      </c>
    </row>
    <row r="194" spans="1:65" s="2" customFormat="1" ht="11.25">
      <c r="A194" s="34"/>
      <c r="B194" s="35"/>
      <c r="C194" s="36"/>
      <c r="D194" s="207" t="s">
        <v>140</v>
      </c>
      <c r="E194" s="36"/>
      <c r="F194" s="208" t="s">
        <v>231</v>
      </c>
      <c r="G194" s="36"/>
      <c r="H194" s="36"/>
      <c r="I194" s="204"/>
      <c r="J194" s="36"/>
      <c r="K194" s="36"/>
      <c r="L194" s="39"/>
      <c r="M194" s="205"/>
      <c r="N194" s="206"/>
      <c r="O194" s="72"/>
      <c r="P194" s="72"/>
      <c r="Q194" s="72"/>
      <c r="R194" s="72"/>
      <c r="S194" s="72"/>
      <c r="T194" s="73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140</v>
      </c>
      <c r="AU194" s="17" t="s">
        <v>91</v>
      </c>
    </row>
    <row r="195" spans="1:65" s="14" customFormat="1" ht="11.25">
      <c r="B195" s="219"/>
      <c r="C195" s="220"/>
      <c r="D195" s="202" t="s">
        <v>142</v>
      </c>
      <c r="E195" s="221" t="s">
        <v>1</v>
      </c>
      <c r="F195" s="222" t="s">
        <v>232</v>
      </c>
      <c r="G195" s="220"/>
      <c r="H195" s="223">
        <v>26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142</v>
      </c>
      <c r="AU195" s="229" t="s">
        <v>91</v>
      </c>
      <c r="AV195" s="14" t="s">
        <v>91</v>
      </c>
      <c r="AW195" s="14" t="s">
        <v>36</v>
      </c>
      <c r="AX195" s="14" t="s">
        <v>89</v>
      </c>
      <c r="AY195" s="229" t="s">
        <v>130</v>
      </c>
    </row>
    <row r="196" spans="1:65" s="2" customFormat="1" ht="16.5" customHeight="1">
      <c r="A196" s="34"/>
      <c r="B196" s="35"/>
      <c r="C196" s="188" t="s">
        <v>8</v>
      </c>
      <c r="D196" s="188" t="s">
        <v>132</v>
      </c>
      <c r="E196" s="189" t="s">
        <v>233</v>
      </c>
      <c r="F196" s="190" t="s">
        <v>234</v>
      </c>
      <c r="G196" s="191" t="s">
        <v>135</v>
      </c>
      <c r="H196" s="192">
        <v>26</v>
      </c>
      <c r="I196" s="193"/>
      <c r="J196" s="194">
        <f>ROUND(I196*H196,2)</f>
        <v>0</v>
      </c>
      <c r="K196" s="195"/>
      <c r="L196" s="39"/>
      <c r="M196" s="196" t="s">
        <v>1</v>
      </c>
      <c r="N196" s="197" t="s">
        <v>46</v>
      </c>
      <c r="O196" s="72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0" t="s">
        <v>136</v>
      </c>
      <c r="AT196" s="200" t="s">
        <v>132</v>
      </c>
      <c r="AU196" s="200" t="s">
        <v>91</v>
      </c>
      <c r="AY196" s="17" t="s">
        <v>130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7" t="s">
        <v>89</v>
      </c>
      <c r="BK196" s="201">
        <f>ROUND(I196*H196,2)</f>
        <v>0</v>
      </c>
      <c r="BL196" s="17" t="s">
        <v>136</v>
      </c>
      <c r="BM196" s="200" t="s">
        <v>235</v>
      </c>
    </row>
    <row r="197" spans="1:65" s="2" customFormat="1" ht="11.25">
      <c r="A197" s="34"/>
      <c r="B197" s="35"/>
      <c r="C197" s="36"/>
      <c r="D197" s="202" t="s">
        <v>138</v>
      </c>
      <c r="E197" s="36"/>
      <c r="F197" s="203" t="s">
        <v>236</v>
      </c>
      <c r="G197" s="36"/>
      <c r="H197" s="36"/>
      <c r="I197" s="204"/>
      <c r="J197" s="36"/>
      <c r="K197" s="36"/>
      <c r="L197" s="39"/>
      <c r="M197" s="205"/>
      <c r="N197" s="206"/>
      <c r="O197" s="72"/>
      <c r="P197" s="72"/>
      <c r="Q197" s="72"/>
      <c r="R197" s="72"/>
      <c r="S197" s="72"/>
      <c r="T197" s="73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138</v>
      </c>
      <c r="AU197" s="17" t="s">
        <v>91</v>
      </c>
    </row>
    <row r="198" spans="1:65" s="2" customFormat="1" ht="11.25">
      <c r="A198" s="34"/>
      <c r="B198" s="35"/>
      <c r="C198" s="36"/>
      <c r="D198" s="207" t="s">
        <v>140</v>
      </c>
      <c r="E198" s="36"/>
      <c r="F198" s="208" t="s">
        <v>237</v>
      </c>
      <c r="G198" s="36"/>
      <c r="H198" s="36"/>
      <c r="I198" s="204"/>
      <c r="J198" s="36"/>
      <c r="K198" s="36"/>
      <c r="L198" s="39"/>
      <c r="M198" s="205"/>
      <c r="N198" s="206"/>
      <c r="O198" s="72"/>
      <c r="P198" s="72"/>
      <c r="Q198" s="72"/>
      <c r="R198" s="72"/>
      <c r="S198" s="72"/>
      <c r="T198" s="73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140</v>
      </c>
      <c r="AU198" s="17" t="s">
        <v>91</v>
      </c>
    </row>
    <row r="199" spans="1:65" s="14" customFormat="1" ht="11.25">
      <c r="B199" s="219"/>
      <c r="C199" s="220"/>
      <c r="D199" s="202" t="s">
        <v>142</v>
      </c>
      <c r="E199" s="221" t="s">
        <v>1</v>
      </c>
      <c r="F199" s="222" t="s">
        <v>238</v>
      </c>
      <c r="G199" s="220"/>
      <c r="H199" s="223">
        <v>26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142</v>
      </c>
      <c r="AU199" s="229" t="s">
        <v>91</v>
      </c>
      <c r="AV199" s="14" t="s">
        <v>91</v>
      </c>
      <c r="AW199" s="14" t="s">
        <v>36</v>
      </c>
      <c r="AX199" s="14" t="s">
        <v>81</v>
      </c>
      <c r="AY199" s="229" t="s">
        <v>130</v>
      </c>
    </row>
    <row r="200" spans="1:65" s="15" customFormat="1" ht="11.25">
      <c r="B200" s="230"/>
      <c r="C200" s="231"/>
      <c r="D200" s="202" t="s">
        <v>142</v>
      </c>
      <c r="E200" s="232" t="s">
        <v>1</v>
      </c>
      <c r="F200" s="233" t="s">
        <v>145</v>
      </c>
      <c r="G200" s="231"/>
      <c r="H200" s="234">
        <v>26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142</v>
      </c>
      <c r="AU200" s="240" t="s">
        <v>91</v>
      </c>
      <c r="AV200" s="15" t="s">
        <v>136</v>
      </c>
      <c r="AW200" s="15" t="s">
        <v>36</v>
      </c>
      <c r="AX200" s="15" t="s">
        <v>89</v>
      </c>
      <c r="AY200" s="240" t="s">
        <v>130</v>
      </c>
    </row>
    <row r="201" spans="1:65" s="2" customFormat="1" ht="16.5" customHeight="1">
      <c r="A201" s="34"/>
      <c r="B201" s="35"/>
      <c r="C201" s="241" t="s">
        <v>191</v>
      </c>
      <c r="D201" s="241" t="s">
        <v>160</v>
      </c>
      <c r="E201" s="242" t="s">
        <v>239</v>
      </c>
      <c r="F201" s="243" t="s">
        <v>240</v>
      </c>
      <c r="G201" s="244" t="s">
        <v>241</v>
      </c>
      <c r="H201" s="245">
        <v>0.65</v>
      </c>
      <c r="I201" s="246"/>
      <c r="J201" s="247">
        <f>ROUND(I201*H201,2)</f>
        <v>0</v>
      </c>
      <c r="K201" s="248"/>
      <c r="L201" s="249"/>
      <c r="M201" s="250" t="s">
        <v>1</v>
      </c>
      <c r="N201" s="251" t="s">
        <v>46</v>
      </c>
      <c r="O201" s="72"/>
      <c r="P201" s="198">
        <f>O201*H201</f>
        <v>0</v>
      </c>
      <c r="Q201" s="198">
        <v>1E-3</v>
      </c>
      <c r="R201" s="198">
        <f>Q201*H201</f>
        <v>6.5000000000000008E-4</v>
      </c>
      <c r="S201" s="198">
        <v>0</v>
      </c>
      <c r="T201" s="199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0" t="s">
        <v>163</v>
      </c>
      <c r="AT201" s="200" t="s">
        <v>160</v>
      </c>
      <c r="AU201" s="200" t="s">
        <v>91</v>
      </c>
      <c r="AY201" s="17" t="s">
        <v>130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7" t="s">
        <v>89</v>
      </c>
      <c r="BK201" s="201">
        <f>ROUND(I201*H201,2)</f>
        <v>0</v>
      </c>
      <c r="BL201" s="17" t="s">
        <v>136</v>
      </c>
      <c r="BM201" s="200" t="s">
        <v>242</v>
      </c>
    </row>
    <row r="202" spans="1:65" s="2" customFormat="1" ht="11.25">
      <c r="A202" s="34"/>
      <c r="B202" s="35"/>
      <c r="C202" s="36"/>
      <c r="D202" s="202" t="s">
        <v>138</v>
      </c>
      <c r="E202" s="36"/>
      <c r="F202" s="203" t="s">
        <v>240</v>
      </c>
      <c r="G202" s="36"/>
      <c r="H202" s="36"/>
      <c r="I202" s="204"/>
      <c r="J202" s="36"/>
      <c r="K202" s="36"/>
      <c r="L202" s="39"/>
      <c r="M202" s="205"/>
      <c r="N202" s="206"/>
      <c r="O202" s="72"/>
      <c r="P202" s="72"/>
      <c r="Q202" s="72"/>
      <c r="R202" s="72"/>
      <c r="S202" s="72"/>
      <c r="T202" s="73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138</v>
      </c>
      <c r="AU202" s="17" t="s">
        <v>91</v>
      </c>
    </row>
    <row r="203" spans="1:65" s="14" customFormat="1" ht="11.25">
      <c r="B203" s="219"/>
      <c r="C203" s="220"/>
      <c r="D203" s="202" t="s">
        <v>142</v>
      </c>
      <c r="E203" s="221" t="s">
        <v>1</v>
      </c>
      <c r="F203" s="222" t="s">
        <v>243</v>
      </c>
      <c r="G203" s="220"/>
      <c r="H203" s="223">
        <v>0.65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142</v>
      </c>
      <c r="AU203" s="229" t="s">
        <v>91</v>
      </c>
      <c r="AV203" s="14" t="s">
        <v>91</v>
      </c>
      <c r="AW203" s="14" t="s">
        <v>36</v>
      </c>
      <c r="AX203" s="14" t="s">
        <v>81</v>
      </c>
      <c r="AY203" s="229" t="s">
        <v>130</v>
      </c>
    </row>
    <row r="204" spans="1:65" s="15" customFormat="1" ht="11.25">
      <c r="B204" s="230"/>
      <c r="C204" s="231"/>
      <c r="D204" s="202" t="s">
        <v>142</v>
      </c>
      <c r="E204" s="232" t="s">
        <v>1</v>
      </c>
      <c r="F204" s="233" t="s">
        <v>145</v>
      </c>
      <c r="G204" s="231"/>
      <c r="H204" s="234">
        <v>0.65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AT204" s="240" t="s">
        <v>142</v>
      </c>
      <c r="AU204" s="240" t="s">
        <v>91</v>
      </c>
      <c r="AV204" s="15" t="s">
        <v>136</v>
      </c>
      <c r="AW204" s="15" t="s">
        <v>36</v>
      </c>
      <c r="AX204" s="15" t="s">
        <v>89</v>
      </c>
      <c r="AY204" s="240" t="s">
        <v>130</v>
      </c>
    </row>
    <row r="205" spans="1:65" s="2" customFormat="1" ht="21.75" customHeight="1">
      <c r="A205" s="34"/>
      <c r="B205" s="35"/>
      <c r="C205" s="188" t="s">
        <v>244</v>
      </c>
      <c r="D205" s="188" t="s">
        <v>132</v>
      </c>
      <c r="E205" s="189" t="s">
        <v>245</v>
      </c>
      <c r="F205" s="190" t="s">
        <v>246</v>
      </c>
      <c r="G205" s="191" t="s">
        <v>135</v>
      </c>
      <c r="H205" s="192">
        <v>26</v>
      </c>
      <c r="I205" s="193"/>
      <c r="J205" s="194">
        <f>ROUND(I205*H205,2)</f>
        <v>0</v>
      </c>
      <c r="K205" s="195"/>
      <c r="L205" s="39"/>
      <c r="M205" s="196" t="s">
        <v>1</v>
      </c>
      <c r="N205" s="197" t="s">
        <v>46</v>
      </c>
      <c r="O205" s="72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0" t="s">
        <v>136</v>
      </c>
      <c r="AT205" s="200" t="s">
        <v>132</v>
      </c>
      <c r="AU205" s="200" t="s">
        <v>91</v>
      </c>
      <c r="AY205" s="17" t="s">
        <v>130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7" t="s">
        <v>89</v>
      </c>
      <c r="BK205" s="201">
        <f>ROUND(I205*H205,2)</f>
        <v>0</v>
      </c>
      <c r="BL205" s="17" t="s">
        <v>136</v>
      </c>
      <c r="BM205" s="200" t="s">
        <v>247</v>
      </c>
    </row>
    <row r="206" spans="1:65" s="2" customFormat="1" ht="11.25">
      <c r="A206" s="34"/>
      <c r="B206" s="35"/>
      <c r="C206" s="36"/>
      <c r="D206" s="202" t="s">
        <v>138</v>
      </c>
      <c r="E206" s="36"/>
      <c r="F206" s="203" t="s">
        <v>248</v>
      </c>
      <c r="G206" s="36"/>
      <c r="H206" s="36"/>
      <c r="I206" s="204"/>
      <c r="J206" s="36"/>
      <c r="K206" s="36"/>
      <c r="L206" s="39"/>
      <c r="M206" s="205"/>
      <c r="N206" s="206"/>
      <c r="O206" s="72"/>
      <c r="P206" s="72"/>
      <c r="Q206" s="72"/>
      <c r="R206" s="72"/>
      <c r="S206" s="72"/>
      <c r="T206" s="73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138</v>
      </c>
      <c r="AU206" s="17" t="s">
        <v>91</v>
      </c>
    </row>
    <row r="207" spans="1:65" s="2" customFormat="1" ht="11.25">
      <c r="A207" s="34"/>
      <c r="B207" s="35"/>
      <c r="C207" s="36"/>
      <c r="D207" s="207" t="s">
        <v>140</v>
      </c>
      <c r="E207" s="36"/>
      <c r="F207" s="208" t="s">
        <v>249</v>
      </c>
      <c r="G207" s="36"/>
      <c r="H207" s="36"/>
      <c r="I207" s="204"/>
      <c r="J207" s="36"/>
      <c r="K207" s="36"/>
      <c r="L207" s="39"/>
      <c r="M207" s="205"/>
      <c r="N207" s="206"/>
      <c r="O207" s="72"/>
      <c r="P207" s="72"/>
      <c r="Q207" s="72"/>
      <c r="R207" s="72"/>
      <c r="S207" s="72"/>
      <c r="T207" s="73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140</v>
      </c>
      <c r="AU207" s="17" t="s">
        <v>91</v>
      </c>
    </row>
    <row r="208" spans="1:65" s="14" customFormat="1" ht="11.25">
      <c r="B208" s="219"/>
      <c r="C208" s="220"/>
      <c r="D208" s="202" t="s">
        <v>142</v>
      </c>
      <c r="E208" s="221" t="s">
        <v>1</v>
      </c>
      <c r="F208" s="222" t="s">
        <v>238</v>
      </c>
      <c r="G208" s="220"/>
      <c r="H208" s="223">
        <v>26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142</v>
      </c>
      <c r="AU208" s="229" t="s">
        <v>91</v>
      </c>
      <c r="AV208" s="14" t="s">
        <v>91</v>
      </c>
      <c r="AW208" s="14" t="s">
        <v>36</v>
      </c>
      <c r="AX208" s="14" t="s">
        <v>81</v>
      </c>
      <c r="AY208" s="229" t="s">
        <v>130</v>
      </c>
    </row>
    <row r="209" spans="1:65" s="15" customFormat="1" ht="11.25">
      <c r="B209" s="230"/>
      <c r="C209" s="231"/>
      <c r="D209" s="202" t="s">
        <v>142</v>
      </c>
      <c r="E209" s="232" t="s">
        <v>1</v>
      </c>
      <c r="F209" s="233" t="s">
        <v>145</v>
      </c>
      <c r="G209" s="231"/>
      <c r="H209" s="234">
        <v>26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AT209" s="240" t="s">
        <v>142</v>
      </c>
      <c r="AU209" s="240" t="s">
        <v>91</v>
      </c>
      <c r="AV209" s="15" t="s">
        <v>136</v>
      </c>
      <c r="AW209" s="15" t="s">
        <v>36</v>
      </c>
      <c r="AX209" s="15" t="s">
        <v>89</v>
      </c>
      <c r="AY209" s="240" t="s">
        <v>130</v>
      </c>
    </row>
    <row r="210" spans="1:65" s="2" customFormat="1" ht="16.5" customHeight="1">
      <c r="A210" s="34"/>
      <c r="B210" s="35"/>
      <c r="C210" s="241" t="s">
        <v>250</v>
      </c>
      <c r="D210" s="241" t="s">
        <v>160</v>
      </c>
      <c r="E210" s="242" t="s">
        <v>251</v>
      </c>
      <c r="F210" s="243" t="s">
        <v>252</v>
      </c>
      <c r="G210" s="244" t="s">
        <v>148</v>
      </c>
      <c r="H210" s="245">
        <v>1.3</v>
      </c>
      <c r="I210" s="246"/>
      <c r="J210" s="247">
        <f>ROUND(I210*H210,2)</f>
        <v>0</v>
      </c>
      <c r="K210" s="248"/>
      <c r="L210" s="249"/>
      <c r="M210" s="250" t="s">
        <v>1</v>
      </c>
      <c r="N210" s="251" t="s">
        <v>46</v>
      </c>
      <c r="O210" s="72"/>
      <c r="P210" s="198">
        <f>O210*H210</f>
        <v>0</v>
      </c>
      <c r="Q210" s="198">
        <v>0.21</v>
      </c>
      <c r="R210" s="198">
        <f>Q210*H210</f>
        <v>0.27300000000000002</v>
      </c>
      <c r="S210" s="198">
        <v>0</v>
      </c>
      <c r="T210" s="199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0" t="s">
        <v>163</v>
      </c>
      <c r="AT210" s="200" t="s">
        <v>160</v>
      </c>
      <c r="AU210" s="200" t="s">
        <v>91</v>
      </c>
      <c r="AY210" s="17" t="s">
        <v>130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7" t="s">
        <v>89</v>
      </c>
      <c r="BK210" s="201">
        <f>ROUND(I210*H210,2)</f>
        <v>0</v>
      </c>
      <c r="BL210" s="17" t="s">
        <v>136</v>
      </c>
      <c r="BM210" s="200" t="s">
        <v>253</v>
      </c>
    </row>
    <row r="211" spans="1:65" s="2" customFormat="1" ht="11.25">
      <c r="A211" s="34"/>
      <c r="B211" s="35"/>
      <c r="C211" s="36"/>
      <c r="D211" s="202" t="s">
        <v>138</v>
      </c>
      <c r="E211" s="36"/>
      <c r="F211" s="203" t="s">
        <v>252</v>
      </c>
      <c r="G211" s="36"/>
      <c r="H211" s="36"/>
      <c r="I211" s="204"/>
      <c r="J211" s="36"/>
      <c r="K211" s="36"/>
      <c r="L211" s="39"/>
      <c r="M211" s="205"/>
      <c r="N211" s="206"/>
      <c r="O211" s="72"/>
      <c r="P211" s="72"/>
      <c r="Q211" s="72"/>
      <c r="R211" s="72"/>
      <c r="S211" s="72"/>
      <c r="T211" s="73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138</v>
      </c>
      <c r="AU211" s="17" t="s">
        <v>91</v>
      </c>
    </row>
    <row r="212" spans="1:65" s="14" customFormat="1" ht="11.25">
      <c r="B212" s="219"/>
      <c r="C212" s="220"/>
      <c r="D212" s="202" t="s">
        <v>142</v>
      </c>
      <c r="E212" s="221" t="s">
        <v>1</v>
      </c>
      <c r="F212" s="222" t="s">
        <v>254</v>
      </c>
      <c r="G212" s="220"/>
      <c r="H212" s="223">
        <v>1.3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142</v>
      </c>
      <c r="AU212" s="229" t="s">
        <v>91</v>
      </c>
      <c r="AV212" s="14" t="s">
        <v>91</v>
      </c>
      <c r="AW212" s="14" t="s">
        <v>36</v>
      </c>
      <c r="AX212" s="14" t="s">
        <v>81</v>
      </c>
      <c r="AY212" s="229" t="s">
        <v>130</v>
      </c>
    </row>
    <row r="213" spans="1:65" s="15" customFormat="1" ht="11.25">
      <c r="B213" s="230"/>
      <c r="C213" s="231"/>
      <c r="D213" s="202" t="s">
        <v>142</v>
      </c>
      <c r="E213" s="232" t="s">
        <v>1</v>
      </c>
      <c r="F213" s="233" t="s">
        <v>145</v>
      </c>
      <c r="G213" s="231"/>
      <c r="H213" s="234">
        <v>1.3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AT213" s="240" t="s">
        <v>142</v>
      </c>
      <c r="AU213" s="240" t="s">
        <v>91</v>
      </c>
      <c r="AV213" s="15" t="s">
        <v>136</v>
      </c>
      <c r="AW213" s="15" t="s">
        <v>36</v>
      </c>
      <c r="AX213" s="15" t="s">
        <v>89</v>
      </c>
      <c r="AY213" s="240" t="s">
        <v>130</v>
      </c>
    </row>
    <row r="214" spans="1:65" s="2" customFormat="1" ht="21.75" customHeight="1">
      <c r="A214" s="34"/>
      <c r="B214" s="35"/>
      <c r="C214" s="188" t="s">
        <v>255</v>
      </c>
      <c r="D214" s="188" t="s">
        <v>132</v>
      </c>
      <c r="E214" s="189" t="s">
        <v>256</v>
      </c>
      <c r="F214" s="190" t="s">
        <v>257</v>
      </c>
      <c r="G214" s="191" t="s">
        <v>258</v>
      </c>
      <c r="H214" s="192">
        <v>3</v>
      </c>
      <c r="I214" s="193"/>
      <c r="J214" s="194">
        <f>ROUND(I214*H214,2)</f>
        <v>0</v>
      </c>
      <c r="K214" s="195"/>
      <c r="L214" s="39"/>
      <c r="M214" s="196" t="s">
        <v>1</v>
      </c>
      <c r="N214" s="197" t="s">
        <v>46</v>
      </c>
      <c r="O214" s="72"/>
      <c r="P214" s="198">
        <f>O214*H214</f>
        <v>0</v>
      </c>
      <c r="Q214" s="198">
        <v>0</v>
      </c>
      <c r="R214" s="198">
        <f>Q214*H214</f>
        <v>0</v>
      </c>
      <c r="S214" s="198">
        <v>0</v>
      </c>
      <c r="T214" s="199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0" t="s">
        <v>136</v>
      </c>
      <c r="AT214" s="200" t="s">
        <v>132</v>
      </c>
      <c r="AU214" s="200" t="s">
        <v>91</v>
      </c>
      <c r="AY214" s="17" t="s">
        <v>130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7" t="s">
        <v>89</v>
      </c>
      <c r="BK214" s="201">
        <f>ROUND(I214*H214,2)</f>
        <v>0</v>
      </c>
      <c r="BL214" s="17" t="s">
        <v>136</v>
      </c>
      <c r="BM214" s="200" t="s">
        <v>259</v>
      </c>
    </row>
    <row r="215" spans="1:65" s="2" customFormat="1" ht="19.5">
      <c r="A215" s="34"/>
      <c r="B215" s="35"/>
      <c r="C215" s="36"/>
      <c r="D215" s="202" t="s">
        <v>138</v>
      </c>
      <c r="E215" s="36"/>
      <c r="F215" s="203" t="s">
        <v>260</v>
      </c>
      <c r="G215" s="36"/>
      <c r="H215" s="36"/>
      <c r="I215" s="204"/>
      <c r="J215" s="36"/>
      <c r="K215" s="36"/>
      <c r="L215" s="39"/>
      <c r="M215" s="205"/>
      <c r="N215" s="206"/>
      <c r="O215" s="72"/>
      <c r="P215" s="72"/>
      <c r="Q215" s="72"/>
      <c r="R215" s="72"/>
      <c r="S215" s="72"/>
      <c r="T215" s="73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138</v>
      </c>
      <c r="AU215" s="17" t="s">
        <v>91</v>
      </c>
    </row>
    <row r="216" spans="1:65" s="2" customFormat="1" ht="11.25">
      <c r="A216" s="34"/>
      <c r="B216" s="35"/>
      <c r="C216" s="36"/>
      <c r="D216" s="207" t="s">
        <v>140</v>
      </c>
      <c r="E216" s="36"/>
      <c r="F216" s="208" t="s">
        <v>261</v>
      </c>
      <c r="G216" s="36"/>
      <c r="H216" s="36"/>
      <c r="I216" s="204"/>
      <c r="J216" s="36"/>
      <c r="K216" s="36"/>
      <c r="L216" s="39"/>
      <c r="M216" s="205"/>
      <c r="N216" s="206"/>
      <c r="O216" s="72"/>
      <c r="P216" s="72"/>
      <c r="Q216" s="72"/>
      <c r="R216" s="72"/>
      <c r="S216" s="72"/>
      <c r="T216" s="73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140</v>
      </c>
      <c r="AU216" s="17" t="s">
        <v>91</v>
      </c>
    </row>
    <row r="217" spans="1:65" s="14" customFormat="1" ht="11.25">
      <c r="B217" s="219"/>
      <c r="C217" s="220"/>
      <c r="D217" s="202" t="s">
        <v>142</v>
      </c>
      <c r="E217" s="221" t="s">
        <v>1</v>
      </c>
      <c r="F217" s="222" t="s">
        <v>151</v>
      </c>
      <c r="G217" s="220"/>
      <c r="H217" s="223">
        <v>3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142</v>
      </c>
      <c r="AU217" s="229" t="s">
        <v>91</v>
      </c>
      <c r="AV217" s="14" t="s">
        <v>91</v>
      </c>
      <c r="AW217" s="14" t="s">
        <v>36</v>
      </c>
      <c r="AX217" s="14" t="s">
        <v>81</v>
      </c>
      <c r="AY217" s="229" t="s">
        <v>130</v>
      </c>
    </row>
    <row r="218" spans="1:65" s="15" customFormat="1" ht="11.25">
      <c r="B218" s="230"/>
      <c r="C218" s="231"/>
      <c r="D218" s="202" t="s">
        <v>142</v>
      </c>
      <c r="E218" s="232" t="s">
        <v>1</v>
      </c>
      <c r="F218" s="233" t="s">
        <v>145</v>
      </c>
      <c r="G218" s="231"/>
      <c r="H218" s="234">
        <v>3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AT218" s="240" t="s">
        <v>142</v>
      </c>
      <c r="AU218" s="240" t="s">
        <v>91</v>
      </c>
      <c r="AV218" s="15" t="s">
        <v>136</v>
      </c>
      <c r="AW218" s="15" t="s">
        <v>36</v>
      </c>
      <c r="AX218" s="15" t="s">
        <v>89</v>
      </c>
      <c r="AY218" s="240" t="s">
        <v>130</v>
      </c>
    </row>
    <row r="219" spans="1:65" s="2" customFormat="1" ht="16.5" customHeight="1">
      <c r="A219" s="34"/>
      <c r="B219" s="35"/>
      <c r="C219" s="188" t="s">
        <v>262</v>
      </c>
      <c r="D219" s="188" t="s">
        <v>132</v>
      </c>
      <c r="E219" s="189" t="s">
        <v>263</v>
      </c>
      <c r="F219" s="190" t="s">
        <v>264</v>
      </c>
      <c r="G219" s="191" t="s">
        <v>258</v>
      </c>
      <c r="H219" s="192">
        <v>3</v>
      </c>
      <c r="I219" s="193"/>
      <c r="J219" s="194">
        <f>ROUND(I219*H219,2)</f>
        <v>0</v>
      </c>
      <c r="K219" s="195"/>
      <c r="L219" s="39"/>
      <c r="M219" s="196" t="s">
        <v>1</v>
      </c>
      <c r="N219" s="197" t="s">
        <v>46</v>
      </c>
      <c r="O219" s="72"/>
      <c r="P219" s="198">
        <f>O219*H219</f>
        <v>0</v>
      </c>
      <c r="Q219" s="198">
        <v>0</v>
      </c>
      <c r="R219" s="198">
        <f>Q219*H219</f>
        <v>0</v>
      </c>
      <c r="S219" s="198">
        <v>0</v>
      </c>
      <c r="T219" s="199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0" t="s">
        <v>136</v>
      </c>
      <c r="AT219" s="200" t="s">
        <v>132</v>
      </c>
      <c r="AU219" s="200" t="s">
        <v>91</v>
      </c>
      <c r="AY219" s="17" t="s">
        <v>130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7" t="s">
        <v>89</v>
      </c>
      <c r="BK219" s="201">
        <f>ROUND(I219*H219,2)</f>
        <v>0</v>
      </c>
      <c r="BL219" s="17" t="s">
        <v>136</v>
      </c>
      <c r="BM219" s="200" t="s">
        <v>265</v>
      </c>
    </row>
    <row r="220" spans="1:65" s="2" customFormat="1" ht="11.25">
      <c r="A220" s="34"/>
      <c r="B220" s="35"/>
      <c r="C220" s="36"/>
      <c r="D220" s="202" t="s">
        <v>138</v>
      </c>
      <c r="E220" s="36"/>
      <c r="F220" s="203" t="s">
        <v>266</v>
      </c>
      <c r="G220" s="36"/>
      <c r="H220" s="36"/>
      <c r="I220" s="204"/>
      <c r="J220" s="36"/>
      <c r="K220" s="36"/>
      <c r="L220" s="39"/>
      <c r="M220" s="205"/>
      <c r="N220" s="206"/>
      <c r="O220" s="72"/>
      <c r="P220" s="72"/>
      <c r="Q220" s="72"/>
      <c r="R220" s="72"/>
      <c r="S220" s="72"/>
      <c r="T220" s="73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138</v>
      </c>
      <c r="AU220" s="17" t="s">
        <v>91</v>
      </c>
    </row>
    <row r="221" spans="1:65" s="2" customFormat="1" ht="11.25">
      <c r="A221" s="34"/>
      <c r="B221" s="35"/>
      <c r="C221" s="36"/>
      <c r="D221" s="207" t="s">
        <v>140</v>
      </c>
      <c r="E221" s="36"/>
      <c r="F221" s="208" t="s">
        <v>267</v>
      </c>
      <c r="G221" s="36"/>
      <c r="H221" s="36"/>
      <c r="I221" s="204"/>
      <c r="J221" s="36"/>
      <c r="K221" s="36"/>
      <c r="L221" s="39"/>
      <c r="M221" s="205"/>
      <c r="N221" s="206"/>
      <c r="O221" s="72"/>
      <c r="P221" s="72"/>
      <c r="Q221" s="72"/>
      <c r="R221" s="72"/>
      <c r="S221" s="72"/>
      <c r="T221" s="73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140</v>
      </c>
      <c r="AU221" s="17" t="s">
        <v>91</v>
      </c>
    </row>
    <row r="222" spans="1:65" s="14" customFormat="1" ht="11.25">
      <c r="B222" s="219"/>
      <c r="C222" s="220"/>
      <c r="D222" s="202" t="s">
        <v>142</v>
      </c>
      <c r="E222" s="221" t="s">
        <v>1</v>
      </c>
      <c r="F222" s="222" t="s">
        <v>151</v>
      </c>
      <c r="G222" s="220"/>
      <c r="H222" s="223">
        <v>3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142</v>
      </c>
      <c r="AU222" s="229" t="s">
        <v>91</v>
      </c>
      <c r="AV222" s="14" t="s">
        <v>91</v>
      </c>
      <c r="AW222" s="14" t="s">
        <v>36</v>
      </c>
      <c r="AX222" s="14" t="s">
        <v>81</v>
      </c>
      <c r="AY222" s="229" t="s">
        <v>130</v>
      </c>
    </row>
    <row r="223" spans="1:65" s="15" customFormat="1" ht="11.25">
      <c r="B223" s="230"/>
      <c r="C223" s="231"/>
      <c r="D223" s="202" t="s">
        <v>142</v>
      </c>
      <c r="E223" s="232" t="s">
        <v>1</v>
      </c>
      <c r="F223" s="233" t="s">
        <v>145</v>
      </c>
      <c r="G223" s="231"/>
      <c r="H223" s="234">
        <v>3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AT223" s="240" t="s">
        <v>142</v>
      </c>
      <c r="AU223" s="240" t="s">
        <v>91</v>
      </c>
      <c r="AV223" s="15" t="s">
        <v>136</v>
      </c>
      <c r="AW223" s="15" t="s">
        <v>36</v>
      </c>
      <c r="AX223" s="15" t="s">
        <v>89</v>
      </c>
      <c r="AY223" s="240" t="s">
        <v>130</v>
      </c>
    </row>
    <row r="224" spans="1:65" s="2" customFormat="1" ht="16.5" customHeight="1">
      <c r="A224" s="34"/>
      <c r="B224" s="35"/>
      <c r="C224" s="241" t="s">
        <v>7</v>
      </c>
      <c r="D224" s="241" t="s">
        <v>160</v>
      </c>
      <c r="E224" s="242" t="s">
        <v>268</v>
      </c>
      <c r="F224" s="243" t="s">
        <v>269</v>
      </c>
      <c r="G224" s="244" t="s">
        <v>258</v>
      </c>
      <c r="H224" s="245">
        <v>2</v>
      </c>
      <c r="I224" s="246"/>
      <c r="J224" s="247">
        <f>ROUND(I224*H224,2)</f>
        <v>0</v>
      </c>
      <c r="K224" s="248"/>
      <c r="L224" s="249"/>
      <c r="M224" s="250" t="s">
        <v>1</v>
      </c>
      <c r="N224" s="251" t="s">
        <v>46</v>
      </c>
      <c r="O224" s="72"/>
      <c r="P224" s="198">
        <f>O224*H224</f>
        <v>0</v>
      </c>
      <c r="Q224" s="198">
        <v>0</v>
      </c>
      <c r="R224" s="198">
        <f>Q224*H224</f>
        <v>0</v>
      </c>
      <c r="S224" s="198">
        <v>0</v>
      </c>
      <c r="T224" s="199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0" t="s">
        <v>163</v>
      </c>
      <c r="AT224" s="200" t="s">
        <v>160</v>
      </c>
      <c r="AU224" s="200" t="s">
        <v>91</v>
      </c>
      <c r="AY224" s="17" t="s">
        <v>130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17" t="s">
        <v>89</v>
      </c>
      <c r="BK224" s="201">
        <f>ROUND(I224*H224,2)</f>
        <v>0</v>
      </c>
      <c r="BL224" s="17" t="s">
        <v>136</v>
      </c>
      <c r="BM224" s="200" t="s">
        <v>270</v>
      </c>
    </row>
    <row r="225" spans="1:65" s="2" customFormat="1" ht="11.25">
      <c r="A225" s="34"/>
      <c r="B225" s="35"/>
      <c r="C225" s="36"/>
      <c r="D225" s="202" t="s">
        <v>138</v>
      </c>
      <c r="E225" s="36"/>
      <c r="F225" s="203" t="s">
        <v>269</v>
      </c>
      <c r="G225" s="36"/>
      <c r="H225" s="36"/>
      <c r="I225" s="204"/>
      <c r="J225" s="36"/>
      <c r="K225" s="36"/>
      <c r="L225" s="39"/>
      <c r="M225" s="205"/>
      <c r="N225" s="206"/>
      <c r="O225" s="72"/>
      <c r="P225" s="72"/>
      <c r="Q225" s="72"/>
      <c r="R225" s="72"/>
      <c r="S225" s="72"/>
      <c r="T225" s="73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138</v>
      </c>
      <c r="AU225" s="17" t="s">
        <v>91</v>
      </c>
    </row>
    <row r="226" spans="1:65" s="13" customFormat="1" ht="11.25">
      <c r="B226" s="209"/>
      <c r="C226" s="210"/>
      <c r="D226" s="202" t="s">
        <v>142</v>
      </c>
      <c r="E226" s="211" t="s">
        <v>1</v>
      </c>
      <c r="F226" s="212" t="s">
        <v>271</v>
      </c>
      <c r="G226" s="210"/>
      <c r="H226" s="211" t="s">
        <v>1</v>
      </c>
      <c r="I226" s="213"/>
      <c r="J226" s="210"/>
      <c r="K226" s="210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142</v>
      </c>
      <c r="AU226" s="218" t="s">
        <v>91</v>
      </c>
      <c r="AV226" s="13" t="s">
        <v>89</v>
      </c>
      <c r="AW226" s="13" t="s">
        <v>36</v>
      </c>
      <c r="AX226" s="13" t="s">
        <v>81</v>
      </c>
      <c r="AY226" s="218" t="s">
        <v>130</v>
      </c>
    </row>
    <row r="227" spans="1:65" s="14" customFormat="1" ht="11.25">
      <c r="B227" s="219"/>
      <c r="C227" s="220"/>
      <c r="D227" s="202" t="s">
        <v>142</v>
      </c>
      <c r="E227" s="221" t="s">
        <v>1</v>
      </c>
      <c r="F227" s="222" t="s">
        <v>91</v>
      </c>
      <c r="G227" s="220"/>
      <c r="H227" s="223">
        <v>2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142</v>
      </c>
      <c r="AU227" s="229" t="s">
        <v>91</v>
      </c>
      <c r="AV227" s="14" t="s">
        <v>91</v>
      </c>
      <c r="AW227" s="14" t="s">
        <v>36</v>
      </c>
      <c r="AX227" s="14" t="s">
        <v>81</v>
      </c>
      <c r="AY227" s="229" t="s">
        <v>130</v>
      </c>
    </row>
    <row r="228" spans="1:65" s="15" customFormat="1" ht="11.25">
      <c r="B228" s="230"/>
      <c r="C228" s="231"/>
      <c r="D228" s="202" t="s">
        <v>142</v>
      </c>
      <c r="E228" s="232" t="s">
        <v>1</v>
      </c>
      <c r="F228" s="233" t="s">
        <v>145</v>
      </c>
      <c r="G228" s="231"/>
      <c r="H228" s="234">
        <v>2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142</v>
      </c>
      <c r="AU228" s="240" t="s">
        <v>91</v>
      </c>
      <c r="AV228" s="15" t="s">
        <v>136</v>
      </c>
      <c r="AW228" s="15" t="s">
        <v>36</v>
      </c>
      <c r="AX228" s="15" t="s">
        <v>89</v>
      </c>
      <c r="AY228" s="240" t="s">
        <v>130</v>
      </c>
    </row>
    <row r="229" spans="1:65" s="2" customFormat="1" ht="16.5" customHeight="1">
      <c r="A229" s="34"/>
      <c r="B229" s="35"/>
      <c r="C229" s="241" t="s">
        <v>272</v>
      </c>
      <c r="D229" s="241" t="s">
        <v>160</v>
      </c>
      <c r="E229" s="242" t="s">
        <v>273</v>
      </c>
      <c r="F229" s="243" t="s">
        <v>274</v>
      </c>
      <c r="G229" s="244" t="s">
        <v>258</v>
      </c>
      <c r="H229" s="245">
        <v>1</v>
      </c>
      <c r="I229" s="246"/>
      <c r="J229" s="247">
        <f>ROUND(I229*H229,2)</f>
        <v>0</v>
      </c>
      <c r="K229" s="248"/>
      <c r="L229" s="249"/>
      <c r="M229" s="250" t="s">
        <v>1</v>
      </c>
      <c r="N229" s="251" t="s">
        <v>46</v>
      </c>
      <c r="O229" s="72"/>
      <c r="P229" s="198">
        <f>O229*H229</f>
        <v>0</v>
      </c>
      <c r="Q229" s="198">
        <v>0</v>
      </c>
      <c r="R229" s="198">
        <f>Q229*H229</f>
        <v>0</v>
      </c>
      <c r="S229" s="198">
        <v>0</v>
      </c>
      <c r="T229" s="199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0" t="s">
        <v>163</v>
      </c>
      <c r="AT229" s="200" t="s">
        <v>160</v>
      </c>
      <c r="AU229" s="200" t="s">
        <v>91</v>
      </c>
      <c r="AY229" s="17" t="s">
        <v>130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17" t="s">
        <v>89</v>
      </c>
      <c r="BK229" s="201">
        <f>ROUND(I229*H229,2)</f>
        <v>0</v>
      </c>
      <c r="BL229" s="17" t="s">
        <v>136</v>
      </c>
      <c r="BM229" s="200" t="s">
        <v>275</v>
      </c>
    </row>
    <row r="230" spans="1:65" s="2" customFormat="1" ht="11.25">
      <c r="A230" s="34"/>
      <c r="B230" s="35"/>
      <c r="C230" s="36"/>
      <c r="D230" s="202" t="s">
        <v>138</v>
      </c>
      <c r="E230" s="36"/>
      <c r="F230" s="203" t="s">
        <v>274</v>
      </c>
      <c r="G230" s="36"/>
      <c r="H230" s="36"/>
      <c r="I230" s="204"/>
      <c r="J230" s="36"/>
      <c r="K230" s="36"/>
      <c r="L230" s="39"/>
      <c r="M230" s="205"/>
      <c r="N230" s="206"/>
      <c r="O230" s="72"/>
      <c r="P230" s="72"/>
      <c r="Q230" s="72"/>
      <c r="R230" s="72"/>
      <c r="S230" s="72"/>
      <c r="T230" s="73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138</v>
      </c>
      <c r="AU230" s="17" t="s">
        <v>91</v>
      </c>
    </row>
    <row r="231" spans="1:65" s="13" customFormat="1" ht="11.25">
      <c r="B231" s="209"/>
      <c r="C231" s="210"/>
      <c r="D231" s="202" t="s">
        <v>142</v>
      </c>
      <c r="E231" s="211" t="s">
        <v>1</v>
      </c>
      <c r="F231" s="212" t="s">
        <v>276</v>
      </c>
      <c r="G231" s="210"/>
      <c r="H231" s="211" t="s">
        <v>1</v>
      </c>
      <c r="I231" s="213"/>
      <c r="J231" s="210"/>
      <c r="K231" s="210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142</v>
      </c>
      <c r="AU231" s="218" t="s">
        <v>91</v>
      </c>
      <c r="AV231" s="13" t="s">
        <v>89</v>
      </c>
      <c r="AW231" s="13" t="s">
        <v>36</v>
      </c>
      <c r="AX231" s="13" t="s">
        <v>81</v>
      </c>
      <c r="AY231" s="218" t="s">
        <v>130</v>
      </c>
    </row>
    <row r="232" spans="1:65" s="14" customFormat="1" ht="11.25">
      <c r="B232" s="219"/>
      <c r="C232" s="220"/>
      <c r="D232" s="202" t="s">
        <v>142</v>
      </c>
      <c r="E232" s="221" t="s">
        <v>1</v>
      </c>
      <c r="F232" s="222" t="s">
        <v>89</v>
      </c>
      <c r="G232" s="220"/>
      <c r="H232" s="223">
        <v>1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142</v>
      </c>
      <c r="AU232" s="229" t="s">
        <v>91</v>
      </c>
      <c r="AV232" s="14" t="s">
        <v>91</v>
      </c>
      <c r="AW232" s="14" t="s">
        <v>36</v>
      </c>
      <c r="AX232" s="14" t="s">
        <v>81</v>
      </c>
      <c r="AY232" s="229" t="s">
        <v>130</v>
      </c>
    </row>
    <row r="233" spans="1:65" s="15" customFormat="1" ht="11.25">
      <c r="B233" s="230"/>
      <c r="C233" s="231"/>
      <c r="D233" s="202" t="s">
        <v>142</v>
      </c>
      <c r="E233" s="232" t="s">
        <v>1</v>
      </c>
      <c r="F233" s="233" t="s">
        <v>145</v>
      </c>
      <c r="G233" s="231"/>
      <c r="H233" s="234">
        <v>1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AT233" s="240" t="s">
        <v>142</v>
      </c>
      <c r="AU233" s="240" t="s">
        <v>91</v>
      </c>
      <c r="AV233" s="15" t="s">
        <v>136</v>
      </c>
      <c r="AW233" s="15" t="s">
        <v>36</v>
      </c>
      <c r="AX233" s="15" t="s">
        <v>89</v>
      </c>
      <c r="AY233" s="240" t="s">
        <v>130</v>
      </c>
    </row>
    <row r="234" spans="1:65" s="2" customFormat="1" ht="16.5" customHeight="1">
      <c r="A234" s="34"/>
      <c r="B234" s="35"/>
      <c r="C234" s="188" t="s">
        <v>277</v>
      </c>
      <c r="D234" s="188" t="s">
        <v>132</v>
      </c>
      <c r="E234" s="189" t="s">
        <v>278</v>
      </c>
      <c r="F234" s="190" t="s">
        <v>279</v>
      </c>
      <c r="G234" s="191" t="s">
        <v>258</v>
      </c>
      <c r="H234" s="192">
        <v>2</v>
      </c>
      <c r="I234" s="193"/>
      <c r="J234" s="194">
        <f>ROUND(I234*H234,2)</f>
        <v>0</v>
      </c>
      <c r="K234" s="195"/>
      <c r="L234" s="39"/>
      <c r="M234" s="196" t="s">
        <v>1</v>
      </c>
      <c r="N234" s="197" t="s">
        <v>46</v>
      </c>
      <c r="O234" s="72"/>
      <c r="P234" s="198">
        <f>O234*H234</f>
        <v>0</v>
      </c>
      <c r="Q234" s="198">
        <v>5.0000000000000002E-5</v>
      </c>
      <c r="R234" s="198">
        <f>Q234*H234</f>
        <v>1E-4</v>
      </c>
      <c r="S234" s="198">
        <v>0</v>
      </c>
      <c r="T234" s="199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0" t="s">
        <v>136</v>
      </c>
      <c r="AT234" s="200" t="s">
        <v>132</v>
      </c>
      <c r="AU234" s="200" t="s">
        <v>91</v>
      </c>
      <c r="AY234" s="17" t="s">
        <v>130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7" t="s">
        <v>89</v>
      </c>
      <c r="BK234" s="201">
        <f>ROUND(I234*H234,2)</f>
        <v>0</v>
      </c>
      <c r="BL234" s="17" t="s">
        <v>136</v>
      </c>
      <c r="BM234" s="200" t="s">
        <v>280</v>
      </c>
    </row>
    <row r="235" spans="1:65" s="2" customFormat="1" ht="11.25">
      <c r="A235" s="34"/>
      <c r="B235" s="35"/>
      <c r="C235" s="36"/>
      <c r="D235" s="202" t="s">
        <v>138</v>
      </c>
      <c r="E235" s="36"/>
      <c r="F235" s="203" t="s">
        <v>281</v>
      </c>
      <c r="G235" s="36"/>
      <c r="H235" s="36"/>
      <c r="I235" s="204"/>
      <c r="J235" s="36"/>
      <c r="K235" s="36"/>
      <c r="L235" s="39"/>
      <c r="M235" s="205"/>
      <c r="N235" s="206"/>
      <c r="O235" s="72"/>
      <c r="P235" s="72"/>
      <c r="Q235" s="72"/>
      <c r="R235" s="72"/>
      <c r="S235" s="72"/>
      <c r="T235" s="73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138</v>
      </c>
      <c r="AU235" s="17" t="s">
        <v>91</v>
      </c>
    </row>
    <row r="236" spans="1:65" s="2" customFormat="1" ht="11.25">
      <c r="A236" s="34"/>
      <c r="B236" s="35"/>
      <c r="C236" s="36"/>
      <c r="D236" s="207" t="s">
        <v>140</v>
      </c>
      <c r="E236" s="36"/>
      <c r="F236" s="208" t="s">
        <v>282</v>
      </c>
      <c r="G236" s="36"/>
      <c r="H236" s="36"/>
      <c r="I236" s="204"/>
      <c r="J236" s="36"/>
      <c r="K236" s="36"/>
      <c r="L236" s="39"/>
      <c r="M236" s="205"/>
      <c r="N236" s="206"/>
      <c r="O236" s="72"/>
      <c r="P236" s="72"/>
      <c r="Q236" s="72"/>
      <c r="R236" s="72"/>
      <c r="S236" s="72"/>
      <c r="T236" s="73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140</v>
      </c>
      <c r="AU236" s="17" t="s">
        <v>91</v>
      </c>
    </row>
    <row r="237" spans="1:65" s="13" customFormat="1" ht="11.25">
      <c r="B237" s="209"/>
      <c r="C237" s="210"/>
      <c r="D237" s="202" t="s">
        <v>142</v>
      </c>
      <c r="E237" s="211" t="s">
        <v>1</v>
      </c>
      <c r="F237" s="212" t="s">
        <v>283</v>
      </c>
      <c r="G237" s="210"/>
      <c r="H237" s="211" t="s">
        <v>1</v>
      </c>
      <c r="I237" s="213"/>
      <c r="J237" s="210"/>
      <c r="K237" s="210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142</v>
      </c>
      <c r="AU237" s="218" t="s">
        <v>91</v>
      </c>
      <c r="AV237" s="13" t="s">
        <v>89</v>
      </c>
      <c r="AW237" s="13" t="s">
        <v>36</v>
      </c>
      <c r="AX237" s="13" t="s">
        <v>81</v>
      </c>
      <c r="AY237" s="218" t="s">
        <v>130</v>
      </c>
    </row>
    <row r="238" spans="1:65" s="14" customFormat="1" ht="11.25">
      <c r="B238" s="219"/>
      <c r="C238" s="220"/>
      <c r="D238" s="202" t="s">
        <v>142</v>
      </c>
      <c r="E238" s="221" t="s">
        <v>1</v>
      </c>
      <c r="F238" s="222" t="s">
        <v>91</v>
      </c>
      <c r="G238" s="220"/>
      <c r="H238" s="223">
        <v>2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142</v>
      </c>
      <c r="AU238" s="229" t="s">
        <v>91</v>
      </c>
      <c r="AV238" s="14" t="s">
        <v>91</v>
      </c>
      <c r="AW238" s="14" t="s">
        <v>36</v>
      </c>
      <c r="AX238" s="14" t="s">
        <v>81</v>
      </c>
      <c r="AY238" s="229" t="s">
        <v>130</v>
      </c>
    </row>
    <row r="239" spans="1:65" s="15" customFormat="1" ht="11.25">
      <c r="B239" s="230"/>
      <c r="C239" s="231"/>
      <c r="D239" s="202" t="s">
        <v>142</v>
      </c>
      <c r="E239" s="232" t="s">
        <v>1</v>
      </c>
      <c r="F239" s="233" t="s">
        <v>145</v>
      </c>
      <c r="G239" s="231"/>
      <c r="H239" s="234">
        <v>2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AT239" s="240" t="s">
        <v>142</v>
      </c>
      <c r="AU239" s="240" t="s">
        <v>91</v>
      </c>
      <c r="AV239" s="15" t="s">
        <v>136</v>
      </c>
      <c r="AW239" s="15" t="s">
        <v>36</v>
      </c>
      <c r="AX239" s="15" t="s">
        <v>89</v>
      </c>
      <c r="AY239" s="240" t="s">
        <v>130</v>
      </c>
    </row>
    <row r="240" spans="1:65" s="2" customFormat="1" ht="16.5" customHeight="1">
      <c r="A240" s="34"/>
      <c r="B240" s="35"/>
      <c r="C240" s="241" t="s">
        <v>284</v>
      </c>
      <c r="D240" s="241" t="s">
        <v>160</v>
      </c>
      <c r="E240" s="242" t="s">
        <v>285</v>
      </c>
      <c r="F240" s="243" t="s">
        <v>286</v>
      </c>
      <c r="G240" s="244" t="s">
        <v>258</v>
      </c>
      <c r="H240" s="245">
        <v>2</v>
      </c>
      <c r="I240" s="246"/>
      <c r="J240" s="247">
        <f>ROUND(I240*H240,2)</f>
        <v>0</v>
      </c>
      <c r="K240" s="248"/>
      <c r="L240" s="249"/>
      <c r="M240" s="250" t="s">
        <v>1</v>
      </c>
      <c r="N240" s="251" t="s">
        <v>46</v>
      </c>
      <c r="O240" s="72"/>
      <c r="P240" s="198">
        <f>O240*H240</f>
        <v>0</v>
      </c>
      <c r="Q240" s="198">
        <v>3.5400000000000002E-3</v>
      </c>
      <c r="R240" s="198">
        <f>Q240*H240</f>
        <v>7.0800000000000004E-3</v>
      </c>
      <c r="S240" s="198">
        <v>0</v>
      </c>
      <c r="T240" s="199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0" t="s">
        <v>163</v>
      </c>
      <c r="AT240" s="200" t="s">
        <v>160</v>
      </c>
      <c r="AU240" s="200" t="s">
        <v>91</v>
      </c>
      <c r="AY240" s="17" t="s">
        <v>130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17" t="s">
        <v>89</v>
      </c>
      <c r="BK240" s="201">
        <f>ROUND(I240*H240,2)</f>
        <v>0</v>
      </c>
      <c r="BL240" s="17" t="s">
        <v>136</v>
      </c>
      <c r="BM240" s="200" t="s">
        <v>287</v>
      </c>
    </row>
    <row r="241" spans="1:65" s="2" customFormat="1" ht="11.25">
      <c r="A241" s="34"/>
      <c r="B241" s="35"/>
      <c r="C241" s="36"/>
      <c r="D241" s="202" t="s">
        <v>138</v>
      </c>
      <c r="E241" s="36"/>
      <c r="F241" s="203" t="s">
        <v>286</v>
      </c>
      <c r="G241" s="36"/>
      <c r="H241" s="36"/>
      <c r="I241" s="204"/>
      <c r="J241" s="36"/>
      <c r="K241" s="36"/>
      <c r="L241" s="39"/>
      <c r="M241" s="205"/>
      <c r="N241" s="206"/>
      <c r="O241" s="72"/>
      <c r="P241" s="72"/>
      <c r="Q241" s="72"/>
      <c r="R241" s="72"/>
      <c r="S241" s="72"/>
      <c r="T241" s="73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138</v>
      </c>
      <c r="AU241" s="17" t="s">
        <v>91</v>
      </c>
    </row>
    <row r="242" spans="1:65" s="14" customFormat="1" ht="11.25">
      <c r="B242" s="219"/>
      <c r="C242" s="220"/>
      <c r="D242" s="202" t="s">
        <v>142</v>
      </c>
      <c r="E242" s="221" t="s">
        <v>1</v>
      </c>
      <c r="F242" s="222" t="s">
        <v>91</v>
      </c>
      <c r="G242" s="220"/>
      <c r="H242" s="223">
        <v>2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142</v>
      </c>
      <c r="AU242" s="229" t="s">
        <v>91</v>
      </c>
      <c r="AV242" s="14" t="s">
        <v>91</v>
      </c>
      <c r="AW242" s="14" t="s">
        <v>36</v>
      </c>
      <c r="AX242" s="14" t="s">
        <v>81</v>
      </c>
      <c r="AY242" s="229" t="s">
        <v>130</v>
      </c>
    </row>
    <row r="243" spans="1:65" s="15" customFormat="1" ht="11.25">
      <c r="B243" s="230"/>
      <c r="C243" s="231"/>
      <c r="D243" s="202" t="s">
        <v>142</v>
      </c>
      <c r="E243" s="232" t="s">
        <v>1</v>
      </c>
      <c r="F243" s="233" t="s">
        <v>145</v>
      </c>
      <c r="G243" s="231"/>
      <c r="H243" s="234">
        <v>2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AT243" s="240" t="s">
        <v>142</v>
      </c>
      <c r="AU243" s="240" t="s">
        <v>91</v>
      </c>
      <c r="AV243" s="15" t="s">
        <v>136</v>
      </c>
      <c r="AW243" s="15" t="s">
        <v>36</v>
      </c>
      <c r="AX243" s="15" t="s">
        <v>89</v>
      </c>
      <c r="AY243" s="240" t="s">
        <v>130</v>
      </c>
    </row>
    <row r="244" spans="1:65" s="2" customFormat="1" ht="16.5" customHeight="1">
      <c r="A244" s="34"/>
      <c r="B244" s="35"/>
      <c r="C244" s="188" t="s">
        <v>288</v>
      </c>
      <c r="D244" s="188" t="s">
        <v>132</v>
      </c>
      <c r="E244" s="189" t="s">
        <v>289</v>
      </c>
      <c r="F244" s="190" t="s">
        <v>290</v>
      </c>
      <c r="G244" s="191" t="s">
        <v>258</v>
      </c>
      <c r="H244" s="192">
        <v>1</v>
      </c>
      <c r="I244" s="193"/>
      <c r="J244" s="194">
        <f>ROUND(I244*H244,2)</f>
        <v>0</v>
      </c>
      <c r="K244" s="195"/>
      <c r="L244" s="39"/>
      <c r="M244" s="196" t="s">
        <v>1</v>
      </c>
      <c r="N244" s="197" t="s">
        <v>46</v>
      </c>
      <c r="O244" s="72"/>
      <c r="P244" s="198">
        <f>O244*H244</f>
        <v>0</v>
      </c>
      <c r="Q244" s="198">
        <v>5.0000000000000002E-5</v>
      </c>
      <c r="R244" s="198">
        <f>Q244*H244</f>
        <v>5.0000000000000002E-5</v>
      </c>
      <c r="S244" s="198">
        <v>0</v>
      </c>
      <c r="T244" s="199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0" t="s">
        <v>136</v>
      </c>
      <c r="AT244" s="200" t="s">
        <v>132</v>
      </c>
      <c r="AU244" s="200" t="s">
        <v>91</v>
      </c>
      <c r="AY244" s="17" t="s">
        <v>130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17" t="s">
        <v>89</v>
      </c>
      <c r="BK244" s="201">
        <f>ROUND(I244*H244,2)</f>
        <v>0</v>
      </c>
      <c r="BL244" s="17" t="s">
        <v>136</v>
      </c>
      <c r="BM244" s="200" t="s">
        <v>291</v>
      </c>
    </row>
    <row r="245" spans="1:65" s="2" customFormat="1" ht="11.25">
      <c r="A245" s="34"/>
      <c r="B245" s="35"/>
      <c r="C245" s="36"/>
      <c r="D245" s="202" t="s">
        <v>138</v>
      </c>
      <c r="E245" s="36"/>
      <c r="F245" s="203" t="s">
        <v>292</v>
      </c>
      <c r="G245" s="36"/>
      <c r="H245" s="36"/>
      <c r="I245" s="204"/>
      <c r="J245" s="36"/>
      <c r="K245" s="36"/>
      <c r="L245" s="39"/>
      <c r="M245" s="205"/>
      <c r="N245" s="206"/>
      <c r="O245" s="72"/>
      <c r="P245" s="72"/>
      <c r="Q245" s="72"/>
      <c r="R245" s="72"/>
      <c r="S245" s="72"/>
      <c r="T245" s="73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138</v>
      </c>
      <c r="AU245" s="17" t="s">
        <v>91</v>
      </c>
    </row>
    <row r="246" spans="1:65" s="2" customFormat="1" ht="11.25">
      <c r="A246" s="34"/>
      <c r="B246" s="35"/>
      <c r="C246" s="36"/>
      <c r="D246" s="207" t="s">
        <v>140</v>
      </c>
      <c r="E246" s="36"/>
      <c r="F246" s="208" t="s">
        <v>293</v>
      </c>
      <c r="G246" s="36"/>
      <c r="H246" s="36"/>
      <c r="I246" s="204"/>
      <c r="J246" s="36"/>
      <c r="K246" s="36"/>
      <c r="L246" s="39"/>
      <c r="M246" s="205"/>
      <c r="N246" s="206"/>
      <c r="O246" s="72"/>
      <c r="P246" s="72"/>
      <c r="Q246" s="72"/>
      <c r="R246" s="72"/>
      <c r="S246" s="72"/>
      <c r="T246" s="73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140</v>
      </c>
      <c r="AU246" s="17" t="s">
        <v>91</v>
      </c>
    </row>
    <row r="247" spans="1:65" s="13" customFormat="1" ht="11.25">
      <c r="B247" s="209"/>
      <c r="C247" s="210"/>
      <c r="D247" s="202" t="s">
        <v>142</v>
      </c>
      <c r="E247" s="211" t="s">
        <v>1</v>
      </c>
      <c r="F247" s="212" t="s">
        <v>294</v>
      </c>
      <c r="G247" s="210"/>
      <c r="H247" s="211" t="s">
        <v>1</v>
      </c>
      <c r="I247" s="213"/>
      <c r="J247" s="210"/>
      <c r="K247" s="210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142</v>
      </c>
      <c r="AU247" s="218" t="s">
        <v>91</v>
      </c>
      <c r="AV247" s="13" t="s">
        <v>89</v>
      </c>
      <c r="AW247" s="13" t="s">
        <v>36</v>
      </c>
      <c r="AX247" s="13" t="s">
        <v>81</v>
      </c>
      <c r="AY247" s="218" t="s">
        <v>130</v>
      </c>
    </row>
    <row r="248" spans="1:65" s="14" customFormat="1" ht="11.25">
      <c r="B248" s="219"/>
      <c r="C248" s="220"/>
      <c r="D248" s="202" t="s">
        <v>142</v>
      </c>
      <c r="E248" s="221" t="s">
        <v>1</v>
      </c>
      <c r="F248" s="222" t="s">
        <v>89</v>
      </c>
      <c r="G248" s="220"/>
      <c r="H248" s="223">
        <v>1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142</v>
      </c>
      <c r="AU248" s="229" t="s">
        <v>91</v>
      </c>
      <c r="AV248" s="14" t="s">
        <v>91</v>
      </c>
      <c r="AW248" s="14" t="s">
        <v>36</v>
      </c>
      <c r="AX248" s="14" t="s">
        <v>81</v>
      </c>
      <c r="AY248" s="229" t="s">
        <v>130</v>
      </c>
    </row>
    <row r="249" spans="1:65" s="15" customFormat="1" ht="11.25">
      <c r="B249" s="230"/>
      <c r="C249" s="231"/>
      <c r="D249" s="202" t="s">
        <v>142</v>
      </c>
      <c r="E249" s="232" t="s">
        <v>1</v>
      </c>
      <c r="F249" s="233" t="s">
        <v>145</v>
      </c>
      <c r="G249" s="231"/>
      <c r="H249" s="234">
        <v>1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AT249" s="240" t="s">
        <v>142</v>
      </c>
      <c r="AU249" s="240" t="s">
        <v>91</v>
      </c>
      <c r="AV249" s="15" t="s">
        <v>136</v>
      </c>
      <c r="AW249" s="15" t="s">
        <v>36</v>
      </c>
      <c r="AX249" s="15" t="s">
        <v>89</v>
      </c>
      <c r="AY249" s="240" t="s">
        <v>130</v>
      </c>
    </row>
    <row r="250" spans="1:65" s="2" customFormat="1" ht="16.5" customHeight="1">
      <c r="A250" s="34"/>
      <c r="B250" s="35"/>
      <c r="C250" s="241" t="s">
        <v>238</v>
      </c>
      <c r="D250" s="241" t="s">
        <v>160</v>
      </c>
      <c r="E250" s="242" t="s">
        <v>295</v>
      </c>
      <c r="F250" s="243" t="s">
        <v>296</v>
      </c>
      <c r="G250" s="244" t="s">
        <v>258</v>
      </c>
      <c r="H250" s="245">
        <v>1</v>
      </c>
      <c r="I250" s="246"/>
      <c r="J250" s="247">
        <f>ROUND(I250*H250,2)</f>
        <v>0</v>
      </c>
      <c r="K250" s="248"/>
      <c r="L250" s="249"/>
      <c r="M250" s="250" t="s">
        <v>1</v>
      </c>
      <c r="N250" s="251" t="s">
        <v>46</v>
      </c>
      <c r="O250" s="72"/>
      <c r="P250" s="198">
        <f>O250*H250</f>
        <v>0</v>
      </c>
      <c r="Q250" s="198">
        <v>5.8999999999999999E-3</v>
      </c>
      <c r="R250" s="198">
        <f>Q250*H250</f>
        <v>5.8999999999999999E-3</v>
      </c>
      <c r="S250" s="198">
        <v>0</v>
      </c>
      <c r="T250" s="199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0" t="s">
        <v>163</v>
      </c>
      <c r="AT250" s="200" t="s">
        <v>160</v>
      </c>
      <c r="AU250" s="200" t="s">
        <v>91</v>
      </c>
      <c r="AY250" s="17" t="s">
        <v>130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17" t="s">
        <v>89</v>
      </c>
      <c r="BK250" s="201">
        <f>ROUND(I250*H250,2)</f>
        <v>0</v>
      </c>
      <c r="BL250" s="17" t="s">
        <v>136</v>
      </c>
      <c r="BM250" s="200" t="s">
        <v>297</v>
      </c>
    </row>
    <row r="251" spans="1:65" s="2" customFormat="1" ht="11.25">
      <c r="A251" s="34"/>
      <c r="B251" s="35"/>
      <c r="C251" s="36"/>
      <c r="D251" s="202" t="s">
        <v>138</v>
      </c>
      <c r="E251" s="36"/>
      <c r="F251" s="203" t="s">
        <v>296</v>
      </c>
      <c r="G251" s="36"/>
      <c r="H251" s="36"/>
      <c r="I251" s="204"/>
      <c r="J251" s="36"/>
      <c r="K251" s="36"/>
      <c r="L251" s="39"/>
      <c r="M251" s="205"/>
      <c r="N251" s="206"/>
      <c r="O251" s="72"/>
      <c r="P251" s="72"/>
      <c r="Q251" s="72"/>
      <c r="R251" s="72"/>
      <c r="S251" s="72"/>
      <c r="T251" s="73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138</v>
      </c>
      <c r="AU251" s="17" t="s">
        <v>91</v>
      </c>
    </row>
    <row r="252" spans="1:65" s="14" customFormat="1" ht="11.25">
      <c r="B252" s="219"/>
      <c r="C252" s="220"/>
      <c r="D252" s="202" t="s">
        <v>142</v>
      </c>
      <c r="E252" s="221" t="s">
        <v>1</v>
      </c>
      <c r="F252" s="222" t="s">
        <v>89</v>
      </c>
      <c r="G252" s="220"/>
      <c r="H252" s="223">
        <v>1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142</v>
      </c>
      <c r="AU252" s="229" t="s">
        <v>91</v>
      </c>
      <c r="AV252" s="14" t="s">
        <v>91</v>
      </c>
      <c r="AW252" s="14" t="s">
        <v>36</v>
      </c>
      <c r="AX252" s="14" t="s">
        <v>81</v>
      </c>
      <c r="AY252" s="229" t="s">
        <v>130</v>
      </c>
    </row>
    <row r="253" spans="1:65" s="15" customFormat="1" ht="11.25">
      <c r="B253" s="230"/>
      <c r="C253" s="231"/>
      <c r="D253" s="202" t="s">
        <v>142</v>
      </c>
      <c r="E253" s="232" t="s">
        <v>1</v>
      </c>
      <c r="F253" s="233" t="s">
        <v>145</v>
      </c>
      <c r="G253" s="231"/>
      <c r="H253" s="234">
        <v>1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AT253" s="240" t="s">
        <v>142</v>
      </c>
      <c r="AU253" s="240" t="s">
        <v>91</v>
      </c>
      <c r="AV253" s="15" t="s">
        <v>136</v>
      </c>
      <c r="AW253" s="15" t="s">
        <v>36</v>
      </c>
      <c r="AX253" s="15" t="s">
        <v>89</v>
      </c>
      <c r="AY253" s="240" t="s">
        <v>130</v>
      </c>
    </row>
    <row r="254" spans="1:65" s="2" customFormat="1" ht="16.5" customHeight="1">
      <c r="A254" s="34"/>
      <c r="B254" s="35"/>
      <c r="C254" s="188" t="s">
        <v>298</v>
      </c>
      <c r="D254" s="188" t="s">
        <v>132</v>
      </c>
      <c r="E254" s="189" t="s">
        <v>299</v>
      </c>
      <c r="F254" s="190" t="s">
        <v>300</v>
      </c>
      <c r="G254" s="191" t="s">
        <v>258</v>
      </c>
      <c r="H254" s="192">
        <v>3</v>
      </c>
      <c r="I254" s="193"/>
      <c r="J254" s="194">
        <f>ROUND(I254*H254,2)</f>
        <v>0</v>
      </c>
      <c r="K254" s="195"/>
      <c r="L254" s="39"/>
      <c r="M254" s="196" t="s">
        <v>1</v>
      </c>
      <c r="N254" s="197" t="s">
        <v>46</v>
      </c>
      <c r="O254" s="72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0" t="s">
        <v>136</v>
      </c>
      <c r="AT254" s="200" t="s">
        <v>132</v>
      </c>
      <c r="AU254" s="200" t="s">
        <v>91</v>
      </c>
      <c r="AY254" s="17" t="s">
        <v>130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7" t="s">
        <v>89</v>
      </c>
      <c r="BK254" s="201">
        <f>ROUND(I254*H254,2)</f>
        <v>0</v>
      </c>
      <c r="BL254" s="17" t="s">
        <v>136</v>
      </c>
      <c r="BM254" s="200" t="s">
        <v>301</v>
      </c>
    </row>
    <row r="255" spans="1:65" s="2" customFormat="1" ht="11.25">
      <c r="A255" s="34"/>
      <c r="B255" s="35"/>
      <c r="C255" s="36"/>
      <c r="D255" s="202" t="s">
        <v>138</v>
      </c>
      <c r="E255" s="36"/>
      <c r="F255" s="203" t="s">
        <v>302</v>
      </c>
      <c r="G255" s="36"/>
      <c r="H255" s="36"/>
      <c r="I255" s="204"/>
      <c r="J255" s="36"/>
      <c r="K255" s="36"/>
      <c r="L255" s="39"/>
      <c r="M255" s="205"/>
      <c r="N255" s="206"/>
      <c r="O255" s="72"/>
      <c r="P255" s="72"/>
      <c r="Q255" s="72"/>
      <c r="R255" s="72"/>
      <c r="S255" s="72"/>
      <c r="T255" s="73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138</v>
      </c>
      <c r="AU255" s="17" t="s">
        <v>91</v>
      </c>
    </row>
    <row r="256" spans="1:65" s="2" customFormat="1" ht="11.25">
      <c r="A256" s="34"/>
      <c r="B256" s="35"/>
      <c r="C256" s="36"/>
      <c r="D256" s="207" t="s">
        <v>140</v>
      </c>
      <c r="E256" s="36"/>
      <c r="F256" s="208" t="s">
        <v>303</v>
      </c>
      <c r="G256" s="36"/>
      <c r="H256" s="36"/>
      <c r="I256" s="204"/>
      <c r="J256" s="36"/>
      <c r="K256" s="36"/>
      <c r="L256" s="39"/>
      <c r="M256" s="205"/>
      <c r="N256" s="206"/>
      <c r="O256" s="72"/>
      <c r="P256" s="72"/>
      <c r="Q256" s="72"/>
      <c r="R256" s="72"/>
      <c r="S256" s="72"/>
      <c r="T256" s="73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140</v>
      </c>
      <c r="AU256" s="17" t="s">
        <v>91</v>
      </c>
    </row>
    <row r="257" spans="1:65" s="14" customFormat="1" ht="11.25">
      <c r="B257" s="219"/>
      <c r="C257" s="220"/>
      <c r="D257" s="202" t="s">
        <v>142</v>
      </c>
      <c r="E257" s="221" t="s">
        <v>1</v>
      </c>
      <c r="F257" s="222" t="s">
        <v>151</v>
      </c>
      <c r="G257" s="220"/>
      <c r="H257" s="223">
        <v>3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142</v>
      </c>
      <c r="AU257" s="229" t="s">
        <v>91</v>
      </c>
      <c r="AV257" s="14" t="s">
        <v>91</v>
      </c>
      <c r="AW257" s="14" t="s">
        <v>36</v>
      </c>
      <c r="AX257" s="14" t="s">
        <v>81</v>
      </c>
      <c r="AY257" s="229" t="s">
        <v>130</v>
      </c>
    </row>
    <row r="258" spans="1:65" s="15" customFormat="1" ht="11.25">
      <c r="B258" s="230"/>
      <c r="C258" s="231"/>
      <c r="D258" s="202" t="s">
        <v>142</v>
      </c>
      <c r="E258" s="232" t="s">
        <v>1</v>
      </c>
      <c r="F258" s="233" t="s">
        <v>145</v>
      </c>
      <c r="G258" s="231"/>
      <c r="H258" s="234">
        <v>3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142</v>
      </c>
      <c r="AU258" s="240" t="s">
        <v>91</v>
      </c>
      <c r="AV258" s="15" t="s">
        <v>136</v>
      </c>
      <c r="AW258" s="15" t="s">
        <v>36</v>
      </c>
      <c r="AX258" s="15" t="s">
        <v>89</v>
      </c>
      <c r="AY258" s="240" t="s">
        <v>130</v>
      </c>
    </row>
    <row r="259" spans="1:65" s="2" customFormat="1" ht="16.5" customHeight="1">
      <c r="A259" s="34"/>
      <c r="B259" s="35"/>
      <c r="C259" s="188" t="s">
        <v>304</v>
      </c>
      <c r="D259" s="188" t="s">
        <v>132</v>
      </c>
      <c r="E259" s="189" t="s">
        <v>305</v>
      </c>
      <c r="F259" s="190" t="s">
        <v>306</v>
      </c>
      <c r="G259" s="191" t="s">
        <v>135</v>
      </c>
      <c r="H259" s="192">
        <v>3.6</v>
      </c>
      <c r="I259" s="193"/>
      <c r="J259" s="194">
        <f>ROUND(I259*H259,2)</f>
        <v>0</v>
      </c>
      <c r="K259" s="195"/>
      <c r="L259" s="39"/>
      <c r="M259" s="196" t="s">
        <v>1</v>
      </c>
      <c r="N259" s="197" t="s">
        <v>46</v>
      </c>
      <c r="O259" s="72"/>
      <c r="P259" s="198">
        <f>O259*H259</f>
        <v>0</v>
      </c>
      <c r="Q259" s="198">
        <v>3.6000000000000002E-4</v>
      </c>
      <c r="R259" s="198">
        <f>Q259*H259</f>
        <v>1.2960000000000001E-3</v>
      </c>
      <c r="S259" s="198">
        <v>0</v>
      </c>
      <c r="T259" s="199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0" t="s">
        <v>136</v>
      </c>
      <c r="AT259" s="200" t="s">
        <v>132</v>
      </c>
      <c r="AU259" s="200" t="s">
        <v>91</v>
      </c>
      <c r="AY259" s="17" t="s">
        <v>130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17" t="s">
        <v>89</v>
      </c>
      <c r="BK259" s="201">
        <f>ROUND(I259*H259,2)</f>
        <v>0</v>
      </c>
      <c r="BL259" s="17" t="s">
        <v>136</v>
      </c>
      <c r="BM259" s="200" t="s">
        <v>307</v>
      </c>
    </row>
    <row r="260" spans="1:65" s="2" customFormat="1" ht="11.25">
      <c r="A260" s="34"/>
      <c r="B260" s="35"/>
      <c r="C260" s="36"/>
      <c r="D260" s="202" t="s">
        <v>138</v>
      </c>
      <c r="E260" s="36"/>
      <c r="F260" s="203" t="s">
        <v>308</v>
      </c>
      <c r="G260" s="36"/>
      <c r="H260" s="36"/>
      <c r="I260" s="204"/>
      <c r="J260" s="36"/>
      <c r="K260" s="36"/>
      <c r="L260" s="39"/>
      <c r="M260" s="205"/>
      <c r="N260" s="206"/>
      <c r="O260" s="72"/>
      <c r="P260" s="72"/>
      <c r="Q260" s="72"/>
      <c r="R260" s="72"/>
      <c r="S260" s="72"/>
      <c r="T260" s="73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138</v>
      </c>
      <c r="AU260" s="17" t="s">
        <v>91</v>
      </c>
    </row>
    <row r="261" spans="1:65" s="2" customFormat="1" ht="11.25">
      <c r="A261" s="34"/>
      <c r="B261" s="35"/>
      <c r="C261" s="36"/>
      <c r="D261" s="207" t="s">
        <v>140</v>
      </c>
      <c r="E261" s="36"/>
      <c r="F261" s="208" t="s">
        <v>309</v>
      </c>
      <c r="G261" s="36"/>
      <c r="H261" s="36"/>
      <c r="I261" s="204"/>
      <c r="J261" s="36"/>
      <c r="K261" s="36"/>
      <c r="L261" s="39"/>
      <c r="M261" s="205"/>
      <c r="N261" s="206"/>
      <c r="O261" s="72"/>
      <c r="P261" s="72"/>
      <c r="Q261" s="72"/>
      <c r="R261" s="72"/>
      <c r="S261" s="72"/>
      <c r="T261" s="73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140</v>
      </c>
      <c r="AU261" s="17" t="s">
        <v>91</v>
      </c>
    </row>
    <row r="262" spans="1:65" s="13" customFormat="1" ht="11.25">
      <c r="B262" s="209"/>
      <c r="C262" s="210"/>
      <c r="D262" s="202" t="s">
        <v>142</v>
      </c>
      <c r="E262" s="211" t="s">
        <v>1</v>
      </c>
      <c r="F262" s="212" t="s">
        <v>310</v>
      </c>
      <c r="G262" s="210"/>
      <c r="H262" s="211" t="s">
        <v>1</v>
      </c>
      <c r="I262" s="213"/>
      <c r="J262" s="210"/>
      <c r="K262" s="210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142</v>
      </c>
      <c r="AU262" s="218" t="s">
        <v>91</v>
      </c>
      <c r="AV262" s="13" t="s">
        <v>89</v>
      </c>
      <c r="AW262" s="13" t="s">
        <v>36</v>
      </c>
      <c r="AX262" s="13" t="s">
        <v>81</v>
      </c>
      <c r="AY262" s="218" t="s">
        <v>130</v>
      </c>
    </row>
    <row r="263" spans="1:65" s="14" customFormat="1" ht="11.25">
      <c r="B263" s="219"/>
      <c r="C263" s="220"/>
      <c r="D263" s="202" t="s">
        <v>142</v>
      </c>
      <c r="E263" s="221" t="s">
        <v>1</v>
      </c>
      <c r="F263" s="222" t="s">
        <v>311</v>
      </c>
      <c r="G263" s="220"/>
      <c r="H263" s="223">
        <v>3.6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142</v>
      </c>
      <c r="AU263" s="229" t="s">
        <v>91</v>
      </c>
      <c r="AV263" s="14" t="s">
        <v>91</v>
      </c>
      <c r="AW263" s="14" t="s">
        <v>36</v>
      </c>
      <c r="AX263" s="14" t="s">
        <v>81</v>
      </c>
      <c r="AY263" s="229" t="s">
        <v>130</v>
      </c>
    </row>
    <row r="264" spans="1:65" s="15" customFormat="1" ht="11.25">
      <c r="B264" s="230"/>
      <c r="C264" s="231"/>
      <c r="D264" s="202" t="s">
        <v>142</v>
      </c>
      <c r="E264" s="232" t="s">
        <v>1</v>
      </c>
      <c r="F264" s="233" t="s">
        <v>145</v>
      </c>
      <c r="G264" s="231"/>
      <c r="H264" s="234">
        <v>3.6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AT264" s="240" t="s">
        <v>142</v>
      </c>
      <c r="AU264" s="240" t="s">
        <v>91</v>
      </c>
      <c r="AV264" s="15" t="s">
        <v>136</v>
      </c>
      <c r="AW264" s="15" t="s">
        <v>36</v>
      </c>
      <c r="AX264" s="15" t="s">
        <v>89</v>
      </c>
      <c r="AY264" s="240" t="s">
        <v>130</v>
      </c>
    </row>
    <row r="265" spans="1:65" s="2" customFormat="1" ht="16.5" customHeight="1">
      <c r="A265" s="34"/>
      <c r="B265" s="35"/>
      <c r="C265" s="188" t="s">
        <v>312</v>
      </c>
      <c r="D265" s="188" t="s">
        <v>132</v>
      </c>
      <c r="E265" s="189" t="s">
        <v>313</v>
      </c>
      <c r="F265" s="190" t="s">
        <v>314</v>
      </c>
      <c r="G265" s="191" t="s">
        <v>258</v>
      </c>
      <c r="H265" s="192">
        <v>3</v>
      </c>
      <c r="I265" s="193"/>
      <c r="J265" s="194">
        <f>ROUND(I265*H265,2)</f>
        <v>0</v>
      </c>
      <c r="K265" s="195"/>
      <c r="L265" s="39"/>
      <c r="M265" s="196" t="s">
        <v>1</v>
      </c>
      <c r="N265" s="197" t="s">
        <v>46</v>
      </c>
      <c r="O265" s="72"/>
      <c r="P265" s="198">
        <f>O265*H265</f>
        <v>0</v>
      </c>
      <c r="Q265" s="198">
        <v>0</v>
      </c>
      <c r="R265" s="198">
        <f>Q265*H265</f>
        <v>0</v>
      </c>
      <c r="S265" s="198">
        <v>0</v>
      </c>
      <c r="T265" s="199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0" t="s">
        <v>136</v>
      </c>
      <c r="AT265" s="200" t="s">
        <v>132</v>
      </c>
      <c r="AU265" s="200" t="s">
        <v>91</v>
      </c>
      <c r="AY265" s="17" t="s">
        <v>130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17" t="s">
        <v>89</v>
      </c>
      <c r="BK265" s="201">
        <f>ROUND(I265*H265,2)</f>
        <v>0</v>
      </c>
      <c r="BL265" s="17" t="s">
        <v>136</v>
      </c>
      <c r="BM265" s="200" t="s">
        <v>315</v>
      </c>
    </row>
    <row r="266" spans="1:65" s="2" customFormat="1" ht="11.25">
      <c r="A266" s="34"/>
      <c r="B266" s="35"/>
      <c r="C266" s="36"/>
      <c r="D266" s="202" t="s">
        <v>138</v>
      </c>
      <c r="E266" s="36"/>
      <c r="F266" s="203" t="s">
        <v>316</v>
      </c>
      <c r="G266" s="36"/>
      <c r="H266" s="36"/>
      <c r="I266" s="204"/>
      <c r="J266" s="36"/>
      <c r="K266" s="36"/>
      <c r="L266" s="39"/>
      <c r="M266" s="205"/>
      <c r="N266" s="206"/>
      <c r="O266" s="72"/>
      <c r="P266" s="72"/>
      <c r="Q266" s="72"/>
      <c r="R266" s="72"/>
      <c r="S266" s="72"/>
      <c r="T266" s="73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138</v>
      </c>
      <c r="AU266" s="17" t="s">
        <v>91</v>
      </c>
    </row>
    <row r="267" spans="1:65" s="2" customFormat="1" ht="11.25">
      <c r="A267" s="34"/>
      <c r="B267" s="35"/>
      <c r="C267" s="36"/>
      <c r="D267" s="207" t="s">
        <v>140</v>
      </c>
      <c r="E267" s="36"/>
      <c r="F267" s="208" t="s">
        <v>317</v>
      </c>
      <c r="G267" s="36"/>
      <c r="H267" s="36"/>
      <c r="I267" s="204"/>
      <c r="J267" s="36"/>
      <c r="K267" s="36"/>
      <c r="L267" s="39"/>
      <c r="M267" s="205"/>
      <c r="N267" s="206"/>
      <c r="O267" s="72"/>
      <c r="P267" s="72"/>
      <c r="Q267" s="72"/>
      <c r="R267" s="72"/>
      <c r="S267" s="72"/>
      <c r="T267" s="73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140</v>
      </c>
      <c r="AU267" s="17" t="s">
        <v>91</v>
      </c>
    </row>
    <row r="268" spans="1:65" s="13" customFormat="1" ht="11.25">
      <c r="B268" s="209"/>
      <c r="C268" s="210"/>
      <c r="D268" s="202" t="s">
        <v>142</v>
      </c>
      <c r="E268" s="211" t="s">
        <v>1</v>
      </c>
      <c r="F268" s="212" t="s">
        <v>318</v>
      </c>
      <c r="G268" s="210"/>
      <c r="H268" s="211" t="s">
        <v>1</v>
      </c>
      <c r="I268" s="213"/>
      <c r="J268" s="210"/>
      <c r="K268" s="210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142</v>
      </c>
      <c r="AU268" s="218" t="s">
        <v>91</v>
      </c>
      <c r="AV268" s="13" t="s">
        <v>89</v>
      </c>
      <c r="AW268" s="13" t="s">
        <v>36</v>
      </c>
      <c r="AX268" s="13" t="s">
        <v>81</v>
      </c>
      <c r="AY268" s="218" t="s">
        <v>130</v>
      </c>
    </row>
    <row r="269" spans="1:65" s="14" customFormat="1" ht="11.25">
      <c r="B269" s="219"/>
      <c r="C269" s="220"/>
      <c r="D269" s="202" t="s">
        <v>142</v>
      </c>
      <c r="E269" s="221" t="s">
        <v>1</v>
      </c>
      <c r="F269" s="222" t="s">
        <v>151</v>
      </c>
      <c r="G269" s="220"/>
      <c r="H269" s="223">
        <v>3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142</v>
      </c>
      <c r="AU269" s="229" t="s">
        <v>91</v>
      </c>
      <c r="AV269" s="14" t="s">
        <v>91</v>
      </c>
      <c r="AW269" s="14" t="s">
        <v>36</v>
      </c>
      <c r="AX269" s="14" t="s">
        <v>81</v>
      </c>
      <c r="AY269" s="229" t="s">
        <v>130</v>
      </c>
    </row>
    <row r="270" spans="1:65" s="15" customFormat="1" ht="11.25">
      <c r="B270" s="230"/>
      <c r="C270" s="231"/>
      <c r="D270" s="202" t="s">
        <v>142</v>
      </c>
      <c r="E270" s="232" t="s">
        <v>1</v>
      </c>
      <c r="F270" s="233" t="s">
        <v>145</v>
      </c>
      <c r="G270" s="231"/>
      <c r="H270" s="234">
        <v>3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AT270" s="240" t="s">
        <v>142</v>
      </c>
      <c r="AU270" s="240" t="s">
        <v>91</v>
      </c>
      <c r="AV270" s="15" t="s">
        <v>136</v>
      </c>
      <c r="AW270" s="15" t="s">
        <v>36</v>
      </c>
      <c r="AX270" s="15" t="s">
        <v>89</v>
      </c>
      <c r="AY270" s="240" t="s">
        <v>130</v>
      </c>
    </row>
    <row r="271" spans="1:65" s="2" customFormat="1" ht="16.5" customHeight="1">
      <c r="A271" s="34"/>
      <c r="B271" s="35"/>
      <c r="C271" s="188" t="s">
        <v>235</v>
      </c>
      <c r="D271" s="188" t="s">
        <v>132</v>
      </c>
      <c r="E271" s="189" t="s">
        <v>319</v>
      </c>
      <c r="F271" s="190" t="s">
        <v>320</v>
      </c>
      <c r="G271" s="191" t="s">
        <v>258</v>
      </c>
      <c r="H271" s="192">
        <v>1</v>
      </c>
      <c r="I271" s="193"/>
      <c r="J271" s="194">
        <f>ROUND(I271*H271,2)</f>
        <v>0</v>
      </c>
      <c r="K271" s="195"/>
      <c r="L271" s="39"/>
      <c r="M271" s="196" t="s">
        <v>1</v>
      </c>
      <c r="N271" s="197" t="s">
        <v>46</v>
      </c>
      <c r="O271" s="72"/>
      <c r="P271" s="198">
        <f>O271*H271</f>
        <v>0</v>
      </c>
      <c r="Q271" s="198">
        <v>0</v>
      </c>
      <c r="R271" s="198">
        <f>Q271*H271</f>
        <v>0</v>
      </c>
      <c r="S271" s="198">
        <v>0</v>
      </c>
      <c r="T271" s="199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0" t="s">
        <v>136</v>
      </c>
      <c r="AT271" s="200" t="s">
        <v>132</v>
      </c>
      <c r="AU271" s="200" t="s">
        <v>91</v>
      </c>
      <c r="AY271" s="17" t="s">
        <v>130</v>
      </c>
      <c r="BE271" s="201">
        <f>IF(N271="základní",J271,0)</f>
        <v>0</v>
      </c>
      <c r="BF271" s="201">
        <f>IF(N271="snížená",J271,0)</f>
        <v>0</v>
      </c>
      <c r="BG271" s="201">
        <f>IF(N271="zákl. přenesená",J271,0)</f>
        <v>0</v>
      </c>
      <c r="BH271" s="201">
        <f>IF(N271="sníž. přenesená",J271,0)</f>
        <v>0</v>
      </c>
      <c r="BI271" s="201">
        <f>IF(N271="nulová",J271,0)</f>
        <v>0</v>
      </c>
      <c r="BJ271" s="17" t="s">
        <v>89</v>
      </c>
      <c r="BK271" s="201">
        <f>ROUND(I271*H271,2)</f>
        <v>0</v>
      </c>
      <c r="BL271" s="17" t="s">
        <v>136</v>
      </c>
      <c r="BM271" s="200" t="s">
        <v>321</v>
      </c>
    </row>
    <row r="272" spans="1:65" s="2" customFormat="1" ht="11.25">
      <c r="A272" s="34"/>
      <c r="B272" s="35"/>
      <c r="C272" s="36"/>
      <c r="D272" s="202" t="s">
        <v>138</v>
      </c>
      <c r="E272" s="36"/>
      <c r="F272" s="203" t="s">
        <v>322</v>
      </c>
      <c r="G272" s="36"/>
      <c r="H272" s="36"/>
      <c r="I272" s="204"/>
      <c r="J272" s="36"/>
      <c r="K272" s="36"/>
      <c r="L272" s="39"/>
      <c r="M272" s="205"/>
      <c r="N272" s="206"/>
      <c r="O272" s="72"/>
      <c r="P272" s="72"/>
      <c r="Q272" s="72"/>
      <c r="R272" s="72"/>
      <c r="S272" s="72"/>
      <c r="T272" s="73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138</v>
      </c>
      <c r="AU272" s="17" t="s">
        <v>91</v>
      </c>
    </row>
    <row r="273" spans="1:65" s="2" customFormat="1" ht="11.25">
      <c r="A273" s="34"/>
      <c r="B273" s="35"/>
      <c r="C273" s="36"/>
      <c r="D273" s="207" t="s">
        <v>140</v>
      </c>
      <c r="E273" s="36"/>
      <c r="F273" s="208" t="s">
        <v>323</v>
      </c>
      <c r="G273" s="36"/>
      <c r="H273" s="36"/>
      <c r="I273" s="204"/>
      <c r="J273" s="36"/>
      <c r="K273" s="36"/>
      <c r="L273" s="39"/>
      <c r="M273" s="205"/>
      <c r="N273" s="206"/>
      <c r="O273" s="72"/>
      <c r="P273" s="72"/>
      <c r="Q273" s="72"/>
      <c r="R273" s="72"/>
      <c r="S273" s="72"/>
      <c r="T273" s="73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140</v>
      </c>
      <c r="AU273" s="17" t="s">
        <v>91</v>
      </c>
    </row>
    <row r="274" spans="1:65" s="2" customFormat="1" ht="58.5">
      <c r="A274" s="34"/>
      <c r="B274" s="35"/>
      <c r="C274" s="36"/>
      <c r="D274" s="202" t="s">
        <v>206</v>
      </c>
      <c r="E274" s="36"/>
      <c r="F274" s="252" t="s">
        <v>324</v>
      </c>
      <c r="G274" s="36"/>
      <c r="H274" s="36"/>
      <c r="I274" s="204"/>
      <c r="J274" s="36"/>
      <c r="K274" s="36"/>
      <c r="L274" s="39"/>
      <c r="M274" s="205"/>
      <c r="N274" s="206"/>
      <c r="O274" s="72"/>
      <c r="P274" s="72"/>
      <c r="Q274" s="72"/>
      <c r="R274" s="72"/>
      <c r="S274" s="72"/>
      <c r="T274" s="73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206</v>
      </c>
      <c r="AU274" s="17" t="s">
        <v>91</v>
      </c>
    </row>
    <row r="275" spans="1:65" s="14" customFormat="1" ht="11.25">
      <c r="B275" s="219"/>
      <c r="C275" s="220"/>
      <c r="D275" s="202" t="s">
        <v>142</v>
      </c>
      <c r="E275" s="221" t="s">
        <v>1</v>
      </c>
      <c r="F275" s="222" t="s">
        <v>89</v>
      </c>
      <c r="G275" s="220"/>
      <c r="H275" s="223">
        <v>1</v>
      </c>
      <c r="I275" s="224"/>
      <c r="J275" s="220"/>
      <c r="K275" s="220"/>
      <c r="L275" s="225"/>
      <c r="M275" s="226"/>
      <c r="N275" s="227"/>
      <c r="O275" s="227"/>
      <c r="P275" s="227"/>
      <c r="Q275" s="227"/>
      <c r="R275" s="227"/>
      <c r="S275" s="227"/>
      <c r="T275" s="228"/>
      <c r="AT275" s="229" t="s">
        <v>142</v>
      </c>
      <c r="AU275" s="229" t="s">
        <v>91</v>
      </c>
      <c r="AV275" s="14" t="s">
        <v>91</v>
      </c>
      <c r="AW275" s="14" t="s">
        <v>36</v>
      </c>
      <c r="AX275" s="14" t="s">
        <v>89</v>
      </c>
      <c r="AY275" s="229" t="s">
        <v>130</v>
      </c>
    </row>
    <row r="276" spans="1:65" s="2" customFormat="1" ht="16.5" customHeight="1">
      <c r="A276" s="34"/>
      <c r="B276" s="35"/>
      <c r="C276" s="241" t="s">
        <v>325</v>
      </c>
      <c r="D276" s="241" t="s">
        <v>160</v>
      </c>
      <c r="E276" s="242" t="s">
        <v>326</v>
      </c>
      <c r="F276" s="243" t="s">
        <v>327</v>
      </c>
      <c r="G276" s="244" t="s">
        <v>241</v>
      </c>
      <c r="H276" s="245">
        <v>0.01</v>
      </c>
      <c r="I276" s="246"/>
      <c r="J276" s="247">
        <f>ROUND(I276*H276,2)</f>
        <v>0</v>
      </c>
      <c r="K276" s="248"/>
      <c r="L276" s="249"/>
      <c r="M276" s="250" t="s">
        <v>1</v>
      </c>
      <c r="N276" s="251" t="s">
        <v>46</v>
      </c>
      <c r="O276" s="72"/>
      <c r="P276" s="198">
        <f>O276*H276</f>
        <v>0</v>
      </c>
      <c r="Q276" s="198">
        <v>1E-3</v>
      </c>
      <c r="R276" s="198">
        <f>Q276*H276</f>
        <v>1.0000000000000001E-5</v>
      </c>
      <c r="S276" s="198">
        <v>0</v>
      </c>
      <c r="T276" s="199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0" t="s">
        <v>163</v>
      </c>
      <c r="AT276" s="200" t="s">
        <v>160</v>
      </c>
      <c r="AU276" s="200" t="s">
        <v>91</v>
      </c>
      <c r="AY276" s="17" t="s">
        <v>130</v>
      </c>
      <c r="BE276" s="201">
        <f>IF(N276="základní",J276,0)</f>
        <v>0</v>
      </c>
      <c r="BF276" s="201">
        <f>IF(N276="snížená",J276,0)</f>
        <v>0</v>
      </c>
      <c r="BG276" s="201">
        <f>IF(N276="zákl. přenesená",J276,0)</f>
        <v>0</v>
      </c>
      <c r="BH276" s="201">
        <f>IF(N276="sníž. přenesená",J276,0)</f>
        <v>0</v>
      </c>
      <c r="BI276" s="201">
        <f>IF(N276="nulová",J276,0)</f>
        <v>0</v>
      </c>
      <c r="BJ276" s="17" t="s">
        <v>89</v>
      </c>
      <c r="BK276" s="201">
        <f>ROUND(I276*H276,2)</f>
        <v>0</v>
      </c>
      <c r="BL276" s="17" t="s">
        <v>136</v>
      </c>
      <c r="BM276" s="200" t="s">
        <v>328</v>
      </c>
    </row>
    <row r="277" spans="1:65" s="2" customFormat="1" ht="11.25">
      <c r="A277" s="34"/>
      <c r="B277" s="35"/>
      <c r="C277" s="36"/>
      <c r="D277" s="202" t="s">
        <v>138</v>
      </c>
      <c r="E277" s="36"/>
      <c r="F277" s="203" t="s">
        <v>327</v>
      </c>
      <c r="G277" s="36"/>
      <c r="H277" s="36"/>
      <c r="I277" s="204"/>
      <c r="J277" s="36"/>
      <c r="K277" s="36"/>
      <c r="L277" s="39"/>
      <c r="M277" s="205"/>
      <c r="N277" s="206"/>
      <c r="O277" s="72"/>
      <c r="P277" s="72"/>
      <c r="Q277" s="72"/>
      <c r="R277" s="72"/>
      <c r="S277" s="72"/>
      <c r="T277" s="73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138</v>
      </c>
      <c r="AU277" s="17" t="s">
        <v>91</v>
      </c>
    </row>
    <row r="278" spans="1:65" s="2" customFormat="1" ht="19.5">
      <c r="A278" s="34"/>
      <c r="B278" s="35"/>
      <c r="C278" s="36"/>
      <c r="D278" s="202" t="s">
        <v>206</v>
      </c>
      <c r="E278" s="36"/>
      <c r="F278" s="252" t="s">
        <v>329</v>
      </c>
      <c r="G278" s="36"/>
      <c r="H278" s="36"/>
      <c r="I278" s="204"/>
      <c r="J278" s="36"/>
      <c r="K278" s="36"/>
      <c r="L278" s="39"/>
      <c r="M278" s="205"/>
      <c r="N278" s="206"/>
      <c r="O278" s="72"/>
      <c r="P278" s="72"/>
      <c r="Q278" s="72"/>
      <c r="R278" s="72"/>
      <c r="S278" s="72"/>
      <c r="T278" s="73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206</v>
      </c>
      <c r="AU278" s="17" t="s">
        <v>91</v>
      </c>
    </row>
    <row r="279" spans="1:65" s="14" customFormat="1" ht="11.25">
      <c r="B279" s="219"/>
      <c r="C279" s="220"/>
      <c r="D279" s="202" t="s">
        <v>142</v>
      </c>
      <c r="E279" s="220"/>
      <c r="F279" s="222" t="s">
        <v>330</v>
      </c>
      <c r="G279" s="220"/>
      <c r="H279" s="223">
        <v>0.01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142</v>
      </c>
      <c r="AU279" s="229" t="s">
        <v>91</v>
      </c>
      <c r="AV279" s="14" t="s">
        <v>91</v>
      </c>
      <c r="AW279" s="14" t="s">
        <v>4</v>
      </c>
      <c r="AX279" s="14" t="s">
        <v>89</v>
      </c>
      <c r="AY279" s="229" t="s">
        <v>130</v>
      </c>
    </row>
    <row r="280" spans="1:65" s="2" customFormat="1" ht="16.5" customHeight="1">
      <c r="A280" s="34"/>
      <c r="B280" s="35"/>
      <c r="C280" s="188" t="s">
        <v>242</v>
      </c>
      <c r="D280" s="188" t="s">
        <v>132</v>
      </c>
      <c r="E280" s="189" t="s">
        <v>331</v>
      </c>
      <c r="F280" s="190" t="s">
        <v>332</v>
      </c>
      <c r="G280" s="191" t="s">
        <v>333</v>
      </c>
      <c r="H280" s="192">
        <v>1</v>
      </c>
      <c r="I280" s="193"/>
      <c r="J280" s="194">
        <f>ROUND(I280*H280,2)</f>
        <v>0</v>
      </c>
      <c r="K280" s="195"/>
      <c r="L280" s="39"/>
      <c r="M280" s="196" t="s">
        <v>1</v>
      </c>
      <c r="N280" s="197" t="s">
        <v>46</v>
      </c>
      <c r="O280" s="72"/>
      <c r="P280" s="198">
        <f>O280*H280</f>
        <v>0</v>
      </c>
      <c r="Q280" s="198">
        <v>0</v>
      </c>
      <c r="R280" s="198">
        <f>Q280*H280</f>
        <v>0</v>
      </c>
      <c r="S280" s="198">
        <v>0</v>
      </c>
      <c r="T280" s="199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00" t="s">
        <v>136</v>
      </c>
      <c r="AT280" s="200" t="s">
        <v>132</v>
      </c>
      <c r="AU280" s="200" t="s">
        <v>91</v>
      </c>
      <c r="AY280" s="17" t="s">
        <v>130</v>
      </c>
      <c r="BE280" s="201">
        <f>IF(N280="základní",J280,0)</f>
        <v>0</v>
      </c>
      <c r="BF280" s="201">
        <f>IF(N280="snížená",J280,0)</f>
        <v>0</v>
      </c>
      <c r="BG280" s="201">
        <f>IF(N280="zákl. přenesená",J280,0)</f>
        <v>0</v>
      </c>
      <c r="BH280" s="201">
        <f>IF(N280="sníž. přenesená",J280,0)</f>
        <v>0</v>
      </c>
      <c r="BI280" s="201">
        <f>IF(N280="nulová",J280,0)</f>
        <v>0</v>
      </c>
      <c r="BJ280" s="17" t="s">
        <v>89</v>
      </c>
      <c r="BK280" s="201">
        <f>ROUND(I280*H280,2)</f>
        <v>0</v>
      </c>
      <c r="BL280" s="17" t="s">
        <v>136</v>
      </c>
      <c r="BM280" s="200" t="s">
        <v>334</v>
      </c>
    </row>
    <row r="281" spans="1:65" s="2" customFormat="1" ht="11.25">
      <c r="A281" s="34"/>
      <c r="B281" s="35"/>
      <c r="C281" s="36"/>
      <c r="D281" s="202" t="s">
        <v>138</v>
      </c>
      <c r="E281" s="36"/>
      <c r="F281" s="203" t="s">
        <v>332</v>
      </c>
      <c r="G281" s="36"/>
      <c r="H281" s="36"/>
      <c r="I281" s="204"/>
      <c r="J281" s="36"/>
      <c r="K281" s="36"/>
      <c r="L281" s="39"/>
      <c r="M281" s="205"/>
      <c r="N281" s="206"/>
      <c r="O281" s="72"/>
      <c r="P281" s="72"/>
      <c r="Q281" s="72"/>
      <c r="R281" s="72"/>
      <c r="S281" s="72"/>
      <c r="T281" s="73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138</v>
      </c>
      <c r="AU281" s="17" t="s">
        <v>91</v>
      </c>
    </row>
    <row r="282" spans="1:65" s="2" customFormat="1" ht="29.25">
      <c r="A282" s="34"/>
      <c r="B282" s="35"/>
      <c r="C282" s="36"/>
      <c r="D282" s="202" t="s">
        <v>206</v>
      </c>
      <c r="E282" s="36"/>
      <c r="F282" s="252" t="s">
        <v>335</v>
      </c>
      <c r="G282" s="36"/>
      <c r="H282" s="36"/>
      <c r="I282" s="204"/>
      <c r="J282" s="36"/>
      <c r="K282" s="36"/>
      <c r="L282" s="39"/>
      <c r="M282" s="205"/>
      <c r="N282" s="206"/>
      <c r="O282" s="72"/>
      <c r="P282" s="72"/>
      <c r="Q282" s="72"/>
      <c r="R282" s="72"/>
      <c r="S282" s="72"/>
      <c r="T282" s="73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206</v>
      </c>
      <c r="AU282" s="17" t="s">
        <v>91</v>
      </c>
    </row>
    <row r="283" spans="1:65" s="14" customFormat="1" ht="11.25">
      <c r="B283" s="219"/>
      <c r="C283" s="220"/>
      <c r="D283" s="202" t="s">
        <v>142</v>
      </c>
      <c r="E283" s="221" t="s">
        <v>1</v>
      </c>
      <c r="F283" s="222" t="s">
        <v>336</v>
      </c>
      <c r="G283" s="220"/>
      <c r="H283" s="223">
        <v>1</v>
      </c>
      <c r="I283" s="224"/>
      <c r="J283" s="220"/>
      <c r="K283" s="220"/>
      <c r="L283" s="225"/>
      <c r="M283" s="226"/>
      <c r="N283" s="227"/>
      <c r="O283" s="227"/>
      <c r="P283" s="227"/>
      <c r="Q283" s="227"/>
      <c r="R283" s="227"/>
      <c r="S283" s="227"/>
      <c r="T283" s="228"/>
      <c r="AT283" s="229" t="s">
        <v>142</v>
      </c>
      <c r="AU283" s="229" t="s">
        <v>91</v>
      </c>
      <c r="AV283" s="14" t="s">
        <v>91</v>
      </c>
      <c r="AW283" s="14" t="s">
        <v>36</v>
      </c>
      <c r="AX283" s="14" t="s">
        <v>81</v>
      </c>
      <c r="AY283" s="229" t="s">
        <v>130</v>
      </c>
    </row>
    <row r="284" spans="1:65" s="15" customFormat="1" ht="11.25">
      <c r="B284" s="230"/>
      <c r="C284" s="231"/>
      <c r="D284" s="202" t="s">
        <v>142</v>
      </c>
      <c r="E284" s="232" t="s">
        <v>1</v>
      </c>
      <c r="F284" s="233" t="s">
        <v>145</v>
      </c>
      <c r="G284" s="231"/>
      <c r="H284" s="234">
        <v>1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AT284" s="240" t="s">
        <v>142</v>
      </c>
      <c r="AU284" s="240" t="s">
        <v>91</v>
      </c>
      <c r="AV284" s="15" t="s">
        <v>136</v>
      </c>
      <c r="AW284" s="15" t="s">
        <v>36</v>
      </c>
      <c r="AX284" s="15" t="s">
        <v>89</v>
      </c>
      <c r="AY284" s="240" t="s">
        <v>130</v>
      </c>
    </row>
    <row r="285" spans="1:65" s="12" customFormat="1" ht="22.9" customHeight="1">
      <c r="B285" s="172"/>
      <c r="C285" s="173"/>
      <c r="D285" s="174" t="s">
        <v>80</v>
      </c>
      <c r="E285" s="186" t="s">
        <v>136</v>
      </c>
      <c r="F285" s="186" t="s">
        <v>337</v>
      </c>
      <c r="G285" s="173"/>
      <c r="H285" s="173"/>
      <c r="I285" s="176"/>
      <c r="J285" s="187">
        <f>BK285</f>
        <v>0</v>
      </c>
      <c r="K285" s="173"/>
      <c r="L285" s="178"/>
      <c r="M285" s="179"/>
      <c r="N285" s="180"/>
      <c r="O285" s="180"/>
      <c r="P285" s="181">
        <f>SUM(P286:P317)</f>
        <v>0</v>
      </c>
      <c r="Q285" s="180"/>
      <c r="R285" s="181">
        <f>SUM(R286:R317)</f>
        <v>9.1940519999999992</v>
      </c>
      <c r="S285" s="180"/>
      <c r="T285" s="182">
        <f>SUM(T286:T317)</f>
        <v>0</v>
      </c>
      <c r="AR285" s="183" t="s">
        <v>89</v>
      </c>
      <c r="AT285" s="184" t="s">
        <v>80</v>
      </c>
      <c r="AU285" s="184" t="s">
        <v>89</v>
      </c>
      <c r="AY285" s="183" t="s">
        <v>130</v>
      </c>
      <c r="BK285" s="185">
        <f>SUM(BK286:BK317)</f>
        <v>0</v>
      </c>
    </row>
    <row r="286" spans="1:65" s="2" customFormat="1" ht="16.5" customHeight="1">
      <c r="A286" s="34"/>
      <c r="B286" s="35"/>
      <c r="C286" s="188" t="s">
        <v>338</v>
      </c>
      <c r="D286" s="188" t="s">
        <v>132</v>
      </c>
      <c r="E286" s="189" t="s">
        <v>339</v>
      </c>
      <c r="F286" s="190" t="s">
        <v>340</v>
      </c>
      <c r="G286" s="191" t="s">
        <v>148</v>
      </c>
      <c r="H286" s="192">
        <v>1.1619999999999999</v>
      </c>
      <c r="I286" s="193"/>
      <c r="J286" s="194">
        <f>ROUND(I286*H286,2)</f>
        <v>0</v>
      </c>
      <c r="K286" s="195"/>
      <c r="L286" s="39"/>
      <c r="M286" s="196" t="s">
        <v>1</v>
      </c>
      <c r="N286" s="197" t="s">
        <v>46</v>
      </c>
      <c r="O286" s="72"/>
      <c r="P286" s="198">
        <f>O286*H286</f>
        <v>0</v>
      </c>
      <c r="Q286" s="198">
        <v>1.89</v>
      </c>
      <c r="R286" s="198">
        <f>Q286*H286</f>
        <v>2.1961799999999996</v>
      </c>
      <c r="S286" s="198">
        <v>0</v>
      </c>
      <c r="T286" s="199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00" t="s">
        <v>136</v>
      </c>
      <c r="AT286" s="200" t="s">
        <v>132</v>
      </c>
      <c r="AU286" s="200" t="s">
        <v>91</v>
      </c>
      <c r="AY286" s="17" t="s">
        <v>130</v>
      </c>
      <c r="BE286" s="201">
        <f>IF(N286="základní",J286,0)</f>
        <v>0</v>
      </c>
      <c r="BF286" s="201">
        <f>IF(N286="snížená",J286,0)</f>
        <v>0</v>
      </c>
      <c r="BG286" s="201">
        <f>IF(N286="zákl. přenesená",J286,0)</f>
        <v>0</v>
      </c>
      <c r="BH286" s="201">
        <f>IF(N286="sníž. přenesená",J286,0)</f>
        <v>0</v>
      </c>
      <c r="BI286" s="201">
        <f>IF(N286="nulová",J286,0)</f>
        <v>0</v>
      </c>
      <c r="BJ286" s="17" t="s">
        <v>89</v>
      </c>
      <c r="BK286" s="201">
        <f>ROUND(I286*H286,2)</f>
        <v>0</v>
      </c>
      <c r="BL286" s="17" t="s">
        <v>136</v>
      </c>
      <c r="BM286" s="200" t="s">
        <v>341</v>
      </c>
    </row>
    <row r="287" spans="1:65" s="2" customFormat="1" ht="11.25">
      <c r="A287" s="34"/>
      <c r="B287" s="35"/>
      <c r="C287" s="36"/>
      <c r="D287" s="202" t="s">
        <v>138</v>
      </c>
      <c r="E287" s="36"/>
      <c r="F287" s="203" t="s">
        <v>342</v>
      </c>
      <c r="G287" s="36"/>
      <c r="H287" s="36"/>
      <c r="I287" s="204"/>
      <c r="J287" s="36"/>
      <c r="K287" s="36"/>
      <c r="L287" s="39"/>
      <c r="M287" s="205"/>
      <c r="N287" s="206"/>
      <c r="O287" s="72"/>
      <c r="P287" s="72"/>
      <c r="Q287" s="72"/>
      <c r="R287" s="72"/>
      <c r="S287" s="72"/>
      <c r="T287" s="73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138</v>
      </c>
      <c r="AU287" s="17" t="s">
        <v>91</v>
      </c>
    </row>
    <row r="288" spans="1:65" s="2" customFormat="1" ht="11.25">
      <c r="A288" s="34"/>
      <c r="B288" s="35"/>
      <c r="C288" s="36"/>
      <c r="D288" s="207" t="s">
        <v>140</v>
      </c>
      <c r="E288" s="36"/>
      <c r="F288" s="208" t="s">
        <v>343</v>
      </c>
      <c r="G288" s="36"/>
      <c r="H288" s="36"/>
      <c r="I288" s="204"/>
      <c r="J288" s="36"/>
      <c r="K288" s="36"/>
      <c r="L288" s="39"/>
      <c r="M288" s="205"/>
      <c r="N288" s="206"/>
      <c r="O288" s="72"/>
      <c r="P288" s="72"/>
      <c r="Q288" s="72"/>
      <c r="R288" s="72"/>
      <c r="S288" s="72"/>
      <c r="T288" s="73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140</v>
      </c>
      <c r="AU288" s="17" t="s">
        <v>91</v>
      </c>
    </row>
    <row r="289" spans="1:65" s="13" customFormat="1" ht="11.25">
      <c r="B289" s="209"/>
      <c r="C289" s="210"/>
      <c r="D289" s="202" t="s">
        <v>142</v>
      </c>
      <c r="E289" s="211" t="s">
        <v>1</v>
      </c>
      <c r="F289" s="212" t="s">
        <v>344</v>
      </c>
      <c r="G289" s="210"/>
      <c r="H289" s="211" t="s">
        <v>1</v>
      </c>
      <c r="I289" s="213"/>
      <c r="J289" s="210"/>
      <c r="K289" s="210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142</v>
      </c>
      <c r="AU289" s="218" t="s">
        <v>91</v>
      </c>
      <c r="AV289" s="13" t="s">
        <v>89</v>
      </c>
      <c r="AW289" s="13" t="s">
        <v>36</v>
      </c>
      <c r="AX289" s="13" t="s">
        <v>81</v>
      </c>
      <c r="AY289" s="218" t="s">
        <v>130</v>
      </c>
    </row>
    <row r="290" spans="1:65" s="14" customFormat="1" ht="11.25">
      <c r="B290" s="219"/>
      <c r="C290" s="220"/>
      <c r="D290" s="202" t="s">
        <v>142</v>
      </c>
      <c r="E290" s="221" t="s">
        <v>1</v>
      </c>
      <c r="F290" s="222" t="s">
        <v>345</v>
      </c>
      <c r="G290" s="220"/>
      <c r="H290" s="223">
        <v>1.1619999999999999</v>
      </c>
      <c r="I290" s="224"/>
      <c r="J290" s="220"/>
      <c r="K290" s="220"/>
      <c r="L290" s="225"/>
      <c r="M290" s="226"/>
      <c r="N290" s="227"/>
      <c r="O290" s="227"/>
      <c r="P290" s="227"/>
      <c r="Q290" s="227"/>
      <c r="R290" s="227"/>
      <c r="S290" s="227"/>
      <c r="T290" s="228"/>
      <c r="AT290" s="229" t="s">
        <v>142</v>
      </c>
      <c r="AU290" s="229" t="s">
        <v>91</v>
      </c>
      <c r="AV290" s="14" t="s">
        <v>91</v>
      </c>
      <c r="AW290" s="14" t="s">
        <v>36</v>
      </c>
      <c r="AX290" s="14" t="s">
        <v>81</v>
      </c>
      <c r="AY290" s="229" t="s">
        <v>130</v>
      </c>
    </row>
    <row r="291" spans="1:65" s="15" customFormat="1" ht="11.25">
      <c r="B291" s="230"/>
      <c r="C291" s="231"/>
      <c r="D291" s="202" t="s">
        <v>142</v>
      </c>
      <c r="E291" s="232" t="s">
        <v>1</v>
      </c>
      <c r="F291" s="233" t="s">
        <v>145</v>
      </c>
      <c r="G291" s="231"/>
      <c r="H291" s="234">
        <v>1.1619999999999999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AT291" s="240" t="s">
        <v>142</v>
      </c>
      <c r="AU291" s="240" t="s">
        <v>91</v>
      </c>
      <c r="AV291" s="15" t="s">
        <v>136</v>
      </c>
      <c r="AW291" s="15" t="s">
        <v>36</v>
      </c>
      <c r="AX291" s="15" t="s">
        <v>89</v>
      </c>
      <c r="AY291" s="240" t="s">
        <v>130</v>
      </c>
    </row>
    <row r="292" spans="1:65" s="2" customFormat="1" ht="16.5" customHeight="1">
      <c r="A292" s="34"/>
      <c r="B292" s="35"/>
      <c r="C292" s="188" t="s">
        <v>247</v>
      </c>
      <c r="D292" s="188" t="s">
        <v>132</v>
      </c>
      <c r="E292" s="189" t="s">
        <v>346</v>
      </c>
      <c r="F292" s="190" t="s">
        <v>347</v>
      </c>
      <c r="G292" s="191" t="s">
        <v>148</v>
      </c>
      <c r="H292" s="192">
        <v>1.3</v>
      </c>
      <c r="I292" s="193"/>
      <c r="J292" s="194">
        <f>ROUND(I292*H292,2)</f>
        <v>0</v>
      </c>
      <c r="K292" s="195"/>
      <c r="L292" s="39"/>
      <c r="M292" s="196" t="s">
        <v>1</v>
      </c>
      <c r="N292" s="197" t="s">
        <v>46</v>
      </c>
      <c r="O292" s="72"/>
      <c r="P292" s="198">
        <f>O292*H292</f>
        <v>0</v>
      </c>
      <c r="Q292" s="198">
        <v>2.052</v>
      </c>
      <c r="R292" s="198">
        <f>Q292*H292</f>
        <v>2.6676000000000002</v>
      </c>
      <c r="S292" s="198">
        <v>0</v>
      </c>
      <c r="T292" s="199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00" t="s">
        <v>136</v>
      </c>
      <c r="AT292" s="200" t="s">
        <v>132</v>
      </c>
      <c r="AU292" s="200" t="s">
        <v>91</v>
      </c>
      <c r="AY292" s="17" t="s">
        <v>130</v>
      </c>
      <c r="BE292" s="201">
        <f>IF(N292="základní",J292,0)</f>
        <v>0</v>
      </c>
      <c r="BF292" s="201">
        <f>IF(N292="snížená",J292,0)</f>
        <v>0</v>
      </c>
      <c r="BG292" s="201">
        <f>IF(N292="zákl. přenesená",J292,0)</f>
        <v>0</v>
      </c>
      <c r="BH292" s="201">
        <f>IF(N292="sníž. přenesená",J292,0)</f>
        <v>0</v>
      </c>
      <c r="BI292" s="201">
        <f>IF(N292="nulová",J292,0)</f>
        <v>0</v>
      </c>
      <c r="BJ292" s="17" t="s">
        <v>89</v>
      </c>
      <c r="BK292" s="201">
        <f>ROUND(I292*H292,2)</f>
        <v>0</v>
      </c>
      <c r="BL292" s="17" t="s">
        <v>136</v>
      </c>
      <c r="BM292" s="200" t="s">
        <v>348</v>
      </c>
    </row>
    <row r="293" spans="1:65" s="2" customFormat="1" ht="11.25">
      <c r="A293" s="34"/>
      <c r="B293" s="35"/>
      <c r="C293" s="36"/>
      <c r="D293" s="202" t="s">
        <v>138</v>
      </c>
      <c r="E293" s="36"/>
      <c r="F293" s="203" t="s">
        <v>349</v>
      </c>
      <c r="G293" s="36"/>
      <c r="H293" s="36"/>
      <c r="I293" s="204"/>
      <c r="J293" s="36"/>
      <c r="K293" s="36"/>
      <c r="L293" s="39"/>
      <c r="M293" s="205"/>
      <c r="N293" s="206"/>
      <c r="O293" s="72"/>
      <c r="P293" s="72"/>
      <c r="Q293" s="72"/>
      <c r="R293" s="72"/>
      <c r="S293" s="72"/>
      <c r="T293" s="73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138</v>
      </c>
      <c r="AU293" s="17" t="s">
        <v>91</v>
      </c>
    </row>
    <row r="294" spans="1:65" s="2" customFormat="1" ht="11.25">
      <c r="A294" s="34"/>
      <c r="B294" s="35"/>
      <c r="C294" s="36"/>
      <c r="D294" s="207" t="s">
        <v>140</v>
      </c>
      <c r="E294" s="36"/>
      <c r="F294" s="208" t="s">
        <v>350</v>
      </c>
      <c r="G294" s="36"/>
      <c r="H294" s="36"/>
      <c r="I294" s="204"/>
      <c r="J294" s="36"/>
      <c r="K294" s="36"/>
      <c r="L294" s="39"/>
      <c r="M294" s="205"/>
      <c r="N294" s="206"/>
      <c r="O294" s="72"/>
      <c r="P294" s="72"/>
      <c r="Q294" s="72"/>
      <c r="R294" s="72"/>
      <c r="S294" s="72"/>
      <c r="T294" s="73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140</v>
      </c>
      <c r="AU294" s="17" t="s">
        <v>91</v>
      </c>
    </row>
    <row r="295" spans="1:65" s="13" customFormat="1" ht="11.25">
      <c r="B295" s="209"/>
      <c r="C295" s="210"/>
      <c r="D295" s="202" t="s">
        <v>142</v>
      </c>
      <c r="E295" s="211" t="s">
        <v>1</v>
      </c>
      <c r="F295" s="212" t="s">
        <v>351</v>
      </c>
      <c r="G295" s="210"/>
      <c r="H295" s="211" t="s">
        <v>1</v>
      </c>
      <c r="I295" s="213"/>
      <c r="J295" s="210"/>
      <c r="K295" s="210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142</v>
      </c>
      <c r="AU295" s="218" t="s">
        <v>91</v>
      </c>
      <c r="AV295" s="13" t="s">
        <v>89</v>
      </c>
      <c r="AW295" s="13" t="s">
        <v>36</v>
      </c>
      <c r="AX295" s="13" t="s">
        <v>81</v>
      </c>
      <c r="AY295" s="218" t="s">
        <v>130</v>
      </c>
    </row>
    <row r="296" spans="1:65" s="14" customFormat="1" ht="11.25">
      <c r="B296" s="219"/>
      <c r="C296" s="220"/>
      <c r="D296" s="202" t="s">
        <v>142</v>
      </c>
      <c r="E296" s="221" t="s">
        <v>1</v>
      </c>
      <c r="F296" s="222" t="s">
        <v>352</v>
      </c>
      <c r="G296" s="220"/>
      <c r="H296" s="223">
        <v>1.3</v>
      </c>
      <c r="I296" s="224"/>
      <c r="J296" s="220"/>
      <c r="K296" s="220"/>
      <c r="L296" s="225"/>
      <c r="M296" s="226"/>
      <c r="N296" s="227"/>
      <c r="O296" s="227"/>
      <c r="P296" s="227"/>
      <c r="Q296" s="227"/>
      <c r="R296" s="227"/>
      <c r="S296" s="227"/>
      <c r="T296" s="228"/>
      <c r="AT296" s="229" t="s">
        <v>142</v>
      </c>
      <c r="AU296" s="229" t="s">
        <v>91</v>
      </c>
      <c r="AV296" s="14" t="s">
        <v>91</v>
      </c>
      <c r="AW296" s="14" t="s">
        <v>36</v>
      </c>
      <c r="AX296" s="14" t="s">
        <v>81</v>
      </c>
      <c r="AY296" s="229" t="s">
        <v>130</v>
      </c>
    </row>
    <row r="297" spans="1:65" s="15" customFormat="1" ht="11.25">
      <c r="B297" s="230"/>
      <c r="C297" s="231"/>
      <c r="D297" s="202" t="s">
        <v>142</v>
      </c>
      <c r="E297" s="232" t="s">
        <v>1</v>
      </c>
      <c r="F297" s="233" t="s">
        <v>145</v>
      </c>
      <c r="G297" s="231"/>
      <c r="H297" s="234">
        <v>1.3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AT297" s="240" t="s">
        <v>142</v>
      </c>
      <c r="AU297" s="240" t="s">
        <v>91</v>
      </c>
      <c r="AV297" s="15" t="s">
        <v>136</v>
      </c>
      <c r="AW297" s="15" t="s">
        <v>36</v>
      </c>
      <c r="AX297" s="15" t="s">
        <v>89</v>
      </c>
      <c r="AY297" s="240" t="s">
        <v>130</v>
      </c>
    </row>
    <row r="298" spans="1:65" s="2" customFormat="1" ht="21.75" customHeight="1">
      <c r="A298" s="34"/>
      <c r="B298" s="35"/>
      <c r="C298" s="188" t="s">
        <v>353</v>
      </c>
      <c r="D298" s="188" t="s">
        <v>132</v>
      </c>
      <c r="E298" s="189" t="s">
        <v>354</v>
      </c>
      <c r="F298" s="190" t="s">
        <v>355</v>
      </c>
      <c r="G298" s="191" t="s">
        <v>135</v>
      </c>
      <c r="H298" s="192">
        <v>28.4</v>
      </c>
      <c r="I298" s="193"/>
      <c r="J298" s="194">
        <f>ROUND(I298*H298,2)</f>
        <v>0</v>
      </c>
      <c r="K298" s="195"/>
      <c r="L298" s="39"/>
      <c r="M298" s="196" t="s">
        <v>1</v>
      </c>
      <c r="N298" s="197" t="s">
        <v>46</v>
      </c>
      <c r="O298" s="72"/>
      <c r="P298" s="198">
        <f>O298*H298</f>
        <v>0</v>
      </c>
      <c r="Q298" s="198">
        <v>4.0079999999999998E-2</v>
      </c>
      <c r="R298" s="198">
        <f>Q298*H298</f>
        <v>1.138272</v>
      </c>
      <c r="S298" s="198">
        <v>0</v>
      </c>
      <c r="T298" s="199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00" t="s">
        <v>136</v>
      </c>
      <c r="AT298" s="200" t="s">
        <v>132</v>
      </c>
      <c r="AU298" s="200" t="s">
        <v>91</v>
      </c>
      <c r="AY298" s="17" t="s">
        <v>130</v>
      </c>
      <c r="BE298" s="201">
        <f>IF(N298="základní",J298,0)</f>
        <v>0</v>
      </c>
      <c r="BF298" s="201">
        <f>IF(N298="snížená",J298,0)</f>
        <v>0</v>
      </c>
      <c r="BG298" s="201">
        <f>IF(N298="zákl. přenesená",J298,0)</f>
        <v>0</v>
      </c>
      <c r="BH298" s="201">
        <f>IF(N298="sníž. přenesená",J298,0)</f>
        <v>0</v>
      </c>
      <c r="BI298" s="201">
        <f>IF(N298="nulová",J298,0)</f>
        <v>0</v>
      </c>
      <c r="BJ298" s="17" t="s">
        <v>89</v>
      </c>
      <c r="BK298" s="201">
        <f>ROUND(I298*H298,2)</f>
        <v>0</v>
      </c>
      <c r="BL298" s="17" t="s">
        <v>136</v>
      </c>
      <c r="BM298" s="200" t="s">
        <v>356</v>
      </c>
    </row>
    <row r="299" spans="1:65" s="2" customFormat="1" ht="19.5">
      <c r="A299" s="34"/>
      <c r="B299" s="35"/>
      <c r="C299" s="36"/>
      <c r="D299" s="202" t="s">
        <v>138</v>
      </c>
      <c r="E299" s="36"/>
      <c r="F299" s="203" t="s">
        <v>357</v>
      </c>
      <c r="G299" s="36"/>
      <c r="H299" s="36"/>
      <c r="I299" s="204"/>
      <c r="J299" s="36"/>
      <c r="K299" s="36"/>
      <c r="L299" s="39"/>
      <c r="M299" s="205"/>
      <c r="N299" s="206"/>
      <c r="O299" s="72"/>
      <c r="P299" s="72"/>
      <c r="Q299" s="72"/>
      <c r="R299" s="72"/>
      <c r="S299" s="72"/>
      <c r="T299" s="73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138</v>
      </c>
      <c r="AU299" s="17" t="s">
        <v>91</v>
      </c>
    </row>
    <row r="300" spans="1:65" s="2" customFormat="1" ht="11.25">
      <c r="A300" s="34"/>
      <c r="B300" s="35"/>
      <c r="C300" s="36"/>
      <c r="D300" s="207" t="s">
        <v>140</v>
      </c>
      <c r="E300" s="36"/>
      <c r="F300" s="208" t="s">
        <v>358</v>
      </c>
      <c r="G300" s="36"/>
      <c r="H300" s="36"/>
      <c r="I300" s="204"/>
      <c r="J300" s="36"/>
      <c r="K300" s="36"/>
      <c r="L300" s="39"/>
      <c r="M300" s="205"/>
      <c r="N300" s="206"/>
      <c r="O300" s="72"/>
      <c r="P300" s="72"/>
      <c r="Q300" s="72"/>
      <c r="R300" s="72"/>
      <c r="S300" s="72"/>
      <c r="T300" s="73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140</v>
      </c>
      <c r="AU300" s="17" t="s">
        <v>91</v>
      </c>
    </row>
    <row r="301" spans="1:65" s="2" customFormat="1" ht="19.5">
      <c r="A301" s="34"/>
      <c r="B301" s="35"/>
      <c r="C301" s="36"/>
      <c r="D301" s="202" t="s">
        <v>206</v>
      </c>
      <c r="E301" s="36"/>
      <c r="F301" s="252" t="s">
        <v>359</v>
      </c>
      <c r="G301" s="36"/>
      <c r="H301" s="36"/>
      <c r="I301" s="204"/>
      <c r="J301" s="36"/>
      <c r="K301" s="36"/>
      <c r="L301" s="39"/>
      <c r="M301" s="205"/>
      <c r="N301" s="206"/>
      <c r="O301" s="72"/>
      <c r="P301" s="72"/>
      <c r="Q301" s="72"/>
      <c r="R301" s="72"/>
      <c r="S301" s="72"/>
      <c r="T301" s="73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206</v>
      </c>
      <c r="AU301" s="17" t="s">
        <v>91</v>
      </c>
    </row>
    <row r="302" spans="1:65" s="13" customFormat="1" ht="11.25">
      <c r="B302" s="209"/>
      <c r="C302" s="210"/>
      <c r="D302" s="202" t="s">
        <v>142</v>
      </c>
      <c r="E302" s="211" t="s">
        <v>1</v>
      </c>
      <c r="F302" s="212" t="s">
        <v>360</v>
      </c>
      <c r="G302" s="210"/>
      <c r="H302" s="211" t="s">
        <v>1</v>
      </c>
      <c r="I302" s="213"/>
      <c r="J302" s="210"/>
      <c r="K302" s="210"/>
      <c r="L302" s="214"/>
      <c r="M302" s="215"/>
      <c r="N302" s="216"/>
      <c r="O302" s="216"/>
      <c r="P302" s="216"/>
      <c r="Q302" s="216"/>
      <c r="R302" s="216"/>
      <c r="S302" s="216"/>
      <c r="T302" s="217"/>
      <c r="AT302" s="218" t="s">
        <v>142</v>
      </c>
      <c r="AU302" s="218" t="s">
        <v>91</v>
      </c>
      <c r="AV302" s="13" t="s">
        <v>89</v>
      </c>
      <c r="AW302" s="13" t="s">
        <v>36</v>
      </c>
      <c r="AX302" s="13" t="s">
        <v>81</v>
      </c>
      <c r="AY302" s="218" t="s">
        <v>130</v>
      </c>
    </row>
    <row r="303" spans="1:65" s="13" customFormat="1" ht="11.25">
      <c r="B303" s="209"/>
      <c r="C303" s="210"/>
      <c r="D303" s="202" t="s">
        <v>142</v>
      </c>
      <c r="E303" s="211" t="s">
        <v>1</v>
      </c>
      <c r="F303" s="212" t="s">
        <v>361</v>
      </c>
      <c r="G303" s="210"/>
      <c r="H303" s="211" t="s">
        <v>1</v>
      </c>
      <c r="I303" s="213"/>
      <c r="J303" s="210"/>
      <c r="K303" s="210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142</v>
      </c>
      <c r="AU303" s="218" t="s">
        <v>91</v>
      </c>
      <c r="AV303" s="13" t="s">
        <v>89</v>
      </c>
      <c r="AW303" s="13" t="s">
        <v>36</v>
      </c>
      <c r="AX303" s="13" t="s">
        <v>81</v>
      </c>
      <c r="AY303" s="218" t="s">
        <v>130</v>
      </c>
    </row>
    <row r="304" spans="1:65" s="14" customFormat="1" ht="11.25">
      <c r="B304" s="219"/>
      <c r="C304" s="220"/>
      <c r="D304" s="202" t="s">
        <v>142</v>
      </c>
      <c r="E304" s="221" t="s">
        <v>1</v>
      </c>
      <c r="F304" s="222" t="s">
        <v>362</v>
      </c>
      <c r="G304" s="220"/>
      <c r="H304" s="223">
        <v>3.3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142</v>
      </c>
      <c r="AU304" s="229" t="s">
        <v>91</v>
      </c>
      <c r="AV304" s="14" t="s">
        <v>91</v>
      </c>
      <c r="AW304" s="14" t="s">
        <v>36</v>
      </c>
      <c r="AX304" s="14" t="s">
        <v>81</v>
      </c>
      <c r="AY304" s="229" t="s">
        <v>130</v>
      </c>
    </row>
    <row r="305" spans="1:65" s="13" customFormat="1" ht="11.25">
      <c r="B305" s="209"/>
      <c r="C305" s="210"/>
      <c r="D305" s="202" t="s">
        <v>142</v>
      </c>
      <c r="E305" s="211" t="s">
        <v>1</v>
      </c>
      <c r="F305" s="212" t="s">
        <v>363</v>
      </c>
      <c r="G305" s="210"/>
      <c r="H305" s="211" t="s">
        <v>1</v>
      </c>
      <c r="I305" s="213"/>
      <c r="J305" s="210"/>
      <c r="K305" s="210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142</v>
      </c>
      <c r="AU305" s="218" t="s">
        <v>91</v>
      </c>
      <c r="AV305" s="13" t="s">
        <v>89</v>
      </c>
      <c r="AW305" s="13" t="s">
        <v>36</v>
      </c>
      <c r="AX305" s="13" t="s">
        <v>81</v>
      </c>
      <c r="AY305" s="218" t="s">
        <v>130</v>
      </c>
    </row>
    <row r="306" spans="1:65" s="14" customFormat="1" ht="11.25">
      <c r="B306" s="219"/>
      <c r="C306" s="220"/>
      <c r="D306" s="202" t="s">
        <v>142</v>
      </c>
      <c r="E306" s="221" t="s">
        <v>1</v>
      </c>
      <c r="F306" s="222" t="s">
        <v>364</v>
      </c>
      <c r="G306" s="220"/>
      <c r="H306" s="223">
        <v>2.6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142</v>
      </c>
      <c r="AU306" s="229" t="s">
        <v>91</v>
      </c>
      <c r="AV306" s="14" t="s">
        <v>91</v>
      </c>
      <c r="AW306" s="14" t="s">
        <v>36</v>
      </c>
      <c r="AX306" s="14" t="s">
        <v>81</v>
      </c>
      <c r="AY306" s="229" t="s">
        <v>130</v>
      </c>
    </row>
    <row r="307" spans="1:65" s="13" customFormat="1" ht="11.25">
      <c r="B307" s="209"/>
      <c r="C307" s="210"/>
      <c r="D307" s="202" t="s">
        <v>142</v>
      </c>
      <c r="E307" s="211" t="s">
        <v>1</v>
      </c>
      <c r="F307" s="212" t="s">
        <v>365</v>
      </c>
      <c r="G307" s="210"/>
      <c r="H307" s="211" t="s">
        <v>1</v>
      </c>
      <c r="I307" s="213"/>
      <c r="J307" s="210"/>
      <c r="K307" s="210"/>
      <c r="L307" s="214"/>
      <c r="M307" s="215"/>
      <c r="N307" s="216"/>
      <c r="O307" s="216"/>
      <c r="P307" s="216"/>
      <c r="Q307" s="216"/>
      <c r="R307" s="216"/>
      <c r="S307" s="216"/>
      <c r="T307" s="217"/>
      <c r="AT307" s="218" t="s">
        <v>142</v>
      </c>
      <c r="AU307" s="218" t="s">
        <v>91</v>
      </c>
      <c r="AV307" s="13" t="s">
        <v>89</v>
      </c>
      <c r="AW307" s="13" t="s">
        <v>36</v>
      </c>
      <c r="AX307" s="13" t="s">
        <v>81</v>
      </c>
      <c r="AY307" s="218" t="s">
        <v>130</v>
      </c>
    </row>
    <row r="308" spans="1:65" s="14" customFormat="1" ht="11.25">
      <c r="B308" s="219"/>
      <c r="C308" s="220"/>
      <c r="D308" s="202" t="s">
        <v>142</v>
      </c>
      <c r="E308" s="221" t="s">
        <v>1</v>
      </c>
      <c r="F308" s="222" t="s">
        <v>366</v>
      </c>
      <c r="G308" s="220"/>
      <c r="H308" s="223">
        <v>13.3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142</v>
      </c>
      <c r="AU308" s="229" t="s">
        <v>91</v>
      </c>
      <c r="AV308" s="14" t="s">
        <v>91</v>
      </c>
      <c r="AW308" s="14" t="s">
        <v>36</v>
      </c>
      <c r="AX308" s="14" t="s">
        <v>81</v>
      </c>
      <c r="AY308" s="229" t="s">
        <v>130</v>
      </c>
    </row>
    <row r="309" spans="1:65" s="13" customFormat="1" ht="11.25">
      <c r="B309" s="209"/>
      <c r="C309" s="210"/>
      <c r="D309" s="202" t="s">
        <v>142</v>
      </c>
      <c r="E309" s="211" t="s">
        <v>1</v>
      </c>
      <c r="F309" s="212" t="s">
        <v>367</v>
      </c>
      <c r="G309" s="210"/>
      <c r="H309" s="211" t="s">
        <v>1</v>
      </c>
      <c r="I309" s="213"/>
      <c r="J309" s="210"/>
      <c r="K309" s="210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142</v>
      </c>
      <c r="AU309" s="218" t="s">
        <v>91</v>
      </c>
      <c r="AV309" s="13" t="s">
        <v>89</v>
      </c>
      <c r="AW309" s="13" t="s">
        <v>36</v>
      </c>
      <c r="AX309" s="13" t="s">
        <v>81</v>
      </c>
      <c r="AY309" s="218" t="s">
        <v>130</v>
      </c>
    </row>
    <row r="310" spans="1:65" s="14" customFormat="1" ht="11.25">
      <c r="B310" s="219"/>
      <c r="C310" s="220"/>
      <c r="D310" s="202" t="s">
        <v>142</v>
      </c>
      <c r="E310" s="221" t="s">
        <v>1</v>
      </c>
      <c r="F310" s="222" t="s">
        <v>368</v>
      </c>
      <c r="G310" s="220"/>
      <c r="H310" s="223">
        <v>9.1999999999999993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AT310" s="229" t="s">
        <v>142</v>
      </c>
      <c r="AU310" s="229" t="s">
        <v>91</v>
      </c>
      <c r="AV310" s="14" t="s">
        <v>91</v>
      </c>
      <c r="AW310" s="14" t="s">
        <v>36</v>
      </c>
      <c r="AX310" s="14" t="s">
        <v>81</v>
      </c>
      <c r="AY310" s="229" t="s">
        <v>130</v>
      </c>
    </row>
    <row r="311" spans="1:65" s="15" customFormat="1" ht="11.25">
      <c r="B311" s="230"/>
      <c r="C311" s="231"/>
      <c r="D311" s="202" t="s">
        <v>142</v>
      </c>
      <c r="E311" s="232" t="s">
        <v>1</v>
      </c>
      <c r="F311" s="233" t="s">
        <v>145</v>
      </c>
      <c r="G311" s="231"/>
      <c r="H311" s="234">
        <v>28.4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AT311" s="240" t="s">
        <v>142</v>
      </c>
      <c r="AU311" s="240" t="s">
        <v>91</v>
      </c>
      <c r="AV311" s="15" t="s">
        <v>136</v>
      </c>
      <c r="AW311" s="15" t="s">
        <v>36</v>
      </c>
      <c r="AX311" s="15" t="s">
        <v>89</v>
      </c>
      <c r="AY311" s="240" t="s">
        <v>130</v>
      </c>
    </row>
    <row r="312" spans="1:65" s="2" customFormat="1" ht="16.5" customHeight="1">
      <c r="A312" s="34"/>
      <c r="B312" s="35"/>
      <c r="C312" s="241" t="s">
        <v>253</v>
      </c>
      <c r="D312" s="241" t="s">
        <v>160</v>
      </c>
      <c r="E312" s="242" t="s">
        <v>369</v>
      </c>
      <c r="F312" s="243" t="s">
        <v>370</v>
      </c>
      <c r="G312" s="244" t="s">
        <v>258</v>
      </c>
      <c r="H312" s="245">
        <v>56</v>
      </c>
      <c r="I312" s="246"/>
      <c r="J312" s="247">
        <f>ROUND(I312*H312,2)</f>
        <v>0</v>
      </c>
      <c r="K312" s="248"/>
      <c r="L312" s="249"/>
      <c r="M312" s="250" t="s">
        <v>1</v>
      </c>
      <c r="N312" s="251" t="s">
        <v>46</v>
      </c>
      <c r="O312" s="72"/>
      <c r="P312" s="198">
        <f>O312*H312</f>
        <v>0</v>
      </c>
      <c r="Q312" s="198">
        <v>5.7000000000000002E-2</v>
      </c>
      <c r="R312" s="198">
        <f>Q312*H312</f>
        <v>3.1920000000000002</v>
      </c>
      <c r="S312" s="198">
        <v>0</v>
      </c>
      <c r="T312" s="199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0" t="s">
        <v>163</v>
      </c>
      <c r="AT312" s="200" t="s">
        <v>160</v>
      </c>
      <c r="AU312" s="200" t="s">
        <v>91</v>
      </c>
      <c r="AY312" s="17" t="s">
        <v>130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17" t="s">
        <v>89</v>
      </c>
      <c r="BK312" s="201">
        <f>ROUND(I312*H312,2)</f>
        <v>0</v>
      </c>
      <c r="BL312" s="17" t="s">
        <v>136</v>
      </c>
      <c r="BM312" s="200" t="s">
        <v>371</v>
      </c>
    </row>
    <row r="313" spans="1:65" s="2" customFormat="1" ht="11.25">
      <c r="A313" s="34"/>
      <c r="B313" s="35"/>
      <c r="C313" s="36"/>
      <c r="D313" s="202" t="s">
        <v>138</v>
      </c>
      <c r="E313" s="36"/>
      <c r="F313" s="203" t="s">
        <v>370</v>
      </c>
      <c r="G313" s="36"/>
      <c r="H313" s="36"/>
      <c r="I313" s="204"/>
      <c r="J313" s="36"/>
      <c r="K313" s="36"/>
      <c r="L313" s="39"/>
      <c r="M313" s="205"/>
      <c r="N313" s="206"/>
      <c r="O313" s="72"/>
      <c r="P313" s="72"/>
      <c r="Q313" s="72"/>
      <c r="R313" s="72"/>
      <c r="S313" s="72"/>
      <c r="T313" s="73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138</v>
      </c>
      <c r="AU313" s="17" t="s">
        <v>91</v>
      </c>
    </row>
    <row r="314" spans="1:65" s="2" customFormat="1" ht="19.5">
      <c r="A314" s="34"/>
      <c r="B314" s="35"/>
      <c r="C314" s="36"/>
      <c r="D314" s="202" t="s">
        <v>206</v>
      </c>
      <c r="E314" s="36"/>
      <c r="F314" s="252" t="s">
        <v>372</v>
      </c>
      <c r="G314" s="36"/>
      <c r="H314" s="36"/>
      <c r="I314" s="204"/>
      <c r="J314" s="36"/>
      <c r="K314" s="36"/>
      <c r="L314" s="39"/>
      <c r="M314" s="205"/>
      <c r="N314" s="206"/>
      <c r="O314" s="72"/>
      <c r="P314" s="72"/>
      <c r="Q314" s="72"/>
      <c r="R314" s="72"/>
      <c r="S314" s="72"/>
      <c r="T314" s="73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206</v>
      </c>
      <c r="AU314" s="17" t="s">
        <v>91</v>
      </c>
    </row>
    <row r="315" spans="1:65" s="13" customFormat="1" ht="11.25">
      <c r="B315" s="209"/>
      <c r="C315" s="210"/>
      <c r="D315" s="202" t="s">
        <v>142</v>
      </c>
      <c r="E315" s="211" t="s">
        <v>1</v>
      </c>
      <c r="F315" s="212" t="s">
        <v>373</v>
      </c>
      <c r="G315" s="210"/>
      <c r="H315" s="211" t="s">
        <v>1</v>
      </c>
      <c r="I315" s="213"/>
      <c r="J315" s="210"/>
      <c r="K315" s="210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142</v>
      </c>
      <c r="AU315" s="218" t="s">
        <v>91</v>
      </c>
      <c r="AV315" s="13" t="s">
        <v>89</v>
      </c>
      <c r="AW315" s="13" t="s">
        <v>36</v>
      </c>
      <c r="AX315" s="13" t="s">
        <v>81</v>
      </c>
      <c r="AY315" s="218" t="s">
        <v>130</v>
      </c>
    </row>
    <row r="316" spans="1:65" s="14" customFormat="1" ht="11.25">
      <c r="B316" s="219"/>
      <c r="C316" s="220"/>
      <c r="D316" s="202" t="s">
        <v>142</v>
      </c>
      <c r="E316" s="221" t="s">
        <v>1</v>
      </c>
      <c r="F316" s="222" t="s">
        <v>307</v>
      </c>
      <c r="G316" s="220"/>
      <c r="H316" s="223">
        <v>56</v>
      </c>
      <c r="I316" s="224"/>
      <c r="J316" s="220"/>
      <c r="K316" s="220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142</v>
      </c>
      <c r="AU316" s="229" t="s">
        <v>91</v>
      </c>
      <c r="AV316" s="14" t="s">
        <v>91</v>
      </c>
      <c r="AW316" s="14" t="s">
        <v>36</v>
      </c>
      <c r="AX316" s="14" t="s">
        <v>81</v>
      </c>
      <c r="AY316" s="229" t="s">
        <v>130</v>
      </c>
    </row>
    <row r="317" spans="1:65" s="15" customFormat="1" ht="11.25">
      <c r="B317" s="230"/>
      <c r="C317" s="231"/>
      <c r="D317" s="202" t="s">
        <v>142</v>
      </c>
      <c r="E317" s="232" t="s">
        <v>1</v>
      </c>
      <c r="F317" s="233" t="s">
        <v>145</v>
      </c>
      <c r="G317" s="231"/>
      <c r="H317" s="234">
        <v>56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AT317" s="240" t="s">
        <v>142</v>
      </c>
      <c r="AU317" s="240" t="s">
        <v>91</v>
      </c>
      <c r="AV317" s="15" t="s">
        <v>136</v>
      </c>
      <c r="AW317" s="15" t="s">
        <v>36</v>
      </c>
      <c r="AX317" s="15" t="s">
        <v>89</v>
      </c>
      <c r="AY317" s="240" t="s">
        <v>130</v>
      </c>
    </row>
    <row r="318" spans="1:65" s="12" customFormat="1" ht="22.9" customHeight="1">
      <c r="B318" s="172"/>
      <c r="C318" s="173"/>
      <c r="D318" s="174" t="s">
        <v>80</v>
      </c>
      <c r="E318" s="186" t="s">
        <v>155</v>
      </c>
      <c r="F318" s="186" t="s">
        <v>374</v>
      </c>
      <c r="G318" s="173"/>
      <c r="H318" s="173"/>
      <c r="I318" s="176"/>
      <c r="J318" s="187">
        <f>BK318</f>
        <v>0</v>
      </c>
      <c r="K318" s="173"/>
      <c r="L318" s="178"/>
      <c r="M318" s="179"/>
      <c r="N318" s="180"/>
      <c r="O318" s="180"/>
      <c r="P318" s="181">
        <f>SUM(P319:P324)</f>
        <v>0</v>
      </c>
      <c r="Q318" s="180"/>
      <c r="R318" s="181">
        <f>SUM(R319:R324)</f>
        <v>0.30630600000000002</v>
      </c>
      <c r="S318" s="180"/>
      <c r="T318" s="182">
        <f>SUM(T319:T324)</f>
        <v>0</v>
      </c>
      <c r="AR318" s="183" t="s">
        <v>89</v>
      </c>
      <c r="AT318" s="184" t="s">
        <v>80</v>
      </c>
      <c r="AU318" s="184" t="s">
        <v>89</v>
      </c>
      <c r="AY318" s="183" t="s">
        <v>130</v>
      </c>
      <c r="BK318" s="185">
        <f>SUM(BK319:BK324)</f>
        <v>0</v>
      </c>
    </row>
    <row r="319" spans="1:65" s="2" customFormat="1" ht="16.5" customHeight="1">
      <c r="A319" s="34"/>
      <c r="B319" s="35"/>
      <c r="C319" s="188" t="s">
        <v>375</v>
      </c>
      <c r="D319" s="188" t="s">
        <v>132</v>
      </c>
      <c r="E319" s="189" t="s">
        <v>376</v>
      </c>
      <c r="F319" s="190" t="s">
        <v>377</v>
      </c>
      <c r="G319" s="191" t="s">
        <v>135</v>
      </c>
      <c r="H319" s="192">
        <v>27.3</v>
      </c>
      <c r="I319" s="193"/>
      <c r="J319" s="194">
        <f>ROUND(I319*H319,2)</f>
        <v>0</v>
      </c>
      <c r="K319" s="195"/>
      <c r="L319" s="39"/>
      <c r="M319" s="196" t="s">
        <v>1</v>
      </c>
      <c r="N319" s="197" t="s">
        <v>46</v>
      </c>
      <c r="O319" s="72"/>
      <c r="P319" s="198">
        <f>O319*H319</f>
        <v>0</v>
      </c>
      <c r="Q319" s="198">
        <v>1.1220000000000001E-2</v>
      </c>
      <c r="R319" s="198">
        <f>Q319*H319</f>
        <v>0.30630600000000002</v>
      </c>
      <c r="S319" s="198">
        <v>0</v>
      </c>
      <c r="T319" s="199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00" t="s">
        <v>136</v>
      </c>
      <c r="AT319" s="200" t="s">
        <v>132</v>
      </c>
      <c r="AU319" s="200" t="s">
        <v>91</v>
      </c>
      <c r="AY319" s="17" t="s">
        <v>130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17" t="s">
        <v>89</v>
      </c>
      <c r="BK319" s="201">
        <f>ROUND(I319*H319,2)</f>
        <v>0</v>
      </c>
      <c r="BL319" s="17" t="s">
        <v>136</v>
      </c>
      <c r="BM319" s="200" t="s">
        <v>378</v>
      </c>
    </row>
    <row r="320" spans="1:65" s="2" customFormat="1" ht="19.5">
      <c r="A320" s="34"/>
      <c r="B320" s="35"/>
      <c r="C320" s="36"/>
      <c r="D320" s="202" t="s">
        <v>138</v>
      </c>
      <c r="E320" s="36"/>
      <c r="F320" s="203" t="s">
        <v>379</v>
      </c>
      <c r="G320" s="36"/>
      <c r="H320" s="36"/>
      <c r="I320" s="204"/>
      <c r="J320" s="36"/>
      <c r="K320" s="36"/>
      <c r="L320" s="39"/>
      <c r="M320" s="205"/>
      <c r="N320" s="206"/>
      <c r="O320" s="72"/>
      <c r="P320" s="72"/>
      <c r="Q320" s="72"/>
      <c r="R320" s="72"/>
      <c r="S320" s="72"/>
      <c r="T320" s="73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138</v>
      </c>
      <c r="AU320" s="17" t="s">
        <v>91</v>
      </c>
    </row>
    <row r="321" spans="1:65" s="2" customFormat="1" ht="11.25">
      <c r="A321" s="34"/>
      <c r="B321" s="35"/>
      <c r="C321" s="36"/>
      <c r="D321" s="207" t="s">
        <v>140</v>
      </c>
      <c r="E321" s="36"/>
      <c r="F321" s="208" t="s">
        <v>380</v>
      </c>
      <c r="G321" s="36"/>
      <c r="H321" s="36"/>
      <c r="I321" s="204"/>
      <c r="J321" s="36"/>
      <c r="K321" s="36"/>
      <c r="L321" s="39"/>
      <c r="M321" s="205"/>
      <c r="N321" s="206"/>
      <c r="O321" s="72"/>
      <c r="P321" s="72"/>
      <c r="Q321" s="72"/>
      <c r="R321" s="72"/>
      <c r="S321" s="72"/>
      <c r="T321" s="73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140</v>
      </c>
      <c r="AU321" s="17" t="s">
        <v>91</v>
      </c>
    </row>
    <row r="322" spans="1:65" s="13" customFormat="1" ht="11.25">
      <c r="B322" s="209"/>
      <c r="C322" s="210"/>
      <c r="D322" s="202" t="s">
        <v>142</v>
      </c>
      <c r="E322" s="211" t="s">
        <v>1</v>
      </c>
      <c r="F322" s="212" t="s">
        <v>381</v>
      </c>
      <c r="G322" s="210"/>
      <c r="H322" s="211" t="s">
        <v>1</v>
      </c>
      <c r="I322" s="213"/>
      <c r="J322" s="210"/>
      <c r="K322" s="210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142</v>
      </c>
      <c r="AU322" s="218" t="s">
        <v>91</v>
      </c>
      <c r="AV322" s="13" t="s">
        <v>89</v>
      </c>
      <c r="AW322" s="13" t="s">
        <v>36</v>
      </c>
      <c r="AX322" s="13" t="s">
        <v>81</v>
      </c>
      <c r="AY322" s="218" t="s">
        <v>130</v>
      </c>
    </row>
    <row r="323" spans="1:65" s="14" customFormat="1" ht="11.25">
      <c r="B323" s="219"/>
      <c r="C323" s="220"/>
      <c r="D323" s="202" t="s">
        <v>142</v>
      </c>
      <c r="E323" s="221" t="s">
        <v>1</v>
      </c>
      <c r="F323" s="222" t="s">
        <v>382</v>
      </c>
      <c r="G323" s="220"/>
      <c r="H323" s="223">
        <v>27.3</v>
      </c>
      <c r="I323" s="224"/>
      <c r="J323" s="220"/>
      <c r="K323" s="220"/>
      <c r="L323" s="225"/>
      <c r="M323" s="226"/>
      <c r="N323" s="227"/>
      <c r="O323" s="227"/>
      <c r="P323" s="227"/>
      <c r="Q323" s="227"/>
      <c r="R323" s="227"/>
      <c r="S323" s="227"/>
      <c r="T323" s="228"/>
      <c r="AT323" s="229" t="s">
        <v>142</v>
      </c>
      <c r="AU323" s="229" t="s">
        <v>91</v>
      </c>
      <c r="AV323" s="14" t="s">
        <v>91</v>
      </c>
      <c r="AW323" s="14" t="s">
        <v>36</v>
      </c>
      <c r="AX323" s="14" t="s">
        <v>81</v>
      </c>
      <c r="AY323" s="229" t="s">
        <v>130</v>
      </c>
    </row>
    <row r="324" spans="1:65" s="15" customFormat="1" ht="11.25">
      <c r="B324" s="230"/>
      <c r="C324" s="231"/>
      <c r="D324" s="202" t="s">
        <v>142</v>
      </c>
      <c r="E324" s="232" t="s">
        <v>1</v>
      </c>
      <c r="F324" s="233" t="s">
        <v>145</v>
      </c>
      <c r="G324" s="231"/>
      <c r="H324" s="234">
        <v>27.3</v>
      </c>
      <c r="I324" s="235"/>
      <c r="J324" s="231"/>
      <c r="K324" s="231"/>
      <c r="L324" s="236"/>
      <c r="M324" s="237"/>
      <c r="N324" s="238"/>
      <c r="O324" s="238"/>
      <c r="P324" s="238"/>
      <c r="Q324" s="238"/>
      <c r="R324" s="238"/>
      <c r="S324" s="238"/>
      <c r="T324" s="239"/>
      <c r="AT324" s="240" t="s">
        <v>142</v>
      </c>
      <c r="AU324" s="240" t="s">
        <v>91</v>
      </c>
      <c r="AV324" s="15" t="s">
        <v>136</v>
      </c>
      <c r="AW324" s="15" t="s">
        <v>36</v>
      </c>
      <c r="AX324" s="15" t="s">
        <v>89</v>
      </c>
      <c r="AY324" s="240" t="s">
        <v>130</v>
      </c>
    </row>
    <row r="325" spans="1:65" s="12" customFormat="1" ht="22.9" customHeight="1">
      <c r="B325" s="172"/>
      <c r="C325" s="173"/>
      <c r="D325" s="174" t="s">
        <v>80</v>
      </c>
      <c r="E325" s="186" t="s">
        <v>194</v>
      </c>
      <c r="F325" s="186" t="s">
        <v>383</v>
      </c>
      <c r="G325" s="173"/>
      <c r="H325" s="173"/>
      <c r="I325" s="176"/>
      <c r="J325" s="187">
        <f>BK325</f>
        <v>0</v>
      </c>
      <c r="K325" s="173"/>
      <c r="L325" s="178"/>
      <c r="M325" s="179"/>
      <c r="N325" s="180"/>
      <c r="O325" s="180"/>
      <c r="P325" s="181">
        <f>SUM(P326:P337)</f>
        <v>0</v>
      </c>
      <c r="Q325" s="180"/>
      <c r="R325" s="181">
        <f>SUM(R326:R337)</f>
        <v>0</v>
      </c>
      <c r="S325" s="180"/>
      <c r="T325" s="182">
        <f>SUM(T326:T337)</f>
        <v>0.30030000000000001</v>
      </c>
      <c r="AR325" s="183" t="s">
        <v>89</v>
      </c>
      <c r="AT325" s="184" t="s">
        <v>80</v>
      </c>
      <c r="AU325" s="184" t="s">
        <v>89</v>
      </c>
      <c r="AY325" s="183" t="s">
        <v>130</v>
      </c>
      <c r="BK325" s="185">
        <f>SUM(BK326:BK337)</f>
        <v>0</v>
      </c>
    </row>
    <row r="326" spans="1:65" s="2" customFormat="1" ht="16.5" customHeight="1">
      <c r="A326" s="34"/>
      <c r="B326" s="35"/>
      <c r="C326" s="188" t="s">
        <v>259</v>
      </c>
      <c r="D326" s="188" t="s">
        <v>132</v>
      </c>
      <c r="E326" s="189" t="s">
        <v>384</v>
      </c>
      <c r="F326" s="190" t="s">
        <v>385</v>
      </c>
      <c r="G326" s="191" t="s">
        <v>135</v>
      </c>
      <c r="H326" s="192">
        <v>27.3</v>
      </c>
      <c r="I326" s="193"/>
      <c r="J326" s="194">
        <f>ROUND(I326*H326,2)</f>
        <v>0</v>
      </c>
      <c r="K326" s="195"/>
      <c r="L326" s="39"/>
      <c r="M326" s="196" t="s">
        <v>1</v>
      </c>
      <c r="N326" s="197" t="s">
        <v>46</v>
      </c>
      <c r="O326" s="72"/>
      <c r="P326" s="198">
        <f>O326*H326</f>
        <v>0</v>
      </c>
      <c r="Q326" s="198">
        <v>0</v>
      </c>
      <c r="R326" s="198">
        <f>Q326*H326</f>
        <v>0</v>
      </c>
      <c r="S326" s="198">
        <v>1.0999999999999999E-2</v>
      </c>
      <c r="T326" s="199">
        <f>S326*H326</f>
        <v>0.30030000000000001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00" t="s">
        <v>136</v>
      </c>
      <c r="AT326" s="200" t="s">
        <v>132</v>
      </c>
      <c r="AU326" s="200" t="s">
        <v>91</v>
      </c>
      <c r="AY326" s="17" t="s">
        <v>130</v>
      </c>
      <c r="BE326" s="201">
        <f>IF(N326="základní",J326,0)</f>
        <v>0</v>
      </c>
      <c r="BF326" s="201">
        <f>IF(N326="snížená",J326,0)</f>
        <v>0</v>
      </c>
      <c r="BG326" s="201">
        <f>IF(N326="zákl. přenesená",J326,0)</f>
        <v>0</v>
      </c>
      <c r="BH326" s="201">
        <f>IF(N326="sníž. přenesená",J326,0)</f>
        <v>0</v>
      </c>
      <c r="BI326" s="201">
        <f>IF(N326="nulová",J326,0)</f>
        <v>0</v>
      </c>
      <c r="BJ326" s="17" t="s">
        <v>89</v>
      </c>
      <c r="BK326" s="201">
        <f>ROUND(I326*H326,2)</f>
        <v>0</v>
      </c>
      <c r="BL326" s="17" t="s">
        <v>136</v>
      </c>
      <c r="BM326" s="200" t="s">
        <v>386</v>
      </c>
    </row>
    <row r="327" spans="1:65" s="2" customFormat="1" ht="19.5">
      <c r="A327" s="34"/>
      <c r="B327" s="35"/>
      <c r="C327" s="36"/>
      <c r="D327" s="202" t="s">
        <v>138</v>
      </c>
      <c r="E327" s="36"/>
      <c r="F327" s="203" t="s">
        <v>387</v>
      </c>
      <c r="G327" s="36"/>
      <c r="H327" s="36"/>
      <c r="I327" s="204"/>
      <c r="J327" s="36"/>
      <c r="K327" s="36"/>
      <c r="L327" s="39"/>
      <c r="M327" s="205"/>
      <c r="N327" s="206"/>
      <c r="O327" s="72"/>
      <c r="P327" s="72"/>
      <c r="Q327" s="72"/>
      <c r="R327" s="72"/>
      <c r="S327" s="72"/>
      <c r="T327" s="73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138</v>
      </c>
      <c r="AU327" s="17" t="s">
        <v>91</v>
      </c>
    </row>
    <row r="328" spans="1:65" s="2" customFormat="1" ht="11.25">
      <c r="A328" s="34"/>
      <c r="B328" s="35"/>
      <c r="C328" s="36"/>
      <c r="D328" s="207" t="s">
        <v>140</v>
      </c>
      <c r="E328" s="36"/>
      <c r="F328" s="208" t="s">
        <v>388</v>
      </c>
      <c r="G328" s="36"/>
      <c r="H328" s="36"/>
      <c r="I328" s="204"/>
      <c r="J328" s="36"/>
      <c r="K328" s="36"/>
      <c r="L328" s="39"/>
      <c r="M328" s="205"/>
      <c r="N328" s="206"/>
      <c r="O328" s="72"/>
      <c r="P328" s="72"/>
      <c r="Q328" s="72"/>
      <c r="R328" s="72"/>
      <c r="S328" s="72"/>
      <c r="T328" s="73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140</v>
      </c>
      <c r="AU328" s="17" t="s">
        <v>91</v>
      </c>
    </row>
    <row r="329" spans="1:65" s="13" customFormat="1" ht="11.25">
      <c r="B329" s="209"/>
      <c r="C329" s="210"/>
      <c r="D329" s="202" t="s">
        <v>142</v>
      </c>
      <c r="E329" s="211" t="s">
        <v>1</v>
      </c>
      <c r="F329" s="212" t="s">
        <v>381</v>
      </c>
      <c r="G329" s="210"/>
      <c r="H329" s="211" t="s">
        <v>1</v>
      </c>
      <c r="I329" s="213"/>
      <c r="J329" s="210"/>
      <c r="K329" s="210"/>
      <c r="L329" s="214"/>
      <c r="M329" s="215"/>
      <c r="N329" s="216"/>
      <c r="O329" s="216"/>
      <c r="P329" s="216"/>
      <c r="Q329" s="216"/>
      <c r="R329" s="216"/>
      <c r="S329" s="216"/>
      <c r="T329" s="217"/>
      <c r="AT329" s="218" t="s">
        <v>142</v>
      </c>
      <c r="AU329" s="218" t="s">
        <v>91</v>
      </c>
      <c r="AV329" s="13" t="s">
        <v>89</v>
      </c>
      <c r="AW329" s="13" t="s">
        <v>36</v>
      </c>
      <c r="AX329" s="13" t="s">
        <v>81</v>
      </c>
      <c r="AY329" s="218" t="s">
        <v>130</v>
      </c>
    </row>
    <row r="330" spans="1:65" s="14" customFormat="1" ht="11.25">
      <c r="B330" s="219"/>
      <c r="C330" s="220"/>
      <c r="D330" s="202" t="s">
        <v>142</v>
      </c>
      <c r="E330" s="221" t="s">
        <v>1</v>
      </c>
      <c r="F330" s="222" t="s">
        <v>382</v>
      </c>
      <c r="G330" s="220"/>
      <c r="H330" s="223">
        <v>27.3</v>
      </c>
      <c r="I330" s="224"/>
      <c r="J330" s="220"/>
      <c r="K330" s="220"/>
      <c r="L330" s="225"/>
      <c r="M330" s="226"/>
      <c r="N330" s="227"/>
      <c r="O330" s="227"/>
      <c r="P330" s="227"/>
      <c r="Q330" s="227"/>
      <c r="R330" s="227"/>
      <c r="S330" s="227"/>
      <c r="T330" s="228"/>
      <c r="AT330" s="229" t="s">
        <v>142</v>
      </c>
      <c r="AU330" s="229" t="s">
        <v>91</v>
      </c>
      <c r="AV330" s="14" t="s">
        <v>91</v>
      </c>
      <c r="AW330" s="14" t="s">
        <v>36</v>
      </c>
      <c r="AX330" s="14" t="s">
        <v>81</v>
      </c>
      <c r="AY330" s="229" t="s">
        <v>130</v>
      </c>
    </row>
    <row r="331" spans="1:65" s="15" customFormat="1" ht="11.25">
      <c r="B331" s="230"/>
      <c r="C331" s="231"/>
      <c r="D331" s="202" t="s">
        <v>142</v>
      </c>
      <c r="E331" s="232" t="s">
        <v>1</v>
      </c>
      <c r="F331" s="233" t="s">
        <v>145</v>
      </c>
      <c r="G331" s="231"/>
      <c r="H331" s="234">
        <v>27.3</v>
      </c>
      <c r="I331" s="235"/>
      <c r="J331" s="231"/>
      <c r="K331" s="231"/>
      <c r="L331" s="236"/>
      <c r="M331" s="237"/>
      <c r="N331" s="238"/>
      <c r="O331" s="238"/>
      <c r="P331" s="238"/>
      <c r="Q331" s="238"/>
      <c r="R331" s="238"/>
      <c r="S331" s="238"/>
      <c r="T331" s="239"/>
      <c r="AT331" s="240" t="s">
        <v>142</v>
      </c>
      <c r="AU331" s="240" t="s">
        <v>91</v>
      </c>
      <c r="AV331" s="15" t="s">
        <v>136</v>
      </c>
      <c r="AW331" s="15" t="s">
        <v>36</v>
      </c>
      <c r="AX331" s="15" t="s">
        <v>89</v>
      </c>
      <c r="AY331" s="240" t="s">
        <v>130</v>
      </c>
    </row>
    <row r="332" spans="1:65" s="2" customFormat="1" ht="16.5" customHeight="1">
      <c r="A332" s="34"/>
      <c r="B332" s="35"/>
      <c r="C332" s="188" t="s">
        <v>389</v>
      </c>
      <c r="D332" s="188" t="s">
        <v>132</v>
      </c>
      <c r="E332" s="189" t="s">
        <v>390</v>
      </c>
      <c r="F332" s="190" t="s">
        <v>391</v>
      </c>
      <c r="G332" s="191" t="s">
        <v>135</v>
      </c>
      <c r="H332" s="192">
        <v>27.3</v>
      </c>
      <c r="I332" s="193"/>
      <c r="J332" s="194">
        <f>ROUND(I332*H332,2)</f>
        <v>0</v>
      </c>
      <c r="K332" s="195"/>
      <c r="L332" s="39"/>
      <c r="M332" s="196" t="s">
        <v>1</v>
      </c>
      <c r="N332" s="197" t="s">
        <v>46</v>
      </c>
      <c r="O332" s="72"/>
      <c r="P332" s="198">
        <f>O332*H332</f>
        <v>0</v>
      </c>
      <c r="Q332" s="198">
        <v>0</v>
      </c>
      <c r="R332" s="198">
        <f>Q332*H332</f>
        <v>0</v>
      </c>
      <c r="S332" s="198">
        <v>0</v>
      </c>
      <c r="T332" s="199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00" t="s">
        <v>136</v>
      </c>
      <c r="AT332" s="200" t="s">
        <v>132</v>
      </c>
      <c r="AU332" s="200" t="s">
        <v>91</v>
      </c>
      <c r="AY332" s="17" t="s">
        <v>130</v>
      </c>
      <c r="BE332" s="201">
        <f>IF(N332="základní",J332,0)</f>
        <v>0</v>
      </c>
      <c r="BF332" s="201">
        <f>IF(N332="snížená",J332,0)</f>
        <v>0</v>
      </c>
      <c r="BG332" s="201">
        <f>IF(N332="zákl. přenesená",J332,0)</f>
        <v>0</v>
      </c>
      <c r="BH332" s="201">
        <f>IF(N332="sníž. přenesená",J332,0)</f>
        <v>0</v>
      </c>
      <c r="BI332" s="201">
        <f>IF(N332="nulová",J332,0)</f>
        <v>0</v>
      </c>
      <c r="BJ332" s="17" t="s">
        <v>89</v>
      </c>
      <c r="BK332" s="201">
        <f>ROUND(I332*H332,2)</f>
        <v>0</v>
      </c>
      <c r="BL332" s="17" t="s">
        <v>136</v>
      </c>
      <c r="BM332" s="200" t="s">
        <v>392</v>
      </c>
    </row>
    <row r="333" spans="1:65" s="2" customFormat="1" ht="11.25">
      <c r="A333" s="34"/>
      <c r="B333" s="35"/>
      <c r="C333" s="36"/>
      <c r="D333" s="202" t="s">
        <v>138</v>
      </c>
      <c r="E333" s="36"/>
      <c r="F333" s="203" t="s">
        <v>391</v>
      </c>
      <c r="G333" s="36"/>
      <c r="H333" s="36"/>
      <c r="I333" s="204"/>
      <c r="J333" s="36"/>
      <c r="K333" s="36"/>
      <c r="L333" s="39"/>
      <c r="M333" s="205"/>
      <c r="N333" s="206"/>
      <c r="O333" s="72"/>
      <c r="P333" s="72"/>
      <c r="Q333" s="72"/>
      <c r="R333" s="72"/>
      <c r="S333" s="72"/>
      <c r="T333" s="73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138</v>
      </c>
      <c r="AU333" s="17" t="s">
        <v>91</v>
      </c>
    </row>
    <row r="334" spans="1:65" s="2" customFormat="1" ht="11.25">
      <c r="A334" s="34"/>
      <c r="B334" s="35"/>
      <c r="C334" s="36"/>
      <c r="D334" s="207" t="s">
        <v>140</v>
      </c>
      <c r="E334" s="36"/>
      <c r="F334" s="208" t="s">
        <v>393</v>
      </c>
      <c r="G334" s="36"/>
      <c r="H334" s="36"/>
      <c r="I334" s="204"/>
      <c r="J334" s="36"/>
      <c r="K334" s="36"/>
      <c r="L334" s="39"/>
      <c r="M334" s="205"/>
      <c r="N334" s="206"/>
      <c r="O334" s="72"/>
      <c r="P334" s="72"/>
      <c r="Q334" s="72"/>
      <c r="R334" s="72"/>
      <c r="S334" s="72"/>
      <c r="T334" s="73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140</v>
      </c>
      <c r="AU334" s="17" t="s">
        <v>91</v>
      </c>
    </row>
    <row r="335" spans="1:65" s="13" customFormat="1" ht="11.25">
      <c r="B335" s="209"/>
      <c r="C335" s="210"/>
      <c r="D335" s="202" t="s">
        <v>142</v>
      </c>
      <c r="E335" s="211" t="s">
        <v>1</v>
      </c>
      <c r="F335" s="212" t="s">
        <v>381</v>
      </c>
      <c r="G335" s="210"/>
      <c r="H335" s="211" t="s">
        <v>1</v>
      </c>
      <c r="I335" s="213"/>
      <c r="J335" s="210"/>
      <c r="K335" s="210"/>
      <c r="L335" s="214"/>
      <c r="M335" s="215"/>
      <c r="N335" s="216"/>
      <c r="O335" s="216"/>
      <c r="P335" s="216"/>
      <c r="Q335" s="216"/>
      <c r="R335" s="216"/>
      <c r="S335" s="216"/>
      <c r="T335" s="217"/>
      <c r="AT335" s="218" t="s">
        <v>142</v>
      </c>
      <c r="AU335" s="218" t="s">
        <v>91</v>
      </c>
      <c r="AV335" s="13" t="s">
        <v>89</v>
      </c>
      <c r="AW335" s="13" t="s">
        <v>36</v>
      </c>
      <c r="AX335" s="13" t="s">
        <v>81</v>
      </c>
      <c r="AY335" s="218" t="s">
        <v>130</v>
      </c>
    </row>
    <row r="336" spans="1:65" s="14" customFormat="1" ht="11.25">
      <c r="B336" s="219"/>
      <c r="C336" s="220"/>
      <c r="D336" s="202" t="s">
        <v>142</v>
      </c>
      <c r="E336" s="221" t="s">
        <v>1</v>
      </c>
      <c r="F336" s="222" t="s">
        <v>382</v>
      </c>
      <c r="G336" s="220"/>
      <c r="H336" s="223">
        <v>27.3</v>
      </c>
      <c r="I336" s="224"/>
      <c r="J336" s="220"/>
      <c r="K336" s="220"/>
      <c r="L336" s="225"/>
      <c r="M336" s="226"/>
      <c r="N336" s="227"/>
      <c r="O336" s="227"/>
      <c r="P336" s="227"/>
      <c r="Q336" s="227"/>
      <c r="R336" s="227"/>
      <c r="S336" s="227"/>
      <c r="T336" s="228"/>
      <c r="AT336" s="229" t="s">
        <v>142</v>
      </c>
      <c r="AU336" s="229" t="s">
        <v>91</v>
      </c>
      <c r="AV336" s="14" t="s">
        <v>91</v>
      </c>
      <c r="AW336" s="14" t="s">
        <v>36</v>
      </c>
      <c r="AX336" s="14" t="s">
        <v>81</v>
      </c>
      <c r="AY336" s="229" t="s">
        <v>130</v>
      </c>
    </row>
    <row r="337" spans="1:65" s="15" customFormat="1" ht="11.25">
      <c r="B337" s="230"/>
      <c r="C337" s="231"/>
      <c r="D337" s="202" t="s">
        <v>142</v>
      </c>
      <c r="E337" s="232" t="s">
        <v>1</v>
      </c>
      <c r="F337" s="233" t="s">
        <v>145</v>
      </c>
      <c r="G337" s="231"/>
      <c r="H337" s="234">
        <v>27.3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AT337" s="240" t="s">
        <v>142</v>
      </c>
      <c r="AU337" s="240" t="s">
        <v>91</v>
      </c>
      <c r="AV337" s="15" t="s">
        <v>136</v>
      </c>
      <c r="AW337" s="15" t="s">
        <v>36</v>
      </c>
      <c r="AX337" s="15" t="s">
        <v>89</v>
      </c>
      <c r="AY337" s="240" t="s">
        <v>130</v>
      </c>
    </row>
    <row r="338" spans="1:65" s="12" customFormat="1" ht="22.9" customHeight="1">
      <c r="B338" s="172"/>
      <c r="C338" s="173"/>
      <c r="D338" s="174" t="s">
        <v>80</v>
      </c>
      <c r="E338" s="186" t="s">
        <v>394</v>
      </c>
      <c r="F338" s="186" t="s">
        <v>395</v>
      </c>
      <c r="G338" s="173"/>
      <c r="H338" s="173"/>
      <c r="I338" s="176"/>
      <c r="J338" s="187">
        <f>BK338</f>
        <v>0</v>
      </c>
      <c r="K338" s="173"/>
      <c r="L338" s="178"/>
      <c r="M338" s="179"/>
      <c r="N338" s="180"/>
      <c r="O338" s="180"/>
      <c r="P338" s="181">
        <f>SUM(P339:P348)</f>
        <v>0</v>
      </c>
      <c r="Q338" s="180"/>
      <c r="R338" s="181">
        <f>SUM(R339:R348)</f>
        <v>0</v>
      </c>
      <c r="S338" s="180"/>
      <c r="T338" s="182">
        <f>SUM(T339:T348)</f>
        <v>0</v>
      </c>
      <c r="AR338" s="183" t="s">
        <v>89</v>
      </c>
      <c r="AT338" s="184" t="s">
        <v>80</v>
      </c>
      <c r="AU338" s="184" t="s">
        <v>89</v>
      </c>
      <c r="AY338" s="183" t="s">
        <v>130</v>
      </c>
      <c r="BK338" s="185">
        <f>SUM(BK339:BK348)</f>
        <v>0</v>
      </c>
    </row>
    <row r="339" spans="1:65" s="2" customFormat="1" ht="16.5" customHeight="1">
      <c r="A339" s="34"/>
      <c r="B339" s="35"/>
      <c r="C339" s="188" t="s">
        <v>265</v>
      </c>
      <c r="D339" s="188" t="s">
        <v>132</v>
      </c>
      <c r="E339" s="189" t="s">
        <v>396</v>
      </c>
      <c r="F339" s="190" t="s">
        <v>397</v>
      </c>
      <c r="G339" s="191" t="s">
        <v>223</v>
      </c>
      <c r="H339" s="192">
        <v>0.33300000000000002</v>
      </c>
      <c r="I339" s="193"/>
      <c r="J339" s="194">
        <f>ROUND(I339*H339,2)</f>
        <v>0</v>
      </c>
      <c r="K339" s="195"/>
      <c r="L339" s="39"/>
      <c r="M339" s="196" t="s">
        <v>1</v>
      </c>
      <c r="N339" s="197" t="s">
        <v>46</v>
      </c>
      <c r="O339" s="72"/>
      <c r="P339" s="198">
        <f>O339*H339</f>
        <v>0</v>
      </c>
      <c r="Q339" s="198">
        <v>0</v>
      </c>
      <c r="R339" s="198">
        <f>Q339*H339</f>
        <v>0</v>
      </c>
      <c r="S339" s="198">
        <v>0</v>
      </c>
      <c r="T339" s="199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00" t="s">
        <v>136</v>
      </c>
      <c r="AT339" s="200" t="s">
        <v>132</v>
      </c>
      <c r="AU339" s="200" t="s">
        <v>91</v>
      </c>
      <c r="AY339" s="17" t="s">
        <v>130</v>
      </c>
      <c r="BE339" s="201">
        <f>IF(N339="základní",J339,0)</f>
        <v>0</v>
      </c>
      <c r="BF339" s="201">
        <f>IF(N339="snížená",J339,0)</f>
        <v>0</v>
      </c>
      <c r="BG339" s="201">
        <f>IF(N339="zákl. přenesená",J339,0)</f>
        <v>0</v>
      </c>
      <c r="BH339" s="201">
        <f>IF(N339="sníž. přenesená",J339,0)</f>
        <v>0</v>
      </c>
      <c r="BI339" s="201">
        <f>IF(N339="nulová",J339,0)</f>
        <v>0</v>
      </c>
      <c r="BJ339" s="17" t="s">
        <v>89</v>
      </c>
      <c r="BK339" s="201">
        <f>ROUND(I339*H339,2)</f>
        <v>0</v>
      </c>
      <c r="BL339" s="17" t="s">
        <v>136</v>
      </c>
      <c r="BM339" s="200" t="s">
        <v>398</v>
      </c>
    </row>
    <row r="340" spans="1:65" s="2" customFormat="1" ht="11.25">
      <c r="A340" s="34"/>
      <c r="B340" s="35"/>
      <c r="C340" s="36"/>
      <c r="D340" s="202" t="s">
        <v>138</v>
      </c>
      <c r="E340" s="36"/>
      <c r="F340" s="203" t="s">
        <v>399</v>
      </c>
      <c r="G340" s="36"/>
      <c r="H340" s="36"/>
      <c r="I340" s="204"/>
      <c r="J340" s="36"/>
      <c r="K340" s="36"/>
      <c r="L340" s="39"/>
      <c r="M340" s="205"/>
      <c r="N340" s="206"/>
      <c r="O340" s="72"/>
      <c r="P340" s="72"/>
      <c r="Q340" s="72"/>
      <c r="R340" s="72"/>
      <c r="S340" s="72"/>
      <c r="T340" s="73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138</v>
      </c>
      <c r="AU340" s="17" t="s">
        <v>91</v>
      </c>
    </row>
    <row r="341" spans="1:65" s="2" customFormat="1" ht="11.25">
      <c r="A341" s="34"/>
      <c r="B341" s="35"/>
      <c r="C341" s="36"/>
      <c r="D341" s="207" t="s">
        <v>140</v>
      </c>
      <c r="E341" s="36"/>
      <c r="F341" s="208" t="s">
        <v>400</v>
      </c>
      <c r="G341" s="36"/>
      <c r="H341" s="36"/>
      <c r="I341" s="204"/>
      <c r="J341" s="36"/>
      <c r="K341" s="36"/>
      <c r="L341" s="39"/>
      <c r="M341" s="205"/>
      <c r="N341" s="206"/>
      <c r="O341" s="72"/>
      <c r="P341" s="72"/>
      <c r="Q341" s="72"/>
      <c r="R341" s="72"/>
      <c r="S341" s="72"/>
      <c r="T341" s="73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140</v>
      </c>
      <c r="AU341" s="17" t="s">
        <v>91</v>
      </c>
    </row>
    <row r="342" spans="1:65" s="14" customFormat="1" ht="11.25">
      <c r="B342" s="219"/>
      <c r="C342" s="220"/>
      <c r="D342" s="202" t="s">
        <v>142</v>
      </c>
      <c r="E342" s="221" t="s">
        <v>1</v>
      </c>
      <c r="F342" s="222" t="s">
        <v>401</v>
      </c>
      <c r="G342" s="220"/>
      <c r="H342" s="223">
        <v>0.33300000000000002</v>
      </c>
      <c r="I342" s="224"/>
      <c r="J342" s="220"/>
      <c r="K342" s="220"/>
      <c r="L342" s="225"/>
      <c r="M342" s="226"/>
      <c r="N342" s="227"/>
      <c r="O342" s="227"/>
      <c r="P342" s="227"/>
      <c r="Q342" s="227"/>
      <c r="R342" s="227"/>
      <c r="S342" s="227"/>
      <c r="T342" s="228"/>
      <c r="AT342" s="229" t="s">
        <v>142</v>
      </c>
      <c r="AU342" s="229" t="s">
        <v>91</v>
      </c>
      <c r="AV342" s="14" t="s">
        <v>91</v>
      </c>
      <c r="AW342" s="14" t="s">
        <v>36</v>
      </c>
      <c r="AX342" s="14" t="s">
        <v>81</v>
      </c>
      <c r="AY342" s="229" t="s">
        <v>130</v>
      </c>
    </row>
    <row r="343" spans="1:65" s="15" customFormat="1" ht="11.25">
      <c r="B343" s="230"/>
      <c r="C343" s="231"/>
      <c r="D343" s="202" t="s">
        <v>142</v>
      </c>
      <c r="E343" s="232" t="s">
        <v>1</v>
      </c>
      <c r="F343" s="233" t="s">
        <v>145</v>
      </c>
      <c r="G343" s="231"/>
      <c r="H343" s="234">
        <v>0.33300000000000002</v>
      </c>
      <c r="I343" s="235"/>
      <c r="J343" s="231"/>
      <c r="K343" s="231"/>
      <c r="L343" s="236"/>
      <c r="M343" s="237"/>
      <c r="N343" s="238"/>
      <c r="O343" s="238"/>
      <c r="P343" s="238"/>
      <c r="Q343" s="238"/>
      <c r="R343" s="238"/>
      <c r="S343" s="238"/>
      <c r="T343" s="239"/>
      <c r="AT343" s="240" t="s">
        <v>142</v>
      </c>
      <c r="AU343" s="240" t="s">
        <v>91</v>
      </c>
      <c r="AV343" s="15" t="s">
        <v>136</v>
      </c>
      <c r="AW343" s="15" t="s">
        <v>36</v>
      </c>
      <c r="AX343" s="15" t="s">
        <v>89</v>
      </c>
      <c r="AY343" s="240" t="s">
        <v>130</v>
      </c>
    </row>
    <row r="344" spans="1:65" s="2" customFormat="1" ht="16.5" customHeight="1">
      <c r="A344" s="34"/>
      <c r="B344" s="35"/>
      <c r="C344" s="188" t="s">
        <v>402</v>
      </c>
      <c r="D344" s="188" t="s">
        <v>132</v>
      </c>
      <c r="E344" s="189" t="s">
        <v>403</v>
      </c>
      <c r="F344" s="190" t="s">
        <v>404</v>
      </c>
      <c r="G344" s="191" t="s">
        <v>223</v>
      </c>
      <c r="H344" s="192">
        <v>10.680999999999999</v>
      </c>
      <c r="I344" s="193"/>
      <c r="J344" s="194">
        <f>ROUND(I344*H344,2)</f>
        <v>0</v>
      </c>
      <c r="K344" s="195"/>
      <c r="L344" s="39"/>
      <c r="M344" s="196" t="s">
        <v>1</v>
      </c>
      <c r="N344" s="197" t="s">
        <v>46</v>
      </c>
      <c r="O344" s="72"/>
      <c r="P344" s="198">
        <f>O344*H344</f>
        <v>0</v>
      </c>
      <c r="Q344" s="198">
        <v>0</v>
      </c>
      <c r="R344" s="198">
        <f>Q344*H344</f>
        <v>0</v>
      </c>
      <c r="S344" s="198">
        <v>0</v>
      </c>
      <c r="T344" s="199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00" t="s">
        <v>136</v>
      </c>
      <c r="AT344" s="200" t="s">
        <v>132</v>
      </c>
      <c r="AU344" s="200" t="s">
        <v>91</v>
      </c>
      <c r="AY344" s="17" t="s">
        <v>130</v>
      </c>
      <c r="BE344" s="201">
        <f>IF(N344="základní",J344,0)</f>
        <v>0</v>
      </c>
      <c r="BF344" s="201">
        <f>IF(N344="snížená",J344,0)</f>
        <v>0</v>
      </c>
      <c r="BG344" s="201">
        <f>IF(N344="zákl. přenesená",J344,0)</f>
        <v>0</v>
      </c>
      <c r="BH344" s="201">
        <f>IF(N344="sníž. přenesená",J344,0)</f>
        <v>0</v>
      </c>
      <c r="BI344" s="201">
        <f>IF(N344="nulová",J344,0)</f>
        <v>0</v>
      </c>
      <c r="BJ344" s="17" t="s">
        <v>89</v>
      </c>
      <c r="BK344" s="201">
        <f>ROUND(I344*H344,2)</f>
        <v>0</v>
      </c>
      <c r="BL344" s="17" t="s">
        <v>136</v>
      </c>
      <c r="BM344" s="200" t="s">
        <v>405</v>
      </c>
    </row>
    <row r="345" spans="1:65" s="2" customFormat="1" ht="11.25">
      <c r="A345" s="34"/>
      <c r="B345" s="35"/>
      <c r="C345" s="36"/>
      <c r="D345" s="202" t="s">
        <v>138</v>
      </c>
      <c r="E345" s="36"/>
      <c r="F345" s="203" t="s">
        <v>406</v>
      </c>
      <c r="G345" s="36"/>
      <c r="H345" s="36"/>
      <c r="I345" s="204"/>
      <c r="J345" s="36"/>
      <c r="K345" s="36"/>
      <c r="L345" s="39"/>
      <c r="M345" s="205"/>
      <c r="N345" s="206"/>
      <c r="O345" s="72"/>
      <c r="P345" s="72"/>
      <c r="Q345" s="72"/>
      <c r="R345" s="72"/>
      <c r="S345" s="72"/>
      <c r="T345" s="73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138</v>
      </c>
      <c r="AU345" s="17" t="s">
        <v>91</v>
      </c>
    </row>
    <row r="346" spans="1:65" s="2" customFormat="1" ht="11.25">
      <c r="A346" s="34"/>
      <c r="B346" s="35"/>
      <c r="C346" s="36"/>
      <c r="D346" s="207" t="s">
        <v>140</v>
      </c>
      <c r="E346" s="36"/>
      <c r="F346" s="208" t="s">
        <v>407</v>
      </c>
      <c r="G346" s="36"/>
      <c r="H346" s="36"/>
      <c r="I346" s="204"/>
      <c r="J346" s="36"/>
      <c r="K346" s="36"/>
      <c r="L346" s="39"/>
      <c r="M346" s="205"/>
      <c r="N346" s="206"/>
      <c r="O346" s="72"/>
      <c r="P346" s="72"/>
      <c r="Q346" s="72"/>
      <c r="R346" s="72"/>
      <c r="S346" s="72"/>
      <c r="T346" s="73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140</v>
      </c>
      <c r="AU346" s="17" t="s">
        <v>91</v>
      </c>
    </row>
    <row r="347" spans="1:65" s="14" customFormat="1" ht="11.25">
      <c r="B347" s="219"/>
      <c r="C347" s="220"/>
      <c r="D347" s="202" t="s">
        <v>142</v>
      </c>
      <c r="E347" s="221" t="s">
        <v>1</v>
      </c>
      <c r="F347" s="222" t="s">
        <v>408</v>
      </c>
      <c r="G347" s="220"/>
      <c r="H347" s="223">
        <v>10.680999999999999</v>
      </c>
      <c r="I347" s="224"/>
      <c r="J347" s="220"/>
      <c r="K347" s="220"/>
      <c r="L347" s="225"/>
      <c r="M347" s="226"/>
      <c r="N347" s="227"/>
      <c r="O347" s="227"/>
      <c r="P347" s="227"/>
      <c r="Q347" s="227"/>
      <c r="R347" s="227"/>
      <c r="S347" s="227"/>
      <c r="T347" s="228"/>
      <c r="AT347" s="229" t="s">
        <v>142</v>
      </c>
      <c r="AU347" s="229" t="s">
        <v>91</v>
      </c>
      <c r="AV347" s="14" t="s">
        <v>91</v>
      </c>
      <c r="AW347" s="14" t="s">
        <v>36</v>
      </c>
      <c r="AX347" s="14" t="s">
        <v>81</v>
      </c>
      <c r="AY347" s="229" t="s">
        <v>130</v>
      </c>
    </row>
    <row r="348" spans="1:65" s="15" customFormat="1" ht="11.25">
      <c r="B348" s="230"/>
      <c r="C348" s="231"/>
      <c r="D348" s="202" t="s">
        <v>142</v>
      </c>
      <c r="E348" s="232" t="s">
        <v>1</v>
      </c>
      <c r="F348" s="233" t="s">
        <v>145</v>
      </c>
      <c r="G348" s="231"/>
      <c r="H348" s="234">
        <v>10.680999999999999</v>
      </c>
      <c r="I348" s="235"/>
      <c r="J348" s="231"/>
      <c r="K348" s="231"/>
      <c r="L348" s="236"/>
      <c r="M348" s="253"/>
      <c r="N348" s="254"/>
      <c r="O348" s="254"/>
      <c r="P348" s="254"/>
      <c r="Q348" s="254"/>
      <c r="R348" s="254"/>
      <c r="S348" s="254"/>
      <c r="T348" s="255"/>
      <c r="AT348" s="240" t="s">
        <v>142</v>
      </c>
      <c r="AU348" s="240" t="s">
        <v>91</v>
      </c>
      <c r="AV348" s="15" t="s">
        <v>136</v>
      </c>
      <c r="AW348" s="15" t="s">
        <v>36</v>
      </c>
      <c r="AX348" s="15" t="s">
        <v>89</v>
      </c>
      <c r="AY348" s="240" t="s">
        <v>130</v>
      </c>
    </row>
    <row r="349" spans="1:65" s="2" customFormat="1" ht="6.95" customHeight="1">
      <c r="A349" s="34"/>
      <c r="B349" s="55"/>
      <c r="C349" s="56"/>
      <c r="D349" s="56"/>
      <c r="E349" s="56"/>
      <c r="F349" s="56"/>
      <c r="G349" s="56"/>
      <c r="H349" s="56"/>
      <c r="I349" s="56"/>
      <c r="J349" s="56"/>
      <c r="K349" s="56"/>
      <c r="L349" s="39"/>
      <c r="M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</row>
  </sheetData>
  <sheetProtection algorithmName="SHA-512" hashValue="xSGXpCQHColhH9xlpA6CTbbIPabDYdh1jX01FBcXxx4+oUKmRenWuw3sNS21N93qLi2J4RJs5nRJaIdYsGs7lg==" saltValue="vghbLhVhbzHSqPqFvFNrw6fHP0pBcp3PEI5v67VW5NuIdcYjPQ+N9xrQfqVmd0+lrHwMYegsL3g5L+SuNBy2uw==" spinCount="100000" sheet="1" objects="1" scenarios="1" formatColumns="0" formatRows="0" autoFilter="0"/>
  <autoFilter ref="C121:K34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hyperlinks>
    <hyperlink ref="F127" r:id="rId1"/>
    <hyperlink ref="F136" r:id="rId2"/>
    <hyperlink ref="F146" r:id="rId3"/>
    <hyperlink ref="F152" r:id="rId4"/>
    <hyperlink ref="F158" r:id="rId5"/>
    <hyperlink ref="F164" r:id="rId6"/>
    <hyperlink ref="F170" r:id="rId7"/>
    <hyperlink ref="F182" r:id="rId8"/>
    <hyperlink ref="F186" r:id="rId9"/>
    <hyperlink ref="F194" r:id="rId10"/>
    <hyperlink ref="F198" r:id="rId11"/>
    <hyperlink ref="F207" r:id="rId12"/>
    <hyperlink ref="F216" r:id="rId13"/>
    <hyperlink ref="F221" r:id="rId14"/>
    <hyperlink ref="F236" r:id="rId15"/>
    <hyperlink ref="F246" r:id="rId16"/>
    <hyperlink ref="F256" r:id="rId17"/>
    <hyperlink ref="F261" r:id="rId18"/>
    <hyperlink ref="F267" r:id="rId19"/>
    <hyperlink ref="F273" r:id="rId20"/>
    <hyperlink ref="F288" r:id="rId21"/>
    <hyperlink ref="F294" r:id="rId22"/>
    <hyperlink ref="F300" r:id="rId23"/>
    <hyperlink ref="F321" r:id="rId24"/>
    <hyperlink ref="F328" r:id="rId25"/>
    <hyperlink ref="F334" r:id="rId26"/>
    <hyperlink ref="F341" r:id="rId27"/>
    <hyperlink ref="F346" r:id="rId2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94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91</v>
      </c>
    </row>
    <row r="4" spans="1:46" s="1" customFormat="1" ht="24.95" customHeight="1">
      <c r="B4" s="20"/>
      <c r="D4" s="111" t="s">
        <v>101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04" t="str">
        <f>'Rekapitulace stavby'!K6</f>
        <v>Podolský potok, Heřmanův městec, rekonstrukce zdí, ř.km 12,713-12,800</v>
      </c>
      <c r="F7" s="305"/>
      <c r="G7" s="305"/>
      <c r="H7" s="305"/>
      <c r="L7" s="20"/>
    </row>
    <row r="8" spans="1:46" s="2" customFormat="1" ht="12" customHeight="1">
      <c r="A8" s="34"/>
      <c r="B8" s="39"/>
      <c r="C8" s="34"/>
      <c r="D8" s="113" t="s">
        <v>102</v>
      </c>
      <c r="E8" s="34"/>
      <c r="F8" s="34"/>
      <c r="G8" s="34"/>
      <c r="H8" s="34"/>
      <c r="I8" s="34"/>
      <c r="J8" s="34"/>
      <c r="K8" s="34"/>
      <c r="L8" s="5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6" t="s">
        <v>409</v>
      </c>
      <c r="F9" s="307"/>
      <c r="G9" s="307"/>
      <c r="H9" s="307"/>
      <c r="I9" s="34"/>
      <c r="J9" s="34"/>
      <c r="K9" s="34"/>
      <c r="L9" s="5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22. 7. 2022</v>
      </c>
      <c r="K12" s="34"/>
      <c r="L12" s="5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26</v>
      </c>
      <c r="K14" s="34"/>
      <c r="L14" s="5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">
        <v>27</v>
      </c>
      <c r="F15" s="34"/>
      <c r="G15" s="34"/>
      <c r="H15" s="34"/>
      <c r="I15" s="113" t="s">
        <v>28</v>
      </c>
      <c r="J15" s="114" t="s">
        <v>29</v>
      </c>
      <c r="K15" s="34"/>
      <c r="L15" s="5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30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3" t="s">
        <v>28</v>
      </c>
      <c r="J18" s="30" t="str">
        <f>'Rekapitulace stavby'!AN14</f>
        <v>Vyplň údaj</v>
      </c>
      <c r="K18" s="34"/>
      <c r="L18" s="5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32</v>
      </c>
      <c r="E20" s="34"/>
      <c r="F20" s="34"/>
      <c r="G20" s="34"/>
      <c r="H20" s="34"/>
      <c r="I20" s="113" t="s">
        <v>25</v>
      </c>
      <c r="J20" s="114" t="s">
        <v>33</v>
      </c>
      <c r="K20" s="34"/>
      <c r="L20" s="5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34</v>
      </c>
      <c r="F21" s="34"/>
      <c r="G21" s="34"/>
      <c r="H21" s="34"/>
      <c r="I21" s="113" t="s">
        <v>28</v>
      </c>
      <c r="J21" s="114" t="s">
        <v>35</v>
      </c>
      <c r="K21" s="34"/>
      <c r="L21" s="5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37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5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28</v>
      </c>
      <c r="J24" s="114" t="str">
        <f>IF('Rekapitulace stavby'!AN20="","",'Rekapitulace stavby'!AN20)</f>
        <v/>
      </c>
      <c r="K24" s="34"/>
      <c r="L24" s="5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39</v>
      </c>
      <c r="E26" s="34"/>
      <c r="F26" s="34"/>
      <c r="G26" s="34"/>
      <c r="H26" s="34"/>
      <c r="I26" s="34"/>
      <c r="J26" s="34"/>
      <c r="K26" s="34"/>
      <c r="L26" s="5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41</v>
      </c>
      <c r="E30" s="34"/>
      <c r="F30" s="34"/>
      <c r="G30" s="34"/>
      <c r="H30" s="34"/>
      <c r="I30" s="34"/>
      <c r="J30" s="121">
        <f>ROUND(J126, 2)</f>
        <v>0</v>
      </c>
      <c r="K30" s="34"/>
      <c r="L30" s="5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43</v>
      </c>
      <c r="G32" s="34"/>
      <c r="H32" s="34"/>
      <c r="I32" s="122" t="s">
        <v>42</v>
      </c>
      <c r="J32" s="122" t="s">
        <v>44</v>
      </c>
      <c r="K32" s="34"/>
      <c r="L32" s="5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45</v>
      </c>
      <c r="E33" s="113" t="s">
        <v>46</v>
      </c>
      <c r="F33" s="124">
        <f>ROUND((SUM(BE126:BE942)),  2)</f>
        <v>0</v>
      </c>
      <c r="G33" s="34"/>
      <c r="H33" s="34"/>
      <c r="I33" s="125">
        <v>0.21</v>
      </c>
      <c r="J33" s="124">
        <f>ROUND(((SUM(BE126:BE942))*I33),  2)</f>
        <v>0</v>
      </c>
      <c r="K33" s="34"/>
      <c r="L33" s="5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47</v>
      </c>
      <c r="F34" s="124">
        <f>ROUND((SUM(BF126:BF942)),  2)</f>
        <v>0</v>
      </c>
      <c r="G34" s="34"/>
      <c r="H34" s="34"/>
      <c r="I34" s="125">
        <v>0.15</v>
      </c>
      <c r="J34" s="124">
        <f>ROUND(((SUM(BF126:BF942))*I34),  2)</f>
        <v>0</v>
      </c>
      <c r="K34" s="34"/>
      <c r="L34" s="5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48</v>
      </c>
      <c r="F35" s="124">
        <f>ROUND((SUM(BG126:BG942)),  2)</f>
        <v>0</v>
      </c>
      <c r="G35" s="34"/>
      <c r="H35" s="34"/>
      <c r="I35" s="125">
        <v>0.21</v>
      </c>
      <c r="J35" s="124">
        <f>0</f>
        <v>0</v>
      </c>
      <c r="K35" s="34"/>
      <c r="L35" s="5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49</v>
      </c>
      <c r="F36" s="124">
        <f>ROUND((SUM(BH126:BH942)),  2)</f>
        <v>0</v>
      </c>
      <c r="G36" s="34"/>
      <c r="H36" s="34"/>
      <c r="I36" s="125">
        <v>0.15</v>
      </c>
      <c r="J36" s="124">
        <f>0</f>
        <v>0</v>
      </c>
      <c r="K36" s="34"/>
      <c r="L36" s="5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50</v>
      </c>
      <c r="F37" s="124">
        <f>ROUND((SUM(BI126:BI942)),  2)</f>
        <v>0</v>
      </c>
      <c r="G37" s="34"/>
      <c r="H37" s="34"/>
      <c r="I37" s="125">
        <v>0</v>
      </c>
      <c r="J37" s="124">
        <f>0</f>
        <v>0</v>
      </c>
      <c r="K37" s="34"/>
      <c r="L37" s="5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51</v>
      </c>
      <c r="E39" s="128"/>
      <c r="F39" s="128"/>
      <c r="G39" s="129" t="s">
        <v>52</v>
      </c>
      <c r="H39" s="130" t="s">
        <v>53</v>
      </c>
      <c r="I39" s="128"/>
      <c r="J39" s="131">
        <f>SUM(J30:J37)</f>
        <v>0</v>
      </c>
      <c r="K39" s="132"/>
      <c r="L39" s="5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54</v>
      </c>
      <c r="E50" s="134"/>
      <c r="F50" s="134"/>
      <c r="G50" s="133" t="s">
        <v>55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56</v>
      </c>
      <c r="E61" s="136"/>
      <c r="F61" s="137" t="s">
        <v>57</v>
      </c>
      <c r="G61" s="135" t="s">
        <v>56</v>
      </c>
      <c r="H61" s="136"/>
      <c r="I61" s="136"/>
      <c r="J61" s="138" t="s">
        <v>57</v>
      </c>
      <c r="K61" s="136"/>
      <c r="L61" s="5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58</v>
      </c>
      <c r="E65" s="139"/>
      <c r="F65" s="139"/>
      <c r="G65" s="133" t="s">
        <v>59</v>
      </c>
      <c r="H65" s="139"/>
      <c r="I65" s="139"/>
      <c r="J65" s="139"/>
      <c r="K65" s="139"/>
      <c r="L65" s="5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56</v>
      </c>
      <c r="E76" s="136"/>
      <c r="F76" s="137" t="s">
        <v>57</v>
      </c>
      <c r="G76" s="135" t="s">
        <v>56</v>
      </c>
      <c r="H76" s="136"/>
      <c r="I76" s="136"/>
      <c r="J76" s="138" t="s">
        <v>57</v>
      </c>
      <c r="K76" s="136"/>
      <c r="L76" s="5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104</v>
      </c>
      <c r="D82" s="36"/>
      <c r="E82" s="36"/>
      <c r="F82" s="36"/>
      <c r="G82" s="36"/>
      <c r="H82" s="36"/>
      <c r="I82" s="36"/>
      <c r="J82" s="36"/>
      <c r="K82" s="36"/>
      <c r="L82" s="5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1" t="str">
        <f>E7</f>
        <v>Podolský potok, Heřmanův městec, rekonstrukce zdí, ř.km 12,713-12,800</v>
      </c>
      <c r="F85" s="312"/>
      <c r="G85" s="312"/>
      <c r="H85" s="312"/>
      <c r="I85" s="36"/>
      <c r="J85" s="36"/>
      <c r="K85" s="36"/>
      <c r="L85" s="5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102</v>
      </c>
      <c r="D86" s="36"/>
      <c r="E86" s="36"/>
      <c r="F86" s="36"/>
      <c r="G86" s="36"/>
      <c r="H86" s="36"/>
      <c r="I86" s="36"/>
      <c r="J86" s="36"/>
      <c r="K86" s="36"/>
      <c r="L86" s="52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3" t="str">
        <f>E9</f>
        <v>SO 02 - Rekonstrukce koryta ř. km 12,726 - 12,770</v>
      </c>
      <c r="F87" s="313"/>
      <c r="G87" s="313"/>
      <c r="H87" s="313"/>
      <c r="I87" s="36"/>
      <c r="J87" s="36"/>
      <c r="K87" s="36"/>
      <c r="L87" s="5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Podolský potok ř. km 12,713-12,800</v>
      </c>
      <c r="G89" s="36"/>
      <c r="H89" s="36"/>
      <c r="I89" s="29" t="s">
        <v>22</v>
      </c>
      <c r="J89" s="67" t="str">
        <f>IF(J12="","",J12)</f>
        <v>22. 7. 2022</v>
      </c>
      <c r="K89" s="36"/>
      <c r="L89" s="5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2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24</v>
      </c>
      <c r="D91" s="36"/>
      <c r="E91" s="36"/>
      <c r="F91" s="27" t="str">
        <f>E15</f>
        <v>Povodí Labe, státní podnik</v>
      </c>
      <c r="G91" s="36"/>
      <c r="H91" s="36"/>
      <c r="I91" s="29" t="s">
        <v>32</v>
      </c>
      <c r="J91" s="32" t="str">
        <f>E21</f>
        <v>Vodní zdroje Ekomonitor spol. s r. o.</v>
      </c>
      <c r="K91" s="36"/>
      <c r="L91" s="52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37</v>
      </c>
      <c r="J92" s="32" t="str">
        <f>E24</f>
        <v xml:space="preserve"> </v>
      </c>
      <c r="K92" s="36"/>
      <c r="L92" s="5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105</v>
      </c>
      <c r="D94" s="145"/>
      <c r="E94" s="145"/>
      <c r="F94" s="145"/>
      <c r="G94" s="145"/>
      <c r="H94" s="145"/>
      <c r="I94" s="145"/>
      <c r="J94" s="146" t="s">
        <v>106</v>
      </c>
      <c r="K94" s="145"/>
      <c r="L94" s="5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2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107</v>
      </c>
      <c r="D96" s="36"/>
      <c r="E96" s="36"/>
      <c r="F96" s="36"/>
      <c r="G96" s="36"/>
      <c r="H96" s="36"/>
      <c r="I96" s="36"/>
      <c r="J96" s="85">
        <f>J126</f>
        <v>0</v>
      </c>
      <c r="K96" s="36"/>
      <c r="L96" s="5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108</v>
      </c>
    </row>
    <row r="97" spans="1:31" s="9" customFormat="1" ht="24.95" customHeight="1">
      <c r="B97" s="148"/>
      <c r="C97" s="149"/>
      <c r="D97" s="150" t="s">
        <v>109</v>
      </c>
      <c r="E97" s="151"/>
      <c r="F97" s="151"/>
      <c r="G97" s="151"/>
      <c r="H97" s="151"/>
      <c r="I97" s="151"/>
      <c r="J97" s="152">
        <f>J127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110</v>
      </c>
      <c r="E98" s="157"/>
      <c r="F98" s="157"/>
      <c r="G98" s="157"/>
      <c r="H98" s="157"/>
      <c r="I98" s="157"/>
      <c r="J98" s="158">
        <f>J128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410</v>
      </c>
      <c r="E99" s="157"/>
      <c r="F99" s="157"/>
      <c r="G99" s="157"/>
      <c r="H99" s="157"/>
      <c r="I99" s="157"/>
      <c r="J99" s="158">
        <f>J502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411</v>
      </c>
      <c r="E100" s="157"/>
      <c r="F100" s="157"/>
      <c r="G100" s="157"/>
      <c r="H100" s="157"/>
      <c r="I100" s="157"/>
      <c r="J100" s="158">
        <f>J560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111</v>
      </c>
      <c r="E101" s="157"/>
      <c r="F101" s="157"/>
      <c r="G101" s="157"/>
      <c r="H101" s="157"/>
      <c r="I101" s="157"/>
      <c r="J101" s="158">
        <f>J701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112</v>
      </c>
      <c r="E102" s="157"/>
      <c r="F102" s="157"/>
      <c r="G102" s="157"/>
      <c r="H102" s="157"/>
      <c r="I102" s="157"/>
      <c r="J102" s="158">
        <f>J792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412</v>
      </c>
      <c r="E103" s="157"/>
      <c r="F103" s="157"/>
      <c r="G103" s="157"/>
      <c r="H103" s="157"/>
      <c r="I103" s="157"/>
      <c r="J103" s="158">
        <f>J801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113</v>
      </c>
      <c r="E104" s="157"/>
      <c r="F104" s="157"/>
      <c r="G104" s="157"/>
      <c r="H104" s="157"/>
      <c r="I104" s="157"/>
      <c r="J104" s="158">
        <f>J822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413</v>
      </c>
      <c r="E105" s="157"/>
      <c r="F105" s="157"/>
      <c r="G105" s="157"/>
      <c r="H105" s="157"/>
      <c r="I105" s="157"/>
      <c r="J105" s="158">
        <f>J909</f>
        <v>0</v>
      </c>
      <c r="K105" s="155"/>
      <c r="L105" s="159"/>
    </row>
    <row r="106" spans="1:31" s="10" customFormat="1" ht="19.899999999999999" customHeight="1">
      <c r="B106" s="154"/>
      <c r="C106" s="155"/>
      <c r="D106" s="156" t="s">
        <v>114</v>
      </c>
      <c r="E106" s="157"/>
      <c r="F106" s="157"/>
      <c r="G106" s="157"/>
      <c r="H106" s="157"/>
      <c r="I106" s="157"/>
      <c r="J106" s="158">
        <f>J932</f>
        <v>0</v>
      </c>
      <c r="K106" s="155"/>
      <c r="L106" s="159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2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2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115</v>
      </c>
      <c r="D113" s="36"/>
      <c r="E113" s="36"/>
      <c r="F113" s="36"/>
      <c r="G113" s="36"/>
      <c r="H113" s="36"/>
      <c r="I113" s="36"/>
      <c r="J113" s="36"/>
      <c r="K113" s="36"/>
      <c r="L113" s="52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2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2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11" t="str">
        <f>E7</f>
        <v>Podolský potok, Heřmanův městec, rekonstrukce zdí, ř.km 12,713-12,800</v>
      </c>
      <c r="F116" s="312"/>
      <c r="G116" s="312"/>
      <c r="H116" s="312"/>
      <c r="I116" s="36"/>
      <c r="J116" s="36"/>
      <c r="K116" s="36"/>
      <c r="L116" s="52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102</v>
      </c>
      <c r="D117" s="36"/>
      <c r="E117" s="36"/>
      <c r="F117" s="36"/>
      <c r="G117" s="36"/>
      <c r="H117" s="36"/>
      <c r="I117" s="36"/>
      <c r="J117" s="36"/>
      <c r="K117" s="36"/>
      <c r="L117" s="52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63" t="str">
        <f>E9</f>
        <v>SO 02 - Rekonstrukce koryta ř. km 12,726 - 12,770</v>
      </c>
      <c r="F118" s="313"/>
      <c r="G118" s="313"/>
      <c r="H118" s="313"/>
      <c r="I118" s="36"/>
      <c r="J118" s="36"/>
      <c r="K118" s="36"/>
      <c r="L118" s="52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2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>Podolský potok ř. km 12,713-12,800</v>
      </c>
      <c r="G120" s="36"/>
      <c r="H120" s="36"/>
      <c r="I120" s="29" t="s">
        <v>22</v>
      </c>
      <c r="J120" s="67" t="str">
        <f>IF(J12="","",J12)</f>
        <v>22. 7. 2022</v>
      </c>
      <c r="K120" s="36"/>
      <c r="L120" s="52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2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40.15" customHeight="1">
      <c r="A122" s="34"/>
      <c r="B122" s="35"/>
      <c r="C122" s="29" t="s">
        <v>24</v>
      </c>
      <c r="D122" s="36"/>
      <c r="E122" s="36"/>
      <c r="F122" s="27" t="str">
        <f>E15</f>
        <v>Povodí Labe, státní podnik</v>
      </c>
      <c r="G122" s="36"/>
      <c r="H122" s="36"/>
      <c r="I122" s="29" t="s">
        <v>32</v>
      </c>
      <c r="J122" s="32" t="str">
        <f>E21</f>
        <v>Vodní zdroje Ekomonitor spol. s r. o.</v>
      </c>
      <c r="K122" s="36"/>
      <c r="L122" s="52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30</v>
      </c>
      <c r="D123" s="36"/>
      <c r="E123" s="36"/>
      <c r="F123" s="27" t="str">
        <f>IF(E18="","",E18)</f>
        <v>Vyplň údaj</v>
      </c>
      <c r="G123" s="36"/>
      <c r="H123" s="36"/>
      <c r="I123" s="29" t="s">
        <v>37</v>
      </c>
      <c r="J123" s="32" t="str">
        <f>E24</f>
        <v xml:space="preserve"> </v>
      </c>
      <c r="K123" s="36"/>
      <c r="L123" s="52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2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0"/>
      <c r="B125" s="161"/>
      <c r="C125" s="162" t="s">
        <v>116</v>
      </c>
      <c r="D125" s="163" t="s">
        <v>66</v>
      </c>
      <c r="E125" s="163" t="s">
        <v>62</v>
      </c>
      <c r="F125" s="163" t="s">
        <v>63</v>
      </c>
      <c r="G125" s="163" t="s">
        <v>117</v>
      </c>
      <c r="H125" s="163" t="s">
        <v>118</v>
      </c>
      <c r="I125" s="163" t="s">
        <v>119</v>
      </c>
      <c r="J125" s="164" t="s">
        <v>106</v>
      </c>
      <c r="K125" s="165" t="s">
        <v>120</v>
      </c>
      <c r="L125" s="166"/>
      <c r="M125" s="76" t="s">
        <v>1</v>
      </c>
      <c r="N125" s="77" t="s">
        <v>45</v>
      </c>
      <c r="O125" s="77" t="s">
        <v>121</v>
      </c>
      <c r="P125" s="77" t="s">
        <v>122</v>
      </c>
      <c r="Q125" s="77" t="s">
        <v>123</v>
      </c>
      <c r="R125" s="77" t="s">
        <v>124</v>
      </c>
      <c r="S125" s="77" t="s">
        <v>125</v>
      </c>
      <c r="T125" s="78" t="s">
        <v>126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pans="1:63" s="2" customFormat="1" ht="22.9" customHeight="1">
      <c r="A126" s="34"/>
      <c r="B126" s="35"/>
      <c r="C126" s="83" t="s">
        <v>127</v>
      </c>
      <c r="D126" s="36"/>
      <c r="E126" s="36"/>
      <c r="F126" s="36"/>
      <c r="G126" s="36"/>
      <c r="H126" s="36"/>
      <c r="I126" s="36"/>
      <c r="J126" s="167">
        <f>BK126</f>
        <v>0</v>
      </c>
      <c r="K126" s="36"/>
      <c r="L126" s="39"/>
      <c r="M126" s="79"/>
      <c r="N126" s="168"/>
      <c r="O126" s="80"/>
      <c r="P126" s="169">
        <f>P127</f>
        <v>0</v>
      </c>
      <c r="Q126" s="80"/>
      <c r="R126" s="169">
        <f>R127</f>
        <v>858.04520739999998</v>
      </c>
      <c r="S126" s="80"/>
      <c r="T126" s="170">
        <f>T127</f>
        <v>231.93048599999997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80</v>
      </c>
      <c r="AU126" s="17" t="s">
        <v>108</v>
      </c>
      <c r="BK126" s="171">
        <f>BK127</f>
        <v>0</v>
      </c>
    </row>
    <row r="127" spans="1:63" s="12" customFormat="1" ht="25.9" customHeight="1">
      <c r="B127" s="172"/>
      <c r="C127" s="173"/>
      <c r="D127" s="174" t="s">
        <v>80</v>
      </c>
      <c r="E127" s="175" t="s">
        <v>128</v>
      </c>
      <c r="F127" s="175" t="s">
        <v>129</v>
      </c>
      <c r="G127" s="173"/>
      <c r="H127" s="173"/>
      <c r="I127" s="176"/>
      <c r="J127" s="177">
        <f>BK127</f>
        <v>0</v>
      </c>
      <c r="K127" s="173"/>
      <c r="L127" s="178"/>
      <c r="M127" s="179"/>
      <c r="N127" s="180"/>
      <c r="O127" s="180"/>
      <c r="P127" s="181">
        <f>P128+P502+P560+P701+P792+P801+P822+P909+P932</f>
        <v>0</v>
      </c>
      <c r="Q127" s="180"/>
      <c r="R127" s="181">
        <f>R128+R502+R560+R701+R792+R801+R822+R909+R932</f>
        <v>858.04520739999998</v>
      </c>
      <c r="S127" s="180"/>
      <c r="T127" s="182">
        <f>T128+T502+T560+T701+T792+T801+T822+T909+T932</f>
        <v>231.93048599999997</v>
      </c>
      <c r="AR127" s="183" t="s">
        <v>89</v>
      </c>
      <c r="AT127" s="184" t="s">
        <v>80</v>
      </c>
      <c r="AU127" s="184" t="s">
        <v>81</v>
      </c>
      <c r="AY127" s="183" t="s">
        <v>130</v>
      </c>
      <c r="BK127" s="185">
        <f>BK128+BK502+BK560+BK701+BK792+BK801+BK822+BK909+BK932</f>
        <v>0</v>
      </c>
    </row>
    <row r="128" spans="1:63" s="12" customFormat="1" ht="22.9" customHeight="1">
      <c r="B128" s="172"/>
      <c r="C128" s="173"/>
      <c r="D128" s="174" t="s">
        <v>80</v>
      </c>
      <c r="E128" s="186" t="s">
        <v>89</v>
      </c>
      <c r="F128" s="186" t="s">
        <v>131</v>
      </c>
      <c r="G128" s="173"/>
      <c r="H128" s="173"/>
      <c r="I128" s="176"/>
      <c r="J128" s="187">
        <f>BK128</f>
        <v>0</v>
      </c>
      <c r="K128" s="173"/>
      <c r="L128" s="178"/>
      <c r="M128" s="179"/>
      <c r="N128" s="180"/>
      <c r="O128" s="180"/>
      <c r="P128" s="181">
        <f>SUM(P129:P501)</f>
        <v>0</v>
      </c>
      <c r="Q128" s="180"/>
      <c r="R128" s="181">
        <f>SUM(R129:R501)</f>
        <v>37.394855000000007</v>
      </c>
      <c r="S128" s="180"/>
      <c r="T128" s="182">
        <f>SUM(T129:T501)</f>
        <v>0</v>
      </c>
      <c r="AR128" s="183" t="s">
        <v>89</v>
      </c>
      <c r="AT128" s="184" t="s">
        <v>80</v>
      </c>
      <c r="AU128" s="184" t="s">
        <v>89</v>
      </c>
      <c r="AY128" s="183" t="s">
        <v>130</v>
      </c>
      <c r="BK128" s="185">
        <f>SUM(BK129:BK501)</f>
        <v>0</v>
      </c>
    </row>
    <row r="129" spans="1:65" s="2" customFormat="1" ht="24.2" customHeight="1">
      <c r="A129" s="34"/>
      <c r="B129" s="35"/>
      <c r="C129" s="188" t="s">
        <v>89</v>
      </c>
      <c r="D129" s="188" t="s">
        <v>132</v>
      </c>
      <c r="E129" s="189" t="s">
        <v>133</v>
      </c>
      <c r="F129" s="190" t="s">
        <v>134</v>
      </c>
      <c r="G129" s="191" t="s">
        <v>135</v>
      </c>
      <c r="H129" s="192">
        <v>52.3</v>
      </c>
      <c r="I129" s="193"/>
      <c r="J129" s="194">
        <f>ROUND(I129*H129,2)</f>
        <v>0</v>
      </c>
      <c r="K129" s="195"/>
      <c r="L129" s="39"/>
      <c r="M129" s="196" t="s">
        <v>1</v>
      </c>
      <c r="N129" s="197" t="s">
        <v>46</v>
      </c>
      <c r="O129" s="72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0" t="s">
        <v>136</v>
      </c>
      <c r="AT129" s="200" t="s">
        <v>132</v>
      </c>
      <c r="AU129" s="200" t="s">
        <v>91</v>
      </c>
      <c r="AY129" s="17" t="s">
        <v>130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89</v>
      </c>
      <c r="BK129" s="201">
        <f>ROUND(I129*H129,2)</f>
        <v>0</v>
      </c>
      <c r="BL129" s="17" t="s">
        <v>136</v>
      </c>
      <c r="BM129" s="200" t="s">
        <v>414</v>
      </c>
    </row>
    <row r="130" spans="1:65" s="2" customFormat="1" ht="19.5">
      <c r="A130" s="34"/>
      <c r="B130" s="35"/>
      <c r="C130" s="36"/>
      <c r="D130" s="202" t="s">
        <v>138</v>
      </c>
      <c r="E130" s="36"/>
      <c r="F130" s="203" t="s">
        <v>139</v>
      </c>
      <c r="G130" s="36"/>
      <c r="H130" s="36"/>
      <c r="I130" s="204"/>
      <c r="J130" s="36"/>
      <c r="K130" s="36"/>
      <c r="L130" s="39"/>
      <c r="M130" s="205"/>
      <c r="N130" s="206"/>
      <c r="O130" s="72"/>
      <c r="P130" s="72"/>
      <c r="Q130" s="72"/>
      <c r="R130" s="72"/>
      <c r="S130" s="72"/>
      <c r="T130" s="73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138</v>
      </c>
      <c r="AU130" s="17" t="s">
        <v>91</v>
      </c>
    </row>
    <row r="131" spans="1:65" s="2" customFormat="1" ht="11.25">
      <c r="A131" s="34"/>
      <c r="B131" s="35"/>
      <c r="C131" s="36"/>
      <c r="D131" s="207" t="s">
        <v>140</v>
      </c>
      <c r="E131" s="36"/>
      <c r="F131" s="208" t="s">
        <v>141</v>
      </c>
      <c r="G131" s="36"/>
      <c r="H131" s="36"/>
      <c r="I131" s="204"/>
      <c r="J131" s="36"/>
      <c r="K131" s="36"/>
      <c r="L131" s="39"/>
      <c r="M131" s="205"/>
      <c r="N131" s="206"/>
      <c r="O131" s="72"/>
      <c r="P131" s="72"/>
      <c r="Q131" s="72"/>
      <c r="R131" s="72"/>
      <c r="S131" s="72"/>
      <c r="T131" s="73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140</v>
      </c>
      <c r="AU131" s="17" t="s">
        <v>91</v>
      </c>
    </row>
    <row r="132" spans="1:65" s="13" customFormat="1" ht="11.25">
      <c r="B132" s="209"/>
      <c r="C132" s="210"/>
      <c r="D132" s="202" t="s">
        <v>142</v>
      </c>
      <c r="E132" s="211" t="s">
        <v>1</v>
      </c>
      <c r="F132" s="212" t="s">
        <v>415</v>
      </c>
      <c r="G132" s="210"/>
      <c r="H132" s="211" t="s">
        <v>1</v>
      </c>
      <c r="I132" s="213"/>
      <c r="J132" s="210"/>
      <c r="K132" s="210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142</v>
      </c>
      <c r="AU132" s="218" t="s">
        <v>91</v>
      </c>
      <c r="AV132" s="13" t="s">
        <v>89</v>
      </c>
      <c r="AW132" s="13" t="s">
        <v>36</v>
      </c>
      <c r="AX132" s="13" t="s">
        <v>81</v>
      </c>
      <c r="AY132" s="218" t="s">
        <v>130</v>
      </c>
    </row>
    <row r="133" spans="1:65" s="14" customFormat="1" ht="11.25">
      <c r="B133" s="219"/>
      <c r="C133" s="220"/>
      <c r="D133" s="202" t="s">
        <v>142</v>
      </c>
      <c r="E133" s="221" t="s">
        <v>1</v>
      </c>
      <c r="F133" s="222" t="s">
        <v>416</v>
      </c>
      <c r="G133" s="220"/>
      <c r="H133" s="223">
        <v>32.299999999999997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142</v>
      </c>
      <c r="AU133" s="229" t="s">
        <v>91</v>
      </c>
      <c r="AV133" s="14" t="s">
        <v>91</v>
      </c>
      <c r="AW133" s="14" t="s">
        <v>36</v>
      </c>
      <c r="AX133" s="14" t="s">
        <v>81</v>
      </c>
      <c r="AY133" s="229" t="s">
        <v>130</v>
      </c>
    </row>
    <row r="134" spans="1:65" s="13" customFormat="1" ht="11.25">
      <c r="B134" s="209"/>
      <c r="C134" s="210"/>
      <c r="D134" s="202" t="s">
        <v>142</v>
      </c>
      <c r="E134" s="211" t="s">
        <v>1</v>
      </c>
      <c r="F134" s="212" t="s">
        <v>417</v>
      </c>
      <c r="G134" s="210"/>
      <c r="H134" s="211" t="s">
        <v>1</v>
      </c>
      <c r="I134" s="213"/>
      <c r="J134" s="210"/>
      <c r="K134" s="210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142</v>
      </c>
      <c r="AU134" s="218" t="s">
        <v>91</v>
      </c>
      <c r="AV134" s="13" t="s">
        <v>89</v>
      </c>
      <c r="AW134" s="13" t="s">
        <v>36</v>
      </c>
      <c r="AX134" s="13" t="s">
        <v>81</v>
      </c>
      <c r="AY134" s="218" t="s">
        <v>130</v>
      </c>
    </row>
    <row r="135" spans="1:65" s="14" customFormat="1" ht="11.25">
      <c r="B135" s="219"/>
      <c r="C135" s="220"/>
      <c r="D135" s="202" t="s">
        <v>142</v>
      </c>
      <c r="E135" s="221" t="s">
        <v>1</v>
      </c>
      <c r="F135" s="222" t="s">
        <v>262</v>
      </c>
      <c r="G135" s="220"/>
      <c r="H135" s="223">
        <v>20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142</v>
      </c>
      <c r="AU135" s="229" t="s">
        <v>91</v>
      </c>
      <c r="AV135" s="14" t="s">
        <v>91</v>
      </c>
      <c r="AW135" s="14" t="s">
        <v>36</v>
      </c>
      <c r="AX135" s="14" t="s">
        <v>81</v>
      </c>
      <c r="AY135" s="229" t="s">
        <v>130</v>
      </c>
    </row>
    <row r="136" spans="1:65" s="15" customFormat="1" ht="11.25">
      <c r="B136" s="230"/>
      <c r="C136" s="231"/>
      <c r="D136" s="202" t="s">
        <v>142</v>
      </c>
      <c r="E136" s="232" t="s">
        <v>1</v>
      </c>
      <c r="F136" s="233" t="s">
        <v>145</v>
      </c>
      <c r="G136" s="231"/>
      <c r="H136" s="234">
        <v>52.3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142</v>
      </c>
      <c r="AU136" s="240" t="s">
        <v>91</v>
      </c>
      <c r="AV136" s="15" t="s">
        <v>136</v>
      </c>
      <c r="AW136" s="15" t="s">
        <v>36</v>
      </c>
      <c r="AX136" s="15" t="s">
        <v>89</v>
      </c>
      <c r="AY136" s="240" t="s">
        <v>130</v>
      </c>
    </row>
    <row r="137" spans="1:65" s="2" customFormat="1" ht="24.2" customHeight="1">
      <c r="A137" s="34"/>
      <c r="B137" s="35"/>
      <c r="C137" s="188" t="s">
        <v>91</v>
      </c>
      <c r="D137" s="188" t="s">
        <v>132</v>
      </c>
      <c r="E137" s="189" t="s">
        <v>146</v>
      </c>
      <c r="F137" s="190" t="s">
        <v>147</v>
      </c>
      <c r="G137" s="191" t="s">
        <v>148</v>
      </c>
      <c r="H137" s="192">
        <v>2</v>
      </c>
      <c r="I137" s="193"/>
      <c r="J137" s="194">
        <f>ROUND(I137*H137,2)</f>
        <v>0</v>
      </c>
      <c r="K137" s="195"/>
      <c r="L137" s="39"/>
      <c r="M137" s="196" t="s">
        <v>1</v>
      </c>
      <c r="N137" s="197" t="s">
        <v>46</v>
      </c>
      <c r="O137" s="72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136</v>
      </c>
      <c r="AT137" s="200" t="s">
        <v>132</v>
      </c>
      <c r="AU137" s="200" t="s">
        <v>91</v>
      </c>
      <c r="AY137" s="17" t="s">
        <v>130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89</v>
      </c>
      <c r="BK137" s="201">
        <f>ROUND(I137*H137,2)</f>
        <v>0</v>
      </c>
      <c r="BL137" s="17" t="s">
        <v>136</v>
      </c>
      <c r="BM137" s="200" t="s">
        <v>418</v>
      </c>
    </row>
    <row r="138" spans="1:65" s="2" customFormat="1" ht="19.5">
      <c r="A138" s="34"/>
      <c r="B138" s="35"/>
      <c r="C138" s="36"/>
      <c r="D138" s="202" t="s">
        <v>138</v>
      </c>
      <c r="E138" s="36"/>
      <c r="F138" s="203" t="s">
        <v>147</v>
      </c>
      <c r="G138" s="36"/>
      <c r="H138" s="36"/>
      <c r="I138" s="204"/>
      <c r="J138" s="36"/>
      <c r="K138" s="36"/>
      <c r="L138" s="39"/>
      <c r="M138" s="205"/>
      <c r="N138" s="206"/>
      <c r="O138" s="72"/>
      <c r="P138" s="72"/>
      <c r="Q138" s="72"/>
      <c r="R138" s="72"/>
      <c r="S138" s="72"/>
      <c r="T138" s="73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138</v>
      </c>
      <c r="AU138" s="17" t="s">
        <v>91</v>
      </c>
    </row>
    <row r="139" spans="1:65" s="14" customFormat="1" ht="11.25">
      <c r="B139" s="219"/>
      <c r="C139" s="220"/>
      <c r="D139" s="202" t="s">
        <v>142</v>
      </c>
      <c r="E139" s="221" t="s">
        <v>1</v>
      </c>
      <c r="F139" s="222" t="s">
        <v>419</v>
      </c>
      <c r="G139" s="220"/>
      <c r="H139" s="223">
        <v>2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142</v>
      </c>
      <c r="AU139" s="229" t="s">
        <v>91</v>
      </c>
      <c r="AV139" s="14" t="s">
        <v>91</v>
      </c>
      <c r="AW139" s="14" t="s">
        <v>36</v>
      </c>
      <c r="AX139" s="14" t="s">
        <v>89</v>
      </c>
      <c r="AY139" s="229" t="s">
        <v>130</v>
      </c>
    </row>
    <row r="140" spans="1:65" s="2" customFormat="1" ht="16.5" customHeight="1">
      <c r="A140" s="34"/>
      <c r="B140" s="35"/>
      <c r="C140" s="188" t="s">
        <v>151</v>
      </c>
      <c r="D140" s="188" t="s">
        <v>132</v>
      </c>
      <c r="E140" s="189" t="s">
        <v>420</v>
      </c>
      <c r="F140" s="190" t="s">
        <v>421</v>
      </c>
      <c r="G140" s="191" t="s">
        <v>258</v>
      </c>
      <c r="H140" s="192">
        <v>2</v>
      </c>
      <c r="I140" s="193"/>
      <c r="J140" s="194">
        <f>ROUND(I140*H140,2)</f>
        <v>0</v>
      </c>
      <c r="K140" s="195"/>
      <c r="L140" s="39"/>
      <c r="M140" s="196" t="s">
        <v>1</v>
      </c>
      <c r="N140" s="197" t="s">
        <v>46</v>
      </c>
      <c r="O140" s="72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0" t="s">
        <v>136</v>
      </c>
      <c r="AT140" s="200" t="s">
        <v>132</v>
      </c>
      <c r="AU140" s="200" t="s">
        <v>91</v>
      </c>
      <c r="AY140" s="17" t="s">
        <v>130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89</v>
      </c>
      <c r="BK140" s="201">
        <f>ROUND(I140*H140,2)</f>
        <v>0</v>
      </c>
      <c r="BL140" s="17" t="s">
        <v>136</v>
      </c>
      <c r="BM140" s="200" t="s">
        <v>155</v>
      </c>
    </row>
    <row r="141" spans="1:65" s="2" customFormat="1" ht="11.25">
      <c r="A141" s="34"/>
      <c r="B141" s="35"/>
      <c r="C141" s="36"/>
      <c r="D141" s="202" t="s">
        <v>138</v>
      </c>
      <c r="E141" s="36"/>
      <c r="F141" s="203" t="s">
        <v>422</v>
      </c>
      <c r="G141" s="36"/>
      <c r="H141" s="36"/>
      <c r="I141" s="204"/>
      <c r="J141" s="36"/>
      <c r="K141" s="36"/>
      <c r="L141" s="39"/>
      <c r="M141" s="205"/>
      <c r="N141" s="206"/>
      <c r="O141" s="72"/>
      <c r="P141" s="72"/>
      <c r="Q141" s="72"/>
      <c r="R141" s="72"/>
      <c r="S141" s="72"/>
      <c r="T141" s="73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138</v>
      </c>
      <c r="AU141" s="17" t="s">
        <v>91</v>
      </c>
    </row>
    <row r="142" spans="1:65" s="2" customFormat="1" ht="11.25">
      <c r="A142" s="34"/>
      <c r="B142" s="35"/>
      <c r="C142" s="36"/>
      <c r="D142" s="207" t="s">
        <v>140</v>
      </c>
      <c r="E142" s="36"/>
      <c r="F142" s="208" t="s">
        <v>423</v>
      </c>
      <c r="G142" s="36"/>
      <c r="H142" s="36"/>
      <c r="I142" s="204"/>
      <c r="J142" s="36"/>
      <c r="K142" s="36"/>
      <c r="L142" s="39"/>
      <c r="M142" s="205"/>
      <c r="N142" s="206"/>
      <c r="O142" s="72"/>
      <c r="P142" s="72"/>
      <c r="Q142" s="72"/>
      <c r="R142" s="72"/>
      <c r="S142" s="72"/>
      <c r="T142" s="73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140</v>
      </c>
      <c r="AU142" s="17" t="s">
        <v>91</v>
      </c>
    </row>
    <row r="143" spans="1:65" s="13" customFormat="1" ht="11.25">
      <c r="B143" s="209"/>
      <c r="C143" s="210"/>
      <c r="D143" s="202" t="s">
        <v>142</v>
      </c>
      <c r="E143" s="211" t="s">
        <v>1</v>
      </c>
      <c r="F143" s="212" t="s">
        <v>424</v>
      </c>
      <c r="G143" s="210"/>
      <c r="H143" s="211" t="s">
        <v>1</v>
      </c>
      <c r="I143" s="213"/>
      <c r="J143" s="210"/>
      <c r="K143" s="210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142</v>
      </c>
      <c r="AU143" s="218" t="s">
        <v>91</v>
      </c>
      <c r="AV143" s="13" t="s">
        <v>89</v>
      </c>
      <c r="AW143" s="13" t="s">
        <v>36</v>
      </c>
      <c r="AX143" s="13" t="s">
        <v>81</v>
      </c>
      <c r="AY143" s="218" t="s">
        <v>130</v>
      </c>
    </row>
    <row r="144" spans="1:65" s="14" customFormat="1" ht="11.25">
      <c r="B144" s="219"/>
      <c r="C144" s="220"/>
      <c r="D144" s="202" t="s">
        <v>142</v>
      </c>
      <c r="E144" s="221" t="s">
        <v>1</v>
      </c>
      <c r="F144" s="222" t="s">
        <v>425</v>
      </c>
      <c r="G144" s="220"/>
      <c r="H144" s="223">
        <v>2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142</v>
      </c>
      <c r="AU144" s="229" t="s">
        <v>91</v>
      </c>
      <c r="AV144" s="14" t="s">
        <v>91</v>
      </c>
      <c r="AW144" s="14" t="s">
        <v>36</v>
      </c>
      <c r="AX144" s="14" t="s">
        <v>81</v>
      </c>
      <c r="AY144" s="229" t="s">
        <v>130</v>
      </c>
    </row>
    <row r="145" spans="1:65" s="15" customFormat="1" ht="11.25">
      <c r="B145" s="230"/>
      <c r="C145" s="231"/>
      <c r="D145" s="202" t="s">
        <v>142</v>
      </c>
      <c r="E145" s="232" t="s">
        <v>1</v>
      </c>
      <c r="F145" s="233" t="s">
        <v>145</v>
      </c>
      <c r="G145" s="231"/>
      <c r="H145" s="234">
        <v>2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142</v>
      </c>
      <c r="AU145" s="240" t="s">
        <v>91</v>
      </c>
      <c r="AV145" s="15" t="s">
        <v>136</v>
      </c>
      <c r="AW145" s="15" t="s">
        <v>36</v>
      </c>
      <c r="AX145" s="15" t="s">
        <v>89</v>
      </c>
      <c r="AY145" s="240" t="s">
        <v>130</v>
      </c>
    </row>
    <row r="146" spans="1:65" s="2" customFormat="1" ht="16.5" customHeight="1">
      <c r="A146" s="34"/>
      <c r="B146" s="35"/>
      <c r="C146" s="188" t="s">
        <v>136</v>
      </c>
      <c r="D146" s="188" t="s">
        <v>132</v>
      </c>
      <c r="E146" s="189" t="s">
        <v>426</v>
      </c>
      <c r="F146" s="190" t="s">
        <v>427</v>
      </c>
      <c r="G146" s="191" t="s">
        <v>258</v>
      </c>
      <c r="H146" s="192">
        <v>1</v>
      </c>
      <c r="I146" s="193"/>
      <c r="J146" s="194">
        <f>ROUND(I146*H146,2)</f>
        <v>0</v>
      </c>
      <c r="K146" s="195"/>
      <c r="L146" s="39"/>
      <c r="M146" s="196" t="s">
        <v>1</v>
      </c>
      <c r="N146" s="197" t="s">
        <v>46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0" t="s">
        <v>136</v>
      </c>
      <c r="AT146" s="200" t="s">
        <v>132</v>
      </c>
      <c r="AU146" s="200" t="s">
        <v>91</v>
      </c>
      <c r="AY146" s="17" t="s">
        <v>130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89</v>
      </c>
      <c r="BK146" s="201">
        <f>ROUND(I146*H146,2)</f>
        <v>0</v>
      </c>
      <c r="BL146" s="17" t="s">
        <v>136</v>
      </c>
      <c r="BM146" s="200" t="s">
        <v>163</v>
      </c>
    </row>
    <row r="147" spans="1:65" s="2" customFormat="1" ht="11.25">
      <c r="A147" s="34"/>
      <c r="B147" s="35"/>
      <c r="C147" s="36"/>
      <c r="D147" s="202" t="s">
        <v>138</v>
      </c>
      <c r="E147" s="36"/>
      <c r="F147" s="203" t="s">
        <v>428</v>
      </c>
      <c r="G147" s="36"/>
      <c r="H147" s="36"/>
      <c r="I147" s="204"/>
      <c r="J147" s="36"/>
      <c r="K147" s="36"/>
      <c r="L147" s="39"/>
      <c r="M147" s="205"/>
      <c r="N147" s="206"/>
      <c r="O147" s="72"/>
      <c r="P147" s="72"/>
      <c r="Q147" s="72"/>
      <c r="R147" s="72"/>
      <c r="S147" s="72"/>
      <c r="T147" s="73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138</v>
      </c>
      <c r="AU147" s="17" t="s">
        <v>91</v>
      </c>
    </row>
    <row r="148" spans="1:65" s="2" customFormat="1" ht="11.25">
      <c r="A148" s="34"/>
      <c r="B148" s="35"/>
      <c r="C148" s="36"/>
      <c r="D148" s="207" t="s">
        <v>140</v>
      </c>
      <c r="E148" s="36"/>
      <c r="F148" s="208" t="s">
        <v>429</v>
      </c>
      <c r="G148" s="36"/>
      <c r="H148" s="36"/>
      <c r="I148" s="204"/>
      <c r="J148" s="36"/>
      <c r="K148" s="36"/>
      <c r="L148" s="39"/>
      <c r="M148" s="205"/>
      <c r="N148" s="206"/>
      <c r="O148" s="72"/>
      <c r="P148" s="72"/>
      <c r="Q148" s="72"/>
      <c r="R148" s="72"/>
      <c r="S148" s="72"/>
      <c r="T148" s="73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140</v>
      </c>
      <c r="AU148" s="17" t="s">
        <v>91</v>
      </c>
    </row>
    <row r="149" spans="1:65" s="13" customFormat="1" ht="11.25">
      <c r="B149" s="209"/>
      <c r="C149" s="210"/>
      <c r="D149" s="202" t="s">
        <v>142</v>
      </c>
      <c r="E149" s="211" t="s">
        <v>1</v>
      </c>
      <c r="F149" s="212" t="s">
        <v>430</v>
      </c>
      <c r="G149" s="210"/>
      <c r="H149" s="211" t="s">
        <v>1</v>
      </c>
      <c r="I149" s="213"/>
      <c r="J149" s="210"/>
      <c r="K149" s="210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142</v>
      </c>
      <c r="AU149" s="218" t="s">
        <v>91</v>
      </c>
      <c r="AV149" s="13" t="s">
        <v>89</v>
      </c>
      <c r="AW149" s="13" t="s">
        <v>36</v>
      </c>
      <c r="AX149" s="13" t="s">
        <v>81</v>
      </c>
      <c r="AY149" s="218" t="s">
        <v>130</v>
      </c>
    </row>
    <row r="150" spans="1:65" s="14" customFormat="1" ht="11.25">
      <c r="B150" s="219"/>
      <c r="C150" s="220"/>
      <c r="D150" s="202" t="s">
        <v>142</v>
      </c>
      <c r="E150" s="221" t="s">
        <v>1</v>
      </c>
      <c r="F150" s="222" t="s">
        <v>89</v>
      </c>
      <c r="G150" s="220"/>
      <c r="H150" s="223">
        <v>1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142</v>
      </c>
      <c r="AU150" s="229" t="s">
        <v>91</v>
      </c>
      <c r="AV150" s="14" t="s">
        <v>91</v>
      </c>
      <c r="AW150" s="14" t="s">
        <v>36</v>
      </c>
      <c r="AX150" s="14" t="s">
        <v>81</v>
      </c>
      <c r="AY150" s="229" t="s">
        <v>130</v>
      </c>
    </row>
    <row r="151" spans="1:65" s="15" customFormat="1" ht="11.25">
      <c r="B151" s="230"/>
      <c r="C151" s="231"/>
      <c r="D151" s="202" t="s">
        <v>142</v>
      </c>
      <c r="E151" s="232" t="s">
        <v>1</v>
      </c>
      <c r="F151" s="233" t="s">
        <v>145</v>
      </c>
      <c r="G151" s="231"/>
      <c r="H151" s="234">
        <v>1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142</v>
      </c>
      <c r="AU151" s="240" t="s">
        <v>91</v>
      </c>
      <c r="AV151" s="15" t="s">
        <v>136</v>
      </c>
      <c r="AW151" s="15" t="s">
        <v>36</v>
      </c>
      <c r="AX151" s="15" t="s">
        <v>89</v>
      </c>
      <c r="AY151" s="240" t="s">
        <v>130</v>
      </c>
    </row>
    <row r="152" spans="1:65" s="2" customFormat="1" ht="16.5" customHeight="1">
      <c r="A152" s="34"/>
      <c r="B152" s="35"/>
      <c r="C152" s="188" t="s">
        <v>165</v>
      </c>
      <c r="D152" s="188" t="s">
        <v>132</v>
      </c>
      <c r="E152" s="189" t="s">
        <v>431</v>
      </c>
      <c r="F152" s="190" t="s">
        <v>432</v>
      </c>
      <c r="G152" s="191" t="s">
        <v>258</v>
      </c>
      <c r="H152" s="192">
        <v>2</v>
      </c>
      <c r="I152" s="193"/>
      <c r="J152" s="194">
        <f>ROUND(I152*H152,2)</f>
        <v>0</v>
      </c>
      <c r="K152" s="195"/>
      <c r="L152" s="39"/>
      <c r="M152" s="196" t="s">
        <v>1</v>
      </c>
      <c r="N152" s="197" t="s">
        <v>46</v>
      </c>
      <c r="O152" s="7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0" t="s">
        <v>136</v>
      </c>
      <c r="AT152" s="200" t="s">
        <v>132</v>
      </c>
      <c r="AU152" s="200" t="s">
        <v>91</v>
      </c>
      <c r="AY152" s="17" t="s">
        <v>130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89</v>
      </c>
      <c r="BK152" s="201">
        <f>ROUND(I152*H152,2)</f>
        <v>0</v>
      </c>
      <c r="BL152" s="17" t="s">
        <v>136</v>
      </c>
      <c r="BM152" s="200" t="s">
        <v>169</v>
      </c>
    </row>
    <row r="153" spans="1:65" s="2" customFormat="1" ht="11.25">
      <c r="A153" s="34"/>
      <c r="B153" s="35"/>
      <c r="C153" s="36"/>
      <c r="D153" s="202" t="s">
        <v>138</v>
      </c>
      <c r="E153" s="36"/>
      <c r="F153" s="203" t="s">
        <v>433</v>
      </c>
      <c r="G153" s="36"/>
      <c r="H153" s="36"/>
      <c r="I153" s="204"/>
      <c r="J153" s="36"/>
      <c r="K153" s="36"/>
      <c r="L153" s="39"/>
      <c r="M153" s="205"/>
      <c r="N153" s="206"/>
      <c r="O153" s="72"/>
      <c r="P153" s="72"/>
      <c r="Q153" s="72"/>
      <c r="R153" s="72"/>
      <c r="S153" s="72"/>
      <c r="T153" s="73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138</v>
      </c>
      <c r="AU153" s="17" t="s">
        <v>91</v>
      </c>
    </row>
    <row r="154" spans="1:65" s="2" customFormat="1" ht="11.25">
      <c r="A154" s="34"/>
      <c r="B154" s="35"/>
      <c r="C154" s="36"/>
      <c r="D154" s="207" t="s">
        <v>140</v>
      </c>
      <c r="E154" s="36"/>
      <c r="F154" s="208" t="s">
        <v>434</v>
      </c>
      <c r="G154" s="36"/>
      <c r="H154" s="36"/>
      <c r="I154" s="204"/>
      <c r="J154" s="36"/>
      <c r="K154" s="36"/>
      <c r="L154" s="39"/>
      <c r="M154" s="205"/>
      <c r="N154" s="206"/>
      <c r="O154" s="72"/>
      <c r="P154" s="72"/>
      <c r="Q154" s="72"/>
      <c r="R154" s="72"/>
      <c r="S154" s="72"/>
      <c r="T154" s="73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140</v>
      </c>
      <c r="AU154" s="17" t="s">
        <v>91</v>
      </c>
    </row>
    <row r="155" spans="1:65" s="13" customFormat="1" ht="11.25">
      <c r="B155" s="209"/>
      <c r="C155" s="210"/>
      <c r="D155" s="202" t="s">
        <v>142</v>
      </c>
      <c r="E155" s="211" t="s">
        <v>1</v>
      </c>
      <c r="F155" s="212" t="s">
        <v>435</v>
      </c>
      <c r="G155" s="210"/>
      <c r="H155" s="211" t="s">
        <v>1</v>
      </c>
      <c r="I155" s="213"/>
      <c r="J155" s="210"/>
      <c r="K155" s="210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142</v>
      </c>
      <c r="AU155" s="218" t="s">
        <v>91</v>
      </c>
      <c r="AV155" s="13" t="s">
        <v>89</v>
      </c>
      <c r="AW155" s="13" t="s">
        <v>36</v>
      </c>
      <c r="AX155" s="13" t="s">
        <v>81</v>
      </c>
      <c r="AY155" s="218" t="s">
        <v>130</v>
      </c>
    </row>
    <row r="156" spans="1:65" s="14" customFormat="1" ht="11.25">
      <c r="B156" s="219"/>
      <c r="C156" s="220"/>
      <c r="D156" s="202" t="s">
        <v>142</v>
      </c>
      <c r="E156" s="221" t="s">
        <v>1</v>
      </c>
      <c r="F156" s="222" t="s">
        <v>91</v>
      </c>
      <c r="G156" s="220"/>
      <c r="H156" s="223">
        <v>2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142</v>
      </c>
      <c r="AU156" s="229" t="s">
        <v>91</v>
      </c>
      <c r="AV156" s="14" t="s">
        <v>91</v>
      </c>
      <c r="AW156" s="14" t="s">
        <v>36</v>
      </c>
      <c r="AX156" s="14" t="s">
        <v>81</v>
      </c>
      <c r="AY156" s="229" t="s">
        <v>130</v>
      </c>
    </row>
    <row r="157" spans="1:65" s="15" customFormat="1" ht="11.25">
      <c r="B157" s="230"/>
      <c r="C157" s="231"/>
      <c r="D157" s="202" t="s">
        <v>142</v>
      </c>
      <c r="E157" s="232" t="s">
        <v>1</v>
      </c>
      <c r="F157" s="233" t="s">
        <v>145</v>
      </c>
      <c r="G157" s="231"/>
      <c r="H157" s="234">
        <v>2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142</v>
      </c>
      <c r="AU157" s="240" t="s">
        <v>91</v>
      </c>
      <c r="AV157" s="15" t="s">
        <v>136</v>
      </c>
      <c r="AW157" s="15" t="s">
        <v>36</v>
      </c>
      <c r="AX157" s="15" t="s">
        <v>89</v>
      </c>
      <c r="AY157" s="240" t="s">
        <v>130</v>
      </c>
    </row>
    <row r="158" spans="1:65" s="2" customFormat="1" ht="21.75" customHeight="1">
      <c r="A158" s="34"/>
      <c r="B158" s="35"/>
      <c r="C158" s="188" t="s">
        <v>155</v>
      </c>
      <c r="D158" s="188" t="s">
        <v>132</v>
      </c>
      <c r="E158" s="189" t="s">
        <v>436</v>
      </c>
      <c r="F158" s="190" t="s">
        <v>437</v>
      </c>
      <c r="G158" s="191" t="s">
        <v>258</v>
      </c>
      <c r="H158" s="192">
        <v>3</v>
      </c>
      <c r="I158" s="193"/>
      <c r="J158" s="194">
        <f>ROUND(I158*H158,2)</f>
        <v>0</v>
      </c>
      <c r="K158" s="195"/>
      <c r="L158" s="39"/>
      <c r="M158" s="196" t="s">
        <v>1</v>
      </c>
      <c r="N158" s="197" t="s">
        <v>46</v>
      </c>
      <c r="O158" s="72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0" t="s">
        <v>136</v>
      </c>
      <c r="AT158" s="200" t="s">
        <v>132</v>
      </c>
      <c r="AU158" s="200" t="s">
        <v>91</v>
      </c>
      <c r="AY158" s="17" t="s">
        <v>130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7" t="s">
        <v>89</v>
      </c>
      <c r="BK158" s="201">
        <f>ROUND(I158*H158,2)</f>
        <v>0</v>
      </c>
      <c r="BL158" s="17" t="s">
        <v>136</v>
      </c>
      <c r="BM158" s="200" t="s">
        <v>438</v>
      </c>
    </row>
    <row r="159" spans="1:65" s="2" customFormat="1" ht="11.25">
      <c r="A159" s="34"/>
      <c r="B159" s="35"/>
      <c r="C159" s="36"/>
      <c r="D159" s="202" t="s">
        <v>138</v>
      </c>
      <c r="E159" s="36"/>
      <c r="F159" s="203" t="s">
        <v>439</v>
      </c>
      <c r="G159" s="36"/>
      <c r="H159" s="36"/>
      <c r="I159" s="204"/>
      <c r="J159" s="36"/>
      <c r="K159" s="36"/>
      <c r="L159" s="39"/>
      <c r="M159" s="205"/>
      <c r="N159" s="206"/>
      <c r="O159" s="72"/>
      <c r="P159" s="72"/>
      <c r="Q159" s="72"/>
      <c r="R159" s="72"/>
      <c r="S159" s="72"/>
      <c r="T159" s="73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138</v>
      </c>
      <c r="AU159" s="17" t="s">
        <v>91</v>
      </c>
    </row>
    <row r="160" spans="1:65" s="2" customFormat="1" ht="11.25">
      <c r="A160" s="34"/>
      <c r="B160" s="35"/>
      <c r="C160" s="36"/>
      <c r="D160" s="207" t="s">
        <v>140</v>
      </c>
      <c r="E160" s="36"/>
      <c r="F160" s="208" t="s">
        <v>440</v>
      </c>
      <c r="G160" s="36"/>
      <c r="H160" s="36"/>
      <c r="I160" s="204"/>
      <c r="J160" s="36"/>
      <c r="K160" s="36"/>
      <c r="L160" s="39"/>
      <c r="M160" s="205"/>
      <c r="N160" s="206"/>
      <c r="O160" s="72"/>
      <c r="P160" s="72"/>
      <c r="Q160" s="72"/>
      <c r="R160" s="72"/>
      <c r="S160" s="72"/>
      <c r="T160" s="73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140</v>
      </c>
      <c r="AU160" s="17" t="s">
        <v>91</v>
      </c>
    </row>
    <row r="161" spans="1:65" s="13" customFormat="1" ht="11.25">
      <c r="B161" s="209"/>
      <c r="C161" s="210"/>
      <c r="D161" s="202" t="s">
        <v>142</v>
      </c>
      <c r="E161" s="211" t="s">
        <v>1</v>
      </c>
      <c r="F161" s="212" t="s">
        <v>441</v>
      </c>
      <c r="G161" s="210"/>
      <c r="H161" s="211" t="s">
        <v>1</v>
      </c>
      <c r="I161" s="213"/>
      <c r="J161" s="210"/>
      <c r="K161" s="210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142</v>
      </c>
      <c r="AU161" s="218" t="s">
        <v>91</v>
      </c>
      <c r="AV161" s="13" t="s">
        <v>89</v>
      </c>
      <c r="AW161" s="13" t="s">
        <v>36</v>
      </c>
      <c r="AX161" s="13" t="s">
        <v>81</v>
      </c>
      <c r="AY161" s="218" t="s">
        <v>130</v>
      </c>
    </row>
    <row r="162" spans="1:65" s="14" customFormat="1" ht="11.25">
      <c r="B162" s="219"/>
      <c r="C162" s="220"/>
      <c r="D162" s="202" t="s">
        <v>142</v>
      </c>
      <c r="E162" s="221" t="s">
        <v>1</v>
      </c>
      <c r="F162" s="222" t="s">
        <v>442</v>
      </c>
      <c r="G162" s="220"/>
      <c r="H162" s="223">
        <v>3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142</v>
      </c>
      <c r="AU162" s="229" t="s">
        <v>91</v>
      </c>
      <c r="AV162" s="14" t="s">
        <v>91</v>
      </c>
      <c r="AW162" s="14" t="s">
        <v>36</v>
      </c>
      <c r="AX162" s="14" t="s">
        <v>81</v>
      </c>
      <c r="AY162" s="229" t="s">
        <v>130</v>
      </c>
    </row>
    <row r="163" spans="1:65" s="15" customFormat="1" ht="11.25">
      <c r="B163" s="230"/>
      <c r="C163" s="231"/>
      <c r="D163" s="202" t="s">
        <v>142</v>
      </c>
      <c r="E163" s="232" t="s">
        <v>1</v>
      </c>
      <c r="F163" s="233" t="s">
        <v>145</v>
      </c>
      <c r="G163" s="231"/>
      <c r="H163" s="234">
        <v>3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142</v>
      </c>
      <c r="AU163" s="240" t="s">
        <v>91</v>
      </c>
      <c r="AV163" s="15" t="s">
        <v>136</v>
      </c>
      <c r="AW163" s="15" t="s">
        <v>36</v>
      </c>
      <c r="AX163" s="15" t="s">
        <v>89</v>
      </c>
      <c r="AY163" s="240" t="s">
        <v>130</v>
      </c>
    </row>
    <row r="164" spans="1:65" s="2" customFormat="1" ht="21.75" customHeight="1">
      <c r="A164" s="34"/>
      <c r="B164" s="35"/>
      <c r="C164" s="188" t="s">
        <v>181</v>
      </c>
      <c r="D164" s="188" t="s">
        <v>132</v>
      </c>
      <c r="E164" s="189" t="s">
        <v>443</v>
      </c>
      <c r="F164" s="190" t="s">
        <v>444</v>
      </c>
      <c r="G164" s="191" t="s">
        <v>258</v>
      </c>
      <c r="H164" s="192">
        <v>2</v>
      </c>
      <c r="I164" s="193"/>
      <c r="J164" s="194">
        <f>ROUND(I164*H164,2)</f>
        <v>0</v>
      </c>
      <c r="K164" s="195"/>
      <c r="L164" s="39"/>
      <c r="M164" s="196" t="s">
        <v>1</v>
      </c>
      <c r="N164" s="197" t="s">
        <v>46</v>
      </c>
      <c r="O164" s="72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0" t="s">
        <v>136</v>
      </c>
      <c r="AT164" s="200" t="s">
        <v>132</v>
      </c>
      <c r="AU164" s="200" t="s">
        <v>91</v>
      </c>
      <c r="AY164" s="17" t="s">
        <v>130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7" t="s">
        <v>89</v>
      </c>
      <c r="BK164" s="201">
        <f>ROUND(I164*H164,2)</f>
        <v>0</v>
      </c>
      <c r="BL164" s="17" t="s">
        <v>136</v>
      </c>
      <c r="BM164" s="200" t="s">
        <v>445</v>
      </c>
    </row>
    <row r="165" spans="1:65" s="2" customFormat="1" ht="11.25">
      <c r="A165" s="34"/>
      <c r="B165" s="35"/>
      <c r="C165" s="36"/>
      <c r="D165" s="202" t="s">
        <v>138</v>
      </c>
      <c r="E165" s="36"/>
      <c r="F165" s="203" t="s">
        <v>446</v>
      </c>
      <c r="G165" s="36"/>
      <c r="H165" s="36"/>
      <c r="I165" s="204"/>
      <c r="J165" s="36"/>
      <c r="K165" s="36"/>
      <c r="L165" s="39"/>
      <c r="M165" s="205"/>
      <c r="N165" s="206"/>
      <c r="O165" s="72"/>
      <c r="P165" s="72"/>
      <c r="Q165" s="72"/>
      <c r="R165" s="72"/>
      <c r="S165" s="72"/>
      <c r="T165" s="73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138</v>
      </c>
      <c r="AU165" s="17" t="s">
        <v>91</v>
      </c>
    </row>
    <row r="166" spans="1:65" s="2" customFormat="1" ht="11.25">
      <c r="A166" s="34"/>
      <c r="B166" s="35"/>
      <c r="C166" s="36"/>
      <c r="D166" s="207" t="s">
        <v>140</v>
      </c>
      <c r="E166" s="36"/>
      <c r="F166" s="208" t="s">
        <v>447</v>
      </c>
      <c r="G166" s="36"/>
      <c r="H166" s="36"/>
      <c r="I166" s="204"/>
      <c r="J166" s="36"/>
      <c r="K166" s="36"/>
      <c r="L166" s="39"/>
      <c r="M166" s="205"/>
      <c r="N166" s="206"/>
      <c r="O166" s="72"/>
      <c r="P166" s="72"/>
      <c r="Q166" s="72"/>
      <c r="R166" s="72"/>
      <c r="S166" s="72"/>
      <c r="T166" s="73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140</v>
      </c>
      <c r="AU166" s="17" t="s">
        <v>91</v>
      </c>
    </row>
    <row r="167" spans="1:65" s="13" customFormat="1" ht="11.25">
      <c r="B167" s="209"/>
      <c r="C167" s="210"/>
      <c r="D167" s="202" t="s">
        <v>142</v>
      </c>
      <c r="E167" s="211" t="s">
        <v>1</v>
      </c>
      <c r="F167" s="212" t="s">
        <v>424</v>
      </c>
      <c r="G167" s="210"/>
      <c r="H167" s="211" t="s">
        <v>1</v>
      </c>
      <c r="I167" s="213"/>
      <c r="J167" s="210"/>
      <c r="K167" s="210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142</v>
      </c>
      <c r="AU167" s="218" t="s">
        <v>91</v>
      </c>
      <c r="AV167" s="13" t="s">
        <v>89</v>
      </c>
      <c r="AW167" s="13" t="s">
        <v>36</v>
      </c>
      <c r="AX167" s="13" t="s">
        <v>81</v>
      </c>
      <c r="AY167" s="218" t="s">
        <v>130</v>
      </c>
    </row>
    <row r="168" spans="1:65" s="14" customFormat="1" ht="11.25">
      <c r="B168" s="219"/>
      <c r="C168" s="220"/>
      <c r="D168" s="202" t="s">
        <v>142</v>
      </c>
      <c r="E168" s="221" t="s">
        <v>1</v>
      </c>
      <c r="F168" s="222" t="s">
        <v>425</v>
      </c>
      <c r="G168" s="220"/>
      <c r="H168" s="223">
        <v>2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142</v>
      </c>
      <c r="AU168" s="229" t="s">
        <v>91</v>
      </c>
      <c r="AV168" s="14" t="s">
        <v>91</v>
      </c>
      <c r="AW168" s="14" t="s">
        <v>36</v>
      </c>
      <c r="AX168" s="14" t="s">
        <v>81</v>
      </c>
      <c r="AY168" s="229" t="s">
        <v>130</v>
      </c>
    </row>
    <row r="169" spans="1:65" s="15" customFormat="1" ht="11.25">
      <c r="B169" s="230"/>
      <c r="C169" s="231"/>
      <c r="D169" s="202" t="s">
        <v>142</v>
      </c>
      <c r="E169" s="232" t="s">
        <v>1</v>
      </c>
      <c r="F169" s="233" t="s">
        <v>145</v>
      </c>
      <c r="G169" s="231"/>
      <c r="H169" s="234">
        <v>2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142</v>
      </c>
      <c r="AU169" s="240" t="s">
        <v>91</v>
      </c>
      <c r="AV169" s="15" t="s">
        <v>136</v>
      </c>
      <c r="AW169" s="15" t="s">
        <v>36</v>
      </c>
      <c r="AX169" s="15" t="s">
        <v>89</v>
      </c>
      <c r="AY169" s="240" t="s">
        <v>130</v>
      </c>
    </row>
    <row r="170" spans="1:65" s="2" customFormat="1" ht="16.5" customHeight="1">
      <c r="A170" s="34"/>
      <c r="B170" s="35"/>
      <c r="C170" s="188" t="s">
        <v>163</v>
      </c>
      <c r="D170" s="188" t="s">
        <v>132</v>
      </c>
      <c r="E170" s="189" t="s">
        <v>448</v>
      </c>
      <c r="F170" s="190" t="s">
        <v>449</v>
      </c>
      <c r="G170" s="191" t="s">
        <v>148</v>
      </c>
      <c r="H170" s="192">
        <v>34.1</v>
      </c>
      <c r="I170" s="193"/>
      <c r="J170" s="194">
        <f>ROUND(I170*H170,2)</f>
        <v>0</v>
      </c>
      <c r="K170" s="195"/>
      <c r="L170" s="39"/>
      <c r="M170" s="196" t="s">
        <v>1</v>
      </c>
      <c r="N170" s="197" t="s">
        <v>46</v>
      </c>
      <c r="O170" s="72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0" t="s">
        <v>136</v>
      </c>
      <c r="AT170" s="200" t="s">
        <v>132</v>
      </c>
      <c r="AU170" s="200" t="s">
        <v>91</v>
      </c>
      <c r="AY170" s="17" t="s">
        <v>130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7" t="s">
        <v>89</v>
      </c>
      <c r="BK170" s="201">
        <f>ROUND(I170*H170,2)</f>
        <v>0</v>
      </c>
      <c r="BL170" s="17" t="s">
        <v>136</v>
      </c>
      <c r="BM170" s="200" t="s">
        <v>191</v>
      </c>
    </row>
    <row r="171" spans="1:65" s="2" customFormat="1" ht="19.5">
      <c r="A171" s="34"/>
      <c r="B171" s="35"/>
      <c r="C171" s="36"/>
      <c r="D171" s="202" t="s">
        <v>138</v>
      </c>
      <c r="E171" s="36"/>
      <c r="F171" s="203" t="s">
        <v>450</v>
      </c>
      <c r="G171" s="36"/>
      <c r="H171" s="36"/>
      <c r="I171" s="204"/>
      <c r="J171" s="36"/>
      <c r="K171" s="36"/>
      <c r="L171" s="39"/>
      <c r="M171" s="205"/>
      <c r="N171" s="206"/>
      <c r="O171" s="72"/>
      <c r="P171" s="72"/>
      <c r="Q171" s="72"/>
      <c r="R171" s="72"/>
      <c r="S171" s="72"/>
      <c r="T171" s="73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138</v>
      </c>
      <c r="AU171" s="17" t="s">
        <v>91</v>
      </c>
    </row>
    <row r="172" spans="1:65" s="2" customFormat="1" ht="11.25">
      <c r="A172" s="34"/>
      <c r="B172" s="35"/>
      <c r="C172" s="36"/>
      <c r="D172" s="207" t="s">
        <v>140</v>
      </c>
      <c r="E172" s="36"/>
      <c r="F172" s="208" t="s">
        <v>451</v>
      </c>
      <c r="G172" s="36"/>
      <c r="H172" s="36"/>
      <c r="I172" s="204"/>
      <c r="J172" s="36"/>
      <c r="K172" s="36"/>
      <c r="L172" s="39"/>
      <c r="M172" s="205"/>
      <c r="N172" s="206"/>
      <c r="O172" s="72"/>
      <c r="P172" s="72"/>
      <c r="Q172" s="72"/>
      <c r="R172" s="72"/>
      <c r="S172" s="72"/>
      <c r="T172" s="73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140</v>
      </c>
      <c r="AU172" s="17" t="s">
        <v>91</v>
      </c>
    </row>
    <row r="173" spans="1:65" s="13" customFormat="1" ht="11.25">
      <c r="B173" s="209"/>
      <c r="C173" s="210"/>
      <c r="D173" s="202" t="s">
        <v>142</v>
      </c>
      <c r="E173" s="211" t="s">
        <v>1</v>
      </c>
      <c r="F173" s="212" t="s">
        <v>452</v>
      </c>
      <c r="G173" s="210"/>
      <c r="H173" s="211" t="s">
        <v>1</v>
      </c>
      <c r="I173" s="213"/>
      <c r="J173" s="210"/>
      <c r="K173" s="210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142</v>
      </c>
      <c r="AU173" s="218" t="s">
        <v>91</v>
      </c>
      <c r="AV173" s="13" t="s">
        <v>89</v>
      </c>
      <c r="AW173" s="13" t="s">
        <v>36</v>
      </c>
      <c r="AX173" s="13" t="s">
        <v>81</v>
      </c>
      <c r="AY173" s="218" t="s">
        <v>130</v>
      </c>
    </row>
    <row r="174" spans="1:65" s="14" customFormat="1" ht="11.25">
      <c r="B174" s="219"/>
      <c r="C174" s="220"/>
      <c r="D174" s="202" t="s">
        <v>142</v>
      </c>
      <c r="E174" s="221" t="s">
        <v>1</v>
      </c>
      <c r="F174" s="222" t="s">
        <v>453</v>
      </c>
      <c r="G174" s="220"/>
      <c r="H174" s="223">
        <v>34.1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142</v>
      </c>
      <c r="AU174" s="229" t="s">
        <v>91</v>
      </c>
      <c r="AV174" s="14" t="s">
        <v>91</v>
      </c>
      <c r="AW174" s="14" t="s">
        <v>36</v>
      </c>
      <c r="AX174" s="14" t="s">
        <v>81</v>
      </c>
      <c r="AY174" s="229" t="s">
        <v>130</v>
      </c>
    </row>
    <row r="175" spans="1:65" s="15" customFormat="1" ht="11.25">
      <c r="B175" s="230"/>
      <c r="C175" s="231"/>
      <c r="D175" s="202" t="s">
        <v>142</v>
      </c>
      <c r="E175" s="232" t="s">
        <v>1</v>
      </c>
      <c r="F175" s="233" t="s">
        <v>145</v>
      </c>
      <c r="G175" s="231"/>
      <c r="H175" s="234">
        <v>34.1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142</v>
      </c>
      <c r="AU175" s="240" t="s">
        <v>91</v>
      </c>
      <c r="AV175" s="15" t="s">
        <v>136</v>
      </c>
      <c r="AW175" s="15" t="s">
        <v>36</v>
      </c>
      <c r="AX175" s="15" t="s">
        <v>89</v>
      </c>
      <c r="AY175" s="240" t="s">
        <v>130</v>
      </c>
    </row>
    <row r="176" spans="1:65" s="2" customFormat="1" ht="16.5" customHeight="1">
      <c r="A176" s="34"/>
      <c r="B176" s="35"/>
      <c r="C176" s="188" t="s">
        <v>194</v>
      </c>
      <c r="D176" s="188" t="s">
        <v>132</v>
      </c>
      <c r="E176" s="189" t="s">
        <v>454</v>
      </c>
      <c r="F176" s="190" t="s">
        <v>455</v>
      </c>
      <c r="G176" s="191" t="s">
        <v>148</v>
      </c>
      <c r="H176" s="192">
        <v>34.1</v>
      </c>
      <c r="I176" s="193"/>
      <c r="J176" s="194">
        <f>ROUND(I176*H176,2)</f>
        <v>0</v>
      </c>
      <c r="K176" s="195"/>
      <c r="L176" s="39"/>
      <c r="M176" s="196" t="s">
        <v>1</v>
      </c>
      <c r="N176" s="197" t="s">
        <v>46</v>
      </c>
      <c r="O176" s="72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0" t="s">
        <v>136</v>
      </c>
      <c r="AT176" s="200" t="s">
        <v>132</v>
      </c>
      <c r="AU176" s="200" t="s">
        <v>91</v>
      </c>
      <c r="AY176" s="17" t="s">
        <v>130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7" t="s">
        <v>89</v>
      </c>
      <c r="BK176" s="201">
        <f>ROUND(I176*H176,2)</f>
        <v>0</v>
      </c>
      <c r="BL176" s="17" t="s">
        <v>136</v>
      </c>
      <c r="BM176" s="200" t="s">
        <v>250</v>
      </c>
    </row>
    <row r="177" spans="1:65" s="2" customFormat="1" ht="19.5">
      <c r="A177" s="34"/>
      <c r="B177" s="35"/>
      <c r="C177" s="36"/>
      <c r="D177" s="202" t="s">
        <v>138</v>
      </c>
      <c r="E177" s="36"/>
      <c r="F177" s="203" t="s">
        <v>456</v>
      </c>
      <c r="G177" s="36"/>
      <c r="H177" s="36"/>
      <c r="I177" s="204"/>
      <c r="J177" s="36"/>
      <c r="K177" s="36"/>
      <c r="L177" s="39"/>
      <c r="M177" s="205"/>
      <c r="N177" s="206"/>
      <c r="O177" s="72"/>
      <c r="P177" s="72"/>
      <c r="Q177" s="72"/>
      <c r="R177" s="72"/>
      <c r="S177" s="72"/>
      <c r="T177" s="73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138</v>
      </c>
      <c r="AU177" s="17" t="s">
        <v>91</v>
      </c>
    </row>
    <row r="178" spans="1:65" s="2" customFormat="1" ht="11.25">
      <c r="A178" s="34"/>
      <c r="B178" s="35"/>
      <c r="C178" s="36"/>
      <c r="D178" s="207" t="s">
        <v>140</v>
      </c>
      <c r="E178" s="36"/>
      <c r="F178" s="208" t="s">
        <v>457</v>
      </c>
      <c r="G178" s="36"/>
      <c r="H178" s="36"/>
      <c r="I178" s="204"/>
      <c r="J178" s="36"/>
      <c r="K178" s="36"/>
      <c r="L178" s="39"/>
      <c r="M178" s="205"/>
      <c r="N178" s="206"/>
      <c r="O178" s="72"/>
      <c r="P178" s="72"/>
      <c r="Q178" s="72"/>
      <c r="R178" s="72"/>
      <c r="S178" s="72"/>
      <c r="T178" s="73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140</v>
      </c>
      <c r="AU178" s="17" t="s">
        <v>91</v>
      </c>
    </row>
    <row r="179" spans="1:65" s="14" customFormat="1" ht="11.25">
      <c r="B179" s="219"/>
      <c r="C179" s="220"/>
      <c r="D179" s="202" t="s">
        <v>142</v>
      </c>
      <c r="E179" s="221" t="s">
        <v>1</v>
      </c>
      <c r="F179" s="222" t="s">
        <v>458</v>
      </c>
      <c r="G179" s="220"/>
      <c r="H179" s="223">
        <v>34.1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142</v>
      </c>
      <c r="AU179" s="229" t="s">
        <v>91</v>
      </c>
      <c r="AV179" s="14" t="s">
        <v>91</v>
      </c>
      <c r="AW179" s="14" t="s">
        <v>36</v>
      </c>
      <c r="AX179" s="14" t="s">
        <v>81</v>
      </c>
      <c r="AY179" s="229" t="s">
        <v>130</v>
      </c>
    </row>
    <row r="180" spans="1:65" s="15" customFormat="1" ht="11.25">
      <c r="B180" s="230"/>
      <c r="C180" s="231"/>
      <c r="D180" s="202" t="s">
        <v>142</v>
      </c>
      <c r="E180" s="232" t="s">
        <v>1</v>
      </c>
      <c r="F180" s="233" t="s">
        <v>145</v>
      </c>
      <c r="G180" s="231"/>
      <c r="H180" s="234">
        <v>34.1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142</v>
      </c>
      <c r="AU180" s="240" t="s">
        <v>91</v>
      </c>
      <c r="AV180" s="15" t="s">
        <v>136</v>
      </c>
      <c r="AW180" s="15" t="s">
        <v>36</v>
      </c>
      <c r="AX180" s="15" t="s">
        <v>89</v>
      </c>
      <c r="AY180" s="240" t="s">
        <v>130</v>
      </c>
    </row>
    <row r="181" spans="1:65" s="2" customFormat="1" ht="16.5" customHeight="1">
      <c r="A181" s="34"/>
      <c r="B181" s="35"/>
      <c r="C181" s="188" t="s">
        <v>169</v>
      </c>
      <c r="D181" s="188" t="s">
        <v>132</v>
      </c>
      <c r="E181" s="189" t="s">
        <v>459</v>
      </c>
      <c r="F181" s="190" t="s">
        <v>460</v>
      </c>
      <c r="G181" s="191" t="s">
        <v>154</v>
      </c>
      <c r="H181" s="192">
        <v>20</v>
      </c>
      <c r="I181" s="193"/>
      <c r="J181" s="194">
        <f>ROUND(I181*H181,2)</f>
        <v>0</v>
      </c>
      <c r="K181" s="195"/>
      <c r="L181" s="39"/>
      <c r="M181" s="196" t="s">
        <v>1</v>
      </c>
      <c r="N181" s="197" t="s">
        <v>46</v>
      </c>
      <c r="O181" s="72"/>
      <c r="P181" s="198">
        <f>O181*H181</f>
        <v>0</v>
      </c>
      <c r="Q181" s="198">
        <v>7.8700000000000003E-3</v>
      </c>
      <c r="R181" s="198">
        <f>Q181*H181</f>
        <v>0.15740000000000001</v>
      </c>
      <c r="S181" s="198">
        <v>0</v>
      </c>
      <c r="T181" s="199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0" t="s">
        <v>136</v>
      </c>
      <c r="AT181" s="200" t="s">
        <v>132</v>
      </c>
      <c r="AU181" s="200" t="s">
        <v>91</v>
      </c>
      <c r="AY181" s="17" t="s">
        <v>130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7" t="s">
        <v>89</v>
      </c>
      <c r="BK181" s="201">
        <f>ROUND(I181*H181,2)</f>
        <v>0</v>
      </c>
      <c r="BL181" s="17" t="s">
        <v>136</v>
      </c>
      <c r="BM181" s="200" t="s">
        <v>262</v>
      </c>
    </row>
    <row r="182" spans="1:65" s="2" customFormat="1" ht="11.25">
      <c r="A182" s="34"/>
      <c r="B182" s="35"/>
      <c r="C182" s="36"/>
      <c r="D182" s="202" t="s">
        <v>138</v>
      </c>
      <c r="E182" s="36"/>
      <c r="F182" s="203" t="s">
        <v>461</v>
      </c>
      <c r="G182" s="36"/>
      <c r="H182" s="36"/>
      <c r="I182" s="204"/>
      <c r="J182" s="36"/>
      <c r="K182" s="36"/>
      <c r="L182" s="39"/>
      <c r="M182" s="205"/>
      <c r="N182" s="206"/>
      <c r="O182" s="72"/>
      <c r="P182" s="72"/>
      <c r="Q182" s="72"/>
      <c r="R182" s="72"/>
      <c r="S182" s="72"/>
      <c r="T182" s="73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138</v>
      </c>
      <c r="AU182" s="17" t="s">
        <v>91</v>
      </c>
    </row>
    <row r="183" spans="1:65" s="2" customFormat="1" ht="11.25">
      <c r="A183" s="34"/>
      <c r="B183" s="35"/>
      <c r="C183" s="36"/>
      <c r="D183" s="207" t="s">
        <v>140</v>
      </c>
      <c r="E183" s="36"/>
      <c r="F183" s="208" t="s">
        <v>462</v>
      </c>
      <c r="G183" s="36"/>
      <c r="H183" s="36"/>
      <c r="I183" s="204"/>
      <c r="J183" s="36"/>
      <c r="K183" s="36"/>
      <c r="L183" s="39"/>
      <c r="M183" s="205"/>
      <c r="N183" s="206"/>
      <c r="O183" s="72"/>
      <c r="P183" s="72"/>
      <c r="Q183" s="72"/>
      <c r="R183" s="72"/>
      <c r="S183" s="72"/>
      <c r="T183" s="73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140</v>
      </c>
      <c r="AU183" s="17" t="s">
        <v>91</v>
      </c>
    </row>
    <row r="184" spans="1:65" s="13" customFormat="1" ht="11.25">
      <c r="B184" s="209"/>
      <c r="C184" s="210"/>
      <c r="D184" s="202" t="s">
        <v>142</v>
      </c>
      <c r="E184" s="211" t="s">
        <v>1</v>
      </c>
      <c r="F184" s="212" t="s">
        <v>463</v>
      </c>
      <c r="G184" s="210"/>
      <c r="H184" s="211" t="s">
        <v>1</v>
      </c>
      <c r="I184" s="213"/>
      <c r="J184" s="210"/>
      <c r="K184" s="210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142</v>
      </c>
      <c r="AU184" s="218" t="s">
        <v>91</v>
      </c>
      <c r="AV184" s="13" t="s">
        <v>89</v>
      </c>
      <c r="AW184" s="13" t="s">
        <v>36</v>
      </c>
      <c r="AX184" s="13" t="s">
        <v>81</v>
      </c>
      <c r="AY184" s="218" t="s">
        <v>130</v>
      </c>
    </row>
    <row r="185" spans="1:65" s="13" customFormat="1" ht="11.25">
      <c r="B185" s="209"/>
      <c r="C185" s="210"/>
      <c r="D185" s="202" t="s">
        <v>142</v>
      </c>
      <c r="E185" s="211" t="s">
        <v>1</v>
      </c>
      <c r="F185" s="212" t="s">
        <v>464</v>
      </c>
      <c r="G185" s="210"/>
      <c r="H185" s="211" t="s">
        <v>1</v>
      </c>
      <c r="I185" s="213"/>
      <c r="J185" s="210"/>
      <c r="K185" s="210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142</v>
      </c>
      <c r="AU185" s="218" t="s">
        <v>91</v>
      </c>
      <c r="AV185" s="13" t="s">
        <v>89</v>
      </c>
      <c r="AW185" s="13" t="s">
        <v>36</v>
      </c>
      <c r="AX185" s="13" t="s">
        <v>81</v>
      </c>
      <c r="AY185" s="218" t="s">
        <v>130</v>
      </c>
    </row>
    <row r="186" spans="1:65" s="14" customFormat="1" ht="11.25">
      <c r="B186" s="219"/>
      <c r="C186" s="220"/>
      <c r="D186" s="202" t="s">
        <v>142</v>
      </c>
      <c r="E186" s="221" t="s">
        <v>1</v>
      </c>
      <c r="F186" s="222" t="s">
        <v>465</v>
      </c>
      <c r="G186" s="220"/>
      <c r="H186" s="223">
        <v>10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142</v>
      </c>
      <c r="AU186" s="229" t="s">
        <v>91</v>
      </c>
      <c r="AV186" s="14" t="s">
        <v>91</v>
      </c>
      <c r="AW186" s="14" t="s">
        <v>36</v>
      </c>
      <c r="AX186" s="14" t="s">
        <v>81</v>
      </c>
      <c r="AY186" s="229" t="s">
        <v>130</v>
      </c>
    </row>
    <row r="187" spans="1:65" s="13" customFormat="1" ht="11.25">
      <c r="B187" s="209"/>
      <c r="C187" s="210"/>
      <c r="D187" s="202" t="s">
        <v>142</v>
      </c>
      <c r="E187" s="211" t="s">
        <v>1</v>
      </c>
      <c r="F187" s="212" t="s">
        <v>466</v>
      </c>
      <c r="G187" s="210"/>
      <c r="H187" s="211" t="s">
        <v>1</v>
      </c>
      <c r="I187" s="213"/>
      <c r="J187" s="210"/>
      <c r="K187" s="210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142</v>
      </c>
      <c r="AU187" s="218" t="s">
        <v>91</v>
      </c>
      <c r="AV187" s="13" t="s">
        <v>89</v>
      </c>
      <c r="AW187" s="13" t="s">
        <v>36</v>
      </c>
      <c r="AX187" s="13" t="s">
        <v>81</v>
      </c>
      <c r="AY187" s="218" t="s">
        <v>130</v>
      </c>
    </row>
    <row r="188" spans="1:65" s="14" customFormat="1" ht="11.25">
      <c r="B188" s="219"/>
      <c r="C188" s="220"/>
      <c r="D188" s="202" t="s">
        <v>142</v>
      </c>
      <c r="E188" s="221" t="s">
        <v>1</v>
      </c>
      <c r="F188" s="222" t="s">
        <v>165</v>
      </c>
      <c r="G188" s="220"/>
      <c r="H188" s="223">
        <v>5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142</v>
      </c>
      <c r="AU188" s="229" t="s">
        <v>91</v>
      </c>
      <c r="AV188" s="14" t="s">
        <v>91</v>
      </c>
      <c r="AW188" s="14" t="s">
        <v>36</v>
      </c>
      <c r="AX188" s="14" t="s">
        <v>81</v>
      </c>
      <c r="AY188" s="229" t="s">
        <v>130</v>
      </c>
    </row>
    <row r="189" spans="1:65" s="13" customFormat="1" ht="11.25">
      <c r="B189" s="209"/>
      <c r="C189" s="210"/>
      <c r="D189" s="202" t="s">
        <v>142</v>
      </c>
      <c r="E189" s="211" t="s">
        <v>1</v>
      </c>
      <c r="F189" s="212" t="s">
        <v>467</v>
      </c>
      <c r="G189" s="210"/>
      <c r="H189" s="211" t="s">
        <v>1</v>
      </c>
      <c r="I189" s="213"/>
      <c r="J189" s="210"/>
      <c r="K189" s="210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142</v>
      </c>
      <c r="AU189" s="218" t="s">
        <v>91</v>
      </c>
      <c r="AV189" s="13" t="s">
        <v>89</v>
      </c>
      <c r="AW189" s="13" t="s">
        <v>36</v>
      </c>
      <c r="AX189" s="13" t="s">
        <v>81</v>
      </c>
      <c r="AY189" s="218" t="s">
        <v>130</v>
      </c>
    </row>
    <row r="190" spans="1:65" s="14" customFormat="1" ht="11.25">
      <c r="B190" s="219"/>
      <c r="C190" s="220"/>
      <c r="D190" s="202" t="s">
        <v>142</v>
      </c>
      <c r="E190" s="221" t="s">
        <v>1</v>
      </c>
      <c r="F190" s="222" t="s">
        <v>165</v>
      </c>
      <c r="G190" s="220"/>
      <c r="H190" s="223">
        <v>5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142</v>
      </c>
      <c r="AU190" s="229" t="s">
        <v>91</v>
      </c>
      <c r="AV190" s="14" t="s">
        <v>91</v>
      </c>
      <c r="AW190" s="14" t="s">
        <v>36</v>
      </c>
      <c r="AX190" s="14" t="s">
        <v>81</v>
      </c>
      <c r="AY190" s="229" t="s">
        <v>130</v>
      </c>
    </row>
    <row r="191" spans="1:65" s="15" customFormat="1" ht="11.25">
      <c r="B191" s="230"/>
      <c r="C191" s="231"/>
      <c r="D191" s="202" t="s">
        <v>142</v>
      </c>
      <c r="E191" s="232" t="s">
        <v>1</v>
      </c>
      <c r="F191" s="233" t="s">
        <v>145</v>
      </c>
      <c r="G191" s="231"/>
      <c r="H191" s="234">
        <v>20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AT191" s="240" t="s">
        <v>142</v>
      </c>
      <c r="AU191" s="240" t="s">
        <v>91</v>
      </c>
      <c r="AV191" s="15" t="s">
        <v>136</v>
      </c>
      <c r="AW191" s="15" t="s">
        <v>36</v>
      </c>
      <c r="AX191" s="15" t="s">
        <v>89</v>
      </c>
      <c r="AY191" s="240" t="s">
        <v>130</v>
      </c>
    </row>
    <row r="192" spans="1:65" s="2" customFormat="1" ht="16.5" customHeight="1">
      <c r="A192" s="34"/>
      <c r="B192" s="35"/>
      <c r="C192" s="241" t="s">
        <v>209</v>
      </c>
      <c r="D192" s="241" t="s">
        <v>160</v>
      </c>
      <c r="E192" s="242" t="s">
        <v>468</v>
      </c>
      <c r="F192" s="243" t="s">
        <v>469</v>
      </c>
      <c r="G192" s="244" t="s">
        <v>154</v>
      </c>
      <c r="H192" s="245">
        <v>18</v>
      </c>
      <c r="I192" s="246"/>
      <c r="J192" s="247">
        <f>ROUND(I192*H192,2)</f>
        <v>0</v>
      </c>
      <c r="K192" s="248"/>
      <c r="L192" s="249"/>
      <c r="M192" s="250" t="s">
        <v>1</v>
      </c>
      <c r="N192" s="251" t="s">
        <v>46</v>
      </c>
      <c r="O192" s="72"/>
      <c r="P192" s="198">
        <f>O192*H192</f>
        <v>0</v>
      </c>
      <c r="Q192" s="198">
        <v>1.1979999999999999E-2</v>
      </c>
      <c r="R192" s="198">
        <f>Q192*H192</f>
        <v>0.21564</v>
      </c>
      <c r="S192" s="198">
        <v>0</v>
      </c>
      <c r="T192" s="199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0" t="s">
        <v>163</v>
      </c>
      <c r="AT192" s="200" t="s">
        <v>160</v>
      </c>
      <c r="AU192" s="200" t="s">
        <v>91</v>
      </c>
      <c r="AY192" s="17" t="s">
        <v>130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7" t="s">
        <v>89</v>
      </c>
      <c r="BK192" s="201">
        <f>ROUND(I192*H192,2)</f>
        <v>0</v>
      </c>
      <c r="BL192" s="17" t="s">
        <v>136</v>
      </c>
      <c r="BM192" s="200" t="s">
        <v>272</v>
      </c>
    </row>
    <row r="193" spans="1:65" s="2" customFormat="1" ht="11.25">
      <c r="A193" s="34"/>
      <c r="B193" s="35"/>
      <c r="C193" s="36"/>
      <c r="D193" s="202" t="s">
        <v>138</v>
      </c>
      <c r="E193" s="36"/>
      <c r="F193" s="203" t="s">
        <v>469</v>
      </c>
      <c r="G193" s="36"/>
      <c r="H193" s="36"/>
      <c r="I193" s="204"/>
      <c r="J193" s="36"/>
      <c r="K193" s="36"/>
      <c r="L193" s="39"/>
      <c r="M193" s="205"/>
      <c r="N193" s="206"/>
      <c r="O193" s="72"/>
      <c r="P193" s="72"/>
      <c r="Q193" s="72"/>
      <c r="R193" s="72"/>
      <c r="S193" s="72"/>
      <c r="T193" s="73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138</v>
      </c>
      <c r="AU193" s="17" t="s">
        <v>91</v>
      </c>
    </row>
    <row r="194" spans="1:65" s="14" customFormat="1" ht="11.25">
      <c r="B194" s="219"/>
      <c r="C194" s="220"/>
      <c r="D194" s="202" t="s">
        <v>142</v>
      </c>
      <c r="E194" s="221" t="s">
        <v>1</v>
      </c>
      <c r="F194" s="222" t="s">
        <v>470</v>
      </c>
      <c r="G194" s="220"/>
      <c r="H194" s="223">
        <v>18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142</v>
      </c>
      <c r="AU194" s="229" t="s">
        <v>91</v>
      </c>
      <c r="AV194" s="14" t="s">
        <v>91</v>
      </c>
      <c r="AW194" s="14" t="s">
        <v>36</v>
      </c>
      <c r="AX194" s="14" t="s">
        <v>81</v>
      </c>
      <c r="AY194" s="229" t="s">
        <v>130</v>
      </c>
    </row>
    <row r="195" spans="1:65" s="15" customFormat="1" ht="11.25">
      <c r="B195" s="230"/>
      <c r="C195" s="231"/>
      <c r="D195" s="202" t="s">
        <v>142</v>
      </c>
      <c r="E195" s="232" t="s">
        <v>1</v>
      </c>
      <c r="F195" s="233" t="s">
        <v>145</v>
      </c>
      <c r="G195" s="231"/>
      <c r="H195" s="234">
        <v>18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142</v>
      </c>
      <c r="AU195" s="240" t="s">
        <v>91</v>
      </c>
      <c r="AV195" s="15" t="s">
        <v>136</v>
      </c>
      <c r="AW195" s="15" t="s">
        <v>36</v>
      </c>
      <c r="AX195" s="15" t="s">
        <v>89</v>
      </c>
      <c r="AY195" s="240" t="s">
        <v>130</v>
      </c>
    </row>
    <row r="196" spans="1:65" s="2" customFormat="1" ht="16.5" customHeight="1">
      <c r="A196" s="34"/>
      <c r="B196" s="35"/>
      <c r="C196" s="188" t="s">
        <v>176</v>
      </c>
      <c r="D196" s="188" t="s">
        <v>132</v>
      </c>
      <c r="E196" s="189" t="s">
        <v>471</v>
      </c>
      <c r="F196" s="190" t="s">
        <v>472</v>
      </c>
      <c r="G196" s="191" t="s">
        <v>154</v>
      </c>
      <c r="H196" s="192">
        <v>5</v>
      </c>
      <c r="I196" s="193"/>
      <c r="J196" s="194">
        <f>ROUND(I196*H196,2)</f>
        <v>0</v>
      </c>
      <c r="K196" s="195"/>
      <c r="L196" s="39"/>
      <c r="M196" s="196" t="s">
        <v>1</v>
      </c>
      <c r="N196" s="197" t="s">
        <v>46</v>
      </c>
      <c r="O196" s="72"/>
      <c r="P196" s="198">
        <f>O196*H196</f>
        <v>0</v>
      </c>
      <c r="Q196" s="198">
        <v>1.004E-2</v>
      </c>
      <c r="R196" s="198">
        <f>Q196*H196</f>
        <v>5.0200000000000002E-2</v>
      </c>
      <c r="S196" s="198">
        <v>0</v>
      </c>
      <c r="T196" s="199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0" t="s">
        <v>136</v>
      </c>
      <c r="AT196" s="200" t="s">
        <v>132</v>
      </c>
      <c r="AU196" s="200" t="s">
        <v>91</v>
      </c>
      <c r="AY196" s="17" t="s">
        <v>130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7" t="s">
        <v>89</v>
      </c>
      <c r="BK196" s="201">
        <f>ROUND(I196*H196,2)</f>
        <v>0</v>
      </c>
      <c r="BL196" s="17" t="s">
        <v>136</v>
      </c>
      <c r="BM196" s="200" t="s">
        <v>284</v>
      </c>
    </row>
    <row r="197" spans="1:65" s="2" customFormat="1" ht="11.25">
      <c r="A197" s="34"/>
      <c r="B197" s="35"/>
      <c r="C197" s="36"/>
      <c r="D197" s="202" t="s">
        <v>138</v>
      </c>
      <c r="E197" s="36"/>
      <c r="F197" s="203" t="s">
        <v>473</v>
      </c>
      <c r="G197" s="36"/>
      <c r="H197" s="36"/>
      <c r="I197" s="204"/>
      <c r="J197" s="36"/>
      <c r="K197" s="36"/>
      <c r="L197" s="39"/>
      <c r="M197" s="205"/>
      <c r="N197" s="206"/>
      <c r="O197" s="72"/>
      <c r="P197" s="72"/>
      <c r="Q197" s="72"/>
      <c r="R197" s="72"/>
      <c r="S197" s="72"/>
      <c r="T197" s="73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138</v>
      </c>
      <c r="AU197" s="17" t="s">
        <v>91</v>
      </c>
    </row>
    <row r="198" spans="1:65" s="2" customFormat="1" ht="11.25">
      <c r="A198" s="34"/>
      <c r="B198" s="35"/>
      <c r="C198" s="36"/>
      <c r="D198" s="207" t="s">
        <v>140</v>
      </c>
      <c r="E198" s="36"/>
      <c r="F198" s="208" t="s">
        <v>474</v>
      </c>
      <c r="G198" s="36"/>
      <c r="H198" s="36"/>
      <c r="I198" s="204"/>
      <c r="J198" s="36"/>
      <c r="K198" s="36"/>
      <c r="L198" s="39"/>
      <c r="M198" s="205"/>
      <c r="N198" s="206"/>
      <c r="O198" s="72"/>
      <c r="P198" s="72"/>
      <c r="Q198" s="72"/>
      <c r="R198" s="72"/>
      <c r="S198" s="72"/>
      <c r="T198" s="73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140</v>
      </c>
      <c r="AU198" s="17" t="s">
        <v>91</v>
      </c>
    </row>
    <row r="199" spans="1:65" s="13" customFormat="1" ht="11.25">
      <c r="B199" s="209"/>
      <c r="C199" s="210"/>
      <c r="D199" s="202" t="s">
        <v>142</v>
      </c>
      <c r="E199" s="211" t="s">
        <v>1</v>
      </c>
      <c r="F199" s="212" t="s">
        <v>463</v>
      </c>
      <c r="G199" s="210"/>
      <c r="H199" s="211" t="s">
        <v>1</v>
      </c>
      <c r="I199" s="213"/>
      <c r="J199" s="210"/>
      <c r="K199" s="210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142</v>
      </c>
      <c r="AU199" s="218" t="s">
        <v>91</v>
      </c>
      <c r="AV199" s="13" t="s">
        <v>89</v>
      </c>
      <c r="AW199" s="13" t="s">
        <v>36</v>
      </c>
      <c r="AX199" s="13" t="s">
        <v>81</v>
      </c>
      <c r="AY199" s="218" t="s">
        <v>130</v>
      </c>
    </row>
    <row r="200" spans="1:65" s="13" customFormat="1" ht="11.25">
      <c r="B200" s="209"/>
      <c r="C200" s="210"/>
      <c r="D200" s="202" t="s">
        <v>142</v>
      </c>
      <c r="E200" s="211" t="s">
        <v>1</v>
      </c>
      <c r="F200" s="212" t="s">
        <v>475</v>
      </c>
      <c r="G200" s="210"/>
      <c r="H200" s="211" t="s">
        <v>1</v>
      </c>
      <c r="I200" s="213"/>
      <c r="J200" s="210"/>
      <c r="K200" s="210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142</v>
      </c>
      <c r="AU200" s="218" t="s">
        <v>91</v>
      </c>
      <c r="AV200" s="13" t="s">
        <v>89</v>
      </c>
      <c r="AW200" s="13" t="s">
        <v>36</v>
      </c>
      <c r="AX200" s="13" t="s">
        <v>81</v>
      </c>
      <c r="AY200" s="218" t="s">
        <v>130</v>
      </c>
    </row>
    <row r="201" spans="1:65" s="14" customFormat="1" ht="11.25">
      <c r="B201" s="219"/>
      <c r="C201" s="220"/>
      <c r="D201" s="202" t="s">
        <v>142</v>
      </c>
      <c r="E201" s="221" t="s">
        <v>1</v>
      </c>
      <c r="F201" s="222" t="s">
        <v>165</v>
      </c>
      <c r="G201" s="220"/>
      <c r="H201" s="223">
        <v>5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142</v>
      </c>
      <c r="AU201" s="229" t="s">
        <v>91</v>
      </c>
      <c r="AV201" s="14" t="s">
        <v>91</v>
      </c>
      <c r="AW201" s="14" t="s">
        <v>36</v>
      </c>
      <c r="AX201" s="14" t="s">
        <v>81</v>
      </c>
      <c r="AY201" s="229" t="s">
        <v>130</v>
      </c>
    </row>
    <row r="202" spans="1:65" s="15" customFormat="1" ht="11.25">
      <c r="B202" s="230"/>
      <c r="C202" s="231"/>
      <c r="D202" s="202" t="s">
        <v>142</v>
      </c>
      <c r="E202" s="232" t="s">
        <v>1</v>
      </c>
      <c r="F202" s="233" t="s">
        <v>145</v>
      </c>
      <c r="G202" s="231"/>
      <c r="H202" s="234">
        <v>5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AT202" s="240" t="s">
        <v>142</v>
      </c>
      <c r="AU202" s="240" t="s">
        <v>91</v>
      </c>
      <c r="AV202" s="15" t="s">
        <v>136</v>
      </c>
      <c r="AW202" s="15" t="s">
        <v>36</v>
      </c>
      <c r="AX202" s="15" t="s">
        <v>89</v>
      </c>
      <c r="AY202" s="240" t="s">
        <v>130</v>
      </c>
    </row>
    <row r="203" spans="1:65" s="2" customFormat="1" ht="16.5" customHeight="1">
      <c r="A203" s="34"/>
      <c r="B203" s="35"/>
      <c r="C203" s="241" t="s">
        <v>220</v>
      </c>
      <c r="D203" s="241" t="s">
        <v>160</v>
      </c>
      <c r="E203" s="242" t="s">
        <v>476</v>
      </c>
      <c r="F203" s="243" t="s">
        <v>477</v>
      </c>
      <c r="G203" s="244" t="s">
        <v>154</v>
      </c>
      <c r="H203" s="245">
        <v>5</v>
      </c>
      <c r="I203" s="246"/>
      <c r="J203" s="247">
        <f>ROUND(I203*H203,2)</f>
        <v>0</v>
      </c>
      <c r="K203" s="248"/>
      <c r="L203" s="249"/>
      <c r="M203" s="250" t="s">
        <v>1</v>
      </c>
      <c r="N203" s="251" t="s">
        <v>46</v>
      </c>
      <c r="O203" s="72"/>
      <c r="P203" s="198">
        <f>O203*H203</f>
        <v>0</v>
      </c>
      <c r="Q203" s="198">
        <v>1.9099999999999999E-2</v>
      </c>
      <c r="R203" s="198">
        <f>Q203*H203</f>
        <v>9.5500000000000002E-2</v>
      </c>
      <c r="S203" s="198">
        <v>0</v>
      </c>
      <c r="T203" s="199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0" t="s">
        <v>163</v>
      </c>
      <c r="AT203" s="200" t="s">
        <v>160</v>
      </c>
      <c r="AU203" s="200" t="s">
        <v>91</v>
      </c>
      <c r="AY203" s="17" t="s">
        <v>130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7" t="s">
        <v>89</v>
      </c>
      <c r="BK203" s="201">
        <f>ROUND(I203*H203,2)</f>
        <v>0</v>
      </c>
      <c r="BL203" s="17" t="s">
        <v>136</v>
      </c>
      <c r="BM203" s="200" t="s">
        <v>238</v>
      </c>
    </row>
    <row r="204" spans="1:65" s="2" customFormat="1" ht="11.25">
      <c r="A204" s="34"/>
      <c r="B204" s="35"/>
      <c r="C204" s="36"/>
      <c r="D204" s="202" t="s">
        <v>138</v>
      </c>
      <c r="E204" s="36"/>
      <c r="F204" s="203" t="s">
        <v>477</v>
      </c>
      <c r="G204" s="36"/>
      <c r="H204" s="36"/>
      <c r="I204" s="204"/>
      <c r="J204" s="36"/>
      <c r="K204" s="36"/>
      <c r="L204" s="39"/>
      <c r="M204" s="205"/>
      <c r="N204" s="206"/>
      <c r="O204" s="72"/>
      <c r="P204" s="72"/>
      <c r="Q204" s="72"/>
      <c r="R204" s="72"/>
      <c r="S204" s="72"/>
      <c r="T204" s="73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138</v>
      </c>
      <c r="AU204" s="17" t="s">
        <v>91</v>
      </c>
    </row>
    <row r="205" spans="1:65" s="14" customFormat="1" ht="11.25">
      <c r="B205" s="219"/>
      <c r="C205" s="220"/>
      <c r="D205" s="202" t="s">
        <v>142</v>
      </c>
      <c r="E205" s="221" t="s">
        <v>1</v>
      </c>
      <c r="F205" s="222" t="s">
        <v>165</v>
      </c>
      <c r="G205" s="220"/>
      <c r="H205" s="223">
        <v>5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142</v>
      </c>
      <c r="AU205" s="229" t="s">
        <v>91</v>
      </c>
      <c r="AV205" s="14" t="s">
        <v>91</v>
      </c>
      <c r="AW205" s="14" t="s">
        <v>36</v>
      </c>
      <c r="AX205" s="14" t="s">
        <v>81</v>
      </c>
      <c r="AY205" s="229" t="s">
        <v>130</v>
      </c>
    </row>
    <row r="206" spans="1:65" s="15" customFormat="1" ht="11.25">
      <c r="B206" s="230"/>
      <c r="C206" s="231"/>
      <c r="D206" s="202" t="s">
        <v>142</v>
      </c>
      <c r="E206" s="232" t="s">
        <v>1</v>
      </c>
      <c r="F206" s="233" t="s">
        <v>145</v>
      </c>
      <c r="G206" s="231"/>
      <c r="H206" s="234">
        <v>5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AT206" s="240" t="s">
        <v>142</v>
      </c>
      <c r="AU206" s="240" t="s">
        <v>91</v>
      </c>
      <c r="AV206" s="15" t="s">
        <v>136</v>
      </c>
      <c r="AW206" s="15" t="s">
        <v>36</v>
      </c>
      <c r="AX206" s="15" t="s">
        <v>89</v>
      </c>
      <c r="AY206" s="240" t="s">
        <v>130</v>
      </c>
    </row>
    <row r="207" spans="1:65" s="2" customFormat="1" ht="16.5" customHeight="1">
      <c r="A207" s="34"/>
      <c r="B207" s="35"/>
      <c r="C207" s="188" t="s">
        <v>185</v>
      </c>
      <c r="D207" s="188" t="s">
        <v>132</v>
      </c>
      <c r="E207" s="189" t="s">
        <v>152</v>
      </c>
      <c r="F207" s="190" t="s">
        <v>153</v>
      </c>
      <c r="G207" s="191" t="s">
        <v>154</v>
      </c>
      <c r="H207" s="192">
        <v>148</v>
      </c>
      <c r="I207" s="193"/>
      <c r="J207" s="194">
        <f>ROUND(I207*H207,2)</f>
        <v>0</v>
      </c>
      <c r="K207" s="195"/>
      <c r="L207" s="39"/>
      <c r="M207" s="196" t="s">
        <v>1</v>
      </c>
      <c r="N207" s="197" t="s">
        <v>46</v>
      </c>
      <c r="O207" s="72"/>
      <c r="P207" s="198">
        <f>O207*H207</f>
        <v>0</v>
      </c>
      <c r="Q207" s="198">
        <v>2.1930000000000002E-2</v>
      </c>
      <c r="R207" s="198">
        <f>Q207*H207</f>
        <v>3.2456400000000003</v>
      </c>
      <c r="S207" s="198">
        <v>0</v>
      </c>
      <c r="T207" s="199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0" t="s">
        <v>136</v>
      </c>
      <c r="AT207" s="200" t="s">
        <v>132</v>
      </c>
      <c r="AU207" s="200" t="s">
        <v>91</v>
      </c>
      <c r="AY207" s="17" t="s">
        <v>130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7" t="s">
        <v>89</v>
      </c>
      <c r="BK207" s="201">
        <f>ROUND(I207*H207,2)</f>
        <v>0</v>
      </c>
      <c r="BL207" s="17" t="s">
        <v>136</v>
      </c>
      <c r="BM207" s="200" t="s">
        <v>304</v>
      </c>
    </row>
    <row r="208" spans="1:65" s="2" customFormat="1" ht="11.25">
      <c r="A208" s="34"/>
      <c r="B208" s="35"/>
      <c r="C208" s="36"/>
      <c r="D208" s="202" t="s">
        <v>138</v>
      </c>
      <c r="E208" s="36"/>
      <c r="F208" s="203" t="s">
        <v>156</v>
      </c>
      <c r="G208" s="36"/>
      <c r="H208" s="36"/>
      <c r="I208" s="204"/>
      <c r="J208" s="36"/>
      <c r="K208" s="36"/>
      <c r="L208" s="39"/>
      <c r="M208" s="205"/>
      <c r="N208" s="206"/>
      <c r="O208" s="72"/>
      <c r="P208" s="72"/>
      <c r="Q208" s="72"/>
      <c r="R208" s="72"/>
      <c r="S208" s="72"/>
      <c r="T208" s="73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138</v>
      </c>
      <c r="AU208" s="17" t="s">
        <v>91</v>
      </c>
    </row>
    <row r="209" spans="1:65" s="2" customFormat="1" ht="11.25">
      <c r="A209" s="34"/>
      <c r="B209" s="35"/>
      <c r="C209" s="36"/>
      <c r="D209" s="207" t="s">
        <v>140</v>
      </c>
      <c r="E209" s="36"/>
      <c r="F209" s="208" t="s">
        <v>157</v>
      </c>
      <c r="G209" s="36"/>
      <c r="H209" s="36"/>
      <c r="I209" s="204"/>
      <c r="J209" s="36"/>
      <c r="K209" s="36"/>
      <c r="L209" s="39"/>
      <c r="M209" s="205"/>
      <c r="N209" s="206"/>
      <c r="O209" s="72"/>
      <c r="P209" s="72"/>
      <c r="Q209" s="72"/>
      <c r="R209" s="72"/>
      <c r="S209" s="72"/>
      <c r="T209" s="73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140</v>
      </c>
      <c r="AU209" s="17" t="s">
        <v>91</v>
      </c>
    </row>
    <row r="210" spans="1:65" s="13" customFormat="1" ht="11.25">
      <c r="B210" s="209"/>
      <c r="C210" s="210"/>
      <c r="D210" s="202" t="s">
        <v>142</v>
      </c>
      <c r="E210" s="211" t="s">
        <v>1</v>
      </c>
      <c r="F210" s="212" t="s">
        <v>478</v>
      </c>
      <c r="G210" s="210"/>
      <c r="H210" s="211" t="s">
        <v>1</v>
      </c>
      <c r="I210" s="213"/>
      <c r="J210" s="210"/>
      <c r="K210" s="210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142</v>
      </c>
      <c r="AU210" s="218" t="s">
        <v>91</v>
      </c>
      <c r="AV210" s="13" t="s">
        <v>89</v>
      </c>
      <c r="AW210" s="13" t="s">
        <v>36</v>
      </c>
      <c r="AX210" s="13" t="s">
        <v>81</v>
      </c>
      <c r="AY210" s="218" t="s">
        <v>130</v>
      </c>
    </row>
    <row r="211" spans="1:65" s="13" customFormat="1" ht="11.25">
      <c r="B211" s="209"/>
      <c r="C211" s="210"/>
      <c r="D211" s="202" t="s">
        <v>142</v>
      </c>
      <c r="E211" s="211" t="s">
        <v>1</v>
      </c>
      <c r="F211" s="212" t="s">
        <v>479</v>
      </c>
      <c r="G211" s="210"/>
      <c r="H211" s="211" t="s">
        <v>1</v>
      </c>
      <c r="I211" s="213"/>
      <c r="J211" s="210"/>
      <c r="K211" s="210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142</v>
      </c>
      <c r="AU211" s="218" t="s">
        <v>91</v>
      </c>
      <c r="AV211" s="13" t="s">
        <v>89</v>
      </c>
      <c r="AW211" s="13" t="s">
        <v>36</v>
      </c>
      <c r="AX211" s="13" t="s">
        <v>81</v>
      </c>
      <c r="AY211" s="218" t="s">
        <v>130</v>
      </c>
    </row>
    <row r="212" spans="1:65" s="14" customFormat="1" ht="11.25">
      <c r="B212" s="219"/>
      <c r="C212" s="220"/>
      <c r="D212" s="202" t="s">
        <v>142</v>
      </c>
      <c r="E212" s="221" t="s">
        <v>1</v>
      </c>
      <c r="F212" s="222" t="s">
        <v>480</v>
      </c>
      <c r="G212" s="220"/>
      <c r="H212" s="223">
        <v>88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142</v>
      </c>
      <c r="AU212" s="229" t="s">
        <v>91</v>
      </c>
      <c r="AV212" s="14" t="s">
        <v>91</v>
      </c>
      <c r="AW212" s="14" t="s">
        <v>36</v>
      </c>
      <c r="AX212" s="14" t="s">
        <v>81</v>
      </c>
      <c r="AY212" s="229" t="s">
        <v>130</v>
      </c>
    </row>
    <row r="213" spans="1:65" s="13" customFormat="1" ht="11.25">
      <c r="B213" s="209"/>
      <c r="C213" s="210"/>
      <c r="D213" s="202" t="s">
        <v>142</v>
      </c>
      <c r="E213" s="211" t="s">
        <v>1</v>
      </c>
      <c r="F213" s="212" t="s">
        <v>481</v>
      </c>
      <c r="G213" s="210"/>
      <c r="H213" s="211" t="s">
        <v>1</v>
      </c>
      <c r="I213" s="213"/>
      <c r="J213" s="210"/>
      <c r="K213" s="210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142</v>
      </c>
      <c r="AU213" s="218" t="s">
        <v>91</v>
      </c>
      <c r="AV213" s="13" t="s">
        <v>89</v>
      </c>
      <c r="AW213" s="13" t="s">
        <v>36</v>
      </c>
      <c r="AX213" s="13" t="s">
        <v>81</v>
      </c>
      <c r="AY213" s="218" t="s">
        <v>130</v>
      </c>
    </row>
    <row r="214" spans="1:65" s="14" customFormat="1" ht="11.25">
      <c r="B214" s="219"/>
      <c r="C214" s="220"/>
      <c r="D214" s="202" t="s">
        <v>142</v>
      </c>
      <c r="E214" s="221" t="s">
        <v>1</v>
      </c>
      <c r="F214" s="222" t="s">
        <v>482</v>
      </c>
      <c r="G214" s="220"/>
      <c r="H214" s="223">
        <v>60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142</v>
      </c>
      <c r="AU214" s="229" t="s">
        <v>91</v>
      </c>
      <c r="AV214" s="14" t="s">
        <v>91</v>
      </c>
      <c r="AW214" s="14" t="s">
        <v>36</v>
      </c>
      <c r="AX214" s="14" t="s">
        <v>81</v>
      </c>
      <c r="AY214" s="229" t="s">
        <v>130</v>
      </c>
    </row>
    <row r="215" spans="1:65" s="15" customFormat="1" ht="11.25">
      <c r="B215" s="230"/>
      <c r="C215" s="231"/>
      <c r="D215" s="202" t="s">
        <v>142</v>
      </c>
      <c r="E215" s="232" t="s">
        <v>1</v>
      </c>
      <c r="F215" s="233" t="s">
        <v>145</v>
      </c>
      <c r="G215" s="231"/>
      <c r="H215" s="234">
        <v>148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AT215" s="240" t="s">
        <v>142</v>
      </c>
      <c r="AU215" s="240" t="s">
        <v>91</v>
      </c>
      <c r="AV215" s="15" t="s">
        <v>136</v>
      </c>
      <c r="AW215" s="15" t="s">
        <v>36</v>
      </c>
      <c r="AX215" s="15" t="s">
        <v>89</v>
      </c>
      <c r="AY215" s="240" t="s">
        <v>130</v>
      </c>
    </row>
    <row r="216" spans="1:65" s="2" customFormat="1" ht="16.5" customHeight="1">
      <c r="A216" s="34"/>
      <c r="B216" s="35"/>
      <c r="C216" s="241" t="s">
        <v>8</v>
      </c>
      <c r="D216" s="241" t="s">
        <v>160</v>
      </c>
      <c r="E216" s="242" t="s">
        <v>161</v>
      </c>
      <c r="F216" s="243" t="s">
        <v>162</v>
      </c>
      <c r="G216" s="244" t="s">
        <v>154</v>
      </c>
      <c r="H216" s="245">
        <v>88</v>
      </c>
      <c r="I216" s="246"/>
      <c r="J216" s="247">
        <f>ROUND(I216*H216,2)</f>
        <v>0</v>
      </c>
      <c r="K216" s="248"/>
      <c r="L216" s="249"/>
      <c r="M216" s="250" t="s">
        <v>1</v>
      </c>
      <c r="N216" s="251" t="s">
        <v>46</v>
      </c>
      <c r="O216" s="72"/>
      <c r="P216" s="198">
        <f>O216*H216</f>
        <v>0</v>
      </c>
      <c r="Q216" s="198">
        <v>1.857E-2</v>
      </c>
      <c r="R216" s="198">
        <f>Q216*H216</f>
        <v>1.6341600000000001</v>
      </c>
      <c r="S216" s="198">
        <v>0</v>
      </c>
      <c r="T216" s="199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0" t="s">
        <v>163</v>
      </c>
      <c r="AT216" s="200" t="s">
        <v>160</v>
      </c>
      <c r="AU216" s="200" t="s">
        <v>91</v>
      </c>
      <c r="AY216" s="17" t="s">
        <v>130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7" t="s">
        <v>89</v>
      </c>
      <c r="BK216" s="201">
        <f>ROUND(I216*H216,2)</f>
        <v>0</v>
      </c>
      <c r="BL216" s="17" t="s">
        <v>136</v>
      </c>
      <c r="BM216" s="200" t="s">
        <v>235</v>
      </c>
    </row>
    <row r="217" spans="1:65" s="2" customFormat="1" ht="11.25">
      <c r="A217" s="34"/>
      <c r="B217" s="35"/>
      <c r="C217" s="36"/>
      <c r="D217" s="202" t="s">
        <v>138</v>
      </c>
      <c r="E217" s="36"/>
      <c r="F217" s="203" t="s">
        <v>162</v>
      </c>
      <c r="G217" s="36"/>
      <c r="H217" s="36"/>
      <c r="I217" s="204"/>
      <c r="J217" s="36"/>
      <c r="K217" s="36"/>
      <c r="L217" s="39"/>
      <c r="M217" s="205"/>
      <c r="N217" s="206"/>
      <c r="O217" s="72"/>
      <c r="P217" s="72"/>
      <c r="Q217" s="72"/>
      <c r="R217" s="72"/>
      <c r="S217" s="72"/>
      <c r="T217" s="73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138</v>
      </c>
      <c r="AU217" s="17" t="s">
        <v>91</v>
      </c>
    </row>
    <row r="218" spans="1:65" s="13" customFormat="1" ht="11.25">
      <c r="B218" s="209"/>
      <c r="C218" s="210"/>
      <c r="D218" s="202" t="s">
        <v>142</v>
      </c>
      <c r="E218" s="211" t="s">
        <v>1</v>
      </c>
      <c r="F218" s="212" t="s">
        <v>479</v>
      </c>
      <c r="G218" s="210"/>
      <c r="H218" s="211" t="s">
        <v>1</v>
      </c>
      <c r="I218" s="213"/>
      <c r="J218" s="210"/>
      <c r="K218" s="210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142</v>
      </c>
      <c r="AU218" s="218" t="s">
        <v>91</v>
      </c>
      <c r="AV218" s="13" t="s">
        <v>89</v>
      </c>
      <c r="AW218" s="13" t="s">
        <v>36</v>
      </c>
      <c r="AX218" s="13" t="s">
        <v>81</v>
      </c>
      <c r="AY218" s="218" t="s">
        <v>130</v>
      </c>
    </row>
    <row r="219" spans="1:65" s="14" customFormat="1" ht="11.25">
      <c r="B219" s="219"/>
      <c r="C219" s="220"/>
      <c r="D219" s="202" t="s">
        <v>142</v>
      </c>
      <c r="E219" s="221" t="s">
        <v>1</v>
      </c>
      <c r="F219" s="222" t="s">
        <v>480</v>
      </c>
      <c r="G219" s="220"/>
      <c r="H219" s="223">
        <v>88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142</v>
      </c>
      <c r="AU219" s="229" t="s">
        <v>91</v>
      </c>
      <c r="AV219" s="14" t="s">
        <v>91</v>
      </c>
      <c r="AW219" s="14" t="s">
        <v>36</v>
      </c>
      <c r="AX219" s="14" t="s">
        <v>81</v>
      </c>
      <c r="AY219" s="229" t="s">
        <v>130</v>
      </c>
    </row>
    <row r="220" spans="1:65" s="15" customFormat="1" ht="11.25">
      <c r="B220" s="230"/>
      <c r="C220" s="231"/>
      <c r="D220" s="202" t="s">
        <v>142</v>
      </c>
      <c r="E220" s="232" t="s">
        <v>1</v>
      </c>
      <c r="F220" s="233" t="s">
        <v>145</v>
      </c>
      <c r="G220" s="231"/>
      <c r="H220" s="234">
        <v>88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AT220" s="240" t="s">
        <v>142</v>
      </c>
      <c r="AU220" s="240" t="s">
        <v>91</v>
      </c>
      <c r="AV220" s="15" t="s">
        <v>136</v>
      </c>
      <c r="AW220" s="15" t="s">
        <v>36</v>
      </c>
      <c r="AX220" s="15" t="s">
        <v>89</v>
      </c>
      <c r="AY220" s="240" t="s">
        <v>130</v>
      </c>
    </row>
    <row r="221" spans="1:65" s="2" customFormat="1" ht="16.5" customHeight="1">
      <c r="A221" s="34"/>
      <c r="B221" s="35"/>
      <c r="C221" s="241" t="s">
        <v>191</v>
      </c>
      <c r="D221" s="241" t="s">
        <v>160</v>
      </c>
      <c r="E221" s="242" t="s">
        <v>483</v>
      </c>
      <c r="F221" s="243" t="s">
        <v>484</v>
      </c>
      <c r="G221" s="244" t="s">
        <v>154</v>
      </c>
      <c r="H221" s="245">
        <v>28</v>
      </c>
      <c r="I221" s="246"/>
      <c r="J221" s="247">
        <f>ROUND(I221*H221,2)</f>
        <v>0</v>
      </c>
      <c r="K221" s="248"/>
      <c r="L221" s="249"/>
      <c r="M221" s="250" t="s">
        <v>1</v>
      </c>
      <c r="N221" s="251" t="s">
        <v>46</v>
      </c>
      <c r="O221" s="72"/>
      <c r="P221" s="198">
        <f>O221*H221</f>
        <v>0</v>
      </c>
      <c r="Q221" s="198">
        <v>3.1739999999999997E-2</v>
      </c>
      <c r="R221" s="198">
        <f>Q221*H221</f>
        <v>0.88871999999999995</v>
      </c>
      <c r="S221" s="198">
        <v>0</v>
      </c>
      <c r="T221" s="199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0" t="s">
        <v>163</v>
      </c>
      <c r="AT221" s="200" t="s">
        <v>160</v>
      </c>
      <c r="AU221" s="200" t="s">
        <v>91</v>
      </c>
      <c r="AY221" s="17" t="s">
        <v>130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7" t="s">
        <v>89</v>
      </c>
      <c r="BK221" s="201">
        <f>ROUND(I221*H221,2)</f>
        <v>0</v>
      </c>
      <c r="BL221" s="17" t="s">
        <v>136</v>
      </c>
      <c r="BM221" s="200" t="s">
        <v>242</v>
      </c>
    </row>
    <row r="222" spans="1:65" s="2" customFormat="1" ht="11.25">
      <c r="A222" s="34"/>
      <c r="B222" s="35"/>
      <c r="C222" s="36"/>
      <c r="D222" s="202" t="s">
        <v>138</v>
      </c>
      <c r="E222" s="36"/>
      <c r="F222" s="203" t="s">
        <v>484</v>
      </c>
      <c r="G222" s="36"/>
      <c r="H222" s="36"/>
      <c r="I222" s="204"/>
      <c r="J222" s="36"/>
      <c r="K222" s="36"/>
      <c r="L222" s="39"/>
      <c r="M222" s="205"/>
      <c r="N222" s="206"/>
      <c r="O222" s="72"/>
      <c r="P222" s="72"/>
      <c r="Q222" s="72"/>
      <c r="R222" s="72"/>
      <c r="S222" s="72"/>
      <c r="T222" s="73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138</v>
      </c>
      <c r="AU222" s="17" t="s">
        <v>91</v>
      </c>
    </row>
    <row r="223" spans="1:65" s="13" customFormat="1" ht="11.25">
      <c r="B223" s="209"/>
      <c r="C223" s="210"/>
      <c r="D223" s="202" t="s">
        <v>142</v>
      </c>
      <c r="E223" s="211" t="s">
        <v>1</v>
      </c>
      <c r="F223" s="212" t="s">
        <v>485</v>
      </c>
      <c r="G223" s="210"/>
      <c r="H223" s="211" t="s">
        <v>1</v>
      </c>
      <c r="I223" s="213"/>
      <c r="J223" s="210"/>
      <c r="K223" s="210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142</v>
      </c>
      <c r="AU223" s="218" t="s">
        <v>91</v>
      </c>
      <c r="AV223" s="13" t="s">
        <v>89</v>
      </c>
      <c r="AW223" s="13" t="s">
        <v>36</v>
      </c>
      <c r="AX223" s="13" t="s">
        <v>81</v>
      </c>
      <c r="AY223" s="218" t="s">
        <v>130</v>
      </c>
    </row>
    <row r="224" spans="1:65" s="14" customFormat="1" ht="11.25">
      <c r="B224" s="219"/>
      <c r="C224" s="220"/>
      <c r="D224" s="202" t="s">
        <v>142</v>
      </c>
      <c r="E224" s="221" t="s">
        <v>1</v>
      </c>
      <c r="F224" s="222" t="s">
        <v>486</v>
      </c>
      <c r="G224" s="220"/>
      <c r="H224" s="223">
        <v>28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142</v>
      </c>
      <c r="AU224" s="229" t="s">
        <v>91</v>
      </c>
      <c r="AV224" s="14" t="s">
        <v>91</v>
      </c>
      <c r="AW224" s="14" t="s">
        <v>36</v>
      </c>
      <c r="AX224" s="14" t="s">
        <v>81</v>
      </c>
      <c r="AY224" s="229" t="s">
        <v>130</v>
      </c>
    </row>
    <row r="225" spans="1:65" s="15" customFormat="1" ht="11.25">
      <c r="B225" s="230"/>
      <c r="C225" s="231"/>
      <c r="D225" s="202" t="s">
        <v>142</v>
      </c>
      <c r="E225" s="232" t="s">
        <v>1</v>
      </c>
      <c r="F225" s="233" t="s">
        <v>145</v>
      </c>
      <c r="G225" s="231"/>
      <c r="H225" s="234">
        <v>28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AT225" s="240" t="s">
        <v>142</v>
      </c>
      <c r="AU225" s="240" t="s">
        <v>91</v>
      </c>
      <c r="AV225" s="15" t="s">
        <v>136</v>
      </c>
      <c r="AW225" s="15" t="s">
        <v>36</v>
      </c>
      <c r="AX225" s="15" t="s">
        <v>89</v>
      </c>
      <c r="AY225" s="240" t="s">
        <v>130</v>
      </c>
    </row>
    <row r="226" spans="1:65" s="2" customFormat="1" ht="16.5" customHeight="1">
      <c r="A226" s="34"/>
      <c r="B226" s="35"/>
      <c r="C226" s="188" t="s">
        <v>244</v>
      </c>
      <c r="D226" s="188" t="s">
        <v>132</v>
      </c>
      <c r="E226" s="189" t="s">
        <v>166</v>
      </c>
      <c r="F226" s="190" t="s">
        <v>167</v>
      </c>
      <c r="G226" s="191" t="s">
        <v>168</v>
      </c>
      <c r="H226" s="192">
        <v>450</v>
      </c>
      <c r="I226" s="193"/>
      <c r="J226" s="194">
        <f>ROUND(I226*H226,2)</f>
        <v>0</v>
      </c>
      <c r="K226" s="195"/>
      <c r="L226" s="39"/>
      <c r="M226" s="196" t="s">
        <v>1</v>
      </c>
      <c r="N226" s="197" t="s">
        <v>46</v>
      </c>
      <c r="O226" s="72"/>
      <c r="P226" s="198">
        <f>O226*H226</f>
        <v>0</v>
      </c>
      <c r="Q226" s="198">
        <v>3.0000000000000001E-5</v>
      </c>
      <c r="R226" s="198">
        <f>Q226*H226</f>
        <v>1.35E-2</v>
      </c>
      <c r="S226" s="198">
        <v>0</v>
      </c>
      <c r="T226" s="199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0" t="s">
        <v>136</v>
      </c>
      <c r="AT226" s="200" t="s">
        <v>132</v>
      </c>
      <c r="AU226" s="200" t="s">
        <v>91</v>
      </c>
      <c r="AY226" s="17" t="s">
        <v>130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7" t="s">
        <v>89</v>
      </c>
      <c r="BK226" s="201">
        <f>ROUND(I226*H226,2)</f>
        <v>0</v>
      </c>
      <c r="BL226" s="17" t="s">
        <v>136</v>
      </c>
      <c r="BM226" s="200" t="s">
        <v>247</v>
      </c>
    </row>
    <row r="227" spans="1:65" s="2" customFormat="1" ht="11.25">
      <c r="A227" s="34"/>
      <c r="B227" s="35"/>
      <c r="C227" s="36"/>
      <c r="D227" s="202" t="s">
        <v>138</v>
      </c>
      <c r="E227" s="36"/>
      <c r="F227" s="203" t="s">
        <v>170</v>
      </c>
      <c r="G227" s="36"/>
      <c r="H227" s="36"/>
      <c r="I227" s="204"/>
      <c r="J227" s="36"/>
      <c r="K227" s="36"/>
      <c r="L227" s="39"/>
      <c r="M227" s="205"/>
      <c r="N227" s="206"/>
      <c r="O227" s="72"/>
      <c r="P227" s="72"/>
      <c r="Q227" s="72"/>
      <c r="R227" s="72"/>
      <c r="S227" s="72"/>
      <c r="T227" s="73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138</v>
      </c>
      <c r="AU227" s="17" t="s">
        <v>91</v>
      </c>
    </row>
    <row r="228" spans="1:65" s="2" customFormat="1" ht="11.25">
      <c r="A228" s="34"/>
      <c r="B228" s="35"/>
      <c r="C228" s="36"/>
      <c r="D228" s="207" t="s">
        <v>140</v>
      </c>
      <c r="E228" s="36"/>
      <c r="F228" s="208" t="s">
        <v>171</v>
      </c>
      <c r="G228" s="36"/>
      <c r="H228" s="36"/>
      <c r="I228" s="204"/>
      <c r="J228" s="36"/>
      <c r="K228" s="36"/>
      <c r="L228" s="39"/>
      <c r="M228" s="205"/>
      <c r="N228" s="206"/>
      <c r="O228" s="72"/>
      <c r="P228" s="72"/>
      <c r="Q228" s="72"/>
      <c r="R228" s="72"/>
      <c r="S228" s="72"/>
      <c r="T228" s="73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140</v>
      </c>
      <c r="AU228" s="17" t="s">
        <v>91</v>
      </c>
    </row>
    <row r="229" spans="1:65" s="13" customFormat="1" ht="11.25">
      <c r="B229" s="209"/>
      <c r="C229" s="210"/>
      <c r="D229" s="202" t="s">
        <v>142</v>
      </c>
      <c r="E229" s="211" t="s">
        <v>1</v>
      </c>
      <c r="F229" s="212" t="s">
        <v>188</v>
      </c>
      <c r="G229" s="210"/>
      <c r="H229" s="211" t="s">
        <v>1</v>
      </c>
      <c r="I229" s="213"/>
      <c r="J229" s="210"/>
      <c r="K229" s="210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142</v>
      </c>
      <c r="AU229" s="218" t="s">
        <v>91</v>
      </c>
      <c r="AV229" s="13" t="s">
        <v>89</v>
      </c>
      <c r="AW229" s="13" t="s">
        <v>36</v>
      </c>
      <c r="AX229" s="13" t="s">
        <v>81</v>
      </c>
      <c r="AY229" s="218" t="s">
        <v>130</v>
      </c>
    </row>
    <row r="230" spans="1:65" s="14" customFormat="1" ht="11.25">
      <c r="B230" s="219"/>
      <c r="C230" s="220"/>
      <c r="D230" s="202" t="s">
        <v>142</v>
      </c>
      <c r="E230" s="221" t="s">
        <v>1</v>
      </c>
      <c r="F230" s="222" t="s">
        <v>487</v>
      </c>
      <c r="G230" s="220"/>
      <c r="H230" s="223">
        <v>450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142</v>
      </c>
      <c r="AU230" s="229" t="s">
        <v>91</v>
      </c>
      <c r="AV230" s="14" t="s">
        <v>91</v>
      </c>
      <c r="AW230" s="14" t="s">
        <v>36</v>
      </c>
      <c r="AX230" s="14" t="s">
        <v>81</v>
      </c>
      <c r="AY230" s="229" t="s">
        <v>130</v>
      </c>
    </row>
    <row r="231" spans="1:65" s="15" customFormat="1" ht="11.25">
      <c r="B231" s="230"/>
      <c r="C231" s="231"/>
      <c r="D231" s="202" t="s">
        <v>142</v>
      </c>
      <c r="E231" s="232" t="s">
        <v>1</v>
      </c>
      <c r="F231" s="233" t="s">
        <v>145</v>
      </c>
      <c r="G231" s="231"/>
      <c r="H231" s="234">
        <v>450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AT231" s="240" t="s">
        <v>142</v>
      </c>
      <c r="AU231" s="240" t="s">
        <v>91</v>
      </c>
      <c r="AV231" s="15" t="s">
        <v>136</v>
      </c>
      <c r="AW231" s="15" t="s">
        <v>36</v>
      </c>
      <c r="AX231" s="15" t="s">
        <v>89</v>
      </c>
      <c r="AY231" s="240" t="s">
        <v>130</v>
      </c>
    </row>
    <row r="232" spans="1:65" s="2" customFormat="1" ht="16.5" customHeight="1">
      <c r="A232" s="34"/>
      <c r="B232" s="35"/>
      <c r="C232" s="188" t="s">
        <v>250</v>
      </c>
      <c r="D232" s="188" t="s">
        <v>132</v>
      </c>
      <c r="E232" s="189" t="s">
        <v>174</v>
      </c>
      <c r="F232" s="190" t="s">
        <v>175</v>
      </c>
      <c r="G232" s="191" t="s">
        <v>168</v>
      </c>
      <c r="H232" s="192">
        <v>36</v>
      </c>
      <c r="I232" s="193"/>
      <c r="J232" s="194">
        <f>ROUND(I232*H232,2)</f>
        <v>0</v>
      </c>
      <c r="K232" s="195"/>
      <c r="L232" s="39"/>
      <c r="M232" s="196" t="s">
        <v>1</v>
      </c>
      <c r="N232" s="197" t="s">
        <v>46</v>
      </c>
      <c r="O232" s="72"/>
      <c r="P232" s="198">
        <f>O232*H232</f>
        <v>0</v>
      </c>
      <c r="Q232" s="198">
        <v>5.0000000000000002E-5</v>
      </c>
      <c r="R232" s="198">
        <f>Q232*H232</f>
        <v>1.8000000000000002E-3</v>
      </c>
      <c r="S232" s="198">
        <v>0</v>
      </c>
      <c r="T232" s="199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0" t="s">
        <v>136</v>
      </c>
      <c r="AT232" s="200" t="s">
        <v>132</v>
      </c>
      <c r="AU232" s="200" t="s">
        <v>91</v>
      </c>
      <c r="AY232" s="17" t="s">
        <v>130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17" t="s">
        <v>89</v>
      </c>
      <c r="BK232" s="201">
        <f>ROUND(I232*H232,2)</f>
        <v>0</v>
      </c>
      <c r="BL232" s="17" t="s">
        <v>136</v>
      </c>
      <c r="BM232" s="200" t="s">
        <v>253</v>
      </c>
    </row>
    <row r="233" spans="1:65" s="2" customFormat="1" ht="11.25">
      <c r="A233" s="34"/>
      <c r="B233" s="35"/>
      <c r="C233" s="36"/>
      <c r="D233" s="202" t="s">
        <v>138</v>
      </c>
      <c r="E233" s="36"/>
      <c r="F233" s="203" t="s">
        <v>177</v>
      </c>
      <c r="G233" s="36"/>
      <c r="H233" s="36"/>
      <c r="I233" s="204"/>
      <c r="J233" s="36"/>
      <c r="K233" s="36"/>
      <c r="L233" s="39"/>
      <c r="M233" s="205"/>
      <c r="N233" s="206"/>
      <c r="O233" s="72"/>
      <c r="P233" s="72"/>
      <c r="Q233" s="72"/>
      <c r="R233" s="72"/>
      <c r="S233" s="72"/>
      <c r="T233" s="73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138</v>
      </c>
      <c r="AU233" s="17" t="s">
        <v>91</v>
      </c>
    </row>
    <row r="234" spans="1:65" s="2" customFormat="1" ht="11.25">
      <c r="A234" s="34"/>
      <c r="B234" s="35"/>
      <c r="C234" s="36"/>
      <c r="D234" s="207" t="s">
        <v>140</v>
      </c>
      <c r="E234" s="36"/>
      <c r="F234" s="208" t="s">
        <v>178</v>
      </c>
      <c r="G234" s="36"/>
      <c r="H234" s="36"/>
      <c r="I234" s="204"/>
      <c r="J234" s="36"/>
      <c r="K234" s="36"/>
      <c r="L234" s="39"/>
      <c r="M234" s="205"/>
      <c r="N234" s="206"/>
      <c r="O234" s="72"/>
      <c r="P234" s="72"/>
      <c r="Q234" s="72"/>
      <c r="R234" s="72"/>
      <c r="S234" s="72"/>
      <c r="T234" s="73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140</v>
      </c>
      <c r="AU234" s="17" t="s">
        <v>91</v>
      </c>
    </row>
    <row r="235" spans="1:65" s="13" customFormat="1" ht="11.25">
      <c r="B235" s="209"/>
      <c r="C235" s="210"/>
      <c r="D235" s="202" t="s">
        <v>142</v>
      </c>
      <c r="E235" s="211" t="s">
        <v>1</v>
      </c>
      <c r="F235" s="212" t="s">
        <v>488</v>
      </c>
      <c r="G235" s="210"/>
      <c r="H235" s="211" t="s">
        <v>1</v>
      </c>
      <c r="I235" s="213"/>
      <c r="J235" s="210"/>
      <c r="K235" s="210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142</v>
      </c>
      <c r="AU235" s="218" t="s">
        <v>91</v>
      </c>
      <c r="AV235" s="13" t="s">
        <v>89</v>
      </c>
      <c r="AW235" s="13" t="s">
        <v>36</v>
      </c>
      <c r="AX235" s="13" t="s">
        <v>81</v>
      </c>
      <c r="AY235" s="218" t="s">
        <v>130</v>
      </c>
    </row>
    <row r="236" spans="1:65" s="14" customFormat="1" ht="11.25">
      <c r="B236" s="219"/>
      <c r="C236" s="220"/>
      <c r="D236" s="202" t="s">
        <v>142</v>
      </c>
      <c r="E236" s="221" t="s">
        <v>1</v>
      </c>
      <c r="F236" s="222" t="s">
        <v>489</v>
      </c>
      <c r="G236" s="220"/>
      <c r="H236" s="223">
        <v>36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142</v>
      </c>
      <c r="AU236" s="229" t="s">
        <v>91</v>
      </c>
      <c r="AV236" s="14" t="s">
        <v>91</v>
      </c>
      <c r="AW236" s="14" t="s">
        <v>36</v>
      </c>
      <c r="AX236" s="14" t="s">
        <v>81</v>
      </c>
      <c r="AY236" s="229" t="s">
        <v>130</v>
      </c>
    </row>
    <row r="237" spans="1:65" s="15" customFormat="1" ht="11.25">
      <c r="B237" s="230"/>
      <c r="C237" s="231"/>
      <c r="D237" s="202" t="s">
        <v>142</v>
      </c>
      <c r="E237" s="232" t="s">
        <v>1</v>
      </c>
      <c r="F237" s="233" t="s">
        <v>145</v>
      </c>
      <c r="G237" s="231"/>
      <c r="H237" s="234">
        <v>36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AT237" s="240" t="s">
        <v>142</v>
      </c>
      <c r="AU237" s="240" t="s">
        <v>91</v>
      </c>
      <c r="AV237" s="15" t="s">
        <v>136</v>
      </c>
      <c r="AW237" s="15" t="s">
        <v>36</v>
      </c>
      <c r="AX237" s="15" t="s">
        <v>89</v>
      </c>
      <c r="AY237" s="240" t="s">
        <v>130</v>
      </c>
    </row>
    <row r="238" spans="1:65" s="2" customFormat="1" ht="16.5" customHeight="1">
      <c r="A238" s="34"/>
      <c r="B238" s="35"/>
      <c r="C238" s="188" t="s">
        <v>255</v>
      </c>
      <c r="D238" s="188" t="s">
        <v>132</v>
      </c>
      <c r="E238" s="189" t="s">
        <v>182</v>
      </c>
      <c r="F238" s="190" t="s">
        <v>183</v>
      </c>
      <c r="G238" s="191" t="s">
        <v>184</v>
      </c>
      <c r="H238" s="192">
        <v>75</v>
      </c>
      <c r="I238" s="193"/>
      <c r="J238" s="194">
        <f>ROUND(I238*H238,2)</f>
        <v>0</v>
      </c>
      <c r="K238" s="195"/>
      <c r="L238" s="39"/>
      <c r="M238" s="196" t="s">
        <v>1</v>
      </c>
      <c r="N238" s="197" t="s">
        <v>46</v>
      </c>
      <c r="O238" s="72"/>
      <c r="P238" s="198">
        <f>O238*H238</f>
        <v>0</v>
      </c>
      <c r="Q238" s="198">
        <v>0</v>
      </c>
      <c r="R238" s="198">
        <f>Q238*H238</f>
        <v>0</v>
      </c>
      <c r="S238" s="198">
        <v>0</v>
      </c>
      <c r="T238" s="199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0" t="s">
        <v>136</v>
      </c>
      <c r="AT238" s="200" t="s">
        <v>132</v>
      </c>
      <c r="AU238" s="200" t="s">
        <v>91</v>
      </c>
      <c r="AY238" s="17" t="s">
        <v>130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17" t="s">
        <v>89</v>
      </c>
      <c r="BK238" s="201">
        <f>ROUND(I238*H238,2)</f>
        <v>0</v>
      </c>
      <c r="BL238" s="17" t="s">
        <v>136</v>
      </c>
      <c r="BM238" s="200" t="s">
        <v>259</v>
      </c>
    </row>
    <row r="239" spans="1:65" s="2" customFormat="1" ht="11.25">
      <c r="A239" s="34"/>
      <c r="B239" s="35"/>
      <c r="C239" s="36"/>
      <c r="D239" s="202" t="s">
        <v>138</v>
      </c>
      <c r="E239" s="36"/>
      <c r="F239" s="203" t="s">
        <v>186</v>
      </c>
      <c r="G239" s="36"/>
      <c r="H239" s="36"/>
      <c r="I239" s="204"/>
      <c r="J239" s="36"/>
      <c r="K239" s="36"/>
      <c r="L239" s="39"/>
      <c r="M239" s="205"/>
      <c r="N239" s="206"/>
      <c r="O239" s="72"/>
      <c r="P239" s="72"/>
      <c r="Q239" s="72"/>
      <c r="R239" s="72"/>
      <c r="S239" s="72"/>
      <c r="T239" s="73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138</v>
      </c>
      <c r="AU239" s="17" t="s">
        <v>91</v>
      </c>
    </row>
    <row r="240" spans="1:65" s="2" customFormat="1" ht="11.25">
      <c r="A240" s="34"/>
      <c r="B240" s="35"/>
      <c r="C240" s="36"/>
      <c r="D240" s="207" t="s">
        <v>140</v>
      </c>
      <c r="E240" s="36"/>
      <c r="F240" s="208" t="s">
        <v>187</v>
      </c>
      <c r="G240" s="36"/>
      <c r="H240" s="36"/>
      <c r="I240" s="204"/>
      <c r="J240" s="36"/>
      <c r="K240" s="36"/>
      <c r="L240" s="39"/>
      <c r="M240" s="205"/>
      <c r="N240" s="206"/>
      <c r="O240" s="72"/>
      <c r="P240" s="72"/>
      <c r="Q240" s="72"/>
      <c r="R240" s="72"/>
      <c r="S240" s="72"/>
      <c r="T240" s="73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140</v>
      </c>
      <c r="AU240" s="17" t="s">
        <v>91</v>
      </c>
    </row>
    <row r="241" spans="1:65" s="14" customFormat="1" ht="11.25">
      <c r="B241" s="219"/>
      <c r="C241" s="220"/>
      <c r="D241" s="202" t="s">
        <v>142</v>
      </c>
      <c r="E241" s="221" t="s">
        <v>1</v>
      </c>
      <c r="F241" s="222" t="s">
        <v>490</v>
      </c>
      <c r="G241" s="220"/>
      <c r="H241" s="223">
        <v>75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142</v>
      </c>
      <c r="AU241" s="229" t="s">
        <v>91</v>
      </c>
      <c r="AV241" s="14" t="s">
        <v>91</v>
      </c>
      <c r="AW241" s="14" t="s">
        <v>36</v>
      </c>
      <c r="AX241" s="14" t="s">
        <v>81</v>
      </c>
      <c r="AY241" s="229" t="s">
        <v>130</v>
      </c>
    </row>
    <row r="242" spans="1:65" s="15" customFormat="1" ht="11.25">
      <c r="B242" s="230"/>
      <c r="C242" s="231"/>
      <c r="D242" s="202" t="s">
        <v>142</v>
      </c>
      <c r="E242" s="232" t="s">
        <v>1</v>
      </c>
      <c r="F242" s="233" t="s">
        <v>145</v>
      </c>
      <c r="G242" s="231"/>
      <c r="H242" s="234">
        <v>75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AT242" s="240" t="s">
        <v>142</v>
      </c>
      <c r="AU242" s="240" t="s">
        <v>91</v>
      </c>
      <c r="AV242" s="15" t="s">
        <v>136</v>
      </c>
      <c r="AW242" s="15" t="s">
        <v>36</v>
      </c>
      <c r="AX242" s="15" t="s">
        <v>89</v>
      </c>
      <c r="AY242" s="240" t="s">
        <v>130</v>
      </c>
    </row>
    <row r="243" spans="1:65" s="2" customFormat="1" ht="16.5" customHeight="1">
      <c r="A243" s="34"/>
      <c r="B243" s="35"/>
      <c r="C243" s="188" t="s">
        <v>262</v>
      </c>
      <c r="D243" s="188" t="s">
        <v>132</v>
      </c>
      <c r="E243" s="189" t="s">
        <v>189</v>
      </c>
      <c r="F243" s="190" t="s">
        <v>190</v>
      </c>
      <c r="G243" s="191" t="s">
        <v>184</v>
      </c>
      <c r="H243" s="192">
        <v>2</v>
      </c>
      <c r="I243" s="193"/>
      <c r="J243" s="194">
        <f>ROUND(I243*H243,2)</f>
        <v>0</v>
      </c>
      <c r="K243" s="195"/>
      <c r="L243" s="39"/>
      <c r="M243" s="196" t="s">
        <v>1</v>
      </c>
      <c r="N243" s="197" t="s">
        <v>46</v>
      </c>
      <c r="O243" s="72"/>
      <c r="P243" s="198">
        <f>O243*H243</f>
        <v>0</v>
      </c>
      <c r="Q243" s="198">
        <v>0</v>
      </c>
      <c r="R243" s="198">
        <f>Q243*H243</f>
        <v>0</v>
      </c>
      <c r="S243" s="198">
        <v>0</v>
      </c>
      <c r="T243" s="199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0" t="s">
        <v>136</v>
      </c>
      <c r="AT243" s="200" t="s">
        <v>132</v>
      </c>
      <c r="AU243" s="200" t="s">
        <v>91</v>
      </c>
      <c r="AY243" s="17" t="s">
        <v>130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17" t="s">
        <v>89</v>
      </c>
      <c r="BK243" s="201">
        <f>ROUND(I243*H243,2)</f>
        <v>0</v>
      </c>
      <c r="BL243" s="17" t="s">
        <v>136</v>
      </c>
      <c r="BM243" s="200" t="s">
        <v>265</v>
      </c>
    </row>
    <row r="244" spans="1:65" s="2" customFormat="1" ht="11.25">
      <c r="A244" s="34"/>
      <c r="B244" s="35"/>
      <c r="C244" s="36"/>
      <c r="D244" s="202" t="s">
        <v>138</v>
      </c>
      <c r="E244" s="36"/>
      <c r="F244" s="203" t="s">
        <v>192</v>
      </c>
      <c r="G244" s="36"/>
      <c r="H244" s="36"/>
      <c r="I244" s="204"/>
      <c r="J244" s="36"/>
      <c r="K244" s="36"/>
      <c r="L244" s="39"/>
      <c r="M244" s="205"/>
      <c r="N244" s="206"/>
      <c r="O244" s="72"/>
      <c r="P244" s="72"/>
      <c r="Q244" s="72"/>
      <c r="R244" s="72"/>
      <c r="S244" s="72"/>
      <c r="T244" s="73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138</v>
      </c>
      <c r="AU244" s="17" t="s">
        <v>91</v>
      </c>
    </row>
    <row r="245" spans="1:65" s="2" customFormat="1" ht="11.25">
      <c r="A245" s="34"/>
      <c r="B245" s="35"/>
      <c r="C245" s="36"/>
      <c r="D245" s="207" t="s">
        <v>140</v>
      </c>
      <c r="E245" s="36"/>
      <c r="F245" s="208" t="s">
        <v>193</v>
      </c>
      <c r="G245" s="36"/>
      <c r="H245" s="36"/>
      <c r="I245" s="204"/>
      <c r="J245" s="36"/>
      <c r="K245" s="36"/>
      <c r="L245" s="39"/>
      <c r="M245" s="205"/>
      <c r="N245" s="206"/>
      <c r="O245" s="72"/>
      <c r="P245" s="72"/>
      <c r="Q245" s="72"/>
      <c r="R245" s="72"/>
      <c r="S245" s="72"/>
      <c r="T245" s="73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140</v>
      </c>
      <c r="AU245" s="17" t="s">
        <v>91</v>
      </c>
    </row>
    <row r="246" spans="1:65" s="14" customFormat="1" ht="11.25">
      <c r="B246" s="219"/>
      <c r="C246" s="220"/>
      <c r="D246" s="202" t="s">
        <v>142</v>
      </c>
      <c r="E246" s="221" t="s">
        <v>1</v>
      </c>
      <c r="F246" s="222" t="s">
        <v>91</v>
      </c>
      <c r="G246" s="220"/>
      <c r="H246" s="223">
        <v>2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142</v>
      </c>
      <c r="AU246" s="229" t="s">
        <v>91</v>
      </c>
      <c r="AV246" s="14" t="s">
        <v>91</v>
      </c>
      <c r="AW246" s="14" t="s">
        <v>36</v>
      </c>
      <c r="AX246" s="14" t="s">
        <v>81</v>
      </c>
      <c r="AY246" s="229" t="s">
        <v>130</v>
      </c>
    </row>
    <row r="247" spans="1:65" s="15" customFormat="1" ht="11.25">
      <c r="B247" s="230"/>
      <c r="C247" s="231"/>
      <c r="D247" s="202" t="s">
        <v>142</v>
      </c>
      <c r="E247" s="232" t="s">
        <v>1</v>
      </c>
      <c r="F247" s="233" t="s">
        <v>145</v>
      </c>
      <c r="G247" s="231"/>
      <c r="H247" s="234">
        <v>2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AT247" s="240" t="s">
        <v>142</v>
      </c>
      <c r="AU247" s="240" t="s">
        <v>91</v>
      </c>
      <c r="AV247" s="15" t="s">
        <v>136</v>
      </c>
      <c r="AW247" s="15" t="s">
        <v>36</v>
      </c>
      <c r="AX247" s="15" t="s">
        <v>89</v>
      </c>
      <c r="AY247" s="240" t="s">
        <v>130</v>
      </c>
    </row>
    <row r="248" spans="1:65" s="2" customFormat="1" ht="16.5" customHeight="1">
      <c r="A248" s="34"/>
      <c r="B248" s="35"/>
      <c r="C248" s="188" t="s">
        <v>7</v>
      </c>
      <c r="D248" s="188" t="s">
        <v>132</v>
      </c>
      <c r="E248" s="189" t="s">
        <v>491</v>
      </c>
      <c r="F248" s="190" t="s">
        <v>492</v>
      </c>
      <c r="G248" s="191" t="s">
        <v>135</v>
      </c>
      <c r="H248" s="192">
        <v>143.30500000000001</v>
      </c>
      <c r="I248" s="193"/>
      <c r="J248" s="194">
        <f>ROUND(I248*H248,2)</f>
        <v>0</v>
      </c>
      <c r="K248" s="195"/>
      <c r="L248" s="39"/>
      <c r="M248" s="196" t="s">
        <v>1</v>
      </c>
      <c r="N248" s="197" t="s">
        <v>46</v>
      </c>
      <c r="O248" s="72"/>
      <c r="P248" s="198">
        <f>O248*H248</f>
        <v>0</v>
      </c>
      <c r="Q248" s="198">
        <v>0</v>
      </c>
      <c r="R248" s="198">
        <f>Q248*H248</f>
        <v>0</v>
      </c>
      <c r="S248" s="198">
        <v>0</v>
      </c>
      <c r="T248" s="199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0" t="s">
        <v>136</v>
      </c>
      <c r="AT248" s="200" t="s">
        <v>132</v>
      </c>
      <c r="AU248" s="200" t="s">
        <v>91</v>
      </c>
      <c r="AY248" s="17" t="s">
        <v>130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17" t="s">
        <v>89</v>
      </c>
      <c r="BK248" s="201">
        <f>ROUND(I248*H248,2)</f>
        <v>0</v>
      </c>
      <c r="BL248" s="17" t="s">
        <v>136</v>
      </c>
      <c r="BM248" s="200" t="s">
        <v>493</v>
      </c>
    </row>
    <row r="249" spans="1:65" s="2" customFormat="1" ht="11.25">
      <c r="A249" s="34"/>
      <c r="B249" s="35"/>
      <c r="C249" s="36"/>
      <c r="D249" s="202" t="s">
        <v>138</v>
      </c>
      <c r="E249" s="36"/>
      <c r="F249" s="203" t="s">
        <v>494</v>
      </c>
      <c r="G249" s="36"/>
      <c r="H249" s="36"/>
      <c r="I249" s="204"/>
      <c r="J249" s="36"/>
      <c r="K249" s="36"/>
      <c r="L249" s="39"/>
      <c r="M249" s="205"/>
      <c r="N249" s="206"/>
      <c r="O249" s="72"/>
      <c r="P249" s="72"/>
      <c r="Q249" s="72"/>
      <c r="R249" s="72"/>
      <c r="S249" s="72"/>
      <c r="T249" s="73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138</v>
      </c>
      <c r="AU249" s="17" t="s">
        <v>91</v>
      </c>
    </row>
    <row r="250" spans="1:65" s="2" customFormat="1" ht="11.25">
      <c r="A250" s="34"/>
      <c r="B250" s="35"/>
      <c r="C250" s="36"/>
      <c r="D250" s="207" t="s">
        <v>140</v>
      </c>
      <c r="E250" s="36"/>
      <c r="F250" s="208" t="s">
        <v>495</v>
      </c>
      <c r="G250" s="36"/>
      <c r="H250" s="36"/>
      <c r="I250" s="204"/>
      <c r="J250" s="36"/>
      <c r="K250" s="36"/>
      <c r="L250" s="39"/>
      <c r="M250" s="205"/>
      <c r="N250" s="206"/>
      <c r="O250" s="72"/>
      <c r="P250" s="72"/>
      <c r="Q250" s="72"/>
      <c r="R250" s="72"/>
      <c r="S250" s="72"/>
      <c r="T250" s="73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140</v>
      </c>
      <c r="AU250" s="17" t="s">
        <v>91</v>
      </c>
    </row>
    <row r="251" spans="1:65" s="13" customFormat="1" ht="11.25">
      <c r="B251" s="209"/>
      <c r="C251" s="210"/>
      <c r="D251" s="202" t="s">
        <v>142</v>
      </c>
      <c r="E251" s="211" t="s">
        <v>1</v>
      </c>
      <c r="F251" s="212" t="s">
        <v>496</v>
      </c>
      <c r="G251" s="210"/>
      <c r="H251" s="211" t="s">
        <v>1</v>
      </c>
      <c r="I251" s="213"/>
      <c r="J251" s="210"/>
      <c r="K251" s="210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142</v>
      </c>
      <c r="AU251" s="218" t="s">
        <v>91</v>
      </c>
      <c r="AV251" s="13" t="s">
        <v>89</v>
      </c>
      <c r="AW251" s="13" t="s">
        <v>36</v>
      </c>
      <c r="AX251" s="13" t="s">
        <v>81</v>
      </c>
      <c r="AY251" s="218" t="s">
        <v>130</v>
      </c>
    </row>
    <row r="252" spans="1:65" s="13" customFormat="1" ht="11.25">
      <c r="B252" s="209"/>
      <c r="C252" s="210"/>
      <c r="D252" s="202" t="s">
        <v>142</v>
      </c>
      <c r="E252" s="211" t="s">
        <v>1</v>
      </c>
      <c r="F252" s="212" t="s">
        <v>497</v>
      </c>
      <c r="G252" s="210"/>
      <c r="H252" s="211" t="s">
        <v>1</v>
      </c>
      <c r="I252" s="213"/>
      <c r="J252" s="210"/>
      <c r="K252" s="210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142</v>
      </c>
      <c r="AU252" s="218" t="s">
        <v>91</v>
      </c>
      <c r="AV252" s="13" t="s">
        <v>89</v>
      </c>
      <c r="AW252" s="13" t="s">
        <v>36</v>
      </c>
      <c r="AX252" s="13" t="s">
        <v>81</v>
      </c>
      <c r="AY252" s="218" t="s">
        <v>130</v>
      </c>
    </row>
    <row r="253" spans="1:65" s="14" customFormat="1" ht="11.25">
      <c r="B253" s="219"/>
      <c r="C253" s="220"/>
      <c r="D253" s="202" t="s">
        <v>142</v>
      </c>
      <c r="E253" s="221" t="s">
        <v>1</v>
      </c>
      <c r="F253" s="222" t="s">
        <v>498</v>
      </c>
      <c r="G253" s="220"/>
      <c r="H253" s="223">
        <v>7.14</v>
      </c>
      <c r="I253" s="224"/>
      <c r="J253" s="220"/>
      <c r="K253" s="220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142</v>
      </c>
      <c r="AU253" s="229" t="s">
        <v>91</v>
      </c>
      <c r="AV253" s="14" t="s">
        <v>91</v>
      </c>
      <c r="AW253" s="14" t="s">
        <v>36</v>
      </c>
      <c r="AX253" s="14" t="s">
        <v>81</v>
      </c>
      <c r="AY253" s="229" t="s">
        <v>130</v>
      </c>
    </row>
    <row r="254" spans="1:65" s="13" customFormat="1" ht="11.25">
      <c r="B254" s="209"/>
      <c r="C254" s="210"/>
      <c r="D254" s="202" t="s">
        <v>142</v>
      </c>
      <c r="E254" s="211" t="s">
        <v>1</v>
      </c>
      <c r="F254" s="212" t="s">
        <v>499</v>
      </c>
      <c r="G254" s="210"/>
      <c r="H254" s="211" t="s">
        <v>1</v>
      </c>
      <c r="I254" s="213"/>
      <c r="J254" s="210"/>
      <c r="K254" s="210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142</v>
      </c>
      <c r="AU254" s="218" t="s">
        <v>91</v>
      </c>
      <c r="AV254" s="13" t="s">
        <v>89</v>
      </c>
      <c r="AW254" s="13" t="s">
        <v>36</v>
      </c>
      <c r="AX254" s="13" t="s">
        <v>81</v>
      </c>
      <c r="AY254" s="218" t="s">
        <v>130</v>
      </c>
    </row>
    <row r="255" spans="1:65" s="14" customFormat="1" ht="11.25">
      <c r="B255" s="219"/>
      <c r="C255" s="220"/>
      <c r="D255" s="202" t="s">
        <v>142</v>
      </c>
      <c r="E255" s="221" t="s">
        <v>1</v>
      </c>
      <c r="F255" s="222" t="s">
        <v>500</v>
      </c>
      <c r="G255" s="220"/>
      <c r="H255" s="223">
        <v>52.8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142</v>
      </c>
      <c r="AU255" s="229" t="s">
        <v>91</v>
      </c>
      <c r="AV255" s="14" t="s">
        <v>91</v>
      </c>
      <c r="AW255" s="14" t="s">
        <v>36</v>
      </c>
      <c r="AX255" s="14" t="s">
        <v>81</v>
      </c>
      <c r="AY255" s="229" t="s">
        <v>130</v>
      </c>
    </row>
    <row r="256" spans="1:65" s="13" customFormat="1" ht="11.25">
      <c r="B256" s="209"/>
      <c r="C256" s="210"/>
      <c r="D256" s="202" t="s">
        <v>142</v>
      </c>
      <c r="E256" s="211" t="s">
        <v>1</v>
      </c>
      <c r="F256" s="212" t="s">
        <v>501</v>
      </c>
      <c r="G256" s="210"/>
      <c r="H256" s="211" t="s">
        <v>1</v>
      </c>
      <c r="I256" s="213"/>
      <c r="J256" s="210"/>
      <c r="K256" s="210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142</v>
      </c>
      <c r="AU256" s="218" t="s">
        <v>91</v>
      </c>
      <c r="AV256" s="13" t="s">
        <v>89</v>
      </c>
      <c r="AW256" s="13" t="s">
        <v>36</v>
      </c>
      <c r="AX256" s="13" t="s">
        <v>81</v>
      </c>
      <c r="AY256" s="218" t="s">
        <v>130</v>
      </c>
    </row>
    <row r="257" spans="1:65" s="14" customFormat="1" ht="11.25">
      <c r="B257" s="219"/>
      <c r="C257" s="220"/>
      <c r="D257" s="202" t="s">
        <v>142</v>
      </c>
      <c r="E257" s="221" t="s">
        <v>1</v>
      </c>
      <c r="F257" s="222" t="s">
        <v>502</v>
      </c>
      <c r="G257" s="220"/>
      <c r="H257" s="223">
        <v>33.215000000000003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142</v>
      </c>
      <c r="AU257" s="229" t="s">
        <v>91</v>
      </c>
      <c r="AV257" s="14" t="s">
        <v>91</v>
      </c>
      <c r="AW257" s="14" t="s">
        <v>36</v>
      </c>
      <c r="AX257" s="14" t="s">
        <v>81</v>
      </c>
      <c r="AY257" s="229" t="s">
        <v>130</v>
      </c>
    </row>
    <row r="258" spans="1:65" s="13" customFormat="1" ht="11.25">
      <c r="B258" s="209"/>
      <c r="C258" s="210"/>
      <c r="D258" s="202" t="s">
        <v>142</v>
      </c>
      <c r="E258" s="211" t="s">
        <v>1</v>
      </c>
      <c r="F258" s="212" t="s">
        <v>503</v>
      </c>
      <c r="G258" s="210"/>
      <c r="H258" s="211" t="s">
        <v>1</v>
      </c>
      <c r="I258" s="213"/>
      <c r="J258" s="210"/>
      <c r="K258" s="210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142</v>
      </c>
      <c r="AU258" s="218" t="s">
        <v>91</v>
      </c>
      <c r="AV258" s="13" t="s">
        <v>89</v>
      </c>
      <c r="AW258" s="13" t="s">
        <v>36</v>
      </c>
      <c r="AX258" s="13" t="s">
        <v>81</v>
      </c>
      <c r="AY258" s="218" t="s">
        <v>130</v>
      </c>
    </row>
    <row r="259" spans="1:65" s="14" customFormat="1" ht="11.25">
      <c r="B259" s="219"/>
      <c r="C259" s="220"/>
      <c r="D259" s="202" t="s">
        <v>142</v>
      </c>
      <c r="E259" s="221" t="s">
        <v>1</v>
      </c>
      <c r="F259" s="222" t="s">
        <v>504</v>
      </c>
      <c r="G259" s="220"/>
      <c r="H259" s="223">
        <v>32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142</v>
      </c>
      <c r="AU259" s="229" t="s">
        <v>91</v>
      </c>
      <c r="AV259" s="14" t="s">
        <v>91</v>
      </c>
      <c r="AW259" s="14" t="s">
        <v>36</v>
      </c>
      <c r="AX259" s="14" t="s">
        <v>81</v>
      </c>
      <c r="AY259" s="229" t="s">
        <v>130</v>
      </c>
    </row>
    <row r="260" spans="1:65" s="13" customFormat="1" ht="11.25">
      <c r="B260" s="209"/>
      <c r="C260" s="210"/>
      <c r="D260" s="202" t="s">
        <v>142</v>
      </c>
      <c r="E260" s="211" t="s">
        <v>1</v>
      </c>
      <c r="F260" s="212" t="s">
        <v>505</v>
      </c>
      <c r="G260" s="210"/>
      <c r="H260" s="211" t="s">
        <v>1</v>
      </c>
      <c r="I260" s="213"/>
      <c r="J260" s="210"/>
      <c r="K260" s="210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142</v>
      </c>
      <c r="AU260" s="218" t="s">
        <v>91</v>
      </c>
      <c r="AV260" s="13" t="s">
        <v>89</v>
      </c>
      <c r="AW260" s="13" t="s">
        <v>36</v>
      </c>
      <c r="AX260" s="13" t="s">
        <v>81</v>
      </c>
      <c r="AY260" s="218" t="s">
        <v>130</v>
      </c>
    </row>
    <row r="261" spans="1:65" s="14" customFormat="1" ht="11.25">
      <c r="B261" s="219"/>
      <c r="C261" s="220"/>
      <c r="D261" s="202" t="s">
        <v>142</v>
      </c>
      <c r="E261" s="221" t="s">
        <v>1</v>
      </c>
      <c r="F261" s="222" t="s">
        <v>81</v>
      </c>
      <c r="G261" s="220"/>
      <c r="H261" s="223">
        <v>0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142</v>
      </c>
      <c r="AU261" s="229" t="s">
        <v>91</v>
      </c>
      <c r="AV261" s="14" t="s">
        <v>91</v>
      </c>
      <c r="AW261" s="14" t="s">
        <v>36</v>
      </c>
      <c r="AX261" s="14" t="s">
        <v>81</v>
      </c>
      <c r="AY261" s="229" t="s">
        <v>130</v>
      </c>
    </row>
    <row r="262" spans="1:65" s="13" customFormat="1" ht="11.25">
      <c r="B262" s="209"/>
      <c r="C262" s="210"/>
      <c r="D262" s="202" t="s">
        <v>142</v>
      </c>
      <c r="E262" s="211" t="s">
        <v>1</v>
      </c>
      <c r="F262" s="212" t="s">
        <v>506</v>
      </c>
      <c r="G262" s="210"/>
      <c r="H262" s="211" t="s">
        <v>1</v>
      </c>
      <c r="I262" s="213"/>
      <c r="J262" s="210"/>
      <c r="K262" s="210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142</v>
      </c>
      <c r="AU262" s="218" t="s">
        <v>91</v>
      </c>
      <c r="AV262" s="13" t="s">
        <v>89</v>
      </c>
      <c r="AW262" s="13" t="s">
        <v>36</v>
      </c>
      <c r="AX262" s="13" t="s">
        <v>81</v>
      </c>
      <c r="AY262" s="218" t="s">
        <v>130</v>
      </c>
    </row>
    <row r="263" spans="1:65" s="14" customFormat="1" ht="11.25">
      <c r="B263" s="219"/>
      <c r="C263" s="220"/>
      <c r="D263" s="202" t="s">
        <v>142</v>
      </c>
      <c r="E263" s="221" t="s">
        <v>1</v>
      </c>
      <c r="F263" s="222" t="s">
        <v>507</v>
      </c>
      <c r="G263" s="220"/>
      <c r="H263" s="223">
        <v>18.149999999999999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142</v>
      </c>
      <c r="AU263" s="229" t="s">
        <v>91</v>
      </c>
      <c r="AV263" s="14" t="s">
        <v>91</v>
      </c>
      <c r="AW263" s="14" t="s">
        <v>36</v>
      </c>
      <c r="AX263" s="14" t="s">
        <v>81</v>
      </c>
      <c r="AY263" s="229" t="s">
        <v>130</v>
      </c>
    </row>
    <row r="264" spans="1:65" s="15" customFormat="1" ht="11.25">
      <c r="B264" s="230"/>
      <c r="C264" s="231"/>
      <c r="D264" s="202" t="s">
        <v>142</v>
      </c>
      <c r="E264" s="232" t="s">
        <v>1</v>
      </c>
      <c r="F264" s="233" t="s">
        <v>145</v>
      </c>
      <c r="G264" s="231"/>
      <c r="H264" s="234">
        <v>143.30500000000001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AT264" s="240" t="s">
        <v>142</v>
      </c>
      <c r="AU264" s="240" t="s">
        <v>91</v>
      </c>
      <c r="AV264" s="15" t="s">
        <v>136</v>
      </c>
      <c r="AW264" s="15" t="s">
        <v>36</v>
      </c>
      <c r="AX264" s="15" t="s">
        <v>89</v>
      </c>
      <c r="AY264" s="240" t="s">
        <v>130</v>
      </c>
    </row>
    <row r="265" spans="1:65" s="2" customFormat="1" ht="24.2" customHeight="1">
      <c r="A265" s="34"/>
      <c r="B265" s="35"/>
      <c r="C265" s="188" t="s">
        <v>272</v>
      </c>
      <c r="D265" s="188" t="s">
        <v>132</v>
      </c>
      <c r="E265" s="189" t="s">
        <v>508</v>
      </c>
      <c r="F265" s="190" t="s">
        <v>509</v>
      </c>
      <c r="G265" s="191" t="s">
        <v>148</v>
      </c>
      <c r="H265" s="192">
        <v>374.88499999999999</v>
      </c>
      <c r="I265" s="193"/>
      <c r="J265" s="194">
        <f>ROUND(I265*H265,2)</f>
        <v>0</v>
      </c>
      <c r="K265" s="195"/>
      <c r="L265" s="39"/>
      <c r="M265" s="196" t="s">
        <v>1</v>
      </c>
      <c r="N265" s="197" t="s">
        <v>46</v>
      </c>
      <c r="O265" s="72"/>
      <c r="P265" s="198">
        <f>O265*H265</f>
        <v>0</v>
      </c>
      <c r="Q265" s="198">
        <v>0</v>
      </c>
      <c r="R265" s="198">
        <f>Q265*H265</f>
        <v>0</v>
      </c>
      <c r="S265" s="198">
        <v>0</v>
      </c>
      <c r="T265" s="199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0" t="s">
        <v>136</v>
      </c>
      <c r="AT265" s="200" t="s">
        <v>132</v>
      </c>
      <c r="AU265" s="200" t="s">
        <v>91</v>
      </c>
      <c r="AY265" s="17" t="s">
        <v>130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17" t="s">
        <v>89</v>
      </c>
      <c r="BK265" s="201">
        <f>ROUND(I265*H265,2)</f>
        <v>0</v>
      </c>
      <c r="BL265" s="17" t="s">
        <v>136</v>
      </c>
      <c r="BM265" s="200" t="s">
        <v>510</v>
      </c>
    </row>
    <row r="266" spans="1:65" s="2" customFormat="1" ht="19.5">
      <c r="A266" s="34"/>
      <c r="B266" s="35"/>
      <c r="C266" s="36"/>
      <c r="D266" s="202" t="s">
        <v>138</v>
      </c>
      <c r="E266" s="36"/>
      <c r="F266" s="203" t="s">
        <v>509</v>
      </c>
      <c r="G266" s="36"/>
      <c r="H266" s="36"/>
      <c r="I266" s="204"/>
      <c r="J266" s="36"/>
      <c r="K266" s="36"/>
      <c r="L266" s="39"/>
      <c r="M266" s="205"/>
      <c r="N266" s="206"/>
      <c r="O266" s="72"/>
      <c r="P266" s="72"/>
      <c r="Q266" s="72"/>
      <c r="R266" s="72"/>
      <c r="S266" s="72"/>
      <c r="T266" s="73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138</v>
      </c>
      <c r="AU266" s="17" t="s">
        <v>91</v>
      </c>
    </row>
    <row r="267" spans="1:65" s="13" customFormat="1" ht="11.25">
      <c r="B267" s="209"/>
      <c r="C267" s="210"/>
      <c r="D267" s="202" t="s">
        <v>142</v>
      </c>
      <c r="E267" s="211" t="s">
        <v>1</v>
      </c>
      <c r="F267" s="212" t="s">
        <v>511</v>
      </c>
      <c r="G267" s="210"/>
      <c r="H267" s="211" t="s">
        <v>1</v>
      </c>
      <c r="I267" s="213"/>
      <c r="J267" s="210"/>
      <c r="K267" s="210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142</v>
      </c>
      <c r="AU267" s="218" t="s">
        <v>91</v>
      </c>
      <c r="AV267" s="13" t="s">
        <v>89</v>
      </c>
      <c r="AW267" s="13" t="s">
        <v>36</v>
      </c>
      <c r="AX267" s="13" t="s">
        <v>81</v>
      </c>
      <c r="AY267" s="218" t="s">
        <v>130</v>
      </c>
    </row>
    <row r="268" spans="1:65" s="13" customFormat="1" ht="11.25">
      <c r="B268" s="209"/>
      <c r="C268" s="210"/>
      <c r="D268" s="202" t="s">
        <v>142</v>
      </c>
      <c r="E268" s="211" t="s">
        <v>1</v>
      </c>
      <c r="F268" s="212" t="s">
        <v>497</v>
      </c>
      <c r="G268" s="210"/>
      <c r="H268" s="211" t="s">
        <v>1</v>
      </c>
      <c r="I268" s="213"/>
      <c r="J268" s="210"/>
      <c r="K268" s="210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142</v>
      </c>
      <c r="AU268" s="218" t="s">
        <v>91</v>
      </c>
      <c r="AV268" s="13" t="s">
        <v>89</v>
      </c>
      <c r="AW268" s="13" t="s">
        <v>36</v>
      </c>
      <c r="AX268" s="13" t="s">
        <v>81</v>
      </c>
      <c r="AY268" s="218" t="s">
        <v>130</v>
      </c>
    </row>
    <row r="269" spans="1:65" s="14" customFormat="1" ht="11.25">
      <c r="B269" s="219"/>
      <c r="C269" s="220"/>
      <c r="D269" s="202" t="s">
        <v>142</v>
      </c>
      <c r="E269" s="221" t="s">
        <v>1</v>
      </c>
      <c r="F269" s="222" t="s">
        <v>512</v>
      </c>
      <c r="G269" s="220"/>
      <c r="H269" s="223">
        <v>6.4749999999999996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142</v>
      </c>
      <c r="AU269" s="229" t="s">
        <v>91</v>
      </c>
      <c r="AV269" s="14" t="s">
        <v>91</v>
      </c>
      <c r="AW269" s="14" t="s">
        <v>36</v>
      </c>
      <c r="AX269" s="14" t="s">
        <v>81</v>
      </c>
      <c r="AY269" s="229" t="s">
        <v>130</v>
      </c>
    </row>
    <row r="270" spans="1:65" s="13" customFormat="1" ht="11.25">
      <c r="B270" s="209"/>
      <c r="C270" s="210"/>
      <c r="D270" s="202" t="s">
        <v>142</v>
      </c>
      <c r="E270" s="211" t="s">
        <v>1</v>
      </c>
      <c r="F270" s="212" t="s">
        <v>499</v>
      </c>
      <c r="G270" s="210"/>
      <c r="H270" s="211" t="s">
        <v>1</v>
      </c>
      <c r="I270" s="213"/>
      <c r="J270" s="210"/>
      <c r="K270" s="210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142</v>
      </c>
      <c r="AU270" s="218" t="s">
        <v>91</v>
      </c>
      <c r="AV270" s="13" t="s">
        <v>89</v>
      </c>
      <c r="AW270" s="13" t="s">
        <v>36</v>
      </c>
      <c r="AX270" s="13" t="s">
        <v>81</v>
      </c>
      <c r="AY270" s="218" t="s">
        <v>130</v>
      </c>
    </row>
    <row r="271" spans="1:65" s="14" customFormat="1" ht="11.25">
      <c r="B271" s="219"/>
      <c r="C271" s="220"/>
      <c r="D271" s="202" t="s">
        <v>142</v>
      </c>
      <c r="E271" s="221" t="s">
        <v>1</v>
      </c>
      <c r="F271" s="222" t="s">
        <v>513</v>
      </c>
      <c r="G271" s="220"/>
      <c r="H271" s="223">
        <v>114.4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142</v>
      </c>
      <c r="AU271" s="229" t="s">
        <v>91</v>
      </c>
      <c r="AV271" s="14" t="s">
        <v>91</v>
      </c>
      <c r="AW271" s="14" t="s">
        <v>36</v>
      </c>
      <c r="AX271" s="14" t="s">
        <v>81</v>
      </c>
      <c r="AY271" s="229" t="s">
        <v>130</v>
      </c>
    </row>
    <row r="272" spans="1:65" s="13" customFormat="1" ht="11.25">
      <c r="B272" s="209"/>
      <c r="C272" s="210"/>
      <c r="D272" s="202" t="s">
        <v>142</v>
      </c>
      <c r="E272" s="211" t="s">
        <v>1</v>
      </c>
      <c r="F272" s="212" t="s">
        <v>501</v>
      </c>
      <c r="G272" s="210"/>
      <c r="H272" s="211" t="s">
        <v>1</v>
      </c>
      <c r="I272" s="213"/>
      <c r="J272" s="210"/>
      <c r="K272" s="210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142</v>
      </c>
      <c r="AU272" s="218" t="s">
        <v>91</v>
      </c>
      <c r="AV272" s="13" t="s">
        <v>89</v>
      </c>
      <c r="AW272" s="13" t="s">
        <v>36</v>
      </c>
      <c r="AX272" s="13" t="s">
        <v>81</v>
      </c>
      <c r="AY272" s="218" t="s">
        <v>130</v>
      </c>
    </row>
    <row r="273" spans="1:65" s="14" customFormat="1" ht="11.25">
      <c r="B273" s="219"/>
      <c r="C273" s="220"/>
      <c r="D273" s="202" t="s">
        <v>142</v>
      </c>
      <c r="E273" s="221" t="s">
        <v>1</v>
      </c>
      <c r="F273" s="222" t="s">
        <v>514</v>
      </c>
      <c r="G273" s="220"/>
      <c r="H273" s="223">
        <v>62.79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142</v>
      </c>
      <c r="AU273" s="229" t="s">
        <v>91</v>
      </c>
      <c r="AV273" s="14" t="s">
        <v>91</v>
      </c>
      <c r="AW273" s="14" t="s">
        <v>36</v>
      </c>
      <c r="AX273" s="14" t="s">
        <v>81</v>
      </c>
      <c r="AY273" s="229" t="s">
        <v>130</v>
      </c>
    </row>
    <row r="274" spans="1:65" s="13" customFormat="1" ht="11.25">
      <c r="B274" s="209"/>
      <c r="C274" s="210"/>
      <c r="D274" s="202" t="s">
        <v>142</v>
      </c>
      <c r="E274" s="211" t="s">
        <v>1</v>
      </c>
      <c r="F274" s="212" t="s">
        <v>503</v>
      </c>
      <c r="G274" s="210"/>
      <c r="H274" s="211" t="s">
        <v>1</v>
      </c>
      <c r="I274" s="213"/>
      <c r="J274" s="210"/>
      <c r="K274" s="210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142</v>
      </c>
      <c r="AU274" s="218" t="s">
        <v>91</v>
      </c>
      <c r="AV274" s="13" t="s">
        <v>89</v>
      </c>
      <c r="AW274" s="13" t="s">
        <v>36</v>
      </c>
      <c r="AX274" s="13" t="s">
        <v>81</v>
      </c>
      <c r="AY274" s="218" t="s">
        <v>130</v>
      </c>
    </row>
    <row r="275" spans="1:65" s="14" customFormat="1" ht="11.25">
      <c r="B275" s="219"/>
      <c r="C275" s="220"/>
      <c r="D275" s="202" t="s">
        <v>142</v>
      </c>
      <c r="E275" s="221" t="s">
        <v>1</v>
      </c>
      <c r="F275" s="222" t="s">
        <v>515</v>
      </c>
      <c r="G275" s="220"/>
      <c r="H275" s="223">
        <v>69.44</v>
      </c>
      <c r="I275" s="224"/>
      <c r="J275" s="220"/>
      <c r="K275" s="220"/>
      <c r="L275" s="225"/>
      <c r="M275" s="226"/>
      <c r="N275" s="227"/>
      <c r="O275" s="227"/>
      <c r="P275" s="227"/>
      <c r="Q275" s="227"/>
      <c r="R275" s="227"/>
      <c r="S275" s="227"/>
      <c r="T275" s="228"/>
      <c r="AT275" s="229" t="s">
        <v>142</v>
      </c>
      <c r="AU275" s="229" t="s">
        <v>91</v>
      </c>
      <c r="AV275" s="14" t="s">
        <v>91</v>
      </c>
      <c r="AW275" s="14" t="s">
        <v>36</v>
      </c>
      <c r="AX275" s="14" t="s">
        <v>81</v>
      </c>
      <c r="AY275" s="229" t="s">
        <v>130</v>
      </c>
    </row>
    <row r="276" spans="1:65" s="13" customFormat="1" ht="11.25">
      <c r="B276" s="209"/>
      <c r="C276" s="210"/>
      <c r="D276" s="202" t="s">
        <v>142</v>
      </c>
      <c r="E276" s="211" t="s">
        <v>1</v>
      </c>
      <c r="F276" s="212" t="s">
        <v>505</v>
      </c>
      <c r="G276" s="210"/>
      <c r="H276" s="211" t="s">
        <v>1</v>
      </c>
      <c r="I276" s="213"/>
      <c r="J276" s="210"/>
      <c r="K276" s="210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142</v>
      </c>
      <c r="AU276" s="218" t="s">
        <v>91</v>
      </c>
      <c r="AV276" s="13" t="s">
        <v>89</v>
      </c>
      <c r="AW276" s="13" t="s">
        <v>36</v>
      </c>
      <c r="AX276" s="13" t="s">
        <v>81</v>
      </c>
      <c r="AY276" s="218" t="s">
        <v>130</v>
      </c>
    </row>
    <row r="277" spans="1:65" s="14" customFormat="1" ht="11.25">
      <c r="B277" s="219"/>
      <c r="C277" s="220"/>
      <c r="D277" s="202" t="s">
        <v>142</v>
      </c>
      <c r="E277" s="221" t="s">
        <v>1</v>
      </c>
      <c r="F277" s="222" t="s">
        <v>516</v>
      </c>
      <c r="G277" s="220"/>
      <c r="H277" s="223">
        <v>0.495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142</v>
      </c>
      <c r="AU277" s="229" t="s">
        <v>91</v>
      </c>
      <c r="AV277" s="14" t="s">
        <v>91</v>
      </c>
      <c r="AW277" s="14" t="s">
        <v>36</v>
      </c>
      <c r="AX277" s="14" t="s">
        <v>81</v>
      </c>
      <c r="AY277" s="229" t="s">
        <v>130</v>
      </c>
    </row>
    <row r="278" spans="1:65" s="13" customFormat="1" ht="11.25">
      <c r="B278" s="209"/>
      <c r="C278" s="210"/>
      <c r="D278" s="202" t="s">
        <v>142</v>
      </c>
      <c r="E278" s="211" t="s">
        <v>1</v>
      </c>
      <c r="F278" s="212" t="s">
        <v>506</v>
      </c>
      <c r="G278" s="210"/>
      <c r="H278" s="211" t="s">
        <v>1</v>
      </c>
      <c r="I278" s="213"/>
      <c r="J278" s="210"/>
      <c r="K278" s="210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142</v>
      </c>
      <c r="AU278" s="218" t="s">
        <v>91</v>
      </c>
      <c r="AV278" s="13" t="s">
        <v>89</v>
      </c>
      <c r="AW278" s="13" t="s">
        <v>36</v>
      </c>
      <c r="AX278" s="13" t="s">
        <v>81</v>
      </c>
      <c r="AY278" s="218" t="s">
        <v>130</v>
      </c>
    </row>
    <row r="279" spans="1:65" s="14" customFormat="1" ht="11.25">
      <c r="B279" s="219"/>
      <c r="C279" s="220"/>
      <c r="D279" s="202" t="s">
        <v>142</v>
      </c>
      <c r="E279" s="221" t="s">
        <v>1</v>
      </c>
      <c r="F279" s="222" t="s">
        <v>517</v>
      </c>
      <c r="G279" s="220"/>
      <c r="H279" s="223">
        <v>102.325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142</v>
      </c>
      <c r="AU279" s="229" t="s">
        <v>91</v>
      </c>
      <c r="AV279" s="14" t="s">
        <v>91</v>
      </c>
      <c r="AW279" s="14" t="s">
        <v>36</v>
      </c>
      <c r="AX279" s="14" t="s">
        <v>81</v>
      </c>
      <c r="AY279" s="229" t="s">
        <v>130</v>
      </c>
    </row>
    <row r="280" spans="1:65" s="13" customFormat="1" ht="11.25">
      <c r="B280" s="209"/>
      <c r="C280" s="210"/>
      <c r="D280" s="202" t="s">
        <v>142</v>
      </c>
      <c r="E280" s="211" t="s">
        <v>1</v>
      </c>
      <c r="F280" s="212" t="s">
        <v>518</v>
      </c>
      <c r="G280" s="210"/>
      <c r="H280" s="211" t="s">
        <v>1</v>
      </c>
      <c r="I280" s="213"/>
      <c r="J280" s="210"/>
      <c r="K280" s="210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142</v>
      </c>
      <c r="AU280" s="218" t="s">
        <v>91</v>
      </c>
      <c r="AV280" s="13" t="s">
        <v>89</v>
      </c>
      <c r="AW280" s="13" t="s">
        <v>36</v>
      </c>
      <c r="AX280" s="13" t="s">
        <v>81</v>
      </c>
      <c r="AY280" s="218" t="s">
        <v>130</v>
      </c>
    </row>
    <row r="281" spans="1:65" s="14" customFormat="1" ht="11.25">
      <c r="B281" s="219"/>
      <c r="C281" s="220"/>
      <c r="D281" s="202" t="s">
        <v>142</v>
      </c>
      <c r="E281" s="221" t="s">
        <v>1</v>
      </c>
      <c r="F281" s="222" t="s">
        <v>519</v>
      </c>
      <c r="G281" s="220"/>
      <c r="H281" s="223">
        <v>18.96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142</v>
      </c>
      <c r="AU281" s="229" t="s">
        <v>91</v>
      </c>
      <c r="AV281" s="14" t="s">
        <v>91</v>
      </c>
      <c r="AW281" s="14" t="s">
        <v>36</v>
      </c>
      <c r="AX281" s="14" t="s">
        <v>81</v>
      </c>
      <c r="AY281" s="229" t="s">
        <v>130</v>
      </c>
    </row>
    <row r="282" spans="1:65" s="15" customFormat="1" ht="11.25">
      <c r="B282" s="230"/>
      <c r="C282" s="231"/>
      <c r="D282" s="202" t="s">
        <v>142</v>
      </c>
      <c r="E282" s="232" t="s">
        <v>1</v>
      </c>
      <c r="F282" s="233" t="s">
        <v>145</v>
      </c>
      <c r="G282" s="231"/>
      <c r="H282" s="234">
        <v>374.88499999999999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AT282" s="240" t="s">
        <v>142</v>
      </c>
      <c r="AU282" s="240" t="s">
        <v>91</v>
      </c>
      <c r="AV282" s="15" t="s">
        <v>136</v>
      </c>
      <c r="AW282" s="15" t="s">
        <v>36</v>
      </c>
      <c r="AX282" s="15" t="s">
        <v>89</v>
      </c>
      <c r="AY282" s="240" t="s">
        <v>130</v>
      </c>
    </row>
    <row r="283" spans="1:65" s="2" customFormat="1" ht="16.5" customHeight="1">
      <c r="A283" s="34"/>
      <c r="B283" s="35"/>
      <c r="C283" s="188" t="s">
        <v>277</v>
      </c>
      <c r="D283" s="188" t="s">
        <v>132</v>
      </c>
      <c r="E283" s="189" t="s">
        <v>520</v>
      </c>
      <c r="F283" s="190" t="s">
        <v>521</v>
      </c>
      <c r="G283" s="191" t="s">
        <v>204</v>
      </c>
      <c r="H283" s="192">
        <v>1</v>
      </c>
      <c r="I283" s="193"/>
      <c r="J283" s="194">
        <f>ROUND(I283*H283,2)</f>
        <v>0</v>
      </c>
      <c r="K283" s="195"/>
      <c r="L283" s="39"/>
      <c r="M283" s="196" t="s">
        <v>1</v>
      </c>
      <c r="N283" s="197" t="s">
        <v>46</v>
      </c>
      <c r="O283" s="72"/>
      <c r="P283" s="198">
        <f>O283*H283</f>
        <v>0</v>
      </c>
      <c r="Q283" s="198">
        <v>0</v>
      </c>
      <c r="R283" s="198">
        <f>Q283*H283</f>
        <v>0</v>
      </c>
      <c r="S283" s="198">
        <v>0</v>
      </c>
      <c r="T283" s="199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0" t="s">
        <v>136</v>
      </c>
      <c r="AT283" s="200" t="s">
        <v>132</v>
      </c>
      <c r="AU283" s="200" t="s">
        <v>91</v>
      </c>
      <c r="AY283" s="17" t="s">
        <v>130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17" t="s">
        <v>89</v>
      </c>
      <c r="BK283" s="201">
        <f>ROUND(I283*H283,2)</f>
        <v>0</v>
      </c>
      <c r="BL283" s="17" t="s">
        <v>136</v>
      </c>
      <c r="BM283" s="200" t="s">
        <v>280</v>
      </c>
    </row>
    <row r="284" spans="1:65" s="2" customFormat="1" ht="11.25">
      <c r="A284" s="34"/>
      <c r="B284" s="35"/>
      <c r="C284" s="36"/>
      <c r="D284" s="202" t="s">
        <v>138</v>
      </c>
      <c r="E284" s="36"/>
      <c r="F284" s="203" t="s">
        <v>521</v>
      </c>
      <c r="G284" s="36"/>
      <c r="H284" s="36"/>
      <c r="I284" s="204"/>
      <c r="J284" s="36"/>
      <c r="K284" s="36"/>
      <c r="L284" s="39"/>
      <c r="M284" s="205"/>
      <c r="N284" s="206"/>
      <c r="O284" s="72"/>
      <c r="P284" s="72"/>
      <c r="Q284" s="72"/>
      <c r="R284" s="72"/>
      <c r="S284" s="72"/>
      <c r="T284" s="73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138</v>
      </c>
      <c r="AU284" s="17" t="s">
        <v>91</v>
      </c>
    </row>
    <row r="285" spans="1:65" s="13" customFormat="1" ht="11.25">
      <c r="B285" s="209"/>
      <c r="C285" s="210"/>
      <c r="D285" s="202" t="s">
        <v>142</v>
      </c>
      <c r="E285" s="211" t="s">
        <v>1</v>
      </c>
      <c r="F285" s="212" t="s">
        <v>522</v>
      </c>
      <c r="G285" s="210"/>
      <c r="H285" s="211" t="s">
        <v>1</v>
      </c>
      <c r="I285" s="213"/>
      <c r="J285" s="210"/>
      <c r="K285" s="210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142</v>
      </c>
      <c r="AU285" s="218" t="s">
        <v>91</v>
      </c>
      <c r="AV285" s="13" t="s">
        <v>89</v>
      </c>
      <c r="AW285" s="13" t="s">
        <v>36</v>
      </c>
      <c r="AX285" s="13" t="s">
        <v>81</v>
      </c>
      <c r="AY285" s="218" t="s">
        <v>130</v>
      </c>
    </row>
    <row r="286" spans="1:65" s="14" customFormat="1" ht="11.25">
      <c r="B286" s="219"/>
      <c r="C286" s="220"/>
      <c r="D286" s="202" t="s">
        <v>142</v>
      </c>
      <c r="E286" s="221" t="s">
        <v>1</v>
      </c>
      <c r="F286" s="222" t="s">
        <v>89</v>
      </c>
      <c r="G286" s="220"/>
      <c r="H286" s="223">
        <v>1</v>
      </c>
      <c r="I286" s="224"/>
      <c r="J286" s="220"/>
      <c r="K286" s="220"/>
      <c r="L286" s="225"/>
      <c r="M286" s="226"/>
      <c r="N286" s="227"/>
      <c r="O286" s="227"/>
      <c r="P286" s="227"/>
      <c r="Q286" s="227"/>
      <c r="R286" s="227"/>
      <c r="S286" s="227"/>
      <c r="T286" s="228"/>
      <c r="AT286" s="229" t="s">
        <v>142</v>
      </c>
      <c r="AU286" s="229" t="s">
        <v>91</v>
      </c>
      <c r="AV286" s="14" t="s">
        <v>91</v>
      </c>
      <c r="AW286" s="14" t="s">
        <v>36</v>
      </c>
      <c r="AX286" s="14" t="s">
        <v>81</v>
      </c>
      <c r="AY286" s="229" t="s">
        <v>130</v>
      </c>
    </row>
    <row r="287" spans="1:65" s="15" customFormat="1" ht="11.25">
      <c r="B287" s="230"/>
      <c r="C287" s="231"/>
      <c r="D287" s="202" t="s">
        <v>142</v>
      </c>
      <c r="E287" s="232" t="s">
        <v>1</v>
      </c>
      <c r="F287" s="233" t="s">
        <v>145</v>
      </c>
      <c r="G287" s="231"/>
      <c r="H287" s="234">
        <v>1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AT287" s="240" t="s">
        <v>142</v>
      </c>
      <c r="AU287" s="240" t="s">
        <v>91</v>
      </c>
      <c r="AV287" s="15" t="s">
        <v>136</v>
      </c>
      <c r="AW287" s="15" t="s">
        <v>36</v>
      </c>
      <c r="AX287" s="15" t="s">
        <v>89</v>
      </c>
      <c r="AY287" s="240" t="s">
        <v>130</v>
      </c>
    </row>
    <row r="288" spans="1:65" s="2" customFormat="1" ht="16.5" customHeight="1">
      <c r="A288" s="34"/>
      <c r="B288" s="35"/>
      <c r="C288" s="188" t="s">
        <v>284</v>
      </c>
      <c r="D288" s="188" t="s">
        <v>132</v>
      </c>
      <c r="E288" s="189" t="s">
        <v>202</v>
      </c>
      <c r="F288" s="190" t="s">
        <v>203</v>
      </c>
      <c r="G288" s="191" t="s">
        <v>204</v>
      </c>
      <c r="H288" s="192">
        <v>3</v>
      </c>
      <c r="I288" s="193"/>
      <c r="J288" s="194">
        <f>ROUND(I288*H288,2)</f>
        <v>0</v>
      </c>
      <c r="K288" s="195"/>
      <c r="L288" s="39"/>
      <c r="M288" s="196" t="s">
        <v>1</v>
      </c>
      <c r="N288" s="197" t="s">
        <v>46</v>
      </c>
      <c r="O288" s="72"/>
      <c r="P288" s="198">
        <f>O288*H288</f>
        <v>0</v>
      </c>
      <c r="Q288" s="198">
        <v>0</v>
      </c>
      <c r="R288" s="198">
        <f>Q288*H288</f>
        <v>0</v>
      </c>
      <c r="S288" s="198">
        <v>0</v>
      </c>
      <c r="T288" s="199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00" t="s">
        <v>136</v>
      </c>
      <c r="AT288" s="200" t="s">
        <v>132</v>
      </c>
      <c r="AU288" s="200" t="s">
        <v>91</v>
      </c>
      <c r="AY288" s="17" t="s">
        <v>130</v>
      </c>
      <c r="BE288" s="201">
        <f>IF(N288="základní",J288,0)</f>
        <v>0</v>
      </c>
      <c r="BF288" s="201">
        <f>IF(N288="snížená",J288,0)</f>
        <v>0</v>
      </c>
      <c r="BG288" s="201">
        <f>IF(N288="zákl. přenesená",J288,0)</f>
        <v>0</v>
      </c>
      <c r="BH288" s="201">
        <f>IF(N288="sníž. přenesená",J288,0)</f>
        <v>0</v>
      </c>
      <c r="BI288" s="201">
        <f>IF(N288="nulová",J288,0)</f>
        <v>0</v>
      </c>
      <c r="BJ288" s="17" t="s">
        <v>89</v>
      </c>
      <c r="BK288" s="201">
        <f>ROUND(I288*H288,2)</f>
        <v>0</v>
      </c>
      <c r="BL288" s="17" t="s">
        <v>136</v>
      </c>
      <c r="BM288" s="200" t="s">
        <v>523</v>
      </c>
    </row>
    <row r="289" spans="1:65" s="2" customFormat="1" ht="11.25">
      <c r="A289" s="34"/>
      <c r="B289" s="35"/>
      <c r="C289" s="36"/>
      <c r="D289" s="202" t="s">
        <v>138</v>
      </c>
      <c r="E289" s="36"/>
      <c r="F289" s="203" t="s">
        <v>203</v>
      </c>
      <c r="G289" s="36"/>
      <c r="H289" s="36"/>
      <c r="I289" s="204"/>
      <c r="J289" s="36"/>
      <c r="K289" s="36"/>
      <c r="L289" s="39"/>
      <c r="M289" s="205"/>
      <c r="N289" s="206"/>
      <c r="O289" s="72"/>
      <c r="P289" s="72"/>
      <c r="Q289" s="72"/>
      <c r="R289" s="72"/>
      <c r="S289" s="72"/>
      <c r="T289" s="73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138</v>
      </c>
      <c r="AU289" s="17" t="s">
        <v>91</v>
      </c>
    </row>
    <row r="290" spans="1:65" s="2" customFormat="1" ht="39">
      <c r="A290" s="34"/>
      <c r="B290" s="35"/>
      <c r="C290" s="36"/>
      <c r="D290" s="202" t="s">
        <v>206</v>
      </c>
      <c r="E290" s="36"/>
      <c r="F290" s="252" t="s">
        <v>207</v>
      </c>
      <c r="G290" s="36"/>
      <c r="H290" s="36"/>
      <c r="I290" s="204"/>
      <c r="J290" s="36"/>
      <c r="K290" s="36"/>
      <c r="L290" s="39"/>
      <c r="M290" s="205"/>
      <c r="N290" s="206"/>
      <c r="O290" s="72"/>
      <c r="P290" s="72"/>
      <c r="Q290" s="72"/>
      <c r="R290" s="72"/>
      <c r="S290" s="72"/>
      <c r="T290" s="73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206</v>
      </c>
      <c r="AU290" s="17" t="s">
        <v>91</v>
      </c>
    </row>
    <row r="291" spans="1:65" s="13" customFormat="1" ht="11.25">
      <c r="B291" s="209"/>
      <c r="C291" s="210"/>
      <c r="D291" s="202" t="s">
        <v>142</v>
      </c>
      <c r="E291" s="211" t="s">
        <v>1</v>
      </c>
      <c r="F291" s="212" t="s">
        <v>524</v>
      </c>
      <c r="G291" s="210"/>
      <c r="H291" s="211" t="s">
        <v>1</v>
      </c>
      <c r="I291" s="213"/>
      <c r="J291" s="210"/>
      <c r="K291" s="210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142</v>
      </c>
      <c r="AU291" s="218" t="s">
        <v>91</v>
      </c>
      <c r="AV291" s="13" t="s">
        <v>89</v>
      </c>
      <c r="AW291" s="13" t="s">
        <v>36</v>
      </c>
      <c r="AX291" s="13" t="s">
        <v>81</v>
      </c>
      <c r="AY291" s="218" t="s">
        <v>130</v>
      </c>
    </row>
    <row r="292" spans="1:65" s="14" customFormat="1" ht="11.25">
      <c r="B292" s="219"/>
      <c r="C292" s="220"/>
      <c r="D292" s="202" t="s">
        <v>142</v>
      </c>
      <c r="E292" s="221" t="s">
        <v>1</v>
      </c>
      <c r="F292" s="222" t="s">
        <v>151</v>
      </c>
      <c r="G292" s="220"/>
      <c r="H292" s="223">
        <v>3</v>
      </c>
      <c r="I292" s="224"/>
      <c r="J292" s="220"/>
      <c r="K292" s="220"/>
      <c r="L292" s="225"/>
      <c r="M292" s="226"/>
      <c r="N292" s="227"/>
      <c r="O292" s="227"/>
      <c r="P292" s="227"/>
      <c r="Q292" s="227"/>
      <c r="R292" s="227"/>
      <c r="S292" s="227"/>
      <c r="T292" s="228"/>
      <c r="AT292" s="229" t="s">
        <v>142</v>
      </c>
      <c r="AU292" s="229" t="s">
        <v>91</v>
      </c>
      <c r="AV292" s="14" t="s">
        <v>91</v>
      </c>
      <c r="AW292" s="14" t="s">
        <v>36</v>
      </c>
      <c r="AX292" s="14" t="s">
        <v>81</v>
      </c>
      <c r="AY292" s="229" t="s">
        <v>130</v>
      </c>
    </row>
    <row r="293" spans="1:65" s="15" customFormat="1" ht="11.25">
      <c r="B293" s="230"/>
      <c r="C293" s="231"/>
      <c r="D293" s="202" t="s">
        <v>142</v>
      </c>
      <c r="E293" s="232" t="s">
        <v>1</v>
      </c>
      <c r="F293" s="233" t="s">
        <v>145</v>
      </c>
      <c r="G293" s="231"/>
      <c r="H293" s="234">
        <v>3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AT293" s="240" t="s">
        <v>142</v>
      </c>
      <c r="AU293" s="240" t="s">
        <v>91</v>
      </c>
      <c r="AV293" s="15" t="s">
        <v>136</v>
      </c>
      <c r="AW293" s="15" t="s">
        <v>36</v>
      </c>
      <c r="AX293" s="15" t="s">
        <v>89</v>
      </c>
      <c r="AY293" s="240" t="s">
        <v>130</v>
      </c>
    </row>
    <row r="294" spans="1:65" s="2" customFormat="1" ht="16.5" customHeight="1">
      <c r="A294" s="34"/>
      <c r="B294" s="35"/>
      <c r="C294" s="188" t="s">
        <v>288</v>
      </c>
      <c r="D294" s="188" t="s">
        <v>132</v>
      </c>
      <c r="E294" s="189" t="s">
        <v>210</v>
      </c>
      <c r="F294" s="190" t="s">
        <v>211</v>
      </c>
      <c r="G294" s="191" t="s">
        <v>148</v>
      </c>
      <c r="H294" s="192">
        <v>102.325</v>
      </c>
      <c r="I294" s="193"/>
      <c r="J294" s="194">
        <f>ROUND(I294*H294,2)</f>
        <v>0</v>
      </c>
      <c r="K294" s="195"/>
      <c r="L294" s="39"/>
      <c r="M294" s="196" t="s">
        <v>1</v>
      </c>
      <c r="N294" s="197" t="s">
        <v>46</v>
      </c>
      <c r="O294" s="72"/>
      <c r="P294" s="198">
        <f>O294*H294</f>
        <v>0</v>
      </c>
      <c r="Q294" s="198">
        <v>0</v>
      </c>
      <c r="R294" s="198">
        <f>Q294*H294</f>
        <v>0</v>
      </c>
      <c r="S294" s="198">
        <v>0</v>
      </c>
      <c r="T294" s="199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00" t="s">
        <v>136</v>
      </c>
      <c r="AT294" s="200" t="s">
        <v>132</v>
      </c>
      <c r="AU294" s="200" t="s">
        <v>91</v>
      </c>
      <c r="AY294" s="17" t="s">
        <v>130</v>
      </c>
      <c r="BE294" s="201">
        <f>IF(N294="základní",J294,0)</f>
        <v>0</v>
      </c>
      <c r="BF294" s="201">
        <f>IF(N294="snížená",J294,0)</f>
        <v>0</v>
      </c>
      <c r="BG294" s="201">
        <f>IF(N294="zákl. přenesená",J294,0)</f>
        <v>0</v>
      </c>
      <c r="BH294" s="201">
        <f>IF(N294="sníž. přenesená",J294,0)</f>
        <v>0</v>
      </c>
      <c r="BI294" s="201">
        <f>IF(N294="nulová",J294,0)</f>
        <v>0</v>
      </c>
      <c r="BJ294" s="17" t="s">
        <v>89</v>
      </c>
      <c r="BK294" s="201">
        <f>ROUND(I294*H294,2)</f>
        <v>0</v>
      </c>
      <c r="BL294" s="17" t="s">
        <v>136</v>
      </c>
      <c r="BM294" s="200" t="s">
        <v>525</v>
      </c>
    </row>
    <row r="295" spans="1:65" s="2" customFormat="1" ht="19.5">
      <c r="A295" s="34"/>
      <c r="B295" s="35"/>
      <c r="C295" s="36"/>
      <c r="D295" s="202" t="s">
        <v>138</v>
      </c>
      <c r="E295" s="36"/>
      <c r="F295" s="203" t="s">
        <v>213</v>
      </c>
      <c r="G295" s="36"/>
      <c r="H295" s="36"/>
      <c r="I295" s="204"/>
      <c r="J295" s="36"/>
      <c r="K295" s="36"/>
      <c r="L295" s="39"/>
      <c r="M295" s="205"/>
      <c r="N295" s="206"/>
      <c r="O295" s="72"/>
      <c r="P295" s="72"/>
      <c r="Q295" s="72"/>
      <c r="R295" s="72"/>
      <c r="S295" s="72"/>
      <c r="T295" s="73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138</v>
      </c>
      <c r="AU295" s="17" t="s">
        <v>91</v>
      </c>
    </row>
    <row r="296" spans="1:65" s="2" customFormat="1" ht="11.25">
      <c r="A296" s="34"/>
      <c r="B296" s="35"/>
      <c r="C296" s="36"/>
      <c r="D296" s="207" t="s">
        <v>140</v>
      </c>
      <c r="E296" s="36"/>
      <c r="F296" s="208" t="s">
        <v>214</v>
      </c>
      <c r="G296" s="36"/>
      <c r="H296" s="36"/>
      <c r="I296" s="204"/>
      <c r="J296" s="36"/>
      <c r="K296" s="36"/>
      <c r="L296" s="39"/>
      <c r="M296" s="205"/>
      <c r="N296" s="206"/>
      <c r="O296" s="72"/>
      <c r="P296" s="72"/>
      <c r="Q296" s="72"/>
      <c r="R296" s="72"/>
      <c r="S296" s="72"/>
      <c r="T296" s="73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140</v>
      </c>
      <c r="AU296" s="17" t="s">
        <v>91</v>
      </c>
    </row>
    <row r="297" spans="1:65" s="13" customFormat="1" ht="11.25">
      <c r="B297" s="209"/>
      <c r="C297" s="210"/>
      <c r="D297" s="202" t="s">
        <v>142</v>
      </c>
      <c r="E297" s="211" t="s">
        <v>1</v>
      </c>
      <c r="F297" s="212" t="s">
        <v>506</v>
      </c>
      <c r="G297" s="210"/>
      <c r="H297" s="211" t="s">
        <v>1</v>
      </c>
      <c r="I297" s="213"/>
      <c r="J297" s="210"/>
      <c r="K297" s="210"/>
      <c r="L297" s="214"/>
      <c r="M297" s="215"/>
      <c r="N297" s="216"/>
      <c r="O297" s="216"/>
      <c r="P297" s="216"/>
      <c r="Q297" s="216"/>
      <c r="R297" s="216"/>
      <c r="S297" s="216"/>
      <c r="T297" s="217"/>
      <c r="AT297" s="218" t="s">
        <v>142</v>
      </c>
      <c r="AU297" s="218" t="s">
        <v>91</v>
      </c>
      <c r="AV297" s="13" t="s">
        <v>89</v>
      </c>
      <c r="AW297" s="13" t="s">
        <v>36</v>
      </c>
      <c r="AX297" s="13" t="s">
        <v>81</v>
      </c>
      <c r="AY297" s="218" t="s">
        <v>130</v>
      </c>
    </row>
    <row r="298" spans="1:65" s="14" customFormat="1" ht="11.25">
      <c r="B298" s="219"/>
      <c r="C298" s="220"/>
      <c r="D298" s="202" t="s">
        <v>142</v>
      </c>
      <c r="E298" s="221" t="s">
        <v>1</v>
      </c>
      <c r="F298" s="222" t="s">
        <v>526</v>
      </c>
      <c r="G298" s="220"/>
      <c r="H298" s="223">
        <v>102.325</v>
      </c>
      <c r="I298" s="224"/>
      <c r="J298" s="220"/>
      <c r="K298" s="220"/>
      <c r="L298" s="225"/>
      <c r="M298" s="226"/>
      <c r="N298" s="227"/>
      <c r="O298" s="227"/>
      <c r="P298" s="227"/>
      <c r="Q298" s="227"/>
      <c r="R298" s="227"/>
      <c r="S298" s="227"/>
      <c r="T298" s="228"/>
      <c r="AT298" s="229" t="s">
        <v>142</v>
      </c>
      <c r="AU298" s="229" t="s">
        <v>91</v>
      </c>
      <c r="AV298" s="14" t="s">
        <v>91</v>
      </c>
      <c r="AW298" s="14" t="s">
        <v>36</v>
      </c>
      <c r="AX298" s="14" t="s">
        <v>81</v>
      </c>
      <c r="AY298" s="229" t="s">
        <v>130</v>
      </c>
    </row>
    <row r="299" spans="1:65" s="15" customFormat="1" ht="11.25">
      <c r="B299" s="230"/>
      <c r="C299" s="231"/>
      <c r="D299" s="202" t="s">
        <v>142</v>
      </c>
      <c r="E299" s="232" t="s">
        <v>1</v>
      </c>
      <c r="F299" s="233" t="s">
        <v>145</v>
      </c>
      <c r="G299" s="231"/>
      <c r="H299" s="234">
        <v>102.325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AT299" s="240" t="s">
        <v>142</v>
      </c>
      <c r="AU299" s="240" t="s">
        <v>91</v>
      </c>
      <c r="AV299" s="15" t="s">
        <v>136</v>
      </c>
      <c r="AW299" s="15" t="s">
        <v>36</v>
      </c>
      <c r="AX299" s="15" t="s">
        <v>89</v>
      </c>
      <c r="AY299" s="240" t="s">
        <v>130</v>
      </c>
    </row>
    <row r="300" spans="1:65" s="2" customFormat="1" ht="21.75" customHeight="1">
      <c r="A300" s="34"/>
      <c r="B300" s="35"/>
      <c r="C300" s="188" t="s">
        <v>238</v>
      </c>
      <c r="D300" s="188" t="s">
        <v>132</v>
      </c>
      <c r="E300" s="189" t="s">
        <v>215</v>
      </c>
      <c r="F300" s="190" t="s">
        <v>216</v>
      </c>
      <c r="G300" s="191" t="s">
        <v>148</v>
      </c>
      <c r="H300" s="192">
        <v>247.07400000000001</v>
      </c>
      <c r="I300" s="193"/>
      <c r="J300" s="194">
        <f>ROUND(I300*H300,2)</f>
        <v>0</v>
      </c>
      <c r="K300" s="195"/>
      <c r="L300" s="39"/>
      <c r="M300" s="196" t="s">
        <v>1</v>
      </c>
      <c r="N300" s="197" t="s">
        <v>46</v>
      </c>
      <c r="O300" s="72"/>
      <c r="P300" s="198">
        <f>O300*H300</f>
        <v>0</v>
      </c>
      <c r="Q300" s="198">
        <v>0</v>
      </c>
      <c r="R300" s="198">
        <f>Q300*H300</f>
        <v>0</v>
      </c>
      <c r="S300" s="198">
        <v>0</v>
      </c>
      <c r="T300" s="199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00" t="s">
        <v>136</v>
      </c>
      <c r="AT300" s="200" t="s">
        <v>132</v>
      </c>
      <c r="AU300" s="200" t="s">
        <v>91</v>
      </c>
      <c r="AY300" s="17" t="s">
        <v>130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17" t="s">
        <v>89</v>
      </c>
      <c r="BK300" s="201">
        <f>ROUND(I300*H300,2)</f>
        <v>0</v>
      </c>
      <c r="BL300" s="17" t="s">
        <v>136</v>
      </c>
      <c r="BM300" s="200" t="s">
        <v>527</v>
      </c>
    </row>
    <row r="301" spans="1:65" s="2" customFormat="1" ht="19.5">
      <c r="A301" s="34"/>
      <c r="B301" s="35"/>
      <c r="C301" s="36"/>
      <c r="D301" s="202" t="s">
        <v>138</v>
      </c>
      <c r="E301" s="36"/>
      <c r="F301" s="203" t="s">
        <v>218</v>
      </c>
      <c r="G301" s="36"/>
      <c r="H301" s="36"/>
      <c r="I301" s="204"/>
      <c r="J301" s="36"/>
      <c r="K301" s="36"/>
      <c r="L301" s="39"/>
      <c r="M301" s="205"/>
      <c r="N301" s="206"/>
      <c r="O301" s="72"/>
      <c r="P301" s="72"/>
      <c r="Q301" s="72"/>
      <c r="R301" s="72"/>
      <c r="S301" s="72"/>
      <c r="T301" s="73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138</v>
      </c>
      <c r="AU301" s="17" t="s">
        <v>91</v>
      </c>
    </row>
    <row r="302" spans="1:65" s="2" customFormat="1" ht="11.25">
      <c r="A302" s="34"/>
      <c r="B302" s="35"/>
      <c r="C302" s="36"/>
      <c r="D302" s="207" t="s">
        <v>140</v>
      </c>
      <c r="E302" s="36"/>
      <c r="F302" s="208" t="s">
        <v>219</v>
      </c>
      <c r="G302" s="36"/>
      <c r="H302" s="36"/>
      <c r="I302" s="204"/>
      <c r="J302" s="36"/>
      <c r="K302" s="36"/>
      <c r="L302" s="39"/>
      <c r="M302" s="205"/>
      <c r="N302" s="206"/>
      <c r="O302" s="72"/>
      <c r="P302" s="72"/>
      <c r="Q302" s="72"/>
      <c r="R302" s="72"/>
      <c r="S302" s="72"/>
      <c r="T302" s="73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140</v>
      </c>
      <c r="AU302" s="17" t="s">
        <v>91</v>
      </c>
    </row>
    <row r="303" spans="1:65" s="13" customFormat="1" ht="11.25">
      <c r="B303" s="209"/>
      <c r="C303" s="210"/>
      <c r="D303" s="202" t="s">
        <v>142</v>
      </c>
      <c r="E303" s="211" t="s">
        <v>1</v>
      </c>
      <c r="F303" s="212" t="s">
        <v>528</v>
      </c>
      <c r="G303" s="210"/>
      <c r="H303" s="211" t="s">
        <v>1</v>
      </c>
      <c r="I303" s="213"/>
      <c r="J303" s="210"/>
      <c r="K303" s="210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142</v>
      </c>
      <c r="AU303" s="218" t="s">
        <v>91</v>
      </c>
      <c r="AV303" s="13" t="s">
        <v>89</v>
      </c>
      <c r="AW303" s="13" t="s">
        <v>36</v>
      </c>
      <c r="AX303" s="13" t="s">
        <v>81</v>
      </c>
      <c r="AY303" s="218" t="s">
        <v>130</v>
      </c>
    </row>
    <row r="304" spans="1:65" s="14" customFormat="1" ht="11.25">
      <c r="B304" s="219"/>
      <c r="C304" s="220"/>
      <c r="D304" s="202" t="s">
        <v>142</v>
      </c>
      <c r="E304" s="221" t="s">
        <v>1</v>
      </c>
      <c r="F304" s="222" t="s">
        <v>529</v>
      </c>
      <c r="G304" s="220"/>
      <c r="H304" s="223">
        <v>150.18600000000001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142</v>
      </c>
      <c r="AU304" s="229" t="s">
        <v>91</v>
      </c>
      <c r="AV304" s="14" t="s">
        <v>91</v>
      </c>
      <c r="AW304" s="14" t="s">
        <v>36</v>
      </c>
      <c r="AX304" s="14" t="s">
        <v>81</v>
      </c>
      <c r="AY304" s="229" t="s">
        <v>130</v>
      </c>
    </row>
    <row r="305" spans="1:65" s="13" customFormat="1" ht="11.25">
      <c r="B305" s="209"/>
      <c r="C305" s="210"/>
      <c r="D305" s="202" t="s">
        <v>142</v>
      </c>
      <c r="E305" s="211" t="s">
        <v>1</v>
      </c>
      <c r="F305" s="212" t="s">
        <v>530</v>
      </c>
      <c r="G305" s="210"/>
      <c r="H305" s="211" t="s">
        <v>1</v>
      </c>
      <c r="I305" s="213"/>
      <c r="J305" s="210"/>
      <c r="K305" s="210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142</v>
      </c>
      <c r="AU305" s="218" t="s">
        <v>91</v>
      </c>
      <c r="AV305" s="13" t="s">
        <v>89</v>
      </c>
      <c r="AW305" s="13" t="s">
        <v>36</v>
      </c>
      <c r="AX305" s="13" t="s">
        <v>81</v>
      </c>
      <c r="AY305" s="218" t="s">
        <v>130</v>
      </c>
    </row>
    <row r="306" spans="1:65" s="14" customFormat="1" ht="11.25">
      <c r="B306" s="219"/>
      <c r="C306" s="220"/>
      <c r="D306" s="202" t="s">
        <v>142</v>
      </c>
      <c r="E306" s="221" t="s">
        <v>1</v>
      </c>
      <c r="F306" s="222" t="s">
        <v>531</v>
      </c>
      <c r="G306" s="220"/>
      <c r="H306" s="223">
        <v>96.888000000000005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142</v>
      </c>
      <c r="AU306" s="229" t="s">
        <v>91</v>
      </c>
      <c r="AV306" s="14" t="s">
        <v>91</v>
      </c>
      <c r="AW306" s="14" t="s">
        <v>36</v>
      </c>
      <c r="AX306" s="14" t="s">
        <v>81</v>
      </c>
      <c r="AY306" s="229" t="s">
        <v>130</v>
      </c>
    </row>
    <row r="307" spans="1:65" s="15" customFormat="1" ht="11.25">
      <c r="B307" s="230"/>
      <c r="C307" s="231"/>
      <c r="D307" s="202" t="s">
        <v>142</v>
      </c>
      <c r="E307" s="232" t="s">
        <v>1</v>
      </c>
      <c r="F307" s="233" t="s">
        <v>145</v>
      </c>
      <c r="G307" s="231"/>
      <c r="H307" s="234">
        <v>247.07400000000001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AT307" s="240" t="s">
        <v>142</v>
      </c>
      <c r="AU307" s="240" t="s">
        <v>91</v>
      </c>
      <c r="AV307" s="15" t="s">
        <v>136</v>
      </c>
      <c r="AW307" s="15" t="s">
        <v>36</v>
      </c>
      <c r="AX307" s="15" t="s">
        <v>89</v>
      </c>
      <c r="AY307" s="240" t="s">
        <v>130</v>
      </c>
    </row>
    <row r="308" spans="1:65" s="2" customFormat="1" ht="16.5" customHeight="1">
      <c r="A308" s="34"/>
      <c r="B308" s="35"/>
      <c r="C308" s="188" t="s">
        <v>298</v>
      </c>
      <c r="D308" s="188" t="s">
        <v>132</v>
      </c>
      <c r="E308" s="189" t="s">
        <v>532</v>
      </c>
      <c r="F308" s="190" t="s">
        <v>533</v>
      </c>
      <c r="G308" s="191" t="s">
        <v>258</v>
      </c>
      <c r="H308" s="192">
        <v>1</v>
      </c>
      <c r="I308" s="193"/>
      <c r="J308" s="194">
        <f>ROUND(I308*H308,2)</f>
        <v>0</v>
      </c>
      <c r="K308" s="195"/>
      <c r="L308" s="39"/>
      <c r="M308" s="196" t="s">
        <v>1</v>
      </c>
      <c r="N308" s="197" t="s">
        <v>46</v>
      </c>
      <c r="O308" s="72"/>
      <c r="P308" s="198">
        <f>O308*H308</f>
        <v>0</v>
      </c>
      <c r="Q308" s="198">
        <v>0</v>
      </c>
      <c r="R308" s="198">
        <f>Q308*H308</f>
        <v>0</v>
      </c>
      <c r="S308" s="198">
        <v>0</v>
      </c>
      <c r="T308" s="199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00" t="s">
        <v>136</v>
      </c>
      <c r="AT308" s="200" t="s">
        <v>132</v>
      </c>
      <c r="AU308" s="200" t="s">
        <v>91</v>
      </c>
      <c r="AY308" s="17" t="s">
        <v>130</v>
      </c>
      <c r="BE308" s="201">
        <f>IF(N308="základní",J308,0)</f>
        <v>0</v>
      </c>
      <c r="BF308" s="201">
        <f>IF(N308="snížená",J308,0)</f>
        <v>0</v>
      </c>
      <c r="BG308" s="201">
        <f>IF(N308="zákl. přenesená",J308,0)</f>
        <v>0</v>
      </c>
      <c r="BH308" s="201">
        <f>IF(N308="sníž. přenesená",J308,0)</f>
        <v>0</v>
      </c>
      <c r="BI308" s="201">
        <f>IF(N308="nulová",J308,0)</f>
        <v>0</v>
      </c>
      <c r="BJ308" s="17" t="s">
        <v>89</v>
      </c>
      <c r="BK308" s="201">
        <f>ROUND(I308*H308,2)</f>
        <v>0</v>
      </c>
      <c r="BL308" s="17" t="s">
        <v>136</v>
      </c>
      <c r="BM308" s="200" t="s">
        <v>301</v>
      </c>
    </row>
    <row r="309" spans="1:65" s="2" customFormat="1" ht="19.5">
      <c r="A309" s="34"/>
      <c r="B309" s="35"/>
      <c r="C309" s="36"/>
      <c r="D309" s="202" t="s">
        <v>138</v>
      </c>
      <c r="E309" s="36"/>
      <c r="F309" s="203" t="s">
        <v>534</v>
      </c>
      <c r="G309" s="36"/>
      <c r="H309" s="36"/>
      <c r="I309" s="204"/>
      <c r="J309" s="36"/>
      <c r="K309" s="36"/>
      <c r="L309" s="39"/>
      <c r="M309" s="205"/>
      <c r="N309" s="206"/>
      <c r="O309" s="72"/>
      <c r="P309" s="72"/>
      <c r="Q309" s="72"/>
      <c r="R309" s="72"/>
      <c r="S309" s="72"/>
      <c r="T309" s="73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138</v>
      </c>
      <c r="AU309" s="17" t="s">
        <v>91</v>
      </c>
    </row>
    <row r="310" spans="1:65" s="2" customFormat="1" ht="11.25">
      <c r="A310" s="34"/>
      <c r="B310" s="35"/>
      <c r="C310" s="36"/>
      <c r="D310" s="207" t="s">
        <v>140</v>
      </c>
      <c r="E310" s="36"/>
      <c r="F310" s="208" t="s">
        <v>535</v>
      </c>
      <c r="G310" s="36"/>
      <c r="H310" s="36"/>
      <c r="I310" s="204"/>
      <c r="J310" s="36"/>
      <c r="K310" s="36"/>
      <c r="L310" s="39"/>
      <c r="M310" s="205"/>
      <c r="N310" s="206"/>
      <c r="O310" s="72"/>
      <c r="P310" s="72"/>
      <c r="Q310" s="72"/>
      <c r="R310" s="72"/>
      <c r="S310" s="72"/>
      <c r="T310" s="73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140</v>
      </c>
      <c r="AU310" s="17" t="s">
        <v>91</v>
      </c>
    </row>
    <row r="311" spans="1:65" s="13" customFormat="1" ht="11.25">
      <c r="B311" s="209"/>
      <c r="C311" s="210"/>
      <c r="D311" s="202" t="s">
        <v>142</v>
      </c>
      <c r="E311" s="211" t="s">
        <v>1</v>
      </c>
      <c r="F311" s="212" t="s">
        <v>430</v>
      </c>
      <c r="G311" s="210"/>
      <c r="H311" s="211" t="s">
        <v>1</v>
      </c>
      <c r="I311" s="213"/>
      <c r="J311" s="210"/>
      <c r="K311" s="210"/>
      <c r="L311" s="214"/>
      <c r="M311" s="215"/>
      <c r="N311" s="216"/>
      <c r="O311" s="216"/>
      <c r="P311" s="216"/>
      <c r="Q311" s="216"/>
      <c r="R311" s="216"/>
      <c r="S311" s="216"/>
      <c r="T311" s="217"/>
      <c r="AT311" s="218" t="s">
        <v>142</v>
      </c>
      <c r="AU311" s="218" t="s">
        <v>91</v>
      </c>
      <c r="AV311" s="13" t="s">
        <v>89</v>
      </c>
      <c r="AW311" s="13" t="s">
        <v>36</v>
      </c>
      <c r="AX311" s="13" t="s">
        <v>81</v>
      </c>
      <c r="AY311" s="218" t="s">
        <v>130</v>
      </c>
    </row>
    <row r="312" spans="1:65" s="14" customFormat="1" ht="11.25">
      <c r="B312" s="219"/>
      <c r="C312" s="220"/>
      <c r="D312" s="202" t="s">
        <v>142</v>
      </c>
      <c r="E312" s="221" t="s">
        <v>1</v>
      </c>
      <c r="F312" s="222" t="s">
        <v>89</v>
      </c>
      <c r="G312" s="220"/>
      <c r="H312" s="223">
        <v>1</v>
      </c>
      <c r="I312" s="224"/>
      <c r="J312" s="220"/>
      <c r="K312" s="220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142</v>
      </c>
      <c r="AU312" s="229" t="s">
        <v>91</v>
      </c>
      <c r="AV312" s="14" t="s">
        <v>91</v>
      </c>
      <c r="AW312" s="14" t="s">
        <v>36</v>
      </c>
      <c r="AX312" s="14" t="s">
        <v>81</v>
      </c>
      <c r="AY312" s="229" t="s">
        <v>130</v>
      </c>
    </row>
    <row r="313" spans="1:65" s="15" customFormat="1" ht="11.25">
      <c r="B313" s="230"/>
      <c r="C313" s="231"/>
      <c r="D313" s="202" t="s">
        <v>142</v>
      </c>
      <c r="E313" s="232" t="s">
        <v>1</v>
      </c>
      <c r="F313" s="233" t="s">
        <v>145</v>
      </c>
      <c r="G313" s="231"/>
      <c r="H313" s="234">
        <v>1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AT313" s="240" t="s">
        <v>142</v>
      </c>
      <c r="AU313" s="240" t="s">
        <v>91</v>
      </c>
      <c r="AV313" s="15" t="s">
        <v>136</v>
      </c>
      <c r="AW313" s="15" t="s">
        <v>36</v>
      </c>
      <c r="AX313" s="15" t="s">
        <v>89</v>
      </c>
      <c r="AY313" s="240" t="s">
        <v>130</v>
      </c>
    </row>
    <row r="314" spans="1:65" s="2" customFormat="1" ht="16.5" customHeight="1">
      <c r="A314" s="34"/>
      <c r="B314" s="35"/>
      <c r="C314" s="188" t="s">
        <v>304</v>
      </c>
      <c r="D314" s="188" t="s">
        <v>132</v>
      </c>
      <c r="E314" s="189" t="s">
        <v>536</v>
      </c>
      <c r="F314" s="190" t="s">
        <v>537</v>
      </c>
      <c r="G314" s="191" t="s">
        <v>258</v>
      </c>
      <c r="H314" s="192">
        <v>2</v>
      </c>
      <c r="I314" s="193"/>
      <c r="J314" s="194">
        <f>ROUND(I314*H314,2)</f>
        <v>0</v>
      </c>
      <c r="K314" s="195"/>
      <c r="L314" s="39"/>
      <c r="M314" s="196" t="s">
        <v>1</v>
      </c>
      <c r="N314" s="197" t="s">
        <v>46</v>
      </c>
      <c r="O314" s="72"/>
      <c r="P314" s="198">
        <f>O314*H314</f>
        <v>0</v>
      </c>
      <c r="Q314" s="198">
        <v>0</v>
      </c>
      <c r="R314" s="198">
        <f>Q314*H314</f>
        <v>0</v>
      </c>
      <c r="S314" s="198">
        <v>0</v>
      </c>
      <c r="T314" s="199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00" t="s">
        <v>136</v>
      </c>
      <c r="AT314" s="200" t="s">
        <v>132</v>
      </c>
      <c r="AU314" s="200" t="s">
        <v>91</v>
      </c>
      <c r="AY314" s="17" t="s">
        <v>130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17" t="s">
        <v>89</v>
      </c>
      <c r="BK314" s="201">
        <f>ROUND(I314*H314,2)</f>
        <v>0</v>
      </c>
      <c r="BL314" s="17" t="s">
        <v>136</v>
      </c>
      <c r="BM314" s="200" t="s">
        <v>307</v>
      </c>
    </row>
    <row r="315" spans="1:65" s="2" customFormat="1" ht="19.5">
      <c r="A315" s="34"/>
      <c r="B315" s="35"/>
      <c r="C315" s="36"/>
      <c r="D315" s="202" t="s">
        <v>138</v>
      </c>
      <c r="E315" s="36"/>
      <c r="F315" s="203" t="s">
        <v>538</v>
      </c>
      <c r="G315" s="36"/>
      <c r="H315" s="36"/>
      <c r="I315" s="204"/>
      <c r="J315" s="36"/>
      <c r="K315" s="36"/>
      <c r="L315" s="39"/>
      <c r="M315" s="205"/>
      <c r="N315" s="206"/>
      <c r="O315" s="72"/>
      <c r="P315" s="72"/>
      <c r="Q315" s="72"/>
      <c r="R315" s="72"/>
      <c r="S315" s="72"/>
      <c r="T315" s="73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138</v>
      </c>
      <c r="AU315" s="17" t="s">
        <v>91</v>
      </c>
    </row>
    <row r="316" spans="1:65" s="2" customFormat="1" ht="11.25">
      <c r="A316" s="34"/>
      <c r="B316" s="35"/>
      <c r="C316" s="36"/>
      <c r="D316" s="207" t="s">
        <v>140</v>
      </c>
      <c r="E316" s="36"/>
      <c r="F316" s="208" t="s">
        <v>539</v>
      </c>
      <c r="G316" s="36"/>
      <c r="H316" s="36"/>
      <c r="I316" s="204"/>
      <c r="J316" s="36"/>
      <c r="K316" s="36"/>
      <c r="L316" s="39"/>
      <c r="M316" s="205"/>
      <c r="N316" s="206"/>
      <c r="O316" s="72"/>
      <c r="P316" s="72"/>
      <c r="Q316" s="72"/>
      <c r="R316" s="72"/>
      <c r="S316" s="72"/>
      <c r="T316" s="73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140</v>
      </c>
      <c r="AU316" s="17" t="s">
        <v>91</v>
      </c>
    </row>
    <row r="317" spans="1:65" s="13" customFormat="1" ht="11.25">
      <c r="B317" s="209"/>
      <c r="C317" s="210"/>
      <c r="D317" s="202" t="s">
        <v>142</v>
      </c>
      <c r="E317" s="211" t="s">
        <v>1</v>
      </c>
      <c r="F317" s="212" t="s">
        <v>424</v>
      </c>
      <c r="G317" s="210"/>
      <c r="H317" s="211" t="s">
        <v>1</v>
      </c>
      <c r="I317" s="213"/>
      <c r="J317" s="210"/>
      <c r="K317" s="210"/>
      <c r="L317" s="214"/>
      <c r="M317" s="215"/>
      <c r="N317" s="216"/>
      <c r="O317" s="216"/>
      <c r="P317" s="216"/>
      <c r="Q317" s="216"/>
      <c r="R317" s="216"/>
      <c r="S317" s="216"/>
      <c r="T317" s="217"/>
      <c r="AT317" s="218" t="s">
        <v>142</v>
      </c>
      <c r="AU317" s="218" t="s">
        <v>91</v>
      </c>
      <c r="AV317" s="13" t="s">
        <v>89</v>
      </c>
      <c r="AW317" s="13" t="s">
        <v>36</v>
      </c>
      <c r="AX317" s="13" t="s">
        <v>81</v>
      </c>
      <c r="AY317" s="218" t="s">
        <v>130</v>
      </c>
    </row>
    <row r="318" spans="1:65" s="14" customFormat="1" ht="11.25">
      <c r="B318" s="219"/>
      <c r="C318" s="220"/>
      <c r="D318" s="202" t="s">
        <v>142</v>
      </c>
      <c r="E318" s="221" t="s">
        <v>1</v>
      </c>
      <c r="F318" s="222" t="s">
        <v>425</v>
      </c>
      <c r="G318" s="220"/>
      <c r="H318" s="223">
        <v>2</v>
      </c>
      <c r="I318" s="224"/>
      <c r="J318" s="220"/>
      <c r="K318" s="220"/>
      <c r="L318" s="225"/>
      <c r="M318" s="226"/>
      <c r="N318" s="227"/>
      <c r="O318" s="227"/>
      <c r="P318" s="227"/>
      <c r="Q318" s="227"/>
      <c r="R318" s="227"/>
      <c r="S318" s="227"/>
      <c r="T318" s="228"/>
      <c r="AT318" s="229" t="s">
        <v>142</v>
      </c>
      <c r="AU318" s="229" t="s">
        <v>91</v>
      </c>
      <c r="AV318" s="14" t="s">
        <v>91</v>
      </c>
      <c r="AW318" s="14" t="s">
        <v>36</v>
      </c>
      <c r="AX318" s="14" t="s">
        <v>81</v>
      </c>
      <c r="AY318" s="229" t="s">
        <v>130</v>
      </c>
    </row>
    <row r="319" spans="1:65" s="15" customFormat="1" ht="11.25">
      <c r="B319" s="230"/>
      <c r="C319" s="231"/>
      <c r="D319" s="202" t="s">
        <v>142</v>
      </c>
      <c r="E319" s="232" t="s">
        <v>1</v>
      </c>
      <c r="F319" s="233" t="s">
        <v>145</v>
      </c>
      <c r="G319" s="231"/>
      <c r="H319" s="234">
        <v>2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AT319" s="240" t="s">
        <v>142</v>
      </c>
      <c r="AU319" s="240" t="s">
        <v>91</v>
      </c>
      <c r="AV319" s="15" t="s">
        <v>136</v>
      </c>
      <c r="AW319" s="15" t="s">
        <v>36</v>
      </c>
      <c r="AX319" s="15" t="s">
        <v>89</v>
      </c>
      <c r="AY319" s="240" t="s">
        <v>130</v>
      </c>
    </row>
    <row r="320" spans="1:65" s="2" customFormat="1" ht="16.5" customHeight="1">
      <c r="A320" s="34"/>
      <c r="B320" s="35"/>
      <c r="C320" s="188" t="s">
        <v>312</v>
      </c>
      <c r="D320" s="188" t="s">
        <v>132</v>
      </c>
      <c r="E320" s="189" t="s">
        <v>540</v>
      </c>
      <c r="F320" s="190" t="s">
        <v>541</v>
      </c>
      <c r="G320" s="191" t="s">
        <v>258</v>
      </c>
      <c r="H320" s="192">
        <v>2</v>
      </c>
      <c r="I320" s="193"/>
      <c r="J320" s="194">
        <f>ROUND(I320*H320,2)</f>
        <v>0</v>
      </c>
      <c r="K320" s="195"/>
      <c r="L320" s="39"/>
      <c r="M320" s="196" t="s">
        <v>1</v>
      </c>
      <c r="N320" s="197" t="s">
        <v>46</v>
      </c>
      <c r="O320" s="72"/>
      <c r="P320" s="198">
        <f>O320*H320</f>
        <v>0</v>
      </c>
      <c r="Q320" s="198">
        <v>0</v>
      </c>
      <c r="R320" s="198">
        <f>Q320*H320</f>
        <v>0</v>
      </c>
      <c r="S320" s="198">
        <v>0</v>
      </c>
      <c r="T320" s="199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00" t="s">
        <v>136</v>
      </c>
      <c r="AT320" s="200" t="s">
        <v>132</v>
      </c>
      <c r="AU320" s="200" t="s">
        <v>91</v>
      </c>
      <c r="AY320" s="17" t="s">
        <v>130</v>
      </c>
      <c r="BE320" s="201">
        <f>IF(N320="základní",J320,0)</f>
        <v>0</v>
      </c>
      <c r="BF320" s="201">
        <f>IF(N320="snížená",J320,0)</f>
        <v>0</v>
      </c>
      <c r="BG320" s="201">
        <f>IF(N320="zákl. přenesená",J320,0)</f>
        <v>0</v>
      </c>
      <c r="BH320" s="201">
        <f>IF(N320="sníž. přenesená",J320,0)</f>
        <v>0</v>
      </c>
      <c r="BI320" s="201">
        <f>IF(N320="nulová",J320,0)</f>
        <v>0</v>
      </c>
      <c r="BJ320" s="17" t="s">
        <v>89</v>
      </c>
      <c r="BK320" s="201">
        <f>ROUND(I320*H320,2)</f>
        <v>0</v>
      </c>
      <c r="BL320" s="17" t="s">
        <v>136</v>
      </c>
      <c r="BM320" s="200" t="s">
        <v>334</v>
      </c>
    </row>
    <row r="321" spans="1:65" s="2" customFormat="1" ht="19.5">
      <c r="A321" s="34"/>
      <c r="B321" s="35"/>
      <c r="C321" s="36"/>
      <c r="D321" s="202" t="s">
        <v>138</v>
      </c>
      <c r="E321" s="36"/>
      <c r="F321" s="203" t="s">
        <v>542</v>
      </c>
      <c r="G321" s="36"/>
      <c r="H321" s="36"/>
      <c r="I321" s="204"/>
      <c r="J321" s="36"/>
      <c r="K321" s="36"/>
      <c r="L321" s="39"/>
      <c r="M321" s="205"/>
      <c r="N321" s="206"/>
      <c r="O321" s="72"/>
      <c r="P321" s="72"/>
      <c r="Q321" s="72"/>
      <c r="R321" s="72"/>
      <c r="S321" s="72"/>
      <c r="T321" s="73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138</v>
      </c>
      <c r="AU321" s="17" t="s">
        <v>91</v>
      </c>
    </row>
    <row r="322" spans="1:65" s="2" customFormat="1" ht="11.25">
      <c r="A322" s="34"/>
      <c r="B322" s="35"/>
      <c r="C322" s="36"/>
      <c r="D322" s="207" t="s">
        <v>140</v>
      </c>
      <c r="E322" s="36"/>
      <c r="F322" s="208" t="s">
        <v>543</v>
      </c>
      <c r="G322" s="36"/>
      <c r="H322" s="36"/>
      <c r="I322" s="204"/>
      <c r="J322" s="36"/>
      <c r="K322" s="36"/>
      <c r="L322" s="39"/>
      <c r="M322" s="205"/>
      <c r="N322" s="206"/>
      <c r="O322" s="72"/>
      <c r="P322" s="72"/>
      <c r="Q322" s="72"/>
      <c r="R322" s="72"/>
      <c r="S322" s="72"/>
      <c r="T322" s="73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140</v>
      </c>
      <c r="AU322" s="17" t="s">
        <v>91</v>
      </c>
    </row>
    <row r="323" spans="1:65" s="13" customFormat="1" ht="11.25">
      <c r="B323" s="209"/>
      <c r="C323" s="210"/>
      <c r="D323" s="202" t="s">
        <v>142</v>
      </c>
      <c r="E323" s="211" t="s">
        <v>1</v>
      </c>
      <c r="F323" s="212" t="s">
        <v>435</v>
      </c>
      <c r="G323" s="210"/>
      <c r="H323" s="211" t="s">
        <v>1</v>
      </c>
      <c r="I323" s="213"/>
      <c r="J323" s="210"/>
      <c r="K323" s="210"/>
      <c r="L323" s="214"/>
      <c r="M323" s="215"/>
      <c r="N323" s="216"/>
      <c r="O323" s="216"/>
      <c r="P323" s="216"/>
      <c r="Q323" s="216"/>
      <c r="R323" s="216"/>
      <c r="S323" s="216"/>
      <c r="T323" s="217"/>
      <c r="AT323" s="218" t="s">
        <v>142</v>
      </c>
      <c r="AU323" s="218" t="s">
        <v>91</v>
      </c>
      <c r="AV323" s="13" t="s">
        <v>89</v>
      </c>
      <c r="AW323" s="13" t="s">
        <v>36</v>
      </c>
      <c r="AX323" s="13" t="s">
        <v>81</v>
      </c>
      <c r="AY323" s="218" t="s">
        <v>130</v>
      </c>
    </row>
    <row r="324" spans="1:65" s="14" customFormat="1" ht="11.25">
      <c r="B324" s="219"/>
      <c r="C324" s="220"/>
      <c r="D324" s="202" t="s">
        <v>142</v>
      </c>
      <c r="E324" s="221" t="s">
        <v>1</v>
      </c>
      <c r="F324" s="222" t="s">
        <v>91</v>
      </c>
      <c r="G324" s="220"/>
      <c r="H324" s="223">
        <v>2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AT324" s="229" t="s">
        <v>142</v>
      </c>
      <c r="AU324" s="229" t="s">
        <v>91</v>
      </c>
      <c r="AV324" s="14" t="s">
        <v>91</v>
      </c>
      <c r="AW324" s="14" t="s">
        <v>36</v>
      </c>
      <c r="AX324" s="14" t="s">
        <v>81</v>
      </c>
      <c r="AY324" s="229" t="s">
        <v>130</v>
      </c>
    </row>
    <row r="325" spans="1:65" s="15" customFormat="1" ht="11.25">
      <c r="B325" s="230"/>
      <c r="C325" s="231"/>
      <c r="D325" s="202" t="s">
        <v>142</v>
      </c>
      <c r="E325" s="232" t="s">
        <v>1</v>
      </c>
      <c r="F325" s="233" t="s">
        <v>145</v>
      </c>
      <c r="G325" s="231"/>
      <c r="H325" s="234">
        <v>2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AT325" s="240" t="s">
        <v>142</v>
      </c>
      <c r="AU325" s="240" t="s">
        <v>91</v>
      </c>
      <c r="AV325" s="15" t="s">
        <v>136</v>
      </c>
      <c r="AW325" s="15" t="s">
        <v>36</v>
      </c>
      <c r="AX325" s="15" t="s">
        <v>89</v>
      </c>
      <c r="AY325" s="240" t="s">
        <v>130</v>
      </c>
    </row>
    <row r="326" spans="1:65" s="2" customFormat="1" ht="16.5" customHeight="1">
      <c r="A326" s="34"/>
      <c r="B326" s="35"/>
      <c r="C326" s="188" t="s">
        <v>235</v>
      </c>
      <c r="D326" s="188" t="s">
        <v>132</v>
      </c>
      <c r="E326" s="189" t="s">
        <v>544</v>
      </c>
      <c r="F326" s="190" t="s">
        <v>545</v>
      </c>
      <c r="G326" s="191" t="s">
        <v>148</v>
      </c>
      <c r="H326" s="192">
        <v>247.07400000000001</v>
      </c>
      <c r="I326" s="193"/>
      <c r="J326" s="194">
        <f>ROUND(I326*H326,2)</f>
        <v>0</v>
      </c>
      <c r="K326" s="195"/>
      <c r="L326" s="39"/>
      <c r="M326" s="196" t="s">
        <v>1</v>
      </c>
      <c r="N326" s="197" t="s">
        <v>46</v>
      </c>
      <c r="O326" s="72"/>
      <c r="P326" s="198">
        <f>O326*H326</f>
        <v>0</v>
      </c>
      <c r="Q326" s="198">
        <v>0</v>
      </c>
      <c r="R326" s="198">
        <f>Q326*H326</f>
        <v>0</v>
      </c>
      <c r="S326" s="198">
        <v>0</v>
      </c>
      <c r="T326" s="199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00" t="s">
        <v>136</v>
      </c>
      <c r="AT326" s="200" t="s">
        <v>132</v>
      </c>
      <c r="AU326" s="200" t="s">
        <v>91</v>
      </c>
      <c r="AY326" s="17" t="s">
        <v>130</v>
      </c>
      <c r="BE326" s="201">
        <f>IF(N326="základní",J326,0)</f>
        <v>0</v>
      </c>
      <c r="BF326" s="201">
        <f>IF(N326="snížená",J326,0)</f>
        <v>0</v>
      </c>
      <c r="BG326" s="201">
        <f>IF(N326="zákl. přenesená",J326,0)</f>
        <v>0</v>
      </c>
      <c r="BH326" s="201">
        <f>IF(N326="sníž. přenesená",J326,0)</f>
        <v>0</v>
      </c>
      <c r="BI326" s="201">
        <f>IF(N326="nulová",J326,0)</f>
        <v>0</v>
      </c>
      <c r="BJ326" s="17" t="s">
        <v>89</v>
      </c>
      <c r="BK326" s="201">
        <f>ROUND(I326*H326,2)</f>
        <v>0</v>
      </c>
      <c r="BL326" s="17" t="s">
        <v>136</v>
      </c>
      <c r="BM326" s="200" t="s">
        <v>546</v>
      </c>
    </row>
    <row r="327" spans="1:65" s="2" customFormat="1" ht="19.5">
      <c r="A327" s="34"/>
      <c r="B327" s="35"/>
      <c r="C327" s="36"/>
      <c r="D327" s="202" t="s">
        <v>138</v>
      </c>
      <c r="E327" s="36"/>
      <c r="F327" s="203" t="s">
        <v>547</v>
      </c>
      <c r="G327" s="36"/>
      <c r="H327" s="36"/>
      <c r="I327" s="204"/>
      <c r="J327" s="36"/>
      <c r="K327" s="36"/>
      <c r="L327" s="39"/>
      <c r="M327" s="205"/>
      <c r="N327" s="206"/>
      <c r="O327" s="72"/>
      <c r="P327" s="72"/>
      <c r="Q327" s="72"/>
      <c r="R327" s="72"/>
      <c r="S327" s="72"/>
      <c r="T327" s="73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138</v>
      </c>
      <c r="AU327" s="17" t="s">
        <v>91</v>
      </c>
    </row>
    <row r="328" spans="1:65" s="2" customFormat="1" ht="11.25">
      <c r="A328" s="34"/>
      <c r="B328" s="35"/>
      <c r="C328" s="36"/>
      <c r="D328" s="207" t="s">
        <v>140</v>
      </c>
      <c r="E328" s="36"/>
      <c r="F328" s="208" t="s">
        <v>548</v>
      </c>
      <c r="G328" s="36"/>
      <c r="H328" s="36"/>
      <c r="I328" s="204"/>
      <c r="J328" s="36"/>
      <c r="K328" s="36"/>
      <c r="L328" s="39"/>
      <c r="M328" s="205"/>
      <c r="N328" s="206"/>
      <c r="O328" s="72"/>
      <c r="P328" s="72"/>
      <c r="Q328" s="72"/>
      <c r="R328" s="72"/>
      <c r="S328" s="72"/>
      <c r="T328" s="73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140</v>
      </c>
      <c r="AU328" s="17" t="s">
        <v>91</v>
      </c>
    </row>
    <row r="329" spans="1:65" s="14" customFormat="1" ht="11.25">
      <c r="B329" s="219"/>
      <c r="C329" s="220"/>
      <c r="D329" s="202" t="s">
        <v>142</v>
      </c>
      <c r="E329" s="221" t="s">
        <v>1</v>
      </c>
      <c r="F329" s="222" t="s">
        <v>549</v>
      </c>
      <c r="G329" s="220"/>
      <c r="H329" s="223">
        <v>247.07400000000001</v>
      </c>
      <c r="I329" s="224"/>
      <c r="J329" s="220"/>
      <c r="K329" s="220"/>
      <c r="L329" s="225"/>
      <c r="M329" s="226"/>
      <c r="N329" s="227"/>
      <c r="O329" s="227"/>
      <c r="P329" s="227"/>
      <c r="Q329" s="227"/>
      <c r="R329" s="227"/>
      <c r="S329" s="227"/>
      <c r="T329" s="228"/>
      <c r="AT329" s="229" t="s">
        <v>142</v>
      </c>
      <c r="AU329" s="229" t="s">
        <v>91</v>
      </c>
      <c r="AV329" s="14" t="s">
        <v>91</v>
      </c>
      <c r="AW329" s="14" t="s">
        <v>36</v>
      </c>
      <c r="AX329" s="14" t="s">
        <v>89</v>
      </c>
      <c r="AY329" s="229" t="s">
        <v>130</v>
      </c>
    </row>
    <row r="330" spans="1:65" s="2" customFormat="1" ht="21.75" customHeight="1">
      <c r="A330" s="34"/>
      <c r="B330" s="35"/>
      <c r="C330" s="188" t="s">
        <v>325</v>
      </c>
      <c r="D330" s="188" t="s">
        <v>132</v>
      </c>
      <c r="E330" s="189" t="s">
        <v>550</v>
      </c>
      <c r="F330" s="190" t="s">
        <v>551</v>
      </c>
      <c r="G330" s="191" t="s">
        <v>148</v>
      </c>
      <c r="H330" s="192">
        <v>247.07400000000001</v>
      </c>
      <c r="I330" s="193"/>
      <c r="J330" s="194">
        <f>ROUND(I330*H330,2)</f>
        <v>0</v>
      </c>
      <c r="K330" s="195"/>
      <c r="L330" s="39"/>
      <c r="M330" s="196" t="s">
        <v>1</v>
      </c>
      <c r="N330" s="197" t="s">
        <v>46</v>
      </c>
      <c r="O330" s="72"/>
      <c r="P330" s="198">
        <f>O330*H330</f>
        <v>0</v>
      </c>
      <c r="Q330" s="198">
        <v>0</v>
      </c>
      <c r="R330" s="198">
        <f>Q330*H330</f>
        <v>0</v>
      </c>
      <c r="S330" s="198">
        <v>0</v>
      </c>
      <c r="T330" s="199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00" t="s">
        <v>136</v>
      </c>
      <c r="AT330" s="200" t="s">
        <v>132</v>
      </c>
      <c r="AU330" s="200" t="s">
        <v>91</v>
      </c>
      <c r="AY330" s="17" t="s">
        <v>130</v>
      </c>
      <c r="BE330" s="201">
        <f>IF(N330="základní",J330,0)</f>
        <v>0</v>
      </c>
      <c r="BF330" s="201">
        <f>IF(N330="snížená",J330,0)</f>
        <v>0</v>
      </c>
      <c r="BG330" s="201">
        <f>IF(N330="zákl. přenesená",J330,0)</f>
        <v>0</v>
      </c>
      <c r="BH330" s="201">
        <f>IF(N330="sníž. přenesená",J330,0)</f>
        <v>0</v>
      </c>
      <c r="BI330" s="201">
        <f>IF(N330="nulová",J330,0)</f>
        <v>0</v>
      </c>
      <c r="BJ330" s="17" t="s">
        <v>89</v>
      </c>
      <c r="BK330" s="201">
        <f>ROUND(I330*H330,2)</f>
        <v>0</v>
      </c>
      <c r="BL330" s="17" t="s">
        <v>136</v>
      </c>
      <c r="BM330" s="200" t="s">
        <v>552</v>
      </c>
    </row>
    <row r="331" spans="1:65" s="2" customFormat="1" ht="19.5">
      <c r="A331" s="34"/>
      <c r="B331" s="35"/>
      <c r="C331" s="36"/>
      <c r="D331" s="202" t="s">
        <v>138</v>
      </c>
      <c r="E331" s="36"/>
      <c r="F331" s="203" t="s">
        <v>553</v>
      </c>
      <c r="G331" s="36"/>
      <c r="H331" s="36"/>
      <c r="I331" s="204"/>
      <c r="J331" s="36"/>
      <c r="K331" s="36"/>
      <c r="L331" s="39"/>
      <c r="M331" s="205"/>
      <c r="N331" s="206"/>
      <c r="O331" s="72"/>
      <c r="P331" s="72"/>
      <c r="Q331" s="72"/>
      <c r="R331" s="72"/>
      <c r="S331" s="72"/>
      <c r="T331" s="73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138</v>
      </c>
      <c r="AU331" s="17" t="s">
        <v>91</v>
      </c>
    </row>
    <row r="332" spans="1:65" s="2" customFormat="1" ht="11.25">
      <c r="A332" s="34"/>
      <c r="B332" s="35"/>
      <c r="C332" s="36"/>
      <c r="D332" s="207" t="s">
        <v>140</v>
      </c>
      <c r="E332" s="36"/>
      <c r="F332" s="208" t="s">
        <v>554</v>
      </c>
      <c r="G332" s="36"/>
      <c r="H332" s="36"/>
      <c r="I332" s="204"/>
      <c r="J332" s="36"/>
      <c r="K332" s="36"/>
      <c r="L332" s="39"/>
      <c r="M332" s="205"/>
      <c r="N332" s="206"/>
      <c r="O332" s="72"/>
      <c r="P332" s="72"/>
      <c r="Q332" s="72"/>
      <c r="R332" s="72"/>
      <c r="S332" s="72"/>
      <c r="T332" s="73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140</v>
      </c>
      <c r="AU332" s="17" t="s">
        <v>91</v>
      </c>
    </row>
    <row r="333" spans="1:65" s="13" customFormat="1" ht="11.25">
      <c r="B333" s="209"/>
      <c r="C333" s="210"/>
      <c r="D333" s="202" t="s">
        <v>142</v>
      </c>
      <c r="E333" s="211" t="s">
        <v>1</v>
      </c>
      <c r="F333" s="212" t="s">
        <v>555</v>
      </c>
      <c r="G333" s="210"/>
      <c r="H333" s="211" t="s">
        <v>1</v>
      </c>
      <c r="I333" s="213"/>
      <c r="J333" s="210"/>
      <c r="K333" s="210"/>
      <c r="L333" s="214"/>
      <c r="M333" s="215"/>
      <c r="N333" s="216"/>
      <c r="O333" s="216"/>
      <c r="P333" s="216"/>
      <c r="Q333" s="216"/>
      <c r="R333" s="216"/>
      <c r="S333" s="216"/>
      <c r="T333" s="217"/>
      <c r="AT333" s="218" t="s">
        <v>142</v>
      </c>
      <c r="AU333" s="218" t="s">
        <v>91</v>
      </c>
      <c r="AV333" s="13" t="s">
        <v>89</v>
      </c>
      <c r="AW333" s="13" t="s">
        <v>36</v>
      </c>
      <c r="AX333" s="13" t="s">
        <v>81</v>
      </c>
      <c r="AY333" s="218" t="s">
        <v>130</v>
      </c>
    </row>
    <row r="334" spans="1:65" s="14" customFormat="1" ht="11.25">
      <c r="B334" s="219"/>
      <c r="C334" s="220"/>
      <c r="D334" s="202" t="s">
        <v>142</v>
      </c>
      <c r="E334" s="221" t="s">
        <v>1</v>
      </c>
      <c r="F334" s="222" t="s">
        <v>529</v>
      </c>
      <c r="G334" s="220"/>
      <c r="H334" s="223">
        <v>150.18600000000001</v>
      </c>
      <c r="I334" s="224"/>
      <c r="J334" s="220"/>
      <c r="K334" s="220"/>
      <c r="L334" s="225"/>
      <c r="M334" s="226"/>
      <c r="N334" s="227"/>
      <c r="O334" s="227"/>
      <c r="P334" s="227"/>
      <c r="Q334" s="227"/>
      <c r="R334" s="227"/>
      <c r="S334" s="227"/>
      <c r="T334" s="228"/>
      <c r="AT334" s="229" t="s">
        <v>142</v>
      </c>
      <c r="AU334" s="229" t="s">
        <v>91</v>
      </c>
      <c r="AV334" s="14" t="s">
        <v>91</v>
      </c>
      <c r="AW334" s="14" t="s">
        <v>36</v>
      </c>
      <c r="AX334" s="14" t="s">
        <v>81</v>
      </c>
      <c r="AY334" s="229" t="s">
        <v>130</v>
      </c>
    </row>
    <row r="335" spans="1:65" s="13" customFormat="1" ht="11.25">
      <c r="B335" s="209"/>
      <c r="C335" s="210"/>
      <c r="D335" s="202" t="s">
        <v>142</v>
      </c>
      <c r="E335" s="211" t="s">
        <v>1</v>
      </c>
      <c r="F335" s="212" t="s">
        <v>530</v>
      </c>
      <c r="G335" s="210"/>
      <c r="H335" s="211" t="s">
        <v>1</v>
      </c>
      <c r="I335" s="213"/>
      <c r="J335" s="210"/>
      <c r="K335" s="210"/>
      <c r="L335" s="214"/>
      <c r="M335" s="215"/>
      <c r="N335" s="216"/>
      <c r="O335" s="216"/>
      <c r="P335" s="216"/>
      <c r="Q335" s="216"/>
      <c r="R335" s="216"/>
      <c r="S335" s="216"/>
      <c r="T335" s="217"/>
      <c r="AT335" s="218" t="s">
        <v>142</v>
      </c>
      <c r="AU335" s="218" t="s">
        <v>91</v>
      </c>
      <c r="AV335" s="13" t="s">
        <v>89</v>
      </c>
      <c r="AW335" s="13" t="s">
        <v>36</v>
      </c>
      <c r="AX335" s="13" t="s">
        <v>81</v>
      </c>
      <c r="AY335" s="218" t="s">
        <v>130</v>
      </c>
    </row>
    <row r="336" spans="1:65" s="14" customFormat="1" ht="11.25">
      <c r="B336" s="219"/>
      <c r="C336" s="220"/>
      <c r="D336" s="202" t="s">
        <v>142</v>
      </c>
      <c r="E336" s="221" t="s">
        <v>1</v>
      </c>
      <c r="F336" s="222" t="s">
        <v>531</v>
      </c>
      <c r="G336" s="220"/>
      <c r="H336" s="223">
        <v>96.888000000000005</v>
      </c>
      <c r="I336" s="224"/>
      <c r="J336" s="220"/>
      <c r="K336" s="220"/>
      <c r="L336" s="225"/>
      <c r="M336" s="226"/>
      <c r="N336" s="227"/>
      <c r="O336" s="227"/>
      <c r="P336" s="227"/>
      <c r="Q336" s="227"/>
      <c r="R336" s="227"/>
      <c r="S336" s="227"/>
      <c r="T336" s="228"/>
      <c r="AT336" s="229" t="s">
        <v>142</v>
      </c>
      <c r="AU336" s="229" t="s">
        <v>91</v>
      </c>
      <c r="AV336" s="14" t="s">
        <v>91</v>
      </c>
      <c r="AW336" s="14" t="s">
        <v>36</v>
      </c>
      <c r="AX336" s="14" t="s">
        <v>81</v>
      </c>
      <c r="AY336" s="229" t="s">
        <v>130</v>
      </c>
    </row>
    <row r="337" spans="1:65" s="15" customFormat="1" ht="11.25">
      <c r="B337" s="230"/>
      <c r="C337" s="231"/>
      <c r="D337" s="202" t="s">
        <v>142</v>
      </c>
      <c r="E337" s="232" t="s">
        <v>1</v>
      </c>
      <c r="F337" s="233" t="s">
        <v>145</v>
      </c>
      <c r="G337" s="231"/>
      <c r="H337" s="234">
        <v>247.07400000000001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AT337" s="240" t="s">
        <v>142</v>
      </c>
      <c r="AU337" s="240" t="s">
        <v>91</v>
      </c>
      <c r="AV337" s="15" t="s">
        <v>136</v>
      </c>
      <c r="AW337" s="15" t="s">
        <v>36</v>
      </c>
      <c r="AX337" s="15" t="s">
        <v>89</v>
      </c>
      <c r="AY337" s="240" t="s">
        <v>130</v>
      </c>
    </row>
    <row r="338" spans="1:65" s="2" customFormat="1" ht="21.75" customHeight="1">
      <c r="A338" s="34"/>
      <c r="B338" s="35"/>
      <c r="C338" s="188" t="s">
        <v>242</v>
      </c>
      <c r="D338" s="188" t="s">
        <v>132</v>
      </c>
      <c r="E338" s="189" t="s">
        <v>556</v>
      </c>
      <c r="F338" s="190" t="s">
        <v>557</v>
      </c>
      <c r="G338" s="191" t="s">
        <v>148</v>
      </c>
      <c r="H338" s="192">
        <v>247.07400000000001</v>
      </c>
      <c r="I338" s="193"/>
      <c r="J338" s="194">
        <f>ROUND(I338*H338,2)</f>
        <v>0</v>
      </c>
      <c r="K338" s="195"/>
      <c r="L338" s="39"/>
      <c r="M338" s="196" t="s">
        <v>1</v>
      </c>
      <c r="N338" s="197" t="s">
        <v>46</v>
      </c>
      <c r="O338" s="72"/>
      <c r="P338" s="198">
        <f>O338*H338</f>
        <v>0</v>
      </c>
      <c r="Q338" s="198">
        <v>0</v>
      </c>
      <c r="R338" s="198">
        <f>Q338*H338</f>
        <v>0</v>
      </c>
      <c r="S338" s="198">
        <v>0</v>
      </c>
      <c r="T338" s="199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00" t="s">
        <v>136</v>
      </c>
      <c r="AT338" s="200" t="s">
        <v>132</v>
      </c>
      <c r="AU338" s="200" t="s">
        <v>91</v>
      </c>
      <c r="AY338" s="17" t="s">
        <v>130</v>
      </c>
      <c r="BE338" s="201">
        <f>IF(N338="základní",J338,0)</f>
        <v>0</v>
      </c>
      <c r="BF338" s="201">
        <f>IF(N338="snížená",J338,0)</f>
        <v>0</v>
      </c>
      <c r="BG338" s="201">
        <f>IF(N338="zákl. přenesená",J338,0)</f>
        <v>0</v>
      </c>
      <c r="BH338" s="201">
        <f>IF(N338="sníž. přenesená",J338,0)</f>
        <v>0</v>
      </c>
      <c r="BI338" s="201">
        <f>IF(N338="nulová",J338,0)</f>
        <v>0</v>
      </c>
      <c r="BJ338" s="17" t="s">
        <v>89</v>
      </c>
      <c r="BK338" s="201">
        <f>ROUND(I338*H338,2)</f>
        <v>0</v>
      </c>
      <c r="BL338" s="17" t="s">
        <v>136</v>
      </c>
      <c r="BM338" s="200" t="s">
        <v>558</v>
      </c>
    </row>
    <row r="339" spans="1:65" s="2" customFormat="1" ht="19.5">
      <c r="A339" s="34"/>
      <c r="B339" s="35"/>
      <c r="C339" s="36"/>
      <c r="D339" s="202" t="s">
        <v>138</v>
      </c>
      <c r="E339" s="36"/>
      <c r="F339" s="203" t="s">
        <v>559</v>
      </c>
      <c r="G339" s="36"/>
      <c r="H339" s="36"/>
      <c r="I339" s="204"/>
      <c r="J339" s="36"/>
      <c r="K339" s="36"/>
      <c r="L339" s="39"/>
      <c r="M339" s="205"/>
      <c r="N339" s="206"/>
      <c r="O339" s="72"/>
      <c r="P339" s="72"/>
      <c r="Q339" s="72"/>
      <c r="R339" s="72"/>
      <c r="S339" s="72"/>
      <c r="T339" s="73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138</v>
      </c>
      <c r="AU339" s="17" t="s">
        <v>91</v>
      </c>
    </row>
    <row r="340" spans="1:65" s="2" customFormat="1" ht="11.25">
      <c r="A340" s="34"/>
      <c r="B340" s="35"/>
      <c r="C340" s="36"/>
      <c r="D340" s="207" t="s">
        <v>140</v>
      </c>
      <c r="E340" s="36"/>
      <c r="F340" s="208" t="s">
        <v>560</v>
      </c>
      <c r="G340" s="36"/>
      <c r="H340" s="36"/>
      <c r="I340" s="204"/>
      <c r="J340" s="36"/>
      <c r="K340" s="36"/>
      <c r="L340" s="39"/>
      <c r="M340" s="205"/>
      <c r="N340" s="206"/>
      <c r="O340" s="72"/>
      <c r="P340" s="72"/>
      <c r="Q340" s="72"/>
      <c r="R340" s="72"/>
      <c r="S340" s="72"/>
      <c r="T340" s="73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140</v>
      </c>
      <c r="AU340" s="17" t="s">
        <v>91</v>
      </c>
    </row>
    <row r="341" spans="1:65" s="13" customFormat="1" ht="11.25">
      <c r="B341" s="209"/>
      <c r="C341" s="210"/>
      <c r="D341" s="202" t="s">
        <v>142</v>
      </c>
      <c r="E341" s="211" t="s">
        <v>1</v>
      </c>
      <c r="F341" s="212" t="s">
        <v>561</v>
      </c>
      <c r="G341" s="210"/>
      <c r="H341" s="211" t="s">
        <v>1</v>
      </c>
      <c r="I341" s="213"/>
      <c r="J341" s="210"/>
      <c r="K341" s="210"/>
      <c r="L341" s="214"/>
      <c r="M341" s="215"/>
      <c r="N341" s="216"/>
      <c r="O341" s="216"/>
      <c r="P341" s="216"/>
      <c r="Q341" s="216"/>
      <c r="R341" s="216"/>
      <c r="S341" s="216"/>
      <c r="T341" s="217"/>
      <c r="AT341" s="218" t="s">
        <v>142</v>
      </c>
      <c r="AU341" s="218" t="s">
        <v>91</v>
      </c>
      <c r="AV341" s="13" t="s">
        <v>89</v>
      </c>
      <c r="AW341" s="13" t="s">
        <v>36</v>
      </c>
      <c r="AX341" s="13" t="s">
        <v>81</v>
      </c>
      <c r="AY341" s="218" t="s">
        <v>130</v>
      </c>
    </row>
    <row r="342" spans="1:65" s="14" customFormat="1" ht="11.25">
      <c r="B342" s="219"/>
      <c r="C342" s="220"/>
      <c r="D342" s="202" t="s">
        <v>142</v>
      </c>
      <c r="E342" s="221" t="s">
        <v>1</v>
      </c>
      <c r="F342" s="222" t="s">
        <v>529</v>
      </c>
      <c r="G342" s="220"/>
      <c r="H342" s="223">
        <v>150.18600000000001</v>
      </c>
      <c r="I342" s="224"/>
      <c r="J342" s="220"/>
      <c r="K342" s="220"/>
      <c r="L342" s="225"/>
      <c r="M342" s="226"/>
      <c r="N342" s="227"/>
      <c r="O342" s="227"/>
      <c r="P342" s="227"/>
      <c r="Q342" s="227"/>
      <c r="R342" s="227"/>
      <c r="S342" s="227"/>
      <c r="T342" s="228"/>
      <c r="AT342" s="229" t="s">
        <v>142</v>
      </c>
      <c r="AU342" s="229" t="s">
        <v>91</v>
      </c>
      <c r="AV342" s="14" t="s">
        <v>91</v>
      </c>
      <c r="AW342" s="14" t="s">
        <v>36</v>
      </c>
      <c r="AX342" s="14" t="s">
        <v>81</v>
      </c>
      <c r="AY342" s="229" t="s">
        <v>130</v>
      </c>
    </row>
    <row r="343" spans="1:65" s="13" customFormat="1" ht="11.25">
      <c r="B343" s="209"/>
      <c r="C343" s="210"/>
      <c r="D343" s="202" t="s">
        <v>142</v>
      </c>
      <c r="E343" s="211" t="s">
        <v>1</v>
      </c>
      <c r="F343" s="212" t="s">
        <v>530</v>
      </c>
      <c r="G343" s="210"/>
      <c r="H343" s="211" t="s">
        <v>1</v>
      </c>
      <c r="I343" s="213"/>
      <c r="J343" s="210"/>
      <c r="K343" s="210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142</v>
      </c>
      <c r="AU343" s="218" t="s">
        <v>91</v>
      </c>
      <c r="AV343" s="13" t="s">
        <v>89</v>
      </c>
      <c r="AW343" s="13" t="s">
        <v>36</v>
      </c>
      <c r="AX343" s="13" t="s">
        <v>81</v>
      </c>
      <c r="AY343" s="218" t="s">
        <v>130</v>
      </c>
    </row>
    <row r="344" spans="1:65" s="14" customFormat="1" ht="11.25">
      <c r="B344" s="219"/>
      <c r="C344" s="220"/>
      <c r="D344" s="202" t="s">
        <v>142</v>
      </c>
      <c r="E344" s="221" t="s">
        <v>1</v>
      </c>
      <c r="F344" s="222" t="s">
        <v>531</v>
      </c>
      <c r="G344" s="220"/>
      <c r="H344" s="223">
        <v>96.888000000000005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AT344" s="229" t="s">
        <v>142</v>
      </c>
      <c r="AU344" s="229" t="s">
        <v>91</v>
      </c>
      <c r="AV344" s="14" t="s">
        <v>91</v>
      </c>
      <c r="AW344" s="14" t="s">
        <v>36</v>
      </c>
      <c r="AX344" s="14" t="s">
        <v>81</v>
      </c>
      <c r="AY344" s="229" t="s">
        <v>130</v>
      </c>
    </row>
    <row r="345" spans="1:65" s="15" customFormat="1" ht="11.25">
      <c r="B345" s="230"/>
      <c r="C345" s="231"/>
      <c r="D345" s="202" t="s">
        <v>142</v>
      </c>
      <c r="E345" s="232" t="s">
        <v>1</v>
      </c>
      <c r="F345" s="233" t="s">
        <v>145</v>
      </c>
      <c r="G345" s="231"/>
      <c r="H345" s="234">
        <v>247.07400000000001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AT345" s="240" t="s">
        <v>142</v>
      </c>
      <c r="AU345" s="240" t="s">
        <v>91</v>
      </c>
      <c r="AV345" s="15" t="s">
        <v>136</v>
      </c>
      <c r="AW345" s="15" t="s">
        <v>36</v>
      </c>
      <c r="AX345" s="15" t="s">
        <v>89</v>
      </c>
      <c r="AY345" s="240" t="s">
        <v>130</v>
      </c>
    </row>
    <row r="346" spans="1:65" s="2" customFormat="1" ht="16.5" customHeight="1">
      <c r="A346" s="34"/>
      <c r="B346" s="35"/>
      <c r="C346" s="188" t="s">
        <v>338</v>
      </c>
      <c r="D346" s="188" t="s">
        <v>132</v>
      </c>
      <c r="E346" s="189" t="s">
        <v>562</v>
      </c>
      <c r="F346" s="190" t="s">
        <v>563</v>
      </c>
      <c r="G346" s="191" t="s">
        <v>223</v>
      </c>
      <c r="H346" s="192">
        <v>494.14800000000002</v>
      </c>
      <c r="I346" s="193"/>
      <c r="J346" s="194">
        <f>ROUND(I346*H346,2)</f>
        <v>0</v>
      </c>
      <c r="K346" s="195"/>
      <c r="L346" s="39"/>
      <c r="M346" s="196" t="s">
        <v>1</v>
      </c>
      <c r="N346" s="197" t="s">
        <v>46</v>
      </c>
      <c r="O346" s="72"/>
      <c r="P346" s="198">
        <f>O346*H346</f>
        <v>0</v>
      </c>
      <c r="Q346" s="198">
        <v>0</v>
      </c>
      <c r="R346" s="198">
        <f>Q346*H346</f>
        <v>0</v>
      </c>
      <c r="S346" s="198">
        <v>0</v>
      </c>
      <c r="T346" s="199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00" t="s">
        <v>136</v>
      </c>
      <c r="AT346" s="200" t="s">
        <v>132</v>
      </c>
      <c r="AU346" s="200" t="s">
        <v>91</v>
      </c>
      <c r="AY346" s="17" t="s">
        <v>130</v>
      </c>
      <c r="BE346" s="201">
        <f>IF(N346="základní",J346,0)</f>
        <v>0</v>
      </c>
      <c r="BF346" s="201">
        <f>IF(N346="snížená",J346,0)</f>
        <v>0</v>
      </c>
      <c r="BG346" s="201">
        <f>IF(N346="zákl. přenesená",J346,0)</f>
        <v>0</v>
      </c>
      <c r="BH346" s="201">
        <f>IF(N346="sníž. přenesená",J346,0)</f>
        <v>0</v>
      </c>
      <c r="BI346" s="201">
        <f>IF(N346="nulová",J346,0)</f>
        <v>0</v>
      </c>
      <c r="BJ346" s="17" t="s">
        <v>89</v>
      </c>
      <c r="BK346" s="201">
        <f>ROUND(I346*H346,2)</f>
        <v>0</v>
      </c>
      <c r="BL346" s="17" t="s">
        <v>136</v>
      </c>
      <c r="BM346" s="200" t="s">
        <v>348</v>
      </c>
    </row>
    <row r="347" spans="1:65" s="2" customFormat="1" ht="11.25">
      <c r="A347" s="34"/>
      <c r="B347" s="35"/>
      <c r="C347" s="36"/>
      <c r="D347" s="202" t="s">
        <v>138</v>
      </c>
      <c r="E347" s="36"/>
      <c r="F347" s="203" t="s">
        <v>563</v>
      </c>
      <c r="G347" s="36"/>
      <c r="H347" s="36"/>
      <c r="I347" s="204"/>
      <c r="J347" s="36"/>
      <c r="K347" s="36"/>
      <c r="L347" s="39"/>
      <c r="M347" s="205"/>
      <c r="N347" s="206"/>
      <c r="O347" s="72"/>
      <c r="P347" s="72"/>
      <c r="Q347" s="72"/>
      <c r="R347" s="72"/>
      <c r="S347" s="72"/>
      <c r="T347" s="73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138</v>
      </c>
      <c r="AU347" s="17" t="s">
        <v>91</v>
      </c>
    </row>
    <row r="348" spans="1:65" s="2" customFormat="1" ht="29.25">
      <c r="A348" s="34"/>
      <c r="B348" s="35"/>
      <c r="C348" s="36"/>
      <c r="D348" s="202" t="s">
        <v>206</v>
      </c>
      <c r="E348" s="36"/>
      <c r="F348" s="252" t="s">
        <v>564</v>
      </c>
      <c r="G348" s="36"/>
      <c r="H348" s="36"/>
      <c r="I348" s="204"/>
      <c r="J348" s="36"/>
      <c r="K348" s="36"/>
      <c r="L348" s="39"/>
      <c r="M348" s="205"/>
      <c r="N348" s="206"/>
      <c r="O348" s="72"/>
      <c r="P348" s="72"/>
      <c r="Q348" s="72"/>
      <c r="R348" s="72"/>
      <c r="S348" s="72"/>
      <c r="T348" s="73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206</v>
      </c>
      <c r="AU348" s="17" t="s">
        <v>91</v>
      </c>
    </row>
    <row r="349" spans="1:65" s="14" customFormat="1" ht="11.25">
      <c r="B349" s="219"/>
      <c r="C349" s="220"/>
      <c r="D349" s="202" t="s">
        <v>142</v>
      </c>
      <c r="E349" s="221" t="s">
        <v>1</v>
      </c>
      <c r="F349" s="222" t="s">
        <v>565</v>
      </c>
      <c r="G349" s="220"/>
      <c r="H349" s="223">
        <v>494.14800000000002</v>
      </c>
      <c r="I349" s="224"/>
      <c r="J349" s="220"/>
      <c r="K349" s="220"/>
      <c r="L349" s="225"/>
      <c r="M349" s="226"/>
      <c r="N349" s="227"/>
      <c r="O349" s="227"/>
      <c r="P349" s="227"/>
      <c r="Q349" s="227"/>
      <c r="R349" s="227"/>
      <c r="S349" s="227"/>
      <c r="T349" s="228"/>
      <c r="AT349" s="229" t="s">
        <v>142</v>
      </c>
      <c r="AU349" s="229" t="s">
        <v>91</v>
      </c>
      <c r="AV349" s="14" t="s">
        <v>91</v>
      </c>
      <c r="AW349" s="14" t="s">
        <v>36</v>
      </c>
      <c r="AX349" s="14" t="s">
        <v>81</v>
      </c>
      <c r="AY349" s="229" t="s">
        <v>130</v>
      </c>
    </row>
    <row r="350" spans="1:65" s="15" customFormat="1" ht="11.25">
      <c r="B350" s="230"/>
      <c r="C350" s="231"/>
      <c r="D350" s="202" t="s">
        <v>142</v>
      </c>
      <c r="E350" s="232" t="s">
        <v>1</v>
      </c>
      <c r="F350" s="233" t="s">
        <v>145</v>
      </c>
      <c r="G350" s="231"/>
      <c r="H350" s="234">
        <v>494.14800000000002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AT350" s="240" t="s">
        <v>142</v>
      </c>
      <c r="AU350" s="240" t="s">
        <v>91</v>
      </c>
      <c r="AV350" s="15" t="s">
        <v>136</v>
      </c>
      <c r="AW350" s="15" t="s">
        <v>36</v>
      </c>
      <c r="AX350" s="15" t="s">
        <v>89</v>
      </c>
      <c r="AY350" s="240" t="s">
        <v>130</v>
      </c>
    </row>
    <row r="351" spans="1:65" s="2" customFormat="1" ht="16.5" customHeight="1">
      <c r="A351" s="34"/>
      <c r="B351" s="35"/>
      <c r="C351" s="188" t="s">
        <v>247</v>
      </c>
      <c r="D351" s="188" t="s">
        <v>132</v>
      </c>
      <c r="E351" s="189" t="s">
        <v>221</v>
      </c>
      <c r="F351" s="190" t="s">
        <v>222</v>
      </c>
      <c r="G351" s="191" t="s">
        <v>223</v>
      </c>
      <c r="H351" s="192">
        <v>0.42</v>
      </c>
      <c r="I351" s="193"/>
      <c r="J351" s="194">
        <f>ROUND(I351*H351,2)</f>
        <v>0</v>
      </c>
      <c r="K351" s="195"/>
      <c r="L351" s="39"/>
      <c r="M351" s="196" t="s">
        <v>1</v>
      </c>
      <c r="N351" s="197" t="s">
        <v>46</v>
      </c>
      <c r="O351" s="72"/>
      <c r="P351" s="198">
        <f>O351*H351</f>
        <v>0</v>
      </c>
      <c r="Q351" s="198">
        <v>0</v>
      </c>
      <c r="R351" s="198">
        <f>Q351*H351</f>
        <v>0</v>
      </c>
      <c r="S351" s="198">
        <v>0</v>
      </c>
      <c r="T351" s="199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00" t="s">
        <v>136</v>
      </c>
      <c r="AT351" s="200" t="s">
        <v>132</v>
      </c>
      <c r="AU351" s="200" t="s">
        <v>91</v>
      </c>
      <c r="AY351" s="17" t="s">
        <v>130</v>
      </c>
      <c r="BE351" s="201">
        <f>IF(N351="základní",J351,0)</f>
        <v>0</v>
      </c>
      <c r="BF351" s="201">
        <f>IF(N351="snížená",J351,0)</f>
        <v>0</v>
      </c>
      <c r="BG351" s="201">
        <f>IF(N351="zákl. přenesená",J351,0)</f>
        <v>0</v>
      </c>
      <c r="BH351" s="201">
        <f>IF(N351="sníž. přenesená",J351,0)</f>
        <v>0</v>
      </c>
      <c r="BI351" s="201">
        <f>IF(N351="nulová",J351,0)</f>
        <v>0</v>
      </c>
      <c r="BJ351" s="17" t="s">
        <v>89</v>
      </c>
      <c r="BK351" s="201">
        <f>ROUND(I351*H351,2)</f>
        <v>0</v>
      </c>
      <c r="BL351" s="17" t="s">
        <v>136</v>
      </c>
      <c r="BM351" s="200" t="s">
        <v>566</v>
      </c>
    </row>
    <row r="352" spans="1:65" s="2" customFormat="1" ht="11.25">
      <c r="A352" s="34"/>
      <c r="B352" s="35"/>
      <c r="C352" s="36"/>
      <c r="D352" s="202" t="s">
        <v>138</v>
      </c>
      <c r="E352" s="36"/>
      <c r="F352" s="203" t="s">
        <v>222</v>
      </c>
      <c r="G352" s="36"/>
      <c r="H352" s="36"/>
      <c r="I352" s="204"/>
      <c r="J352" s="36"/>
      <c r="K352" s="36"/>
      <c r="L352" s="39"/>
      <c r="M352" s="205"/>
      <c r="N352" s="206"/>
      <c r="O352" s="72"/>
      <c r="P352" s="72"/>
      <c r="Q352" s="72"/>
      <c r="R352" s="72"/>
      <c r="S352" s="72"/>
      <c r="T352" s="73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138</v>
      </c>
      <c r="AU352" s="17" t="s">
        <v>91</v>
      </c>
    </row>
    <row r="353" spans="1:65" s="2" customFormat="1" ht="39">
      <c r="A353" s="34"/>
      <c r="B353" s="35"/>
      <c r="C353" s="36"/>
      <c r="D353" s="202" t="s">
        <v>206</v>
      </c>
      <c r="E353" s="36"/>
      <c r="F353" s="252" t="s">
        <v>567</v>
      </c>
      <c r="G353" s="36"/>
      <c r="H353" s="36"/>
      <c r="I353" s="204"/>
      <c r="J353" s="36"/>
      <c r="K353" s="36"/>
      <c r="L353" s="39"/>
      <c r="M353" s="205"/>
      <c r="N353" s="206"/>
      <c r="O353" s="72"/>
      <c r="P353" s="72"/>
      <c r="Q353" s="72"/>
      <c r="R353" s="72"/>
      <c r="S353" s="72"/>
      <c r="T353" s="73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206</v>
      </c>
      <c r="AU353" s="17" t="s">
        <v>91</v>
      </c>
    </row>
    <row r="354" spans="1:65" s="13" customFormat="1" ht="11.25">
      <c r="B354" s="209"/>
      <c r="C354" s="210"/>
      <c r="D354" s="202" t="s">
        <v>142</v>
      </c>
      <c r="E354" s="211" t="s">
        <v>1</v>
      </c>
      <c r="F354" s="212" t="s">
        <v>568</v>
      </c>
      <c r="G354" s="210"/>
      <c r="H354" s="211" t="s">
        <v>1</v>
      </c>
      <c r="I354" s="213"/>
      <c r="J354" s="210"/>
      <c r="K354" s="210"/>
      <c r="L354" s="214"/>
      <c r="M354" s="215"/>
      <c r="N354" s="216"/>
      <c r="O354" s="216"/>
      <c r="P354" s="216"/>
      <c r="Q354" s="216"/>
      <c r="R354" s="216"/>
      <c r="S354" s="216"/>
      <c r="T354" s="217"/>
      <c r="AT354" s="218" t="s">
        <v>142</v>
      </c>
      <c r="AU354" s="218" t="s">
        <v>91</v>
      </c>
      <c r="AV354" s="13" t="s">
        <v>89</v>
      </c>
      <c r="AW354" s="13" t="s">
        <v>36</v>
      </c>
      <c r="AX354" s="13" t="s">
        <v>81</v>
      </c>
      <c r="AY354" s="218" t="s">
        <v>130</v>
      </c>
    </row>
    <row r="355" spans="1:65" s="14" customFormat="1" ht="11.25">
      <c r="B355" s="219"/>
      <c r="C355" s="220"/>
      <c r="D355" s="202" t="s">
        <v>142</v>
      </c>
      <c r="E355" s="221" t="s">
        <v>1</v>
      </c>
      <c r="F355" s="222" t="s">
        <v>569</v>
      </c>
      <c r="G355" s="220"/>
      <c r="H355" s="223">
        <v>0.42</v>
      </c>
      <c r="I355" s="224"/>
      <c r="J355" s="220"/>
      <c r="K355" s="220"/>
      <c r="L355" s="225"/>
      <c r="M355" s="226"/>
      <c r="N355" s="227"/>
      <c r="O355" s="227"/>
      <c r="P355" s="227"/>
      <c r="Q355" s="227"/>
      <c r="R355" s="227"/>
      <c r="S355" s="227"/>
      <c r="T355" s="228"/>
      <c r="AT355" s="229" t="s">
        <v>142</v>
      </c>
      <c r="AU355" s="229" t="s">
        <v>91</v>
      </c>
      <c r="AV355" s="14" t="s">
        <v>91</v>
      </c>
      <c r="AW355" s="14" t="s">
        <v>36</v>
      </c>
      <c r="AX355" s="14" t="s">
        <v>81</v>
      </c>
      <c r="AY355" s="229" t="s">
        <v>130</v>
      </c>
    </row>
    <row r="356" spans="1:65" s="15" customFormat="1" ht="11.25">
      <c r="B356" s="230"/>
      <c r="C356" s="231"/>
      <c r="D356" s="202" t="s">
        <v>142</v>
      </c>
      <c r="E356" s="232" t="s">
        <v>1</v>
      </c>
      <c r="F356" s="233" t="s">
        <v>145</v>
      </c>
      <c r="G356" s="231"/>
      <c r="H356" s="234">
        <v>0.42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AT356" s="240" t="s">
        <v>142</v>
      </c>
      <c r="AU356" s="240" t="s">
        <v>91</v>
      </c>
      <c r="AV356" s="15" t="s">
        <v>136</v>
      </c>
      <c r="AW356" s="15" t="s">
        <v>36</v>
      </c>
      <c r="AX356" s="15" t="s">
        <v>89</v>
      </c>
      <c r="AY356" s="240" t="s">
        <v>130</v>
      </c>
    </row>
    <row r="357" spans="1:65" s="2" customFormat="1" ht="16.5" customHeight="1">
      <c r="A357" s="34"/>
      <c r="B357" s="35"/>
      <c r="C357" s="188" t="s">
        <v>353</v>
      </c>
      <c r="D357" s="188" t="s">
        <v>132</v>
      </c>
      <c r="E357" s="189" t="s">
        <v>570</v>
      </c>
      <c r="F357" s="190" t="s">
        <v>571</v>
      </c>
      <c r="G357" s="191" t="s">
        <v>148</v>
      </c>
      <c r="H357" s="192">
        <v>224.20400000000001</v>
      </c>
      <c r="I357" s="193"/>
      <c r="J357" s="194">
        <f>ROUND(I357*H357,2)</f>
        <v>0</v>
      </c>
      <c r="K357" s="195"/>
      <c r="L357" s="39"/>
      <c r="M357" s="196" t="s">
        <v>1</v>
      </c>
      <c r="N357" s="197" t="s">
        <v>46</v>
      </c>
      <c r="O357" s="72"/>
      <c r="P357" s="198">
        <f>O357*H357</f>
        <v>0</v>
      </c>
      <c r="Q357" s="198">
        <v>0</v>
      </c>
      <c r="R357" s="198">
        <f>Q357*H357</f>
        <v>0</v>
      </c>
      <c r="S357" s="198">
        <v>0</v>
      </c>
      <c r="T357" s="199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00" t="s">
        <v>136</v>
      </c>
      <c r="AT357" s="200" t="s">
        <v>132</v>
      </c>
      <c r="AU357" s="200" t="s">
        <v>91</v>
      </c>
      <c r="AY357" s="17" t="s">
        <v>130</v>
      </c>
      <c r="BE357" s="201">
        <f>IF(N357="základní",J357,0)</f>
        <v>0</v>
      </c>
      <c r="BF357" s="201">
        <f>IF(N357="snížená",J357,0)</f>
        <v>0</v>
      </c>
      <c r="BG357" s="201">
        <f>IF(N357="zákl. přenesená",J357,0)</f>
        <v>0</v>
      </c>
      <c r="BH357" s="201">
        <f>IF(N357="sníž. přenesená",J357,0)</f>
        <v>0</v>
      </c>
      <c r="BI357" s="201">
        <f>IF(N357="nulová",J357,0)</f>
        <v>0</v>
      </c>
      <c r="BJ357" s="17" t="s">
        <v>89</v>
      </c>
      <c r="BK357" s="201">
        <f>ROUND(I357*H357,2)</f>
        <v>0</v>
      </c>
      <c r="BL357" s="17" t="s">
        <v>136</v>
      </c>
      <c r="BM357" s="200" t="s">
        <v>572</v>
      </c>
    </row>
    <row r="358" spans="1:65" s="2" customFormat="1" ht="19.5">
      <c r="A358" s="34"/>
      <c r="B358" s="35"/>
      <c r="C358" s="36"/>
      <c r="D358" s="202" t="s">
        <v>138</v>
      </c>
      <c r="E358" s="36"/>
      <c r="F358" s="203" t="s">
        <v>573</v>
      </c>
      <c r="G358" s="36"/>
      <c r="H358" s="36"/>
      <c r="I358" s="204"/>
      <c r="J358" s="36"/>
      <c r="K358" s="36"/>
      <c r="L358" s="39"/>
      <c r="M358" s="205"/>
      <c r="N358" s="206"/>
      <c r="O358" s="72"/>
      <c r="P358" s="72"/>
      <c r="Q358" s="72"/>
      <c r="R358" s="72"/>
      <c r="S358" s="72"/>
      <c r="T358" s="73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138</v>
      </c>
      <c r="AU358" s="17" t="s">
        <v>91</v>
      </c>
    </row>
    <row r="359" spans="1:65" s="2" customFormat="1" ht="11.25">
      <c r="A359" s="34"/>
      <c r="B359" s="35"/>
      <c r="C359" s="36"/>
      <c r="D359" s="207" t="s">
        <v>140</v>
      </c>
      <c r="E359" s="36"/>
      <c r="F359" s="208" t="s">
        <v>574</v>
      </c>
      <c r="G359" s="36"/>
      <c r="H359" s="36"/>
      <c r="I359" s="204"/>
      <c r="J359" s="36"/>
      <c r="K359" s="36"/>
      <c r="L359" s="39"/>
      <c r="M359" s="205"/>
      <c r="N359" s="206"/>
      <c r="O359" s="72"/>
      <c r="P359" s="72"/>
      <c r="Q359" s="72"/>
      <c r="R359" s="72"/>
      <c r="S359" s="72"/>
      <c r="T359" s="73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140</v>
      </c>
      <c r="AU359" s="17" t="s">
        <v>91</v>
      </c>
    </row>
    <row r="360" spans="1:65" s="13" customFormat="1" ht="11.25">
      <c r="B360" s="209"/>
      <c r="C360" s="210"/>
      <c r="D360" s="202" t="s">
        <v>142</v>
      </c>
      <c r="E360" s="211" t="s">
        <v>1</v>
      </c>
      <c r="F360" s="212" t="s">
        <v>575</v>
      </c>
      <c r="G360" s="210"/>
      <c r="H360" s="211" t="s">
        <v>1</v>
      </c>
      <c r="I360" s="213"/>
      <c r="J360" s="210"/>
      <c r="K360" s="210"/>
      <c r="L360" s="214"/>
      <c r="M360" s="215"/>
      <c r="N360" s="216"/>
      <c r="O360" s="216"/>
      <c r="P360" s="216"/>
      <c r="Q360" s="216"/>
      <c r="R360" s="216"/>
      <c r="S360" s="216"/>
      <c r="T360" s="217"/>
      <c r="AT360" s="218" t="s">
        <v>142</v>
      </c>
      <c r="AU360" s="218" t="s">
        <v>91</v>
      </c>
      <c r="AV360" s="13" t="s">
        <v>89</v>
      </c>
      <c r="AW360" s="13" t="s">
        <v>36</v>
      </c>
      <c r="AX360" s="13" t="s">
        <v>81</v>
      </c>
      <c r="AY360" s="218" t="s">
        <v>130</v>
      </c>
    </row>
    <row r="361" spans="1:65" s="14" customFormat="1" ht="11.25">
      <c r="B361" s="219"/>
      <c r="C361" s="220"/>
      <c r="D361" s="202" t="s">
        <v>142</v>
      </c>
      <c r="E361" s="221" t="s">
        <v>1</v>
      </c>
      <c r="F361" s="222" t="s">
        <v>576</v>
      </c>
      <c r="G361" s="220"/>
      <c r="H361" s="223">
        <v>224.20400000000001</v>
      </c>
      <c r="I361" s="224"/>
      <c r="J361" s="220"/>
      <c r="K361" s="220"/>
      <c r="L361" s="225"/>
      <c r="M361" s="226"/>
      <c r="N361" s="227"/>
      <c r="O361" s="227"/>
      <c r="P361" s="227"/>
      <c r="Q361" s="227"/>
      <c r="R361" s="227"/>
      <c r="S361" s="227"/>
      <c r="T361" s="228"/>
      <c r="AT361" s="229" t="s">
        <v>142</v>
      </c>
      <c r="AU361" s="229" t="s">
        <v>91</v>
      </c>
      <c r="AV361" s="14" t="s">
        <v>91</v>
      </c>
      <c r="AW361" s="14" t="s">
        <v>36</v>
      </c>
      <c r="AX361" s="14" t="s">
        <v>81</v>
      </c>
      <c r="AY361" s="229" t="s">
        <v>130</v>
      </c>
    </row>
    <row r="362" spans="1:65" s="15" customFormat="1" ht="11.25">
      <c r="B362" s="230"/>
      <c r="C362" s="231"/>
      <c r="D362" s="202" t="s">
        <v>142</v>
      </c>
      <c r="E362" s="232" t="s">
        <v>1</v>
      </c>
      <c r="F362" s="233" t="s">
        <v>145</v>
      </c>
      <c r="G362" s="231"/>
      <c r="H362" s="234">
        <v>224.20400000000001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AT362" s="240" t="s">
        <v>142</v>
      </c>
      <c r="AU362" s="240" t="s">
        <v>91</v>
      </c>
      <c r="AV362" s="15" t="s">
        <v>136</v>
      </c>
      <c r="AW362" s="15" t="s">
        <v>36</v>
      </c>
      <c r="AX362" s="15" t="s">
        <v>89</v>
      </c>
      <c r="AY362" s="240" t="s">
        <v>130</v>
      </c>
    </row>
    <row r="363" spans="1:65" s="2" customFormat="1" ht="16.5" customHeight="1">
      <c r="A363" s="34"/>
      <c r="B363" s="35"/>
      <c r="C363" s="188" t="s">
        <v>253</v>
      </c>
      <c r="D363" s="188" t="s">
        <v>132</v>
      </c>
      <c r="E363" s="189" t="s">
        <v>577</v>
      </c>
      <c r="F363" s="190" t="s">
        <v>578</v>
      </c>
      <c r="G363" s="191" t="s">
        <v>148</v>
      </c>
      <c r="H363" s="192">
        <v>15.4</v>
      </c>
      <c r="I363" s="193"/>
      <c r="J363" s="194">
        <f>ROUND(I363*H363,2)</f>
        <v>0</v>
      </c>
      <c r="K363" s="195"/>
      <c r="L363" s="39"/>
      <c r="M363" s="196" t="s">
        <v>1</v>
      </c>
      <c r="N363" s="197" t="s">
        <v>46</v>
      </c>
      <c r="O363" s="72"/>
      <c r="P363" s="198">
        <f>O363*H363</f>
        <v>0</v>
      </c>
      <c r="Q363" s="198">
        <v>0</v>
      </c>
      <c r="R363" s="198">
        <f>Q363*H363</f>
        <v>0</v>
      </c>
      <c r="S363" s="198">
        <v>0</v>
      </c>
      <c r="T363" s="199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200" t="s">
        <v>136</v>
      </c>
      <c r="AT363" s="200" t="s">
        <v>132</v>
      </c>
      <c r="AU363" s="200" t="s">
        <v>91</v>
      </c>
      <c r="AY363" s="17" t="s">
        <v>130</v>
      </c>
      <c r="BE363" s="201">
        <f>IF(N363="základní",J363,0)</f>
        <v>0</v>
      </c>
      <c r="BF363" s="201">
        <f>IF(N363="snížená",J363,0)</f>
        <v>0</v>
      </c>
      <c r="BG363" s="201">
        <f>IF(N363="zákl. přenesená",J363,0)</f>
        <v>0</v>
      </c>
      <c r="BH363" s="201">
        <f>IF(N363="sníž. přenesená",J363,0)</f>
        <v>0</v>
      </c>
      <c r="BI363" s="201">
        <f>IF(N363="nulová",J363,0)</f>
        <v>0</v>
      </c>
      <c r="BJ363" s="17" t="s">
        <v>89</v>
      </c>
      <c r="BK363" s="201">
        <f>ROUND(I363*H363,2)</f>
        <v>0</v>
      </c>
      <c r="BL363" s="17" t="s">
        <v>136</v>
      </c>
      <c r="BM363" s="200" t="s">
        <v>378</v>
      </c>
    </row>
    <row r="364" spans="1:65" s="2" customFormat="1" ht="19.5">
      <c r="A364" s="34"/>
      <c r="B364" s="35"/>
      <c r="C364" s="36"/>
      <c r="D364" s="202" t="s">
        <v>138</v>
      </c>
      <c r="E364" s="36"/>
      <c r="F364" s="203" t="s">
        <v>579</v>
      </c>
      <c r="G364" s="36"/>
      <c r="H364" s="36"/>
      <c r="I364" s="204"/>
      <c r="J364" s="36"/>
      <c r="K364" s="36"/>
      <c r="L364" s="39"/>
      <c r="M364" s="205"/>
      <c r="N364" s="206"/>
      <c r="O364" s="72"/>
      <c r="P364" s="72"/>
      <c r="Q364" s="72"/>
      <c r="R364" s="72"/>
      <c r="S364" s="72"/>
      <c r="T364" s="73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138</v>
      </c>
      <c r="AU364" s="17" t="s">
        <v>91</v>
      </c>
    </row>
    <row r="365" spans="1:65" s="2" customFormat="1" ht="11.25">
      <c r="A365" s="34"/>
      <c r="B365" s="35"/>
      <c r="C365" s="36"/>
      <c r="D365" s="207" t="s">
        <v>140</v>
      </c>
      <c r="E365" s="36"/>
      <c r="F365" s="208" t="s">
        <v>580</v>
      </c>
      <c r="G365" s="36"/>
      <c r="H365" s="36"/>
      <c r="I365" s="204"/>
      <c r="J365" s="36"/>
      <c r="K365" s="36"/>
      <c r="L365" s="39"/>
      <c r="M365" s="205"/>
      <c r="N365" s="206"/>
      <c r="O365" s="72"/>
      <c r="P365" s="72"/>
      <c r="Q365" s="72"/>
      <c r="R365" s="72"/>
      <c r="S365" s="72"/>
      <c r="T365" s="73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140</v>
      </c>
      <c r="AU365" s="17" t="s">
        <v>91</v>
      </c>
    </row>
    <row r="366" spans="1:65" s="13" customFormat="1" ht="11.25">
      <c r="B366" s="209"/>
      <c r="C366" s="210"/>
      <c r="D366" s="202" t="s">
        <v>142</v>
      </c>
      <c r="E366" s="211" t="s">
        <v>1</v>
      </c>
      <c r="F366" s="212" t="s">
        <v>581</v>
      </c>
      <c r="G366" s="210"/>
      <c r="H366" s="211" t="s">
        <v>1</v>
      </c>
      <c r="I366" s="213"/>
      <c r="J366" s="210"/>
      <c r="K366" s="210"/>
      <c r="L366" s="214"/>
      <c r="M366" s="215"/>
      <c r="N366" s="216"/>
      <c r="O366" s="216"/>
      <c r="P366" s="216"/>
      <c r="Q366" s="216"/>
      <c r="R366" s="216"/>
      <c r="S366" s="216"/>
      <c r="T366" s="217"/>
      <c r="AT366" s="218" t="s">
        <v>142</v>
      </c>
      <c r="AU366" s="218" t="s">
        <v>91</v>
      </c>
      <c r="AV366" s="13" t="s">
        <v>89</v>
      </c>
      <c r="AW366" s="13" t="s">
        <v>36</v>
      </c>
      <c r="AX366" s="13" t="s">
        <v>81</v>
      </c>
      <c r="AY366" s="218" t="s">
        <v>130</v>
      </c>
    </row>
    <row r="367" spans="1:65" s="14" customFormat="1" ht="11.25">
      <c r="B367" s="219"/>
      <c r="C367" s="220"/>
      <c r="D367" s="202" t="s">
        <v>142</v>
      </c>
      <c r="E367" s="221" t="s">
        <v>1</v>
      </c>
      <c r="F367" s="222" t="s">
        <v>582</v>
      </c>
      <c r="G367" s="220"/>
      <c r="H367" s="223">
        <v>15.4</v>
      </c>
      <c r="I367" s="224"/>
      <c r="J367" s="220"/>
      <c r="K367" s="220"/>
      <c r="L367" s="225"/>
      <c r="M367" s="226"/>
      <c r="N367" s="227"/>
      <c r="O367" s="227"/>
      <c r="P367" s="227"/>
      <c r="Q367" s="227"/>
      <c r="R367" s="227"/>
      <c r="S367" s="227"/>
      <c r="T367" s="228"/>
      <c r="AT367" s="229" t="s">
        <v>142</v>
      </c>
      <c r="AU367" s="229" t="s">
        <v>91</v>
      </c>
      <c r="AV367" s="14" t="s">
        <v>91</v>
      </c>
      <c r="AW367" s="14" t="s">
        <v>36</v>
      </c>
      <c r="AX367" s="14" t="s">
        <v>81</v>
      </c>
      <c r="AY367" s="229" t="s">
        <v>130</v>
      </c>
    </row>
    <row r="368" spans="1:65" s="15" customFormat="1" ht="11.25">
      <c r="B368" s="230"/>
      <c r="C368" s="231"/>
      <c r="D368" s="202" t="s">
        <v>142</v>
      </c>
      <c r="E368" s="232" t="s">
        <v>1</v>
      </c>
      <c r="F368" s="233" t="s">
        <v>145</v>
      </c>
      <c r="G368" s="231"/>
      <c r="H368" s="234">
        <v>15.4</v>
      </c>
      <c r="I368" s="235"/>
      <c r="J368" s="231"/>
      <c r="K368" s="231"/>
      <c r="L368" s="236"/>
      <c r="M368" s="237"/>
      <c r="N368" s="238"/>
      <c r="O368" s="238"/>
      <c r="P368" s="238"/>
      <c r="Q368" s="238"/>
      <c r="R368" s="238"/>
      <c r="S368" s="238"/>
      <c r="T368" s="239"/>
      <c r="AT368" s="240" t="s">
        <v>142</v>
      </c>
      <c r="AU368" s="240" t="s">
        <v>91</v>
      </c>
      <c r="AV368" s="15" t="s">
        <v>136</v>
      </c>
      <c r="AW368" s="15" t="s">
        <v>36</v>
      </c>
      <c r="AX368" s="15" t="s">
        <v>89</v>
      </c>
      <c r="AY368" s="240" t="s">
        <v>130</v>
      </c>
    </row>
    <row r="369" spans="1:65" s="2" customFormat="1" ht="16.5" customHeight="1">
      <c r="A369" s="34"/>
      <c r="B369" s="35"/>
      <c r="C369" s="241" t="s">
        <v>375</v>
      </c>
      <c r="D369" s="241" t="s">
        <v>160</v>
      </c>
      <c r="E369" s="242" t="s">
        <v>583</v>
      </c>
      <c r="F369" s="243" t="s">
        <v>584</v>
      </c>
      <c r="G369" s="244" t="s">
        <v>223</v>
      </c>
      <c r="H369" s="245">
        <v>29.26</v>
      </c>
      <c r="I369" s="246"/>
      <c r="J369" s="247">
        <f>ROUND(I369*H369,2)</f>
        <v>0</v>
      </c>
      <c r="K369" s="248"/>
      <c r="L369" s="249"/>
      <c r="M369" s="250" t="s">
        <v>1</v>
      </c>
      <c r="N369" s="251" t="s">
        <v>46</v>
      </c>
      <c r="O369" s="72"/>
      <c r="P369" s="198">
        <f>O369*H369</f>
        <v>0</v>
      </c>
      <c r="Q369" s="198">
        <v>1</v>
      </c>
      <c r="R369" s="198">
        <f>Q369*H369</f>
        <v>29.26</v>
      </c>
      <c r="S369" s="198">
        <v>0</v>
      </c>
      <c r="T369" s="199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00" t="s">
        <v>163</v>
      </c>
      <c r="AT369" s="200" t="s">
        <v>160</v>
      </c>
      <c r="AU369" s="200" t="s">
        <v>91</v>
      </c>
      <c r="AY369" s="17" t="s">
        <v>130</v>
      </c>
      <c r="BE369" s="201">
        <f>IF(N369="základní",J369,0)</f>
        <v>0</v>
      </c>
      <c r="BF369" s="201">
        <f>IF(N369="snížená",J369,0)</f>
        <v>0</v>
      </c>
      <c r="BG369" s="201">
        <f>IF(N369="zákl. přenesená",J369,0)</f>
        <v>0</v>
      </c>
      <c r="BH369" s="201">
        <f>IF(N369="sníž. přenesená",J369,0)</f>
        <v>0</v>
      </c>
      <c r="BI369" s="201">
        <f>IF(N369="nulová",J369,0)</f>
        <v>0</v>
      </c>
      <c r="BJ369" s="17" t="s">
        <v>89</v>
      </c>
      <c r="BK369" s="201">
        <f>ROUND(I369*H369,2)</f>
        <v>0</v>
      </c>
      <c r="BL369" s="17" t="s">
        <v>136</v>
      </c>
      <c r="BM369" s="200" t="s">
        <v>386</v>
      </c>
    </row>
    <row r="370" spans="1:65" s="2" customFormat="1" ht="11.25">
      <c r="A370" s="34"/>
      <c r="B370" s="35"/>
      <c r="C370" s="36"/>
      <c r="D370" s="202" t="s">
        <v>138</v>
      </c>
      <c r="E370" s="36"/>
      <c r="F370" s="203" t="s">
        <v>584</v>
      </c>
      <c r="G370" s="36"/>
      <c r="H370" s="36"/>
      <c r="I370" s="204"/>
      <c r="J370" s="36"/>
      <c r="K370" s="36"/>
      <c r="L370" s="39"/>
      <c r="M370" s="205"/>
      <c r="N370" s="206"/>
      <c r="O370" s="72"/>
      <c r="P370" s="72"/>
      <c r="Q370" s="72"/>
      <c r="R370" s="72"/>
      <c r="S370" s="72"/>
      <c r="T370" s="73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138</v>
      </c>
      <c r="AU370" s="17" t="s">
        <v>91</v>
      </c>
    </row>
    <row r="371" spans="1:65" s="14" customFormat="1" ht="11.25">
      <c r="B371" s="219"/>
      <c r="C371" s="220"/>
      <c r="D371" s="202" t="s">
        <v>142</v>
      </c>
      <c r="E371" s="221" t="s">
        <v>1</v>
      </c>
      <c r="F371" s="222" t="s">
        <v>585</v>
      </c>
      <c r="G371" s="220"/>
      <c r="H371" s="223">
        <v>29.26</v>
      </c>
      <c r="I371" s="224"/>
      <c r="J371" s="220"/>
      <c r="K371" s="220"/>
      <c r="L371" s="225"/>
      <c r="M371" s="226"/>
      <c r="N371" s="227"/>
      <c r="O371" s="227"/>
      <c r="P371" s="227"/>
      <c r="Q371" s="227"/>
      <c r="R371" s="227"/>
      <c r="S371" s="227"/>
      <c r="T371" s="228"/>
      <c r="AT371" s="229" t="s">
        <v>142</v>
      </c>
      <c r="AU371" s="229" t="s">
        <v>91</v>
      </c>
      <c r="AV371" s="14" t="s">
        <v>91</v>
      </c>
      <c r="AW371" s="14" t="s">
        <v>36</v>
      </c>
      <c r="AX371" s="14" t="s">
        <v>81</v>
      </c>
      <c r="AY371" s="229" t="s">
        <v>130</v>
      </c>
    </row>
    <row r="372" spans="1:65" s="15" customFormat="1" ht="11.25">
      <c r="B372" s="230"/>
      <c r="C372" s="231"/>
      <c r="D372" s="202" t="s">
        <v>142</v>
      </c>
      <c r="E372" s="232" t="s">
        <v>1</v>
      </c>
      <c r="F372" s="233" t="s">
        <v>145</v>
      </c>
      <c r="G372" s="231"/>
      <c r="H372" s="234">
        <v>29.26</v>
      </c>
      <c r="I372" s="235"/>
      <c r="J372" s="231"/>
      <c r="K372" s="231"/>
      <c r="L372" s="236"/>
      <c r="M372" s="237"/>
      <c r="N372" s="238"/>
      <c r="O372" s="238"/>
      <c r="P372" s="238"/>
      <c r="Q372" s="238"/>
      <c r="R372" s="238"/>
      <c r="S372" s="238"/>
      <c r="T372" s="239"/>
      <c r="AT372" s="240" t="s">
        <v>142</v>
      </c>
      <c r="AU372" s="240" t="s">
        <v>91</v>
      </c>
      <c r="AV372" s="15" t="s">
        <v>136</v>
      </c>
      <c r="AW372" s="15" t="s">
        <v>36</v>
      </c>
      <c r="AX372" s="15" t="s">
        <v>89</v>
      </c>
      <c r="AY372" s="240" t="s">
        <v>130</v>
      </c>
    </row>
    <row r="373" spans="1:65" s="2" customFormat="1" ht="21.75" customHeight="1">
      <c r="A373" s="34"/>
      <c r="B373" s="35"/>
      <c r="C373" s="188" t="s">
        <v>259</v>
      </c>
      <c r="D373" s="188" t="s">
        <v>132</v>
      </c>
      <c r="E373" s="189" t="s">
        <v>586</v>
      </c>
      <c r="F373" s="190" t="s">
        <v>587</v>
      </c>
      <c r="G373" s="191" t="s">
        <v>135</v>
      </c>
      <c r="H373" s="192">
        <v>143.30500000000001</v>
      </c>
      <c r="I373" s="193"/>
      <c r="J373" s="194">
        <f>ROUND(I373*H373,2)</f>
        <v>0</v>
      </c>
      <c r="K373" s="195"/>
      <c r="L373" s="39"/>
      <c r="M373" s="196" t="s">
        <v>1</v>
      </c>
      <c r="N373" s="197" t="s">
        <v>46</v>
      </c>
      <c r="O373" s="72"/>
      <c r="P373" s="198">
        <f>O373*H373</f>
        <v>0</v>
      </c>
      <c r="Q373" s="198">
        <v>0</v>
      </c>
      <c r="R373" s="198">
        <f>Q373*H373</f>
        <v>0</v>
      </c>
      <c r="S373" s="198">
        <v>0</v>
      </c>
      <c r="T373" s="199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00" t="s">
        <v>136</v>
      </c>
      <c r="AT373" s="200" t="s">
        <v>132</v>
      </c>
      <c r="AU373" s="200" t="s">
        <v>91</v>
      </c>
      <c r="AY373" s="17" t="s">
        <v>130</v>
      </c>
      <c r="BE373" s="201">
        <f>IF(N373="základní",J373,0)</f>
        <v>0</v>
      </c>
      <c r="BF373" s="201">
        <f>IF(N373="snížená",J373,0)</f>
        <v>0</v>
      </c>
      <c r="BG373" s="201">
        <f>IF(N373="zákl. přenesená",J373,0)</f>
        <v>0</v>
      </c>
      <c r="BH373" s="201">
        <f>IF(N373="sníž. přenesená",J373,0)</f>
        <v>0</v>
      </c>
      <c r="BI373" s="201">
        <f>IF(N373="nulová",J373,0)</f>
        <v>0</v>
      </c>
      <c r="BJ373" s="17" t="s">
        <v>89</v>
      </c>
      <c r="BK373" s="201">
        <f>ROUND(I373*H373,2)</f>
        <v>0</v>
      </c>
      <c r="BL373" s="17" t="s">
        <v>136</v>
      </c>
      <c r="BM373" s="200" t="s">
        <v>588</v>
      </c>
    </row>
    <row r="374" spans="1:65" s="2" customFormat="1" ht="19.5">
      <c r="A374" s="34"/>
      <c r="B374" s="35"/>
      <c r="C374" s="36"/>
      <c r="D374" s="202" t="s">
        <v>138</v>
      </c>
      <c r="E374" s="36"/>
      <c r="F374" s="203" t="s">
        <v>589</v>
      </c>
      <c r="G374" s="36"/>
      <c r="H374" s="36"/>
      <c r="I374" s="204"/>
      <c r="J374" s="36"/>
      <c r="K374" s="36"/>
      <c r="L374" s="39"/>
      <c r="M374" s="205"/>
      <c r="N374" s="206"/>
      <c r="O374" s="72"/>
      <c r="P374" s="72"/>
      <c r="Q374" s="72"/>
      <c r="R374" s="72"/>
      <c r="S374" s="72"/>
      <c r="T374" s="73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138</v>
      </c>
      <c r="AU374" s="17" t="s">
        <v>91</v>
      </c>
    </row>
    <row r="375" spans="1:65" s="2" customFormat="1" ht="11.25">
      <c r="A375" s="34"/>
      <c r="B375" s="35"/>
      <c r="C375" s="36"/>
      <c r="D375" s="207" t="s">
        <v>140</v>
      </c>
      <c r="E375" s="36"/>
      <c r="F375" s="208" t="s">
        <v>590</v>
      </c>
      <c r="G375" s="36"/>
      <c r="H375" s="36"/>
      <c r="I375" s="204"/>
      <c r="J375" s="36"/>
      <c r="K375" s="36"/>
      <c r="L375" s="39"/>
      <c r="M375" s="205"/>
      <c r="N375" s="206"/>
      <c r="O375" s="72"/>
      <c r="P375" s="72"/>
      <c r="Q375" s="72"/>
      <c r="R375" s="72"/>
      <c r="S375" s="72"/>
      <c r="T375" s="73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140</v>
      </c>
      <c r="AU375" s="17" t="s">
        <v>91</v>
      </c>
    </row>
    <row r="376" spans="1:65" s="13" customFormat="1" ht="11.25">
      <c r="B376" s="209"/>
      <c r="C376" s="210"/>
      <c r="D376" s="202" t="s">
        <v>142</v>
      </c>
      <c r="E376" s="211" t="s">
        <v>1</v>
      </c>
      <c r="F376" s="212" t="s">
        <v>591</v>
      </c>
      <c r="G376" s="210"/>
      <c r="H376" s="211" t="s">
        <v>1</v>
      </c>
      <c r="I376" s="213"/>
      <c r="J376" s="210"/>
      <c r="K376" s="210"/>
      <c r="L376" s="214"/>
      <c r="M376" s="215"/>
      <c r="N376" s="216"/>
      <c r="O376" s="216"/>
      <c r="P376" s="216"/>
      <c r="Q376" s="216"/>
      <c r="R376" s="216"/>
      <c r="S376" s="216"/>
      <c r="T376" s="217"/>
      <c r="AT376" s="218" t="s">
        <v>142</v>
      </c>
      <c r="AU376" s="218" t="s">
        <v>91</v>
      </c>
      <c r="AV376" s="13" t="s">
        <v>89</v>
      </c>
      <c r="AW376" s="13" t="s">
        <v>36</v>
      </c>
      <c r="AX376" s="13" t="s">
        <v>81</v>
      </c>
      <c r="AY376" s="218" t="s">
        <v>130</v>
      </c>
    </row>
    <row r="377" spans="1:65" s="13" customFormat="1" ht="11.25">
      <c r="B377" s="209"/>
      <c r="C377" s="210"/>
      <c r="D377" s="202" t="s">
        <v>142</v>
      </c>
      <c r="E377" s="211" t="s">
        <v>1</v>
      </c>
      <c r="F377" s="212" t="s">
        <v>497</v>
      </c>
      <c r="G377" s="210"/>
      <c r="H377" s="211" t="s">
        <v>1</v>
      </c>
      <c r="I377" s="213"/>
      <c r="J377" s="210"/>
      <c r="K377" s="210"/>
      <c r="L377" s="214"/>
      <c r="M377" s="215"/>
      <c r="N377" s="216"/>
      <c r="O377" s="216"/>
      <c r="P377" s="216"/>
      <c r="Q377" s="216"/>
      <c r="R377" s="216"/>
      <c r="S377" s="216"/>
      <c r="T377" s="217"/>
      <c r="AT377" s="218" t="s">
        <v>142</v>
      </c>
      <c r="AU377" s="218" t="s">
        <v>91</v>
      </c>
      <c r="AV377" s="13" t="s">
        <v>89</v>
      </c>
      <c r="AW377" s="13" t="s">
        <v>36</v>
      </c>
      <c r="AX377" s="13" t="s">
        <v>81</v>
      </c>
      <c r="AY377" s="218" t="s">
        <v>130</v>
      </c>
    </row>
    <row r="378" spans="1:65" s="14" customFormat="1" ht="11.25">
      <c r="B378" s="219"/>
      <c r="C378" s="220"/>
      <c r="D378" s="202" t="s">
        <v>142</v>
      </c>
      <c r="E378" s="221" t="s">
        <v>1</v>
      </c>
      <c r="F378" s="222" t="s">
        <v>498</v>
      </c>
      <c r="G378" s="220"/>
      <c r="H378" s="223">
        <v>7.14</v>
      </c>
      <c r="I378" s="224"/>
      <c r="J378" s="220"/>
      <c r="K378" s="220"/>
      <c r="L378" s="225"/>
      <c r="M378" s="226"/>
      <c r="N378" s="227"/>
      <c r="O378" s="227"/>
      <c r="P378" s="227"/>
      <c r="Q378" s="227"/>
      <c r="R378" s="227"/>
      <c r="S378" s="227"/>
      <c r="T378" s="228"/>
      <c r="AT378" s="229" t="s">
        <v>142</v>
      </c>
      <c r="AU378" s="229" t="s">
        <v>91</v>
      </c>
      <c r="AV378" s="14" t="s">
        <v>91</v>
      </c>
      <c r="AW378" s="14" t="s">
        <v>36</v>
      </c>
      <c r="AX378" s="14" t="s">
        <v>81</v>
      </c>
      <c r="AY378" s="229" t="s">
        <v>130</v>
      </c>
    </row>
    <row r="379" spans="1:65" s="13" customFormat="1" ht="11.25">
      <c r="B379" s="209"/>
      <c r="C379" s="210"/>
      <c r="D379" s="202" t="s">
        <v>142</v>
      </c>
      <c r="E379" s="211" t="s">
        <v>1</v>
      </c>
      <c r="F379" s="212" t="s">
        <v>499</v>
      </c>
      <c r="G379" s="210"/>
      <c r="H379" s="211" t="s">
        <v>1</v>
      </c>
      <c r="I379" s="213"/>
      <c r="J379" s="210"/>
      <c r="K379" s="210"/>
      <c r="L379" s="214"/>
      <c r="M379" s="215"/>
      <c r="N379" s="216"/>
      <c r="O379" s="216"/>
      <c r="P379" s="216"/>
      <c r="Q379" s="216"/>
      <c r="R379" s="216"/>
      <c r="S379" s="216"/>
      <c r="T379" s="217"/>
      <c r="AT379" s="218" t="s">
        <v>142</v>
      </c>
      <c r="AU379" s="218" t="s">
        <v>91</v>
      </c>
      <c r="AV379" s="13" t="s">
        <v>89</v>
      </c>
      <c r="AW379" s="13" t="s">
        <v>36</v>
      </c>
      <c r="AX379" s="13" t="s">
        <v>81</v>
      </c>
      <c r="AY379" s="218" t="s">
        <v>130</v>
      </c>
    </row>
    <row r="380" spans="1:65" s="14" customFormat="1" ht="11.25">
      <c r="B380" s="219"/>
      <c r="C380" s="220"/>
      <c r="D380" s="202" t="s">
        <v>142</v>
      </c>
      <c r="E380" s="221" t="s">
        <v>1</v>
      </c>
      <c r="F380" s="222" t="s">
        <v>500</v>
      </c>
      <c r="G380" s="220"/>
      <c r="H380" s="223">
        <v>52.8</v>
      </c>
      <c r="I380" s="224"/>
      <c r="J380" s="220"/>
      <c r="K380" s="220"/>
      <c r="L380" s="225"/>
      <c r="M380" s="226"/>
      <c r="N380" s="227"/>
      <c r="O380" s="227"/>
      <c r="P380" s="227"/>
      <c r="Q380" s="227"/>
      <c r="R380" s="227"/>
      <c r="S380" s="227"/>
      <c r="T380" s="228"/>
      <c r="AT380" s="229" t="s">
        <v>142</v>
      </c>
      <c r="AU380" s="229" t="s">
        <v>91</v>
      </c>
      <c r="AV380" s="14" t="s">
        <v>91</v>
      </c>
      <c r="AW380" s="14" t="s">
        <v>36</v>
      </c>
      <c r="AX380" s="14" t="s">
        <v>81</v>
      </c>
      <c r="AY380" s="229" t="s">
        <v>130</v>
      </c>
    </row>
    <row r="381" spans="1:65" s="13" customFormat="1" ht="11.25">
      <c r="B381" s="209"/>
      <c r="C381" s="210"/>
      <c r="D381" s="202" t="s">
        <v>142</v>
      </c>
      <c r="E381" s="211" t="s">
        <v>1</v>
      </c>
      <c r="F381" s="212" t="s">
        <v>501</v>
      </c>
      <c r="G381" s="210"/>
      <c r="H381" s="211" t="s">
        <v>1</v>
      </c>
      <c r="I381" s="213"/>
      <c r="J381" s="210"/>
      <c r="K381" s="210"/>
      <c r="L381" s="214"/>
      <c r="M381" s="215"/>
      <c r="N381" s="216"/>
      <c r="O381" s="216"/>
      <c r="P381" s="216"/>
      <c r="Q381" s="216"/>
      <c r="R381" s="216"/>
      <c r="S381" s="216"/>
      <c r="T381" s="217"/>
      <c r="AT381" s="218" t="s">
        <v>142</v>
      </c>
      <c r="AU381" s="218" t="s">
        <v>91</v>
      </c>
      <c r="AV381" s="13" t="s">
        <v>89</v>
      </c>
      <c r="AW381" s="13" t="s">
        <v>36</v>
      </c>
      <c r="AX381" s="13" t="s">
        <v>81</v>
      </c>
      <c r="AY381" s="218" t="s">
        <v>130</v>
      </c>
    </row>
    <row r="382" spans="1:65" s="14" customFormat="1" ht="11.25">
      <c r="B382" s="219"/>
      <c r="C382" s="220"/>
      <c r="D382" s="202" t="s">
        <v>142</v>
      </c>
      <c r="E382" s="221" t="s">
        <v>1</v>
      </c>
      <c r="F382" s="222" t="s">
        <v>502</v>
      </c>
      <c r="G382" s="220"/>
      <c r="H382" s="223">
        <v>33.215000000000003</v>
      </c>
      <c r="I382" s="224"/>
      <c r="J382" s="220"/>
      <c r="K382" s="220"/>
      <c r="L382" s="225"/>
      <c r="M382" s="226"/>
      <c r="N382" s="227"/>
      <c r="O382" s="227"/>
      <c r="P382" s="227"/>
      <c r="Q382" s="227"/>
      <c r="R382" s="227"/>
      <c r="S382" s="227"/>
      <c r="T382" s="228"/>
      <c r="AT382" s="229" t="s">
        <v>142</v>
      </c>
      <c r="AU382" s="229" t="s">
        <v>91</v>
      </c>
      <c r="AV382" s="14" t="s">
        <v>91</v>
      </c>
      <c r="AW382" s="14" t="s">
        <v>36</v>
      </c>
      <c r="AX382" s="14" t="s">
        <v>81</v>
      </c>
      <c r="AY382" s="229" t="s">
        <v>130</v>
      </c>
    </row>
    <row r="383" spans="1:65" s="13" customFormat="1" ht="11.25">
      <c r="B383" s="209"/>
      <c r="C383" s="210"/>
      <c r="D383" s="202" t="s">
        <v>142</v>
      </c>
      <c r="E383" s="211" t="s">
        <v>1</v>
      </c>
      <c r="F383" s="212" t="s">
        <v>503</v>
      </c>
      <c r="G383" s="210"/>
      <c r="H383" s="211" t="s">
        <v>1</v>
      </c>
      <c r="I383" s="213"/>
      <c r="J383" s="210"/>
      <c r="K383" s="210"/>
      <c r="L383" s="214"/>
      <c r="M383" s="215"/>
      <c r="N383" s="216"/>
      <c r="O383" s="216"/>
      <c r="P383" s="216"/>
      <c r="Q383" s="216"/>
      <c r="R383" s="216"/>
      <c r="S383" s="216"/>
      <c r="T383" s="217"/>
      <c r="AT383" s="218" t="s">
        <v>142</v>
      </c>
      <c r="AU383" s="218" t="s">
        <v>91</v>
      </c>
      <c r="AV383" s="13" t="s">
        <v>89</v>
      </c>
      <c r="AW383" s="13" t="s">
        <v>36</v>
      </c>
      <c r="AX383" s="13" t="s">
        <v>81</v>
      </c>
      <c r="AY383" s="218" t="s">
        <v>130</v>
      </c>
    </row>
    <row r="384" spans="1:65" s="14" customFormat="1" ht="11.25">
      <c r="B384" s="219"/>
      <c r="C384" s="220"/>
      <c r="D384" s="202" t="s">
        <v>142</v>
      </c>
      <c r="E384" s="221" t="s">
        <v>1</v>
      </c>
      <c r="F384" s="222" t="s">
        <v>504</v>
      </c>
      <c r="G384" s="220"/>
      <c r="H384" s="223">
        <v>32</v>
      </c>
      <c r="I384" s="224"/>
      <c r="J384" s="220"/>
      <c r="K384" s="220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142</v>
      </c>
      <c r="AU384" s="229" t="s">
        <v>91</v>
      </c>
      <c r="AV384" s="14" t="s">
        <v>91</v>
      </c>
      <c r="AW384" s="14" t="s">
        <v>36</v>
      </c>
      <c r="AX384" s="14" t="s">
        <v>81</v>
      </c>
      <c r="AY384" s="229" t="s">
        <v>130</v>
      </c>
    </row>
    <row r="385" spans="1:65" s="13" customFormat="1" ht="11.25">
      <c r="B385" s="209"/>
      <c r="C385" s="210"/>
      <c r="D385" s="202" t="s">
        <v>142</v>
      </c>
      <c r="E385" s="211" t="s">
        <v>1</v>
      </c>
      <c r="F385" s="212" t="s">
        <v>505</v>
      </c>
      <c r="G385" s="210"/>
      <c r="H385" s="211" t="s">
        <v>1</v>
      </c>
      <c r="I385" s="213"/>
      <c r="J385" s="210"/>
      <c r="K385" s="210"/>
      <c r="L385" s="214"/>
      <c r="M385" s="215"/>
      <c r="N385" s="216"/>
      <c r="O385" s="216"/>
      <c r="P385" s="216"/>
      <c r="Q385" s="216"/>
      <c r="R385" s="216"/>
      <c r="S385" s="216"/>
      <c r="T385" s="217"/>
      <c r="AT385" s="218" t="s">
        <v>142</v>
      </c>
      <c r="AU385" s="218" t="s">
        <v>91</v>
      </c>
      <c r="AV385" s="13" t="s">
        <v>89</v>
      </c>
      <c r="AW385" s="13" t="s">
        <v>36</v>
      </c>
      <c r="AX385" s="13" t="s">
        <v>81</v>
      </c>
      <c r="AY385" s="218" t="s">
        <v>130</v>
      </c>
    </row>
    <row r="386" spans="1:65" s="14" customFormat="1" ht="11.25">
      <c r="B386" s="219"/>
      <c r="C386" s="220"/>
      <c r="D386" s="202" t="s">
        <v>142</v>
      </c>
      <c r="E386" s="221" t="s">
        <v>1</v>
      </c>
      <c r="F386" s="222" t="s">
        <v>81</v>
      </c>
      <c r="G386" s="220"/>
      <c r="H386" s="223">
        <v>0</v>
      </c>
      <c r="I386" s="224"/>
      <c r="J386" s="220"/>
      <c r="K386" s="220"/>
      <c r="L386" s="225"/>
      <c r="M386" s="226"/>
      <c r="N386" s="227"/>
      <c r="O386" s="227"/>
      <c r="P386" s="227"/>
      <c r="Q386" s="227"/>
      <c r="R386" s="227"/>
      <c r="S386" s="227"/>
      <c r="T386" s="228"/>
      <c r="AT386" s="229" t="s">
        <v>142</v>
      </c>
      <c r="AU386" s="229" t="s">
        <v>91</v>
      </c>
      <c r="AV386" s="14" t="s">
        <v>91</v>
      </c>
      <c r="AW386" s="14" t="s">
        <v>36</v>
      </c>
      <c r="AX386" s="14" t="s">
        <v>81</v>
      </c>
      <c r="AY386" s="229" t="s">
        <v>130</v>
      </c>
    </row>
    <row r="387" spans="1:65" s="13" customFormat="1" ht="11.25">
      <c r="B387" s="209"/>
      <c r="C387" s="210"/>
      <c r="D387" s="202" t="s">
        <v>142</v>
      </c>
      <c r="E387" s="211" t="s">
        <v>1</v>
      </c>
      <c r="F387" s="212" t="s">
        <v>506</v>
      </c>
      <c r="G387" s="210"/>
      <c r="H387" s="211" t="s">
        <v>1</v>
      </c>
      <c r="I387" s="213"/>
      <c r="J387" s="210"/>
      <c r="K387" s="210"/>
      <c r="L387" s="214"/>
      <c r="M387" s="215"/>
      <c r="N387" s="216"/>
      <c r="O387" s="216"/>
      <c r="P387" s="216"/>
      <c r="Q387" s="216"/>
      <c r="R387" s="216"/>
      <c r="S387" s="216"/>
      <c r="T387" s="217"/>
      <c r="AT387" s="218" t="s">
        <v>142</v>
      </c>
      <c r="AU387" s="218" t="s">
        <v>91</v>
      </c>
      <c r="AV387" s="13" t="s">
        <v>89</v>
      </c>
      <c r="AW387" s="13" t="s">
        <v>36</v>
      </c>
      <c r="AX387" s="13" t="s">
        <v>81</v>
      </c>
      <c r="AY387" s="218" t="s">
        <v>130</v>
      </c>
    </row>
    <row r="388" spans="1:65" s="14" customFormat="1" ht="11.25">
      <c r="B388" s="219"/>
      <c r="C388" s="220"/>
      <c r="D388" s="202" t="s">
        <v>142</v>
      </c>
      <c r="E388" s="221" t="s">
        <v>1</v>
      </c>
      <c r="F388" s="222" t="s">
        <v>507</v>
      </c>
      <c r="G388" s="220"/>
      <c r="H388" s="223">
        <v>18.149999999999999</v>
      </c>
      <c r="I388" s="224"/>
      <c r="J388" s="220"/>
      <c r="K388" s="220"/>
      <c r="L388" s="225"/>
      <c r="M388" s="226"/>
      <c r="N388" s="227"/>
      <c r="O388" s="227"/>
      <c r="P388" s="227"/>
      <c r="Q388" s="227"/>
      <c r="R388" s="227"/>
      <c r="S388" s="227"/>
      <c r="T388" s="228"/>
      <c r="AT388" s="229" t="s">
        <v>142</v>
      </c>
      <c r="AU388" s="229" t="s">
        <v>91</v>
      </c>
      <c r="AV388" s="14" t="s">
        <v>91</v>
      </c>
      <c r="AW388" s="14" t="s">
        <v>36</v>
      </c>
      <c r="AX388" s="14" t="s">
        <v>81</v>
      </c>
      <c r="AY388" s="229" t="s">
        <v>130</v>
      </c>
    </row>
    <row r="389" spans="1:65" s="15" customFormat="1" ht="11.25">
      <c r="B389" s="230"/>
      <c r="C389" s="231"/>
      <c r="D389" s="202" t="s">
        <v>142</v>
      </c>
      <c r="E389" s="232" t="s">
        <v>1</v>
      </c>
      <c r="F389" s="233" t="s">
        <v>145</v>
      </c>
      <c r="G389" s="231"/>
      <c r="H389" s="234">
        <v>143.30500000000001</v>
      </c>
      <c r="I389" s="235"/>
      <c r="J389" s="231"/>
      <c r="K389" s="231"/>
      <c r="L389" s="236"/>
      <c r="M389" s="237"/>
      <c r="N389" s="238"/>
      <c r="O389" s="238"/>
      <c r="P389" s="238"/>
      <c r="Q389" s="238"/>
      <c r="R389" s="238"/>
      <c r="S389" s="238"/>
      <c r="T389" s="239"/>
      <c r="AT389" s="240" t="s">
        <v>142</v>
      </c>
      <c r="AU389" s="240" t="s">
        <v>91</v>
      </c>
      <c r="AV389" s="15" t="s">
        <v>136</v>
      </c>
      <c r="AW389" s="15" t="s">
        <v>36</v>
      </c>
      <c r="AX389" s="15" t="s">
        <v>89</v>
      </c>
      <c r="AY389" s="240" t="s">
        <v>130</v>
      </c>
    </row>
    <row r="390" spans="1:65" s="2" customFormat="1" ht="16.5" customHeight="1">
      <c r="A390" s="34"/>
      <c r="B390" s="35"/>
      <c r="C390" s="188" t="s">
        <v>389</v>
      </c>
      <c r="D390" s="188" t="s">
        <v>132</v>
      </c>
      <c r="E390" s="189" t="s">
        <v>592</v>
      </c>
      <c r="F390" s="190" t="s">
        <v>593</v>
      </c>
      <c r="G390" s="191" t="s">
        <v>135</v>
      </c>
      <c r="H390" s="192">
        <v>143.30500000000001</v>
      </c>
      <c r="I390" s="193"/>
      <c r="J390" s="194">
        <f>ROUND(I390*H390,2)</f>
        <v>0</v>
      </c>
      <c r="K390" s="195"/>
      <c r="L390" s="39"/>
      <c r="M390" s="196" t="s">
        <v>1</v>
      </c>
      <c r="N390" s="197" t="s">
        <v>46</v>
      </c>
      <c r="O390" s="72"/>
      <c r="P390" s="198">
        <f>O390*H390</f>
        <v>0</v>
      </c>
      <c r="Q390" s="198">
        <v>0</v>
      </c>
      <c r="R390" s="198">
        <f>Q390*H390</f>
        <v>0</v>
      </c>
      <c r="S390" s="198">
        <v>0</v>
      </c>
      <c r="T390" s="199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200" t="s">
        <v>136</v>
      </c>
      <c r="AT390" s="200" t="s">
        <v>132</v>
      </c>
      <c r="AU390" s="200" t="s">
        <v>91</v>
      </c>
      <c r="AY390" s="17" t="s">
        <v>130</v>
      </c>
      <c r="BE390" s="201">
        <f>IF(N390="základní",J390,0)</f>
        <v>0</v>
      </c>
      <c r="BF390" s="201">
        <f>IF(N390="snížená",J390,0)</f>
        <v>0</v>
      </c>
      <c r="BG390" s="201">
        <f>IF(N390="zákl. přenesená",J390,0)</f>
        <v>0</v>
      </c>
      <c r="BH390" s="201">
        <f>IF(N390="sníž. přenesená",J390,0)</f>
        <v>0</v>
      </c>
      <c r="BI390" s="201">
        <f>IF(N390="nulová",J390,0)</f>
        <v>0</v>
      </c>
      <c r="BJ390" s="17" t="s">
        <v>89</v>
      </c>
      <c r="BK390" s="201">
        <f>ROUND(I390*H390,2)</f>
        <v>0</v>
      </c>
      <c r="BL390" s="17" t="s">
        <v>136</v>
      </c>
      <c r="BM390" s="200" t="s">
        <v>594</v>
      </c>
    </row>
    <row r="391" spans="1:65" s="2" customFormat="1" ht="11.25">
      <c r="A391" s="34"/>
      <c r="B391" s="35"/>
      <c r="C391" s="36"/>
      <c r="D391" s="202" t="s">
        <v>138</v>
      </c>
      <c r="E391" s="36"/>
      <c r="F391" s="203" t="s">
        <v>595</v>
      </c>
      <c r="G391" s="36"/>
      <c r="H391" s="36"/>
      <c r="I391" s="204"/>
      <c r="J391" s="36"/>
      <c r="K391" s="36"/>
      <c r="L391" s="39"/>
      <c r="M391" s="205"/>
      <c r="N391" s="206"/>
      <c r="O391" s="72"/>
      <c r="P391" s="72"/>
      <c r="Q391" s="72"/>
      <c r="R391" s="72"/>
      <c r="S391" s="72"/>
      <c r="T391" s="73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7" t="s">
        <v>138</v>
      </c>
      <c r="AU391" s="17" t="s">
        <v>91</v>
      </c>
    </row>
    <row r="392" spans="1:65" s="2" customFormat="1" ht="11.25">
      <c r="A392" s="34"/>
      <c r="B392" s="35"/>
      <c r="C392" s="36"/>
      <c r="D392" s="207" t="s">
        <v>140</v>
      </c>
      <c r="E392" s="36"/>
      <c r="F392" s="208" t="s">
        <v>596</v>
      </c>
      <c r="G392" s="36"/>
      <c r="H392" s="36"/>
      <c r="I392" s="204"/>
      <c r="J392" s="36"/>
      <c r="K392" s="36"/>
      <c r="L392" s="39"/>
      <c r="M392" s="205"/>
      <c r="N392" s="206"/>
      <c r="O392" s="72"/>
      <c r="P392" s="72"/>
      <c r="Q392" s="72"/>
      <c r="R392" s="72"/>
      <c r="S392" s="72"/>
      <c r="T392" s="73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140</v>
      </c>
      <c r="AU392" s="17" t="s">
        <v>91</v>
      </c>
    </row>
    <row r="393" spans="1:65" s="14" customFormat="1" ht="11.25">
      <c r="B393" s="219"/>
      <c r="C393" s="220"/>
      <c r="D393" s="202" t="s">
        <v>142</v>
      </c>
      <c r="E393" s="221" t="s">
        <v>1</v>
      </c>
      <c r="F393" s="222" t="s">
        <v>597</v>
      </c>
      <c r="G393" s="220"/>
      <c r="H393" s="223">
        <v>143.30500000000001</v>
      </c>
      <c r="I393" s="224"/>
      <c r="J393" s="220"/>
      <c r="K393" s="220"/>
      <c r="L393" s="225"/>
      <c r="M393" s="226"/>
      <c r="N393" s="227"/>
      <c r="O393" s="227"/>
      <c r="P393" s="227"/>
      <c r="Q393" s="227"/>
      <c r="R393" s="227"/>
      <c r="S393" s="227"/>
      <c r="T393" s="228"/>
      <c r="AT393" s="229" t="s">
        <v>142</v>
      </c>
      <c r="AU393" s="229" t="s">
        <v>91</v>
      </c>
      <c r="AV393" s="14" t="s">
        <v>91</v>
      </c>
      <c r="AW393" s="14" t="s">
        <v>36</v>
      </c>
      <c r="AX393" s="14" t="s">
        <v>89</v>
      </c>
      <c r="AY393" s="229" t="s">
        <v>130</v>
      </c>
    </row>
    <row r="394" spans="1:65" s="2" customFormat="1" ht="16.5" customHeight="1">
      <c r="A394" s="34"/>
      <c r="B394" s="35"/>
      <c r="C394" s="241" t="s">
        <v>265</v>
      </c>
      <c r="D394" s="241" t="s">
        <v>160</v>
      </c>
      <c r="E394" s="242" t="s">
        <v>598</v>
      </c>
      <c r="F394" s="243" t="s">
        <v>599</v>
      </c>
      <c r="G394" s="244" t="s">
        <v>241</v>
      </c>
      <c r="H394" s="245">
        <v>3.5830000000000002</v>
      </c>
      <c r="I394" s="246"/>
      <c r="J394" s="247">
        <f>ROUND(I394*H394,2)</f>
        <v>0</v>
      </c>
      <c r="K394" s="248"/>
      <c r="L394" s="249"/>
      <c r="M394" s="250" t="s">
        <v>1</v>
      </c>
      <c r="N394" s="251" t="s">
        <v>46</v>
      </c>
      <c r="O394" s="72"/>
      <c r="P394" s="198">
        <f>O394*H394</f>
        <v>0</v>
      </c>
      <c r="Q394" s="198">
        <v>1E-3</v>
      </c>
      <c r="R394" s="198">
        <f>Q394*H394</f>
        <v>3.5830000000000002E-3</v>
      </c>
      <c r="S394" s="198">
        <v>0</v>
      </c>
      <c r="T394" s="199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200" t="s">
        <v>163</v>
      </c>
      <c r="AT394" s="200" t="s">
        <v>160</v>
      </c>
      <c r="AU394" s="200" t="s">
        <v>91</v>
      </c>
      <c r="AY394" s="17" t="s">
        <v>130</v>
      </c>
      <c r="BE394" s="201">
        <f>IF(N394="základní",J394,0)</f>
        <v>0</v>
      </c>
      <c r="BF394" s="201">
        <f>IF(N394="snížená",J394,0)</f>
        <v>0</v>
      </c>
      <c r="BG394" s="201">
        <f>IF(N394="zákl. přenesená",J394,0)</f>
        <v>0</v>
      </c>
      <c r="BH394" s="201">
        <f>IF(N394="sníž. přenesená",J394,0)</f>
        <v>0</v>
      </c>
      <c r="BI394" s="201">
        <f>IF(N394="nulová",J394,0)</f>
        <v>0</v>
      </c>
      <c r="BJ394" s="17" t="s">
        <v>89</v>
      </c>
      <c r="BK394" s="201">
        <f>ROUND(I394*H394,2)</f>
        <v>0</v>
      </c>
      <c r="BL394" s="17" t="s">
        <v>136</v>
      </c>
      <c r="BM394" s="200" t="s">
        <v>600</v>
      </c>
    </row>
    <row r="395" spans="1:65" s="2" customFormat="1" ht="11.25">
      <c r="A395" s="34"/>
      <c r="B395" s="35"/>
      <c r="C395" s="36"/>
      <c r="D395" s="202" t="s">
        <v>138</v>
      </c>
      <c r="E395" s="36"/>
      <c r="F395" s="203" t="s">
        <v>599</v>
      </c>
      <c r="G395" s="36"/>
      <c r="H395" s="36"/>
      <c r="I395" s="204"/>
      <c r="J395" s="36"/>
      <c r="K395" s="36"/>
      <c r="L395" s="39"/>
      <c r="M395" s="205"/>
      <c r="N395" s="206"/>
      <c r="O395" s="72"/>
      <c r="P395" s="72"/>
      <c r="Q395" s="72"/>
      <c r="R395" s="72"/>
      <c r="S395" s="72"/>
      <c r="T395" s="73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7" t="s">
        <v>138</v>
      </c>
      <c r="AU395" s="17" t="s">
        <v>91</v>
      </c>
    </row>
    <row r="396" spans="1:65" s="14" customFormat="1" ht="11.25">
      <c r="B396" s="219"/>
      <c r="C396" s="220"/>
      <c r="D396" s="202" t="s">
        <v>142</v>
      </c>
      <c r="E396" s="220"/>
      <c r="F396" s="222" t="s">
        <v>601</v>
      </c>
      <c r="G396" s="220"/>
      <c r="H396" s="223">
        <v>3.5830000000000002</v>
      </c>
      <c r="I396" s="224"/>
      <c r="J396" s="220"/>
      <c r="K396" s="220"/>
      <c r="L396" s="225"/>
      <c r="M396" s="226"/>
      <c r="N396" s="227"/>
      <c r="O396" s="227"/>
      <c r="P396" s="227"/>
      <c r="Q396" s="227"/>
      <c r="R396" s="227"/>
      <c r="S396" s="227"/>
      <c r="T396" s="228"/>
      <c r="AT396" s="229" t="s">
        <v>142</v>
      </c>
      <c r="AU396" s="229" t="s">
        <v>91</v>
      </c>
      <c r="AV396" s="14" t="s">
        <v>91</v>
      </c>
      <c r="AW396" s="14" t="s">
        <v>4</v>
      </c>
      <c r="AX396" s="14" t="s">
        <v>89</v>
      </c>
      <c r="AY396" s="229" t="s">
        <v>130</v>
      </c>
    </row>
    <row r="397" spans="1:65" s="2" customFormat="1" ht="21.75" customHeight="1">
      <c r="A397" s="34"/>
      <c r="B397" s="35"/>
      <c r="C397" s="188" t="s">
        <v>402</v>
      </c>
      <c r="D397" s="188" t="s">
        <v>132</v>
      </c>
      <c r="E397" s="189" t="s">
        <v>245</v>
      </c>
      <c r="F397" s="190" t="s">
        <v>246</v>
      </c>
      <c r="G397" s="191" t="s">
        <v>135</v>
      </c>
      <c r="H397" s="192">
        <v>143.30500000000001</v>
      </c>
      <c r="I397" s="193"/>
      <c r="J397" s="194">
        <f>ROUND(I397*H397,2)</f>
        <v>0</v>
      </c>
      <c r="K397" s="195"/>
      <c r="L397" s="39"/>
      <c r="M397" s="196" t="s">
        <v>1</v>
      </c>
      <c r="N397" s="197" t="s">
        <v>46</v>
      </c>
      <c r="O397" s="72"/>
      <c r="P397" s="198">
        <f>O397*H397</f>
        <v>0</v>
      </c>
      <c r="Q397" s="198">
        <v>0</v>
      </c>
      <c r="R397" s="198">
        <f>Q397*H397</f>
        <v>0</v>
      </c>
      <c r="S397" s="198">
        <v>0</v>
      </c>
      <c r="T397" s="199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200" t="s">
        <v>136</v>
      </c>
      <c r="AT397" s="200" t="s">
        <v>132</v>
      </c>
      <c r="AU397" s="200" t="s">
        <v>91</v>
      </c>
      <c r="AY397" s="17" t="s">
        <v>130</v>
      </c>
      <c r="BE397" s="201">
        <f>IF(N397="základní",J397,0)</f>
        <v>0</v>
      </c>
      <c r="BF397" s="201">
        <f>IF(N397="snížená",J397,0)</f>
        <v>0</v>
      </c>
      <c r="BG397" s="201">
        <f>IF(N397="zákl. přenesená",J397,0)</f>
        <v>0</v>
      </c>
      <c r="BH397" s="201">
        <f>IF(N397="sníž. přenesená",J397,0)</f>
        <v>0</v>
      </c>
      <c r="BI397" s="201">
        <f>IF(N397="nulová",J397,0)</f>
        <v>0</v>
      </c>
      <c r="BJ397" s="17" t="s">
        <v>89</v>
      </c>
      <c r="BK397" s="201">
        <f>ROUND(I397*H397,2)</f>
        <v>0</v>
      </c>
      <c r="BL397" s="17" t="s">
        <v>136</v>
      </c>
      <c r="BM397" s="200" t="s">
        <v>602</v>
      </c>
    </row>
    <row r="398" spans="1:65" s="2" customFormat="1" ht="11.25">
      <c r="A398" s="34"/>
      <c r="B398" s="35"/>
      <c r="C398" s="36"/>
      <c r="D398" s="202" t="s">
        <v>138</v>
      </c>
      <c r="E398" s="36"/>
      <c r="F398" s="203" t="s">
        <v>248</v>
      </c>
      <c r="G398" s="36"/>
      <c r="H398" s="36"/>
      <c r="I398" s="204"/>
      <c r="J398" s="36"/>
      <c r="K398" s="36"/>
      <c r="L398" s="39"/>
      <c r="M398" s="205"/>
      <c r="N398" s="206"/>
      <c r="O398" s="72"/>
      <c r="P398" s="72"/>
      <c r="Q398" s="72"/>
      <c r="R398" s="72"/>
      <c r="S398" s="72"/>
      <c r="T398" s="73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138</v>
      </c>
      <c r="AU398" s="17" t="s">
        <v>91</v>
      </c>
    </row>
    <row r="399" spans="1:65" s="2" customFormat="1" ht="11.25">
      <c r="A399" s="34"/>
      <c r="B399" s="35"/>
      <c r="C399" s="36"/>
      <c r="D399" s="207" t="s">
        <v>140</v>
      </c>
      <c r="E399" s="36"/>
      <c r="F399" s="208" t="s">
        <v>249</v>
      </c>
      <c r="G399" s="36"/>
      <c r="H399" s="36"/>
      <c r="I399" s="204"/>
      <c r="J399" s="36"/>
      <c r="K399" s="36"/>
      <c r="L399" s="39"/>
      <c r="M399" s="205"/>
      <c r="N399" s="206"/>
      <c r="O399" s="72"/>
      <c r="P399" s="72"/>
      <c r="Q399" s="72"/>
      <c r="R399" s="72"/>
      <c r="S399" s="72"/>
      <c r="T399" s="73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7" t="s">
        <v>140</v>
      </c>
      <c r="AU399" s="17" t="s">
        <v>91</v>
      </c>
    </row>
    <row r="400" spans="1:65" s="13" customFormat="1" ht="11.25">
      <c r="B400" s="209"/>
      <c r="C400" s="210"/>
      <c r="D400" s="202" t="s">
        <v>142</v>
      </c>
      <c r="E400" s="211" t="s">
        <v>1</v>
      </c>
      <c r="F400" s="212" t="s">
        <v>603</v>
      </c>
      <c r="G400" s="210"/>
      <c r="H400" s="211" t="s">
        <v>1</v>
      </c>
      <c r="I400" s="213"/>
      <c r="J400" s="210"/>
      <c r="K400" s="210"/>
      <c r="L400" s="214"/>
      <c r="M400" s="215"/>
      <c r="N400" s="216"/>
      <c r="O400" s="216"/>
      <c r="P400" s="216"/>
      <c r="Q400" s="216"/>
      <c r="R400" s="216"/>
      <c r="S400" s="216"/>
      <c r="T400" s="217"/>
      <c r="AT400" s="218" t="s">
        <v>142</v>
      </c>
      <c r="AU400" s="218" t="s">
        <v>91</v>
      </c>
      <c r="AV400" s="13" t="s">
        <v>89</v>
      </c>
      <c r="AW400" s="13" t="s">
        <v>36</v>
      </c>
      <c r="AX400" s="13" t="s">
        <v>81</v>
      </c>
      <c r="AY400" s="218" t="s">
        <v>130</v>
      </c>
    </row>
    <row r="401" spans="1:65" s="14" customFormat="1" ht="11.25">
      <c r="B401" s="219"/>
      <c r="C401" s="220"/>
      <c r="D401" s="202" t="s">
        <v>142</v>
      </c>
      <c r="E401" s="221" t="s">
        <v>1</v>
      </c>
      <c r="F401" s="222" t="s">
        <v>597</v>
      </c>
      <c r="G401" s="220"/>
      <c r="H401" s="223">
        <v>143.30500000000001</v>
      </c>
      <c r="I401" s="224"/>
      <c r="J401" s="220"/>
      <c r="K401" s="220"/>
      <c r="L401" s="225"/>
      <c r="M401" s="226"/>
      <c r="N401" s="227"/>
      <c r="O401" s="227"/>
      <c r="P401" s="227"/>
      <c r="Q401" s="227"/>
      <c r="R401" s="227"/>
      <c r="S401" s="227"/>
      <c r="T401" s="228"/>
      <c r="AT401" s="229" t="s">
        <v>142</v>
      </c>
      <c r="AU401" s="229" t="s">
        <v>91</v>
      </c>
      <c r="AV401" s="14" t="s">
        <v>91</v>
      </c>
      <c r="AW401" s="14" t="s">
        <v>36</v>
      </c>
      <c r="AX401" s="14" t="s">
        <v>81</v>
      </c>
      <c r="AY401" s="229" t="s">
        <v>130</v>
      </c>
    </row>
    <row r="402" spans="1:65" s="15" customFormat="1" ht="11.25">
      <c r="B402" s="230"/>
      <c r="C402" s="231"/>
      <c r="D402" s="202" t="s">
        <v>142</v>
      </c>
      <c r="E402" s="232" t="s">
        <v>1</v>
      </c>
      <c r="F402" s="233" t="s">
        <v>145</v>
      </c>
      <c r="G402" s="231"/>
      <c r="H402" s="234">
        <v>143.30500000000001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AT402" s="240" t="s">
        <v>142</v>
      </c>
      <c r="AU402" s="240" t="s">
        <v>91</v>
      </c>
      <c r="AV402" s="15" t="s">
        <v>136</v>
      </c>
      <c r="AW402" s="15" t="s">
        <v>36</v>
      </c>
      <c r="AX402" s="15" t="s">
        <v>89</v>
      </c>
      <c r="AY402" s="240" t="s">
        <v>130</v>
      </c>
    </row>
    <row r="403" spans="1:65" s="2" customFormat="1" ht="16.5" customHeight="1">
      <c r="A403" s="34"/>
      <c r="B403" s="35"/>
      <c r="C403" s="241" t="s">
        <v>270</v>
      </c>
      <c r="D403" s="241" t="s">
        <v>160</v>
      </c>
      <c r="E403" s="242" t="s">
        <v>251</v>
      </c>
      <c r="F403" s="243" t="s">
        <v>252</v>
      </c>
      <c r="G403" s="244" t="s">
        <v>148</v>
      </c>
      <c r="H403" s="245">
        <v>8.3119999999999994</v>
      </c>
      <c r="I403" s="246"/>
      <c r="J403" s="247">
        <f>ROUND(I403*H403,2)</f>
        <v>0</v>
      </c>
      <c r="K403" s="248"/>
      <c r="L403" s="249"/>
      <c r="M403" s="250" t="s">
        <v>1</v>
      </c>
      <c r="N403" s="251" t="s">
        <v>46</v>
      </c>
      <c r="O403" s="72"/>
      <c r="P403" s="198">
        <f>O403*H403</f>
        <v>0</v>
      </c>
      <c r="Q403" s="198">
        <v>0.21</v>
      </c>
      <c r="R403" s="198">
        <f>Q403*H403</f>
        <v>1.7455199999999997</v>
      </c>
      <c r="S403" s="198">
        <v>0</v>
      </c>
      <c r="T403" s="199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00" t="s">
        <v>163</v>
      </c>
      <c r="AT403" s="200" t="s">
        <v>160</v>
      </c>
      <c r="AU403" s="200" t="s">
        <v>91</v>
      </c>
      <c r="AY403" s="17" t="s">
        <v>130</v>
      </c>
      <c r="BE403" s="201">
        <f>IF(N403="základní",J403,0)</f>
        <v>0</v>
      </c>
      <c r="BF403" s="201">
        <f>IF(N403="snížená",J403,0)</f>
        <v>0</v>
      </c>
      <c r="BG403" s="201">
        <f>IF(N403="zákl. přenesená",J403,0)</f>
        <v>0</v>
      </c>
      <c r="BH403" s="201">
        <f>IF(N403="sníž. přenesená",J403,0)</f>
        <v>0</v>
      </c>
      <c r="BI403" s="201">
        <f>IF(N403="nulová",J403,0)</f>
        <v>0</v>
      </c>
      <c r="BJ403" s="17" t="s">
        <v>89</v>
      </c>
      <c r="BK403" s="201">
        <f>ROUND(I403*H403,2)</f>
        <v>0</v>
      </c>
      <c r="BL403" s="17" t="s">
        <v>136</v>
      </c>
      <c r="BM403" s="200" t="s">
        <v>604</v>
      </c>
    </row>
    <row r="404" spans="1:65" s="2" customFormat="1" ht="11.25">
      <c r="A404" s="34"/>
      <c r="B404" s="35"/>
      <c r="C404" s="36"/>
      <c r="D404" s="202" t="s">
        <v>138</v>
      </c>
      <c r="E404" s="36"/>
      <c r="F404" s="203" t="s">
        <v>252</v>
      </c>
      <c r="G404" s="36"/>
      <c r="H404" s="36"/>
      <c r="I404" s="204"/>
      <c r="J404" s="36"/>
      <c r="K404" s="36"/>
      <c r="L404" s="39"/>
      <c r="M404" s="205"/>
      <c r="N404" s="206"/>
      <c r="O404" s="72"/>
      <c r="P404" s="72"/>
      <c r="Q404" s="72"/>
      <c r="R404" s="72"/>
      <c r="S404" s="72"/>
      <c r="T404" s="73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138</v>
      </c>
      <c r="AU404" s="17" t="s">
        <v>91</v>
      </c>
    </row>
    <row r="405" spans="1:65" s="14" customFormat="1" ht="11.25">
      <c r="B405" s="219"/>
      <c r="C405" s="220"/>
      <c r="D405" s="202" t="s">
        <v>142</v>
      </c>
      <c r="E405" s="221" t="s">
        <v>1</v>
      </c>
      <c r="F405" s="222" t="s">
        <v>605</v>
      </c>
      <c r="G405" s="220"/>
      <c r="H405" s="223">
        <v>8.3119999999999994</v>
      </c>
      <c r="I405" s="224"/>
      <c r="J405" s="220"/>
      <c r="K405" s="220"/>
      <c r="L405" s="225"/>
      <c r="M405" s="226"/>
      <c r="N405" s="227"/>
      <c r="O405" s="227"/>
      <c r="P405" s="227"/>
      <c r="Q405" s="227"/>
      <c r="R405" s="227"/>
      <c r="S405" s="227"/>
      <c r="T405" s="228"/>
      <c r="AT405" s="229" t="s">
        <v>142</v>
      </c>
      <c r="AU405" s="229" t="s">
        <v>91</v>
      </c>
      <c r="AV405" s="14" t="s">
        <v>91</v>
      </c>
      <c r="AW405" s="14" t="s">
        <v>36</v>
      </c>
      <c r="AX405" s="14" t="s">
        <v>81</v>
      </c>
      <c r="AY405" s="229" t="s">
        <v>130</v>
      </c>
    </row>
    <row r="406" spans="1:65" s="15" customFormat="1" ht="11.25">
      <c r="B406" s="230"/>
      <c r="C406" s="231"/>
      <c r="D406" s="202" t="s">
        <v>142</v>
      </c>
      <c r="E406" s="232" t="s">
        <v>1</v>
      </c>
      <c r="F406" s="233" t="s">
        <v>145</v>
      </c>
      <c r="G406" s="231"/>
      <c r="H406" s="234">
        <v>8.3119999999999994</v>
      </c>
      <c r="I406" s="235"/>
      <c r="J406" s="231"/>
      <c r="K406" s="231"/>
      <c r="L406" s="236"/>
      <c r="M406" s="237"/>
      <c r="N406" s="238"/>
      <c r="O406" s="238"/>
      <c r="P406" s="238"/>
      <c r="Q406" s="238"/>
      <c r="R406" s="238"/>
      <c r="S406" s="238"/>
      <c r="T406" s="239"/>
      <c r="AT406" s="240" t="s">
        <v>142</v>
      </c>
      <c r="AU406" s="240" t="s">
        <v>91</v>
      </c>
      <c r="AV406" s="15" t="s">
        <v>136</v>
      </c>
      <c r="AW406" s="15" t="s">
        <v>36</v>
      </c>
      <c r="AX406" s="15" t="s">
        <v>89</v>
      </c>
      <c r="AY406" s="240" t="s">
        <v>130</v>
      </c>
    </row>
    <row r="407" spans="1:65" s="2" customFormat="1" ht="21.75" customHeight="1">
      <c r="A407" s="34"/>
      <c r="B407" s="35"/>
      <c r="C407" s="188" t="s">
        <v>606</v>
      </c>
      <c r="D407" s="188" t="s">
        <v>132</v>
      </c>
      <c r="E407" s="189" t="s">
        <v>256</v>
      </c>
      <c r="F407" s="190" t="s">
        <v>257</v>
      </c>
      <c r="G407" s="191" t="s">
        <v>258</v>
      </c>
      <c r="H407" s="192">
        <v>6</v>
      </c>
      <c r="I407" s="193"/>
      <c r="J407" s="194">
        <f>ROUND(I407*H407,2)</f>
        <v>0</v>
      </c>
      <c r="K407" s="195"/>
      <c r="L407" s="39"/>
      <c r="M407" s="196" t="s">
        <v>1</v>
      </c>
      <c r="N407" s="197" t="s">
        <v>46</v>
      </c>
      <c r="O407" s="72"/>
      <c r="P407" s="198">
        <f>O407*H407</f>
        <v>0</v>
      </c>
      <c r="Q407" s="198">
        <v>0</v>
      </c>
      <c r="R407" s="198">
        <f>Q407*H407</f>
        <v>0</v>
      </c>
      <c r="S407" s="198">
        <v>0</v>
      </c>
      <c r="T407" s="199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00" t="s">
        <v>136</v>
      </c>
      <c r="AT407" s="200" t="s">
        <v>132</v>
      </c>
      <c r="AU407" s="200" t="s">
        <v>91</v>
      </c>
      <c r="AY407" s="17" t="s">
        <v>130</v>
      </c>
      <c r="BE407" s="201">
        <f>IF(N407="základní",J407,0)</f>
        <v>0</v>
      </c>
      <c r="BF407" s="201">
        <f>IF(N407="snížená",J407,0)</f>
        <v>0</v>
      </c>
      <c r="BG407" s="201">
        <f>IF(N407="zákl. přenesená",J407,0)</f>
        <v>0</v>
      </c>
      <c r="BH407" s="201">
        <f>IF(N407="sníž. přenesená",J407,0)</f>
        <v>0</v>
      </c>
      <c r="BI407" s="201">
        <f>IF(N407="nulová",J407,0)</f>
        <v>0</v>
      </c>
      <c r="BJ407" s="17" t="s">
        <v>89</v>
      </c>
      <c r="BK407" s="201">
        <f>ROUND(I407*H407,2)</f>
        <v>0</v>
      </c>
      <c r="BL407" s="17" t="s">
        <v>136</v>
      </c>
      <c r="BM407" s="200" t="s">
        <v>607</v>
      </c>
    </row>
    <row r="408" spans="1:65" s="2" customFormat="1" ht="19.5">
      <c r="A408" s="34"/>
      <c r="B408" s="35"/>
      <c r="C408" s="36"/>
      <c r="D408" s="202" t="s">
        <v>138</v>
      </c>
      <c r="E408" s="36"/>
      <c r="F408" s="203" t="s">
        <v>608</v>
      </c>
      <c r="G408" s="36"/>
      <c r="H408" s="36"/>
      <c r="I408" s="204"/>
      <c r="J408" s="36"/>
      <c r="K408" s="36"/>
      <c r="L408" s="39"/>
      <c r="M408" s="205"/>
      <c r="N408" s="206"/>
      <c r="O408" s="72"/>
      <c r="P408" s="72"/>
      <c r="Q408" s="72"/>
      <c r="R408" s="72"/>
      <c r="S408" s="72"/>
      <c r="T408" s="73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7" t="s">
        <v>138</v>
      </c>
      <c r="AU408" s="17" t="s">
        <v>91</v>
      </c>
    </row>
    <row r="409" spans="1:65" s="2" customFormat="1" ht="11.25">
      <c r="A409" s="34"/>
      <c r="B409" s="35"/>
      <c r="C409" s="36"/>
      <c r="D409" s="207" t="s">
        <v>140</v>
      </c>
      <c r="E409" s="36"/>
      <c r="F409" s="208" t="s">
        <v>261</v>
      </c>
      <c r="G409" s="36"/>
      <c r="H409" s="36"/>
      <c r="I409" s="204"/>
      <c r="J409" s="36"/>
      <c r="K409" s="36"/>
      <c r="L409" s="39"/>
      <c r="M409" s="205"/>
      <c r="N409" s="206"/>
      <c r="O409" s="72"/>
      <c r="P409" s="72"/>
      <c r="Q409" s="72"/>
      <c r="R409" s="72"/>
      <c r="S409" s="72"/>
      <c r="T409" s="73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7" t="s">
        <v>140</v>
      </c>
      <c r="AU409" s="17" t="s">
        <v>91</v>
      </c>
    </row>
    <row r="410" spans="1:65" s="14" customFormat="1" ht="11.25">
      <c r="B410" s="219"/>
      <c r="C410" s="220"/>
      <c r="D410" s="202" t="s">
        <v>142</v>
      </c>
      <c r="E410" s="221" t="s">
        <v>1</v>
      </c>
      <c r="F410" s="222" t="s">
        <v>155</v>
      </c>
      <c r="G410" s="220"/>
      <c r="H410" s="223">
        <v>6</v>
      </c>
      <c r="I410" s="224"/>
      <c r="J410" s="220"/>
      <c r="K410" s="220"/>
      <c r="L410" s="225"/>
      <c r="M410" s="226"/>
      <c r="N410" s="227"/>
      <c r="O410" s="227"/>
      <c r="P410" s="227"/>
      <c r="Q410" s="227"/>
      <c r="R410" s="227"/>
      <c r="S410" s="227"/>
      <c r="T410" s="228"/>
      <c r="AT410" s="229" t="s">
        <v>142</v>
      </c>
      <c r="AU410" s="229" t="s">
        <v>91</v>
      </c>
      <c r="AV410" s="14" t="s">
        <v>91</v>
      </c>
      <c r="AW410" s="14" t="s">
        <v>36</v>
      </c>
      <c r="AX410" s="14" t="s">
        <v>81</v>
      </c>
      <c r="AY410" s="229" t="s">
        <v>130</v>
      </c>
    </row>
    <row r="411" spans="1:65" s="15" customFormat="1" ht="11.25">
      <c r="B411" s="230"/>
      <c r="C411" s="231"/>
      <c r="D411" s="202" t="s">
        <v>142</v>
      </c>
      <c r="E411" s="232" t="s">
        <v>1</v>
      </c>
      <c r="F411" s="233" t="s">
        <v>145</v>
      </c>
      <c r="G411" s="231"/>
      <c r="H411" s="234">
        <v>6</v>
      </c>
      <c r="I411" s="235"/>
      <c r="J411" s="231"/>
      <c r="K411" s="231"/>
      <c r="L411" s="236"/>
      <c r="M411" s="237"/>
      <c r="N411" s="238"/>
      <c r="O411" s="238"/>
      <c r="P411" s="238"/>
      <c r="Q411" s="238"/>
      <c r="R411" s="238"/>
      <c r="S411" s="238"/>
      <c r="T411" s="239"/>
      <c r="AT411" s="240" t="s">
        <v>142</v>
      </c>
      <c r="AU411" s="240" t="s">
        <v>91</v>
      </c>
      <c r="AV411" s="15" t="s">
        <v>136</v>
      </c>
      <c r="AW411" s="15" t="s">
        <v>36</v>
      </c>
      <c r="AX411" s="15" t="s">
        <v>89</v>
      </c>
      <c r="AY411" s="240" t="s">
        <v>130</v>
      </c>
    </row>
    <row r="412" spans="1:65" s="2" customFormat="1" ht="16.5" customHeight="1">
      <c r="A412" s="34"/>
      <c r="B412" s="35"/>
      <c r="C412" s="188" t="s">
        <v>275</v>
      </c>
      <c r="D412" s="188" t="s">
        <v>132</v>
      </c>
      <c r="E412" s="189" t="s">
        <v>263</v>
      </c>
      <c r="F412" s="190" t="s">
        <v>264</v>
      </c>
      <c r="G412" s="191" t="s">
        <v>258</v>
      </c>
      <c r="H412" s="192">
        <v>6</v>
      </c>
      <c r="I412" s="193"/>
      <c r="J412" s="194">
        <f>ROUND(I412*H412,2)</f>
        <v>0</v>
      </c>
      <c r="K412" s="195"/>
      <c r="L412" s="39"/>
      <c r="M412" s="196" t="s">
        <v>1</v>
      </c>
      <c r="N412" s="197" t="s">
        <v>46</v>
      </c>
      <c r="O412" s="72"/>
      <c r="P412" s="198">
        <f>O412*H412</f>
        <v>0</v>
      </c>
      <c r="Q412" s="198">
        <v>0</v>
      </c>
      <c r="R412" s="198">
        <f>Q412*H412</f>
        <v>0</v>
      </c>
      <c r="S412" s="198">
        <v>0</v>
      </c>
      <c r="T412" s="199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200" t="s">
        <v>136</v>
      </c>
      <c r="AT412" s="200" t="s">
        <v>132</v>
      </c>
      <c r="AU412" s="200" t="s">
        <v>91</v>
      </c>
      <c r="AY412" s="17" t="s">
        <v>130</v>
      </c>
      <c r="BE412" s="201">
        <f>IF(N412="základní",J412,0)</f>
        <v>0</v>
      </c>
      <c r="BF412" s="201">
        <f>IF(N412="snížená",J412,0)</f>
        <v>0</v>
      </c>
      <c r="BG412" s="201">
        <f>IF(N412="zákl. přenesená",J412,0)</f>
        <v>0</v>
      </c>
      <c r="BH412" s="201">
        <f>IF(N412="sníž. přenesená",J412,0)</f>
        <v>0</v>
      </c>
      <c r="BI412" s="201">
        <f>IF(N412="nulová",J412,0)</f>
        <v>0</v>
      </c>
      <c r="BJ412" s="17" t="s">
        <v>89</v>
      </c>
      <c r="BK412" s="201">
        <f>ROUND(I412*H412,2)</f>
        <v>0</v>
      </c>
      <c r="BL412" s="17" t="s">
        <v>136</v>
      </c>
      <c r="BM412" s="200" t="s">
        <v>609</v>
      </c>
    </row>
    <row r="413" spans="1:65" s="2" customFormat="1" ht="11.25">
      <c r="A413" s="34"/>
      <c r="B413" s="35"/>
      <c r="C413" s="36"/>
      <c r="D413" s="202" t="s">
        <v>138</v>
      </c>
      <c r="E413" s="36"/>
      <c r="F413" s="203" t="s">
        <v>610</v>
      </c>
      <c r="G413" s="36"/>
      <c r="H413" s="36"/>
      <c r="I413" s="204"/>
      <c r="J413" s="36"/>
      <c r="K413" s="36"/>
      <c r="L413" s="39"/>
      <c r="M413" s="205"/>
      <c r="N413" s="206"/>
      <c r="O413" s="72"/>
      <c r="P413" s="72"/>
      <c r="Q413" s="72"/>
      <c r="R413" s="72"/>
      <c r="S413" s="72"/>
      <c r="T413" s="73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7" t="s">
        <v>138</v>
      </c>
      <c r="AU413" s="17" t="s">
        <v>91</v>
      </c>
    </row>
    <row r="414" spans="1:65" s="2" customFormat="1" ht="11.25">
      <c r="A414" s="34"/>
      <c r="B414" s="35"/>
      <c r="C414" s="36"/>
      <c r="D414" s="207" t="s">
        <v>140</v>
      </c>
      <c r="E414" s="36"/>
      <c r="F414" s="208" t="s">
        <v>267</v>
      </c>
      <c r="G414" s="36"/>
      <c r="H414" s="36"/>
      <c r="I414" s="204"/>
      <c r="J414" s="36"/>
      <c r="K414" s="36"/>
      <c r="L414" s="39"/>
      <c r="M414" s="205"/>
      <c r="N414" s="206"/>
      <c r="O414" s="72"/>
      <c r="P414" s="72"/>
      <c r="Q414" s="72"/>
      <c r="R414" s="72"/>
      <c r="S414" s="72"/>
      <c r="T414" s="73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7" t="s">
        <v>140</v>
      </c>
      <c r="AU414" s="17" t="s">
        <v>91</v>
      </c>
    </row>
    <row r="415" spans="1:65" s="14" customFormat="1" ht="11.25">
      <c r="B415" s="219"/>
      <c r="C415" s="220"/>
      <c r="D415" s="202" t="s">
        <v>142</v>
      </c>
      <c r="E415" s="221" t="s">
        <v>1</v>
      </c>
      <c r="F415" s="222" t="s">
        <v>155</v>
      </c>
      <c r="G415" s="220"/>
      <c r="H415" s="223">
        <v>6</v>
      </c>
      <c r="I415" s="224"/>
      <c r="J415" s="220"/>
      <c r="K415" s="220"/>
      <c r="L415" s="225"/>
      <c r="M415" s="226"/>
      <c r="N415" s="227"/>
      <c r="O415" s="227"/>
      <c r="P415" s="227"/>
      <c r="Q415" s="227"/>
      <c r="R415" s="227"/>
      <c r="S415" s="227"/>
      <c r="T415" s="228"/>
      <c r="AT415" s="229" t="s">
        <v>142</v>
      </c>
      <c r="AU415" s="229" t="s">
        <v>91</v>
      </c>
      <c r="AV415" s="14" t="s">
        <v>91</v>
      </c>
      <c r="AW415" s="14" t="s">
        <v>36</v>
      </c>
      <c r="AX415" s="14" t="s">
        <v>81</v>
      </c>
      <c r="AY415" s="229" t="s">
        <v>130</v>
      </c>
    </row>
    <row r="416" spans="1:65" s="15" customFormat="1" ht="11.25">
      <c r="B416" s="230"/>
      <c r="C416" s="231"/>
      <c r="D416" s="202" t="s">
        <v>142</v>
      </c>
      <c r="E416" s="232" t="s">
        <v>1</v>
      </c>
      <c r="F416" s="233" t="s">
        <v>145</v>
      </c>
      <c r="G416" s="231"/>
      <c r="H416" s="234">
        <v>6</v>
      </c>
      <c r="I416" s="235"/>
      <c r="J416" s="231"/>
      <c r="K416" s="231"/>
      <c r="L416" s="236"/>
      <c r="M416" s="237"/>
      <c r="N416" s="238"/>
      <c r="O416" s="238"/>
      <c r="P416" s="238"/>
      <c r="Q416" s="238"/>
      <c r="R416" s="238"/>
      <c r="S416" s="238"/>
      <c r="T416" s="239"/>
      <c r="AT416" s="240" t="s">
        <v>142</v>
      </c>
      <c r="AU416" s="240" t="s">
        <v>91</v>
      </c>
      <c r="AV416" s="15" t="s">
        <v>136</v>
      </c>
      <c r="AW416" s="15" t="s">
        <v>36</v>
      </c>
      <c r="AX416" s="15" t="s">
        <v>89</v>
      </c>
      <c r="AY416" s="240" t="s">
        <v>130</v>
      </c>
    </row>
    <row r="417" spans="1:65" s="2" customFormat="1" ht="16.5" customHeight="1">
      <c r="A417" s="34"/>
      <c r="B417" s="35"/>
      <c r="C417" s="241" t="s">
        <v>611</v>
      </c>
      <c r="D417" s="241" t="s">
        <v>160</v>
      </c>
      <c r="E417" s="242" t="s">
        <v>268</v>
      </c>
      <c r="F417" s="243" t="s">
        <v>269</v>
      </c>
      <c r="G417" s="244" t="s">
        <v>258</v>
      </c>
      <c r="H417" s="245">
        <v>1</v>
      </c>
      <c r="I417" s="246"/>
      <c r="J417" s="247">
        <f>ROUND(I417*H417,2)</f>
        <v>0</v>
      </c>
      <c r="K417" s="248"/>
      <c r="L417" s="249"/>
      <c r="M417" s="250" t="s">
        <v>1</v>
      </c>
      <c r="N417" s="251" t="s">
        <v>46</v>
      </c>
      <c r="O417" s="72"/>
      <c r="P417" s="198">
        <f>O417*H417</f>
        <v>0</v>
      </c>
      <c r="Q417" s="198">
        <v>0</v>
      </c>
      <c r="R417" s="198">
        <f>Q417*H417</f>
        <v>0</v>
      </c>
      <c r="S417" s="198">
        <v>0</v>
      </c>
      <c r="T417" s="199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00" t="s">
        <v>163</v>
      </c>
      <c r="AT417" s="200" t="s">
        <v>160</v>
      </c>
      <c r="AU417" s="200" t="s">
        <v>91</v>
      </c>
      <c r="AY417" s="17" t="s">
        <v>130</v>
      </c>
      <c r="BE417" s="201">
        <f>IF(N417="základní",J417,0)</f>
        <v>0</v>
      </c>
      <c r="BF417" s="201">
        <f>IF(N417="snížená",J417,0)</f>
        <v>0</v>
      </c>
      <c r="BG417" s="201">
        <f>IF(N417="zákl. přenesená",J417,0)</f>
        <v>0</v>
      </c>
      <c r="BH417" s="201">
        <f>IF(N417="sníž. přenesená",J417,0)</f>
        <v>0</v>
      </c>
      <c r="BI417" s="201">
        <f>IF(N417="nulová",J417,0)</f>
        <v>0</v>
      </c>
      <c r="BJ417" s="17" t="s">
        <v>89</v>
      </c>
      <c r="BK417" s="201">
        <f>ROUND(I417*H417,2)</f>
        <v>0</v>
      </c>
      <c r="BL417" s="17" t="s">
        <v>136</v>
      </c>
      <c r="BM417" s="200" t="s">
        <v>612</v>
      </c>
    </row>
    <row r="418" spans="1:65" s="2" customFormat="1" ht="11.25">
      <c r="A418" s="34"/>
      <c r="B418" s="35"/>
      <c r="C418" s="36"/>
      <c r="D418" s="202" t="s">
        <v>138</v>
      </c>
      <c r="E418" s="36"/>
      <c r="F418" s="203" t="s">
        <v>269</v>
      </c>
      <c r="G418" s="36"/>
      <c r="H418" s="36"/>
      <c r="I418" s="204"/>
      <c r="J418" s="36"/>
      <c r="K418" s="36"/>
      <c r="L418" s="39"/>
      <c r="M418" s="205"/>
      <c r="N418" s="206"/>
      <c r="O418" s="72"/>
      <c r="P418" s="72"/>
      <c r="Q418" s="72"/>
      <c r="R418" s="72"/>
      <c r="S418" s="72"/>
      <c r="T418" s="73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7" t="s">
        <v>138</v>
      </c>
      <c r="AU418" s="17" t="s">
        <v>91</v>
      </c>
    </row>
    <row r="419" spans="1:65" s="13" customFormat="1" ht="11.25">
      <c r="B419" s="209"/>
      <c r="C419" s="210"/>
      <c r="D419" s="202" t="s">
        <v>142</v>
      </c>
      <c r="E419" s="211" t="s">
        <v>1</v>
      </c>
      <c r="F419" s="212" t="s">
        <v>613</v>
      </c>
      <c r="G419" s="210"/>
      <c r="H419" s="211" t="s">
        <v>1</v>
      </c>
      <c r="I419" s="213"/>
      <c r="J419" s="210"/>
      <c r="K419" s="210"/>
      <c r="L419" s="214"/>
      <c r="M419" s="215"/>
      <c r="N419" s="216"/>
      <c r="O419" s="216"/>
      <c r="P419" s="216"/>
      <c r="Q419" s="216"/>
      <c r="R419" s="216"/>
      <c r="S419" s="216"/>
      <c r="T419" s="217"/>
      <c r="AT419" s="218" t="s">
        <v>142</v>
      </c>
      <c r="AU419" s="218" t="s">
        <v>91</v>
      </c>
      <c r="AV419" s="13" t="s">
        <v>89</v>
      </c>
      <c r="AW419" s="13" t="s">
        <v>36</v>
      </c>
      <c r="AX419" s="13" t="s">
        <v>81</v>
      </c>
      <c r="AY419" s="218" t="s">
        <v>130</v>
      </c>
    </row>
    <row r="420" spans="1:65" s="14" customFormat="1" ht="11.25">
      <c r="B420" s="219"/>
      <c r="C420" s="220"/>
      <c r="D420" s="202" t="s">
        <v>142</v>
      </c>
      <c r="E420" s="221" t="s">
        <v>1</v>
      </c>
      <c r="F420" s="222" t="s">
        <v>89</v>
      </c>
      <c r="G420" s="220"/>
      <c r="H420" s="223">
        <v>1</v>
      </c>
      <c r="I420" s="224"/>
      <c r="J420" s="220"/>
      <c r="K420" s="220"/>
      <c r="L420" s="225"/>
      <c r="M420" s="226"/>
      <c r="N420" s="227"/>
      <c r="O420" s="227"/>
      <c r="P420" s="227"/>
      <c r="Q420" s="227"/>
      <c r="R420" s="227"/>
      <c r="S420" s="227"/>
      <c r="T420" s="228"/>
      <c r="AT420" s="229" t="s">
        <v>142</v>
      </c>
      <c r="AU420" s="229" t="s">
        <v>91</v>
      </c>
      <c r="AV420" s="14" t="s">
        <v>91</v>
      </c>
      <c r="AW420" s="14" t="s">
        <v>36</v>
      </c>
      <c r="AX420" s="14" t="s">
        <v>81</v>
      </c>
      <c r="AY420" s="229" t="s">
        <v>130</v>
      </c>
    </row>
    <row r="421" spans="1:65" s="15" customFormat="1" ht="11.25">
      <c r="B421" s="230"/>
      <c r="C421" s="231"/>
      <c r="D421" s="202" t="s">
        <v>142</v>
      </c>
      <c r="E421" s="232" t="s">
        <v>1</v>
      </c>
      <c r="F421" s="233" t="s">
        <v>145</v>
      </c>
      <c r="G421" s="231"/>
      <c r="H421" s="234">
        <v>1</v>
      </c>
      <c r="I421" s="235"/>
      <c r="J421" s="231"/>
      <c r="K421" s="231"/>
      <c r="L421" s="236"/>
      <c r="M421" s="237"/>
      <c r="N421" s="238"/>
      <c r="O421" s="238"/>
      <c r="P421" s="238"/>
      <c r="Q421" s="238"/>
      <c r="R421" s="238"/>
      <c r="S421" s="238"/>
      <c r="T421" s="239"/>
      <c r="AT421" s="240" t="s">
        <v>142</v>
      </c>
      <c r="AU421" s="240" t="s">
        <v>91</v>
      </c>
      <c r="AV421" s="15" t="s">
        <v>136</v>
      </c>
      <c r="AW421" s="15" t="s">
        <v>36</v>
      </c>
      <c r="AX421" s="15" t="s">
        <v>89</v>
      </c>
      <c r="AY421" s="240" t="s">
        <v>130</v>
      </c>
    </row>
    <row r="422" spans="1:65" s="2" customFormat="1" ht="16.5" customHeight="1">
      <c r="A422" s="34"/>
      <c r="B422" s="35"/>
      <c r="C422" s="241" t="s">
        <v>280</v>
      </c>
      <c r="D422" s="241" t="s">
        <v>160</v>
      </c>
      <c r="E422" s="242" t="s">
        <v>273</v>
      </c>
      <c r="F422" s="243" t="s">
        <v>274</v>
      </c>
      <c r="G422" s="244" t="s">
        <v>258</v>
      </c>
      <c r="H422" s="245">
        <v>1</v>
      </c>
      <c r="I422" s="246"/>
      <c r="J422" s="247">
        <f>ROUND(I422*H422,2)</f>
        <v>0</v>
      </c>
      <c r="K422" s="248"/>
      <c r="L422" s="249"/>
      <c r="M422" s="250" t="s">
        <v>1</v>
      </c>
      <c r="N422" s="251" t="s">
        <v>46</v>
      </c>
      <c r="O422" s="72"/>
      <c r="P422" s="198">
        <f>O422*H422</f>
        <v>0</v>
      </c>
      <c r="Q422" s="198">
        <v>0</v>
      </c>
      <c r="R422" s="198">
        <f>Q422*H422</f>
        <v>0</v>
      </c>
      <c r="S422" s="198">
        <v>0</v>
      </c>
      <c r="T422" s="199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00" t="s">
        <v>163</v>
      </c>
      <c r="AT422" s="200" t="s">
        <v>160</v>
      </c>
      <c r="AU422" s="200" t="s">
        <v>91</v>
      </c>
      <c r="AY422" s="17" t="s">
        <v>130</v>
      </c>
      <c r="BE422" s="201">
        <f>IF(N422="základní",J422,0)</f>
        <v>0</v>
      </c>
      <c r="BF422" s="201">
        <f>IF(N422="snížená",J422,0)</f>
        <v>0</v>
      </c>
      <c r="BG422" s="201">
        <f>IF(N422="zákl. přenesená",J422,0)</f>
        <v>0</v>
      </c>
      <c r="BH422" s="201">
        <f>IF(N422="sníž. přenesená",J422,0)</f>
        <v>0</v>
      </c>
      <c r="BI422" s="201">
        <f>IF(N422="nulová",J422,0)</f>
        <v>0</v>
      </c>
      <c r="BJ422" s="17" t="s">
        <v>89</v>
      </c>
      <c r="BK422" s="201">
        <f>ROUND(I422*H422,2)</f>
        <v>0</v>
      </c>
      <c r="BL422" s="17" t="s">
        <v>136</v>
      </c>
      <c r="BM422" s="200" t="s">
        <v>614</v>
      </c>
    </row>
    <row r="423" spans="1:65" s="2" customFormat="1" ht="11.25">
      <c r="A423" s="34"/>
      <c r="B423" s="35"/>
      <c r="C423" s="36"/>
      <c r="D423" s="202" t="s">
        <v>138</v>
      </c>
      <c r="E423" s="36"/>
      <c r="F423" s="203" t="s">
        <v>274</v>
      </c>
      <c r="G423" s="36"/>
      <c r="H423" s="36"/>
      <c r="I423" s="204"/>
      <c r="J423" s="36"/>
      <c r="K423" s="36"/>
      <c r="L423" s="39"/>
      <c r="M423" s="205"/>
      <c r="N423" s="206"/>
      <c r="O423" s="72"/>
      <c r="P423" s="72"/>
      <c r="Q423" s="72"/>
      <c r="R423" s="72"/>
      <c r="S423" s="72"/>
      <c r="T423" s="73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7" t="s">
        <v>138</v>
      </c>
      <c r="AU423" s="17" t="s">
        <v>91</v>
      </c>
    </row>
    <row r="424" spans="1:65" s="13" customFormat="1" ht="11.25">
      <c r="B424" s="209"/>
      <c r="C424" s="210"/>
      <c r="D424" s="202" t="s">
        <v>142</v>
      </c>
      <c r="E424" s="211" t="s">
        <v>1</v>
      </c>
      <c r="F424" s="212" t="s">
        <v>615</v>
      </c>
      <c r="G424" s="210"/>
      <c r="H424" s="211" t="s">
        <v>1</v>
      </c>
      <c r="I424" s="213"/>
      <c r="J424" s="210"/>
      <c r="K424" s="210"/>
      <c r="L424" s="214"/>
      <c r="M424" s="215"/>
      <c r="N424" s="216"/>
      <c r="O424" s="216"/>
      <c r="P424" s="216"/>
      <c r="Q424" s="216"/>
      <c r="R424" s="216"/>
      <c r="S424" s="216"/>
      <c r="T424" s="217"/>
      <c r="AT424" s="218" t="s">
        <v>142</v>
      </c>
      <c r="AU424" s="218" t="s">
        <v>91</v>
      </c>
      <c r="AV424" s="13" t="s">
        <v>89</v>
      </c>
      <c r="AW424" s="13" t="s">
        <v>36</v>
      </c>
      <c r="AX424" s="13" t="s">
        <v>81</v>
      </c>
      <c r="AY424" s="218" t="s">
        <v>130</v>
      </c>
    </row>
    <row r="425" spans="1:65" s="14" customFormat="1" ht="11.25">
      <c r="B425" s="219"/>
      <c r="C425" s="220"/>
      <c r="D425" s="202" t="s">
        <v>142</v>
      </c>
      <c r="E425" s="221" t="s">
        <v>1</v>
      </c>
      <c r="F425" s="222" t="s">
        <v>89</v>
      </c>
      <c r="G425" s="220"/>
      <c r="H425" s="223">
        <v>1</v>
      </c>
      <c r="I425" s="224"/>
      <c r="J425" s="220"/>
      <c r="K425" s="220"/>
      <c r="L425" s="225"/>
      <c r="M425" s="226"/>
      <c r="N425" s="227"/>
      <c r="O425" s="227"/>
      <c r="P425" s="227"/>
      <c r="Q425" s="227"/>
      <c r="R425" s="227"/>
      <c r="S425" s="227"/>
      <c r="T425" s="228"/>
      <c r="AT425" s="229" t="s">
        <v>142</v>
      </c>
      <c r="AU425" s="229" t="s">
        <v>91</v>
      </c>
      <c r="AV425" s="14" t="s">
        <v>91</v>
      </c>
      <c r="AW425" s="14" t="s">
        <v>36</v>
      </c>
      <c r="AX425" s="14" t="s">
        <v>81</v>
      </c>
      <c r="AY425" s="229" t="s">
        <v>130</v>
      </c>
    </row>
    <row r="426" spans="1:65" s="15" customFormat="1" ht="11.25">
      <c r="B426" s="230"/>
      <c r="C426" s="231"/>
      <c r="D426" s="202" t="s">
        <v>142</v>
      </c>
      <c r="E426" s="232" t="s">
        <v>1</v>
      </c>
      <c r="F426" s="233" t="s">
        <v>145</v>
      </c>
      <c r="G426" s="231"/>
      <c r="H426" s="234">
        <v>1</v>
      </c>
      <c r="I426" s="235"/>
      <c r="J426" s="231"/>
      <c r="K426" s="231"/>
      <c r="L426" s="236"/>
      <c r="M426" s="237"/>
      <c r="N426" s="238"/>
      <c r="O426" s="238"/>
      <c r="P426" s="238"/>
      <c r="Q426" s="238"/>
      <c r="R426" s="238"/>
      <c r="S426" s="238"/>
      <c r="T426" s="239"/>
      <c r="AT426" s="240" t="s">
        <v>142</v>
      </c>
      <c r="AU426" s="240" t="s">
        <v>91</v>
      </c>
      <c r="AV426" s="15" t="s">
        <v>136</v>
      </c>
      <c r="AW426" s="15" t="s">
        <v>36</v>
      </c>
      <c r="AX426" s="15" t="s">
        <v>89</v>
      </c>
      <c r="AY426" s="240" t="s">
        <v>130</v>
      </c>
    </row>
    <row r="427" spans="1:65" s="2" customFormat="1" ht="16.5" customHeight="1">
      <c r="A427" s="34"/>
      <c r="B427" s="35"/>
      <c r="C427" s="241" t="s">
        <v>616</v>
      </c>
      <c r="D427" s="241" t="s">
        <v>160</v>
      </c>
      <c r="E427" s="242" t="s">
        <v>617</v>
      </c>
      <c r="F427" s="243" t="s">
        <v>618</v>
      </c>
      <c r="G427" s="244" t="s">
        <v>258</v>
      </c>
      <c r="H427" s="245">
        <v>2</v>
      </c>
      <c r="I427" s="246"/>
      <c r="J427" s="247">
        <f>ROUND(I427*H427,2)</f>
        <v>0</v>
      </c>
      <c r="K427" s="248"/>
      <c r="L427" s="249"/>
      <c r="M427" s="250" t="s">
        <v>1</v>
      </c>
      <c r="N427" s="251" t="s">
        <v>46</v>
      </c>
      <c r="O427" s="72"/>
      <c r="P427" s="198">
        <f>O427*H427</f>
        <v>0</v>
      </c>
      <c r="Q427" s="198">
        <v>0</v>
      </c>
      <c r="R427" s="198">
        <f>Q427*H427</f>
        <v>0</v>
      </c>
      <c r="S427" s="198">
        <v>0</v>
      </c>
      <c r="T427" s="199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200" t="s">
        <v>163</v>
      </c>
      <c r="AT427" s="200" t="s">
        <v>160</v>
      </c>
      <c r="AU427" s="200" t="s">
        <v>91</v>
      </c>
      <c r="AY427" s="17" t="s">
        <v>130</v>
      </c>
      <c r="BE427" s="201">
        <f>IF(N427="základní",J427,0)</f>
        <v>0</v>
      </c>
      <c r="BF427" s="201">
        <f>IF(N427="snížená",J427,0)</f>
        <v>0</v>
      </c>
      <c r="BG427" s="201">
        <f>IF(N427="zákl. přenesená",J427,0)</f>
        <v>0</v>
      </c>
      <c r="BH427" s="201">
        <f>IF(N427="sníž. přenesená",J427,0)</f>
        <v>0</v>
      </c>
      <c r="BI427" s="201">
        <f>IF(N427="nulová",J427,0)</f>
        <v>0</v>
      </c>
      <c r="BJ427" s="17" t="s">
        <v>89</v>
      </c>
      <c r="BK427" s="201">
        <f>ROUND(I427*H427,2)</f>
        <v>0</v>
      </c>
      <c r="BL427" s="17" t="s">
        <v>136</v>
      </c>
      <c r="BM427" s="200" t="s">
        <v>619</v>
      </c>
    </row>
    <row r="428" spans="1:65" s="2" customFormat="1" ht="11.25">
      <c r="A428" s="34"/>
      <c r="B428" s="35"/>
      <c r="C428" s="36"/>
      <c r="D428" s="202" t="s">
        <v>138</v>
      </c>
      <c r="E428" s="36"/>
      <c r="F428" s="203" t="s">
        <v>618</v>
      </c>
      <c r="G428" s="36"/>
      <c r="H428" s="36"/>
      <c r="I428" s="204"/>
      <c r="J428" s="36"/>
      <c r="K428" s="36"/>
      <c r="L428" s="39"/>
      <c r="M428" s="205"/>
      <c r="N428" s="206"/>
      <c r="O428" s="72"/>
      <c r="P428" s="72"/>
      <c r="Q428" s="72"/>
      <c r="R428" s="72"/>
      <c r="S428" s="72"/>
      <c r="T428" s="73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7" t="s">
        <v>138</v>
      </c>
      <c r="AU428" s="17" t="s">
        <v>91</v>
      </c>
    </row>
    <row r="429" spans="1:65" s="13" customFormat="1" ht="11.25">
      <c r="B429" s="209"/>
      <c r="C429" s="210"/>
      <c r="D429" s="202" t="s">
        <v>142</v>
      </c>
      <c r="E429" s="211" t="s">
        <v>1</v>
      </c>
      <c r="F429" s="212" t="s">
        <v>620</v>
      </c>
      <c r="G429" s="210"/>
      <c r="H429" s="211" t="s">
        <v>1</v>
      </c>
      <c r="I429" s="213"/>
      <c r="J429" s="210"/>
      <c r="K429" s="210"/>
      <c r="L429" s="214"/>
      <c r="M429" s="215"/>
      <c r="N429" s="216"/>
      <c r="O429" s="216"/>
      <c r="P429" s="216"/>
      <c r="Q429" s="216"/>
      <c r="R429" s="216"/>
      <c r="S429" s="216"/>
      <c r="T429" s="217"/>
      <c r="AT429" s="218" t="s">
        <v>142</v>
      </c>
      <c r="AU429" s="218" t="s">
        <v>91</v>
      </c>
      <c r="AV429" s="13" t="s">
        <v>89</v>
      </c>
      <c r="AW429" s="13" t="s">
        <v>36</v>
      </c>
      <c r="AX429" s="13" t="s">
        <v>81</v>
      </c>
      <c r="AY429" s="218" t="s">
        <v>130</v>
      </c>
    </row>
    <row r="430" spans="1:65" s="14" customFormat="1" ht="11.25">
      <c r="B430" s="219"/>
      <c r="C430" s="220"/>
      <c r="D430" s="202" t="s">
        <v>142</v>
      </c>
      <c r="E430" s="221" t="s">
        <v>1</v>
      </c>
      <c r="F430" s="222" t="s">
        <v>91</v>
      </c>
      <c r="G430" s="220"/>
      <c r="H430" s="223">
        <v>2</v>
      </c>
      <c r="I430" s="224"/>
      <c r="J430" s="220"/>
      <c r="K430" s="220"/>
      <c r="L430" s="225"/>
      <c r="M430" s="226"/>
      <c r="N430" s="227"/>
      <c r="O430" s="227"/>
      <c r="P430" s="227"/>
      <c r="Q430" s="227"/>
      <c r="R430" s="227"/>
      <c r="S430" s="227"/>
      <c r="T430" s="228"/>
      <c r="AT430" s="229" t="s">
        <v>142</v>
      </c>
      <c r="AU430" s="229" t="s">
        <v>91</v>
      </c>
      <c r="AV430" s="14" t="s">
        <v>91</v>
      </c>
      <c r="AW430" s="14" t="s">
        <v>36</v>
      </c>
      <c r="AX430" s="14" t="s">
        <v>81</v>
      </c>
      <c r="AY430" s="229" t="s">
        <v>130</v>
      </c>
    </row>
    <row r="431" spans="1:65" s="15" customFormat="1" ht="11.25">
      <c r="B431" s="230"/>
      <c r="C431" s="231"/>
      <c r="D431" s="202" t="s">
        <v>142</v>
      </c>
      <c r="E431" s="232" t="s">
        <v>1</v>
      </c>
      <c r="F431" s="233" t="s">
        <v>145</v>
      </c>
      <c r="G431" s="231"/>
      <c r="H431" s="234">
        <v>2</v>
      </c>
      <c r="I431" s="235"/>
      <c r="J431" s="231"/>
      <c r="K431" s="231"/>
      <c r="L431" s="236"/>
      <c r="M431" s="237"/>
      <c r="N431" s="238"/>
      <c r="O431" s="238"/>
      <c r="P431" s="238"/>
      <c r="Q431" s="238"/>
      <c r="R431" s="238"/>
      <c r="S431" s="238"/>
      <c r="T431" s="239"/>
      <c r="AT431" s="240" t="s">
        <v>142</v>
      </c>
      <c r="AU431" s="240" t="s">
        <v>91</v>
      </c>
      <c r="AV431" s="15" t="s">
        <v>136</v>
      </c>
      <c r="AW431" s="15" t="s">
        <v>36</v>
      </c>
      <c r="AX431" s="15" t="s">
        <v>89</v>
      </c>
      <c r="AY431" s="240" t="s">
        <v>130</v>
      </c>
    </row>
    <row r="432" spans="1:65" s="2" customFormat="1" ht="16.5" customHeight="1">
      <c r="A432" s="34"/>
      <c r="B432" s="35"/>
      <c r="C432" s="241" t="s">
        <v>287</v>
      </c>
      <c r="D432" s="241" t="s">
        <v>160</v>
      </c>
      <c r="E432" s="242" t="s">
        <v>621</v>
      </c>
      <c r="F432" s="243" t="s">
        <v>622</v>
      </c>
      <c r="G432" s="244" t="s">
        <v>258</v>
      </c>
      <c r="H432" s="245">
        <v>2</v>
      </c>
      <c r="I432" s="246"/>
      <c r="J432" s="247">
        <f>ROUND(I432*H432,2)</f>
        <v>0</v>
      </c>
      <c r="K432" s="248"/>
      <c r="L432" s="249"/>
      <c r="M432" s="250" t="s">
        <v>1</v>
      </c>
      <c r="N432" s="251" t="s">
        <v>46</v>
      </c>
      <c r="O432" s="72"/>
      <c r="P432" s="198">
        <f>O432*H432</f>
        <v>0</v>
      </c>
      <c r="Q432" s="198">
        <v>0</v>
      </c>
      <c r="R432" s="198">
        <f>Q432*H432</f>
        <v>0</v>
      </c>
      <c r="S432" s="198">
        <v>0</v>
      </c>
      <c r="T432" s="199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200" t="s">
        <v>163</v>
      </c>
      <c r="AT432" s="200" t="s">
        <v>160</v>
      </c>
      <c r="AU432" s="200" t="s">
        <v>91</v>
      </c>
      <c r="AY432" s="17" t="s">
        <v>130</v>
      </c>
      <c r="BE432" s="201">
        <f>IF(N432="základní",J432,0)</f>
        <v>0</v>
      </c>
      <c r="BF432" s="201">
        <f>IF(N432="snížená",J432,0)</f>
        <v>0</v>
      </c>
      <c r="BG432" s="201">
        <f>IF(N432="zákl. přenesená",J432,0)</f>
        <v>0</v>
      </c>
      <c r="BH432" s="201">
        <f>IF(N432="sníž. přenesená",J432,0)</f>
        <v>0</v>
      </c>
      <c r="BI432" s="201">
        <f>IF(N432="nulová",J432,0)</f>
        <v>0</v>
      </c>
      <c r="BJ432" s="17" t="s">
        <v>89</v>
      </c>
      <c r="BK432" s="201">
        <f>ROUND(I432*H432,2)</f>
        <v>0</v>
      </c>
      <c r="BL432" s="17" t="s">
        <v>136</v>
      </c>
      <c r="BM432" s="200" t="s">
        <v>623</v>
      </c>
    </row>
    <row r="433" spans="1:65" s="2" customFormat="1" ht="11.25">
      <c r="A433" s="34"/>
      <c r="B433" s="35"/>
      <c r="C433" s="36"/>
      <c r="D433" s="202" t="s">
        <v>138</v>
      </c>
      <c r="E433" s="36"/>
      <c r="F433" s="203" t="s">
        <v>622</v>
      </c>
      <c r="G433" s="36"/>
      <c r="H433" s="36"/>
      <c r="I433" s="204"/>
      <c r="J433" s="36"/>
      <c r="K433" s="36"/>
      <c r="L433" s="39"/>
      <c r="M433" s="205"/>
      <c r="N433" s="206"/>
      <c r="O433" s="72"/>
      <c r="P433" s="72"/>
      <c r="Q433" s="72"/>
      <c r="R433" s="72"/>
      <c r="S433" s="72"/>
      <c r="T433" s="73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7" t="s">
        <v>138</v>
      </c>
      <c r="AU433" s="17" t="s">
        <v>91</v>
      </c>
    </row>
    <row r="434" spans="1:65" s="13" customFormat="1" ht="11.25">
      <c r="B434" s="209"/>
      <c r="C434" s="210"/>
      <c r="D434" s="202" t="s">
        <v>142</v>
      </c>
      <c r="E434" s="211" t="s">
        <v>1</v>
      </c>
      <c r="F434" s="212" t="s">
        <v>624</v>
      </c>
      <c r="G434" s="210"/>
      <c r="H434" s="211" t="s">
        <v>1</v>
      </c>
      <c r="I434" s="213"/>
      <c r="J434" s="210"/>
      <c r="K434" s="210"/>
      <c r="L434" s="214"/>
      <c r="M434" s="215"/>
      <c r="N434" s="216"/>
      <c r="O434" s="216"/>
      <c r="P434" s="216"/>
      <c r="Q434" s="216"/>
      <c r="R434" s="216"/>
      <c r="S434" s="216"/>
      <c r="T434" s="217"/>
      <c r="AT434" s="218" t="s">
        <v>142</v>
      </c>
      <c r="AU434" s="218" t="s">
        <v>91</v>
      </c>
      <c r="AV434" s="13" t="s">
        <v>89</v>
      </c>
      <c r="AW434" s="13" t="s">
        <v>36</v>
      </c>
      <c r="AX434" s="13" t="s">
        <v>81</v>
      </c>
      <c r="AY434" s="218" t="s">
        <v>130</v>
      </c>
    </row>
    <row r="435" spans="1:65" s="14" customFormat="1" ht="11.25">
      <c r="B435" s="219"/>
      <c r="C435" s="220"/>
      <c r="D435" s="202" t="s">
        <v>142</v>
      </c>
      <c r="E435" s="221" t="s">
        <v>1</v>
      </c>
      <c r="F435" s="222" t="s">
        <v>91</v>
      </c>
      <c r="G435" s="220"/>
      <c r="H435" s="223">
        <v>2</v>
      </c>
      <c r="I435" s="224"/>
      <c r="J435" s="220"/>
      <c r="K435" s="220"/>
      <c r="L435" s="225"/>
      <c r="M435" s="226"/>
      <c r="N435" s="227"/>
      <c r="O435" s="227"/>
      <c r="P435" s="227"/>
      <c r="Q435" s="227"/>
      <c r="R435" s="227"/>
      <c r="S435" s="227"/>
      <c r="T435" s="228"/>
      <c r="AT435" s="229" t="s">
        <v>142</v>
      </c>
      <c r="AU435" s="229" t="s">
        <v>91</v>
      </c>
      <c r="AV435" s="14" t="s">
        <v>91</v>
      </c>
      <c r="AW435" s="14" t="s">
        <v>36</v>
      </c>
      <c r="AX435" s="14" t="s">
        <v>81</v>
      </c>
      <c r="AY435" s="229" t="s">
        <v>130</v>
      </c>
    </row>
    <row r="436" spans="1:65" s="15" customFormat="1" ht="11.25">
      <c r="B436" s="230"/>
      <c r="C436" s="231"/>
      <c r="D436" s="202" t="s">
        <v>142</v>
      </c>
      <c r="E436" s="232" t="s">
        <v>1</v>
      </c>
      <c r="F436" s="233" t="s">
        <v>145</v>
      </c>
      <c r="G436" s="231"/>
      <c r="H436" s="234">
        <v>2</v>
      </c>
      <c r="I436" s="235"/>
      <c r="J436" s="231"/>
      <c r="K436" s="231"/>
      <c r="L436" s="236"/>
      <c r="M436" s="237"/>
      <c r="N436" s="238"/>
      <c r="O436" s="238"/>
      <c r="P436" s="238"/>
      <c r="Q436" s="238"/>
      <c r="R436" s="238"/>
      <c r="S436" s="238"/>
      <c r="T436" s="239"/>
      <c r="AT436" s="240" t="s">
        <v>142</v>
      </c>
      <c r="AU436" s="240" t="s">
        <v>91</v>
      </c>
      <c r="AV436" s="15" t="s">
        <v>136</v>
      </c>
      <c r="AW436" s="15" t="s">
        <v>36</v>
      </c>
      <c r="AX436" s="15" t="s">
        <v>89</v>
      </c>
      <c r="AY436" s="240" t="s">
        <v>130</v>
      </c>
    </row>
    <row r="437" spans="1:65" s="2" customFormat="1" ht="16.5" customHeight="1">
      <c r="A437" s="34"/>
      <c r="B437" s="35"/>
      <c r="C437" s="188" t="s">
        <v>625</v>
      </c>
      <c r="D437" s="188" t="s">
        <v>132</v>
      </c>
      <c r="E437" s="189" t="s">
        <v>278</v>
      </c>
      <c r="F437" s="190" t="s">
        <v>279</v>
      </c>
      <c r="G437" s="191" t="s">
        <v>258</v>
      </c>
      <c r="H437" s="192">
        <v>1</v>
      </c>
      <c r="I437" s="193"/>
      <c r="J437" s="194">
        <f>ROUND(I437*H437,2)</f>
        <v>0</v>
      </c>
      <c r="K437" s="195"/>
      <c r="L437" s="39"/>
      <c r="M437" s="196" t="s">
        <v>1</v>
      </c>
      <c r="N437" s="197" t="s">
        <v>46</v>
      </c>
      <c r="O437" s="72"/>
      <c r="P437" s="198">
        <f>O437*H437</f>
        <v>0</v>
      </c>
      <c r="Q437" s="198">
        <v>5.0000000000000002E-5</v>
      </c>
      <c r="R437" s="198">
        <f>Q437*H437</f>
        <v>5.0000000000000002E-5</v>
      </c>
      <c r="S437" s="198">
        <v>0</v>
      </c>
      <c r="T437" s="199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200" t="s">
        <v>136</v>
      </c>
      <c r="AT437" s="200" t="s">
        <v>132</v>
      </c>
      <c r="AU437" s="200" t="s">
        <v>91</v>
      </c>
      <c r="AY437" s="17" t="s">
        <v>130</v>
      </c>
      <c r="BE437" s="201">
        <f>IF(N437="základní",J437,0)</f>
        <v>0</v>
      </c>
      <c r="BF437" s="201">
        <f>IF(N437="snížená",J437,0)</f>
        <v>0</v>
      </c>
      <c r="BG437" s="201">
        <f>IF(N437="zákl. přenesená",J437,0)</f>
        <v>0</v>
      </c>
      <c r="BH437" s="201">
        <f>IF(N437="sníž. přenesená",J437,0)</f>
        <v>0</v>
      </c>
      <c r="BI437" s="201">
        <f>IF(N437="nulová",J437,0)</f>
        <v>0</v>
      </c>
      <c r="BJ437" s="17" t="s">
        <v>89</v>
      </c>
      <c r="BK437" s="201">
        <f>ROUND(I437*H437,2)</f>
        <v>0</v>
      </c>
      <c r="BL437" s="17" t="s">
        <v>136</v>
      </c>
      <c r="BM437" s="200" t="s">
        <v>626</v>
      </c>
    </row>
    <row r="438" spans="1:65" s="2" customFormat="1" ht="11.25">
      <c r="A438" s="34"/>
      <c r="B438" s="35"/>
      <c r="C438" s="36"/>
      <c r="D438" s="202" t="s">
        <v>138</v>
      </c>
      <c r="E438" s="36"/>
      <c r="F438" s="203" t="s">
        <v>281</v>
      </c>
      <c r="G438" s="36"/>
      <c r="H438" s="36"/>
      <c r="I438" s="204"/>
      <c r="J438" s="36"/>
      <c r="K438" s="36"/>
      <c r="L438" s="39"/>
      <c r="M438" s="205"/>
      <c r="N438" s="206"/>
      <c r="O438" s="72"/>
      <c r="P438" s="72"/>
      <c r="Q438" s="72"/>
      <c r="R438" s="72"/>
      <c r="S438" s="72"/>
      <c r="T438" s="73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7" t="s">
        <v>138</v>
      </c>
      <c r="AU438" s="17" t="s">
        <v>91</v>
      </c>
    </row>
    <row r="439" spans="1:65" s="2" customFormat="1" ht="11.25">
      <c r="A439" s="34"/>
      <c r="B439" s="35"/>
      <c r="C439" s="36"/>
      <c r="D439" s="207" t="s">
        <v>140</v>
      </c>
      <c r="E439" s="36"/>
      <c r="F439" s="208" t="s">
        <v>282</v>
      </c>
      <c r="G439" s="36"/>
      <c r="H439" s="36"/>
      <c r="I439" s="204"/>
      <c r="J439" s="36"/>
      <c r="K439" s="36"/>
      <c r="L439" s="39"/>
      <c r="M439" s="205"/>
      <c r="N439" s="206"/>
      <c r="O439" s="72"/>
      <c r="P439" s="72"/>
      <c r="Q439" s="72"/>
      <c r="R439" s="72"/>
      <c r="S439" s="72"/>
      <c r="T439" s="73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T439" s="17" t="s">
        <v>140</v>
      </c>
      <c r="AU439" s="17" t="s">
        <v>91</v>
      </c>
    </row>
    <row r="440" spans="1:65" s="13" customFormat="1" ht="11.25">
      <c r="B440" s="209"/>
      <c r="C440" s="210"/>
      <c r="D440" s="202" t="s">
        <v>142</v>
      </c>
      <c r="E440" s="211" t="s">
        <v>1</v>
      </c>
      <c r="F440" s="212" t="s">
        <v>627</v>
      </c>
      <c r="G440" s="210"/>
      <c r="H440" s="211" t="s">
        <v>1</v>
      </c>
      <c r="I440" s="213"/>
      <c r="J440" s="210"/>
      <c r="K440" s="210"/>
      <c r="L440" s="214"/>
      <c r="M440" s="215"/>
      <c r="N440" s="216"/>
      <c r="O440" s="216"/>
      <c r="P440" s="216"/>
      <c r="Q440" s="216"/>
      <c r="R440" s="216"/>
      <c r="S440" s="216"/>
      <c r="T440" s="217"/>
      <c r="AT440" s="218" t="s">
        <v>142</v>
      </c>
      <c r="AU440" s="218" t="s">
        <v>91</v>
      </c>
      <c r="AV440" s="13" t="s">
        <v>89</v>
      </c>
      <c r="AW440" s="13" t="s">
        <v>36</v>
      </c>
      <c r="AX440" s="13" t="s">
        <v>81</v>
      </c>
      <c r="AY440" s="218" t="s">
        <v>130</v>
      </c>
    </row>
    <row r="441" spans="1:65" s="14" customFormat="1" ht="11.25">
      <c r="B441" s="219"/>
      <c r="C441" s="220"/>
      <c r="D441" s="202" t="s">
        <v>142</v>
      </c>
      <c r="E441" s="221" t="s">
        <v>1</v>
      </c>
      <c r="F441" s="222" t="s">
        <v>89</v>
      </c>
      <c r="G441" s="220"/>
      <c r="H441" s="223">
        <v>1</v>
      </c>
      <c r="I441" s="224"/>
      <c r="J441" s="220"/>
      <c r="K441" s="220"/>
      <c r="L441" s="225"/>
      <c r="M441" s="226"/>
      <c r="N441" s="227"/>
      <c r="O441" s="227"/>
      <c r="P441" s="227"/>
      <c r="Q441" s="227"/>
      <c r="R441" s="227"/>
      <c r="S441" s="227"/>
      <c r="T441" s="228"/>
      <c r="AT441" s="229" t="s">
        <v>142</v>
      </c>
      <c r="AU441" s="229" t="s">
        <v>91</v>
      </c>
      <c r="AV441" s="14" t="s">
        <v>91</v>
      </c>
      <c r="AW441" s="14" t="s">
        <v>36</v>
      </c>
      <c r="AX441" s="14" t="s">
        <v>81</v>
      </c>
      <c r="AY441" s="229" t="s">
        <v>130</v>
      </c>
    </row>
    <row r="442" spans="1:65" s="15" customFormat="1" ht="11.25">
      <c r="B442" s="230"/>
      <c r="C442" s="231"/>
      <c r="D442" s="202" t="s">
        <v>142</v>
      </c>
      <c r="E442" s="232" t="s">
        <v>1</v>
      </c>
      <c r="F442" s="233" t="s">
        <v>145</v>
      </c>
      <c r="G442" s="231"/>
      <c r="H442" s="234">
        <v>1</v>
      </c>
      <c r="I442" s="235"/>
      <c r="J442" s="231"/>
      <c r="K442" s="231"/>
      <c r="L442" s="236"/>
      <c r="M442" s="237"/>
      <c r="N442" s="238"/>
      <c r="O442" s="238"/>
      <c r="P442" s="238"/>
      <c r="Q442" s="238"/>
      <c r="R442" s="238"/>
      <c r="S442" s="238"/>
      <c r="T442" s="239"/>
      <c r="AT442" s="240" t="s">
        <v>142</v>
      </c>
      <c r="AU442" s="240" t="s">
        <v>91</v>
      </c>
      <c r="AV442" s="15" t="s">
        <v>136</v>
      </c>
      <c r="AW442" s="15" t="s">
        <v>36</v>
      </c>
      <c r="AX442" s="15" t="s">
        <v>89</v>
      </c>
      <c r="AY442" s="240" t="s">
        <v>130</v>
      </c>
    </row>
    <row r="443" spans="1:65" s="2" customFormat="1" ht="16.5" customHeight="1">
      <c r="A443" s="34"/>
      <c r="B443" s="35"/>
      <c r="C443" s="241" t="s">
        <v>291</v>
      </c>
      <c r="D443" s="241" t="s">
        <v>160</v>
      </c>
      <c r="E443" s="242" t="s">
        <v>285</v>
      </c>
      <c r="F443" s="243" t="s">
        <v>286</v>
      </c>
      <c r="G443" s="244" t="s">
        <v>258</v>
      </c>
      <c r="H443" s="245">
        <v>1</v>
      </c>
      <c r="I443" s="246"/>
      <c r="J443" s="247">
        <f>ROUND(I443*H443,2)</f>
        <v>0</v>
      </c>
      <c r="K443" s="248"/>
      <c r="L443" s="249"/>
      <c r="M443" s="250" t="s">
        <v>1</v>
      </c>
      <c r="N443" s="251" t="s">
        <v>46</v>
      </c>
      <c r="O443" s="72"/>
      <c r="P443" s="198">
        <f>O443*H443</f>
        <v>0</v>
      </c>
      <c r="Q443" s="198">
        <v>3.5400000000000002E-3</v>
      </c>
      <c r="R443" s="198">
        <f>Q443*H443</f>
        <v>3.5400000000000002E-3</v>
      </c>
      <c r="S443" s="198">
        <v>0</v>
      </c>
      <c r="T443" s="199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200" t="s">
        <v>163</v>
      </c>
      <c r="AT443" s="200" t="s">
        <v>160</v>
      </c>
      <c r="AU443" s="200" t="s">
        <v>91</v>
      </c>
      <c r="AY443" s="17" t="s">
        <v>130</v>
      </c>
      <c r="BE443" s="201">
        <f>IF(N443="základní",J443,0)</f>
        <v>0</v>
      </c>
      <c r="BF443" s="201">
        <f>IF(N443="snížená",J443,0)</f>
        <v>0</v>
      </c>
      <c r="BG443" s="201">
        <f>IF(N443="zákl. přenesená",J443,0)</f>
        <v>0</v>
      </c>
      <c r="BH443" s="201">
        <f>IF(N443="sníž. přenesená",J443,0)</f>
        <v>0</v>
      </c>
      <c r="BI443" s="201">
        <f>IF(N443="nulová",J443,0)</f>
        <v>0</v>
      </c>
      <c r="BJ443" s="17" t="s">
        <v>89</v>
      </c>
      <c r="BK443" s="201">
        <f>ROUND(I443*H443,2)</f>
        <v>0</v>
      </c>
      <c r="BL443" s="17" t="s">
        <v>136</v>
      </c>
      <c r="BM443" s="200" t="s">
        <v>628</v>
      </c>
    </row>
    <row r="444" spans="1:65" s="2" customFormat="1" ht="11.25">
      <c r="A444" s="34"/>
      <c r="B444" s="35"/>
      <c r="C444" s="36"/>
      <c r="D444" s="202" t="s">
        <v>138</v>
      </c>
      <c r="E444" s="36"/>
      <c r="F444" s="203" t="s">
        <v>286</v>
      </c>
      <c r="G444" s="36"/>
      <c r="H444" s="36"/>
      <c r="I444" s="204"/>
      <c r="J444" s="36"/>
      <c r="K444" s="36"/>
      <c r="L444" s="39"/>
      <c r="M444" s="205"/>
      <c r="N444" s="206"/>
      <c r="O444" s="72"/>
      <c r="P444" s="72"/>
      <c r="Q444" s="72"/>
      <c r="R444" s="72"/>
      <c r="S444" s="72"/>
      <c r="T444" s="73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7" t="s">
        <v>138</v>
      </c>
      <c r="AU444" s="17" t="s">
        <v>91</v>
      </c>
    </row>
    <row r="445" spans="1:65" s="14" customFormat="1" ht="11.25">
      <c r="B445" s="219"/>
      <c r="C445" s="220"/>
      <c r="D445" s="202" t="s">
        <v>142</v>
      </c>
      <c r="E445" s="221" t="s">
        <v>1</v>
      </c>
      <c r="F445" s="222" t="s">
        <v>89</v>
      </c>
      <c r="G445" s="220"/>
      <c r="H445" s="223">
        <v>1</v>
      </c>
      <c r="I445" s="224"/>
      <c r="J445" s="220"/>
      <c r="K445" s="220"/>
      <c r="L445" s="225"/>
      <c r="M445" s="226"/>
      <c r="N445" s="227"/>
      <c r="O445" s="227"/>
      <c r="P445" s="227"/>
      <c r="Q445" s="227"/>
      <c r="R445" s="227"/>
      <c r="S445" s="227"/>
      <c r="T445" s="228"/>
      <c r="AT445" s="229" t="s">
        <v>142</v>
      </c>
      <c r="AU445" s="229" t="s">
        <v>91</v>
      </c>
      <c r="AV445" s="14" t="s">
        <v>91</v>
      </c>
      <c r="AW445" s="14" t="s">
        <v>36</v>
      </c>
      <c r="AX445" s="14" t="s">
        <v>81</v>
      </c>
      <c r="AY445" s="229" t="s">
        <v>130</v>
      </c>
    </row>
    <row r="446" spans="1:65" s="15" customFormat="1" ht="11.25">
      <c r="B446" s="230"/>
      <c r="C446" s="231"/>
      <c r="D446" s="202" t="s">
        <v>142</v>
      </c>
      <c r="E446" s="232" t="s">
        <v>1</v>
      </c>
      <c r="F446" s="233" t="s">
        <v>145</v>
      </c>
      <c r="G446" s="231"/>
      <c r="H446" s="234">
        <v>1</v>
      </c>
      <c r="I446" s="235"/>
      <c r="J446" s="231"/>
      <c r="K446" s="231"/>
      <c r="L446" s="236"/>
      <c r="M446" s="237"/>
      <c r="N446" s="238"/>
      <c r="O446" s="238"/>
      <c r="P446" s="238"/>
      <c r="Q446" s="238"/>
      <c r="R446" s="238"/>
      <c r="S446" s="238"/>
      <c r="T446" s="239"/>
      <c r="AT446" s="240" t="s">
        <v>142</v>
      </c>
      <c r="AU446" s="240" t="s">
        <v>91</v>
      </c>
      <c r="AV446" s="15" t="s">
        <v>136</v>
      </c>
      <c r="AW446" s="15" t="s">
        <v>36</v>
      </c>
      <c r="AX446" s="15" t="s">
        <v>89</v>
      </c>
      <c r="AY446" s="240" t="s">
        <v>130</v>
      </c>
    </row>
    <row r="447" spans="1:65" s="2" customFormat="1" ht="16.5" customHeight="1">
      <c r="A447" s="34"/>
      <c r="B447" s="35"/>
      <c r="C447" s="188" t="s">
        <v>629</v>
      </c>
      <c r="D447" s="188" t="s">
        <v>132</v>
      </c>
      <c r="E447" s="189" t="s">
        <v>289</v>
      </c>
      <c r="F447" s="190" t="s">
        <v>290</v>
      </c>
      <c r="G447" s="191" t="s">
        <v>258</v>
      </c>
      <c r="H447" s="192">
        <v>1</v>
      </c>
      <c r="I447" s="193"/>
      <c r="J447" s="194">
        <f>ROUND(I447*H447,2)</f>
        <v>0</v>
      </c>
      <c r="K447" s="195"/>
      <c r="L447" s="39"/>
      <c r="M447" s="196" t="s">
        <v>1</v>
      </c>
      <c r="N447" s="197" t="s">
        <v>46</v>
      </c>
      <c r="O447" s="72"/>
      <c r="P447" s="198">
        <f>O447*H447</f>
        <v>0</v>
      </c>
      <c r="Q447" s="198">
        <v>5.0000000000000002E-5</v>
      </c>
      <c r="R447" s="198">
        <f>Q447*H447</f>
        <v>5.0000000000000002E-5</v>
      </c>
      <c r="S447" s="198">
        <v>0</v>
      </c>
      <c r="T447" s="199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200" t="s">
        <v>136</v>
      </c>
      <c r="AT447" s="200" t="s">
        <v>132</v>
      </c>
      <c r="AU447" s="200" t="s">
        <v>91</v>
      </c>
      <c r="AY447" s="17" t="s">
        <v>130</v>
      </c>
      <c r="BE447" s="201">
        <f>IF(N447="základní",J447,0)</f>
        <v>0</v>
      </c>
      <c r="BF447" s="201">
        <f>IF(N447="snížená",J447,0)</f>
        <v>0</v>
      </c>
      <c r="BG447" s="201">
        <f>IF(N447="zákl. přenesená",J447,0)</f>
        <v>0</v>
      </c>
      <c r="BH447" s="201">
        <f>IF(N447="sníž. přenesená",J447,0)</f>
        <v>0</v>
      </c>
      <c r="BI447" s="201">
        <f>IF(N447="nulová",J447,0)</f>
        <v>0</v>
      </c>
      <c r="BJ447" s="17" t="s">
        <v>89</v>
      </c>
      <c r="BK447" s="201">
        <f>ROUND(I447*H447,2)</f>
        <v>0</v>
      </c>
      <c r="BL447" s="17" t="s">
        <v>136</v>
      </c>
      <c r="BM447" s="200" t="s">
        <v>630</v>
      </c>
    </row>
    <row r="448" spans="1:65" s="2" customFormat="1" ht="11.25">
      <c r="A448" s="34"/>
      <c r="B448" s="35"/>
      <c r="C448" s="36"/>
      <c r="D448" s="202" t="s">
        <v>138</v>
      </c>
      <c r="E448" s="36"/>
      <c r="F448" s="203" t="s">
        <v>292</v>
      </c>
      <c r="G448" s="36"/>
      <c r="H448" s="36"/>
      <c r="I448" s="204"/>
      <c r="J448" s="36"/>
      <c r="K448" s="36"/>
      <c r="L448" s="39"/>
      <c r="M448" s="205"/>
      <c r="N448" s="206"/>
      <c r="O448" s="72"/>
      <c r="P448" s="72"/>
      <c r="Q448" s="72"/>
      <c r="R448" s="72"/>
      <c r="S448" s="72"/>
      <c r="T448" s="73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7" t="s">
        <v>138</v>
      </c>
      <c r="AU448" s="17" t="s">
        <v>91</v>
      </c>
    </row>
    <row r="449" spans="1:65" s="2" customFormat="1" ht="11.25">
      <c r="A449" s="34"/>
      <c r="B449" s="35"/>
      <c r="C449" s="36"/>
      <c r="D449" s="207" t="s">
        <v>140</v>
      </c>
      <c r="E449" s="36"/>
      <c r="F449" s="208" t="s">
        <v>293</v>
      </c>
      <c r="G449" s="36"/>
      <c r="H449" s="36"/>
      <c r="I449" s="204"/>
      <c r="J449" s="36"/>
      <c r="K449" s="36"/>
      <c r="L449" s="39"/>
      <c r="M449" s="205"/>
      <c r="N449" s="206"/>
      <c r="O449" s="72"/>
      <c r="P449" s="72"/>
      <c r="Q449" s="72"/>
      <c r="R449" s="72"/>
      <c r="S449" s="72"/>
      <c r="T449" s="73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T449" s="17" t="s">
        <v>140</v>
      </c>
      <c r="AU449" s="17" t="s">
        <v>91</v>
      </c>
    </row>
    <row r="450" spans="1:65" s="13" customFormat="1" ht="11.25">
      <c r="B450" s="209"/>
      <c r="C450" s="210"/>
      <c r="D450" s="202" t="s">
        <v>142</v>
      </c>
      <c r="E450" s="211" t="s">
        <v>1</v>
      </c>
      <c r="F450" s="212" t="s">
        <v>627</v>
      </c>
      <c r="G450" s="210"/>
      <c r="H450" s="211" t="s">
        <v>1</v>
      </c>
      <c r="I450" s="213"/>
      <c r="J450" s="210"/>
      <c r="K450" s="210"/>
      <c r="L450" s="214"/>
      <c r="M450" s="215"/>
      <c r="N450" s="216"/>
      <c r="O450" s="216"/>
      <c r="P450" s="216"/>
      <c r="Q450" s="216"/>
      <c r="R450" s="216"/>
      <c r="S450" s="216"/>
      <c r="T450" s="217"/>
      <c r="AT450" s="218" t="s">
        <v>142</v>
      </c>
      <c r="AU450" s="218" t="s">
        <v>91</v>
      </c>
      <c r="AV450" s="13" t="s">
        <v>89</v>
      </c>
      <c r="AW450" s="13" t="s">
        <v>36</v>
      </c>
      <c r="AX450" s="13" t="s">
        <v>81</v>
      </c>
      <c r="AY450" s="218" t="s">
        <v>130</v>
      </c>
    </row>
    <row r="451" spans="1:65" s="14" customFormat="1" ht="11.25">
      <c r="B451" s="219"/>
      <c r="C451" s="220"/>
      <c r="D451" s="202" t="s">
        <v>142</v>
      </c>
      <c r="E451" s="221" t="s">
        <v>1</v>
      </c>
      <c r="F451" s="222" t="s">
        <v>89</v>
      </c>
      <c r="G451" s="220"/>
      <c r="H451" s="223">
        <v>1</v>
      </c>
      <c r="I451" s="224"/>
      <c r="J451" s="220"/>
      <c r="K451" s="220"/>
      <c r="L451" s="225"/>
      <c r="M451" s="226"/>
      <c r="N451" s="227"/>
      <c r="O451" s="227"/>
      <c r="P451" s="227"/>
      <c r="Q451" s="227"/>
      <c r="R451" s="227"/>
      <c r="S451" s="227"/>
      <c r="T451" s="228"/>
      <c r="AT451" s="229" t="s">
        <v>142</v>
      </c>
      <c r="AU451" s="229" t="s">
        <v>91</v>
      </c>
      <c r="AV451" s="14" t="s">
        <v>91</v>
      </c>
      <c r="AW451" s="14" t="s">
        <v>36</v>
      </c>
      <c r="AX451" s="14" t="s">
        <v>81</v>
      </c>
      <c r="AY451" s="229" t="s">
        <v>130</v>
      </c>
    </row>
    <row r="452" spans="1:65" s="15" customFormat="1" ht="11.25">
      <c r="B452" s="230"/>
      <c r="C452" s="231"/>
      <c r="D452" s="202" t="s">
        <v>142</v>
      </c>
      <c r="E452" s="232" t="s">
        <v>1</v>
      </c>
      <c r="F452" s="233" t="s">
        <v>145</v>
      </c>
      <c r="G452" s="231"/>
      <c r="H452" s="234">
        <v>1</v>
      </c>
      <c r="I452" s="235"/>
      <c r="J452" s="231"/>
      <c r="K452" s="231"/>
      <c r="L452" s="236"/>
      <c r="M452" s="237"/>
      <c r="N452" s="238"/>
      <c r="O452" s="238"/>
      <c r="P452" s="238"/>
      <c r="Q452" s="238"/>
      <c r="R452" s="238"/>
      <c r="S452" s="238"/>
      <c r="T452" s="239"/>
      <c r="AT452" s="240" t="s">
        <v>142</v>
      </c>
      <c r="AU452" s="240" t="s">
        <v>91</v>
      </c>
      <c r="AV452" s="15" t="s">
        <v>136</v>
      </c>
      <c r="AW452" s="15" t="s">
        <v>36</v>
      </c>
      <c r="AX452" s="15" t="s">
        <v>89</v>
      </c>
      <c r="AY452" s="240" t="s">
        <v>130</v>
      </c>
    </row>
    <row r="453" spans="1:65" s="2" customFormat="1" ht="16.5" customHeight="1">
      <c r="A453" s="34"/>
      <c r="B453" s="35"/>
      <c r="C453" s="241" t="s">
        <v>297</v>
      </c>
      <c r="D453" s="241" t="s">
        <v>160</v>
      </c>
      <c r="E453" s="242" t="s">
        <v>295</v>
      </c>
      <c r="F453" s="243" t="s">
        <v>296</v>
      </c>
      <c r="G453" s="244" t="s">
        <v>258</v>
      </c>
      <c r="H453" s="245">
        <v>13</v>
      </c>
      <c r="I453" s="246"/>
      <c r="J453" s="247">
        <f>ROUND(I453*H453,2)</f>
        <v>0</v>
      </c>
      <c r="K453" s="248"/>
      <c r="L453" s="249"/>
      <c r="M453" s="250" t="s">
        <v>1</v>
      </c>
      <c r="N453" s="251" t="s">
        <v>46</v>
      </c>
      <c r="O453" s="72"/>
      <c r="P453" s="198">
        <f>O453*H453</f>
        <v>0</v>
      </c>
      <c r="Q453" s="198">
        <v>5.8999999999999999E-3</v>
      </c>
      <c r="R453" s="198">
        <f>Q453*H453</f>
        <v>7.6700000000000004E-2</v>
      </c>
      <c r="S453" s="198">
        <v>0</v>
      </c>
      <c r="T453" s="199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200" t="s">
        <v>163</v>
      </c>
      <c r="AT453" s="200" t="s">
        <v>160</v>
      </c>
      <c r="AU453" s="200" t="s">
        <v>91</v>
      </c>
      <c r="AY453" s="17" t="s">
        <v>130</v>
      </c>
      <c r="BE453" s="201">
        <f>IF(N453="základní",J453,0)</f>
        <v>0</v>
      </c>
      <c r="BF453" s="201">
        <f>IF(N453="snížená",J453,0)</f>
        <v>0</v>
      </c>
      <c r="BG453" s="201">
        <f>IF(N453="zákl. přenesená",J453,0)</f>
        <v>0</v>
      </c>
      <c r="BH453" s="201">
        <f>IF(N453="sníž. přenesená",J453,0)</f>
        <v>0</v>
      </c>
      <c r="BI453" s="201">
        <f>IF(N453="nulová",J453,0)</f>
        <v>0</v>
      </c>
      <c r="BJ453" s="17" t="s">
        <v>89</v>
      </c>
      <c r="BK453" s="201">
        <f>ROUND(I453*H453,2)</f>
        <v>0</v>
      </c>
      <c r="BL453" s="17" t="s">
        <v>136</v>
      </c>
      <c r="BM453" s="200" t="s">
        <v>631</v>
      </c>
    </row>
    <row r="454" spans="1:65" s="2" customFormat="1" ht="11.25">
      <c r="A454" s="34"/>
      <c r="B454" s="35"/>
      <c r="C454" s="36"/>
      <c r="D454" s="202" t="s">
        <v>138</v>
      </c>
      <c r="E454" s="36"/>
      <c r="F454" s="203" t="s">
        <v>296</v>
      </c>
      <c r="G454" s="36"/>
      <c r="H454" s="36"/>
      <c r="I454" s="204"/>
      <c r="J454" s="36"/>
      <c r="K454" s="36"/>
      <c r="L454" s="39"/>
      <c r="M454" s="205"/>
      <c r="N454" s="206"/>
      <c r="O454" s="72"/>
      <c r="P454" s="72"/>
      <c r="Q454" s="72"/>
      <c r="R454" s="72"/>
      <c r="S454" s="72"/>
      <c r="T454" s="73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7" t="s">
        <v>138</v>
      </c>
      <c r="AU454" s="17" t="s">
        <v>91</v>
      </c>
    </row>
    <row r="455" spans="1:65" s="13" customFormat="1" ht="11.25">
      <c r="B455" s="209"/>
      <c r="C455" s="210"/>
      <c r="D455" s="202" t="s">
        <v>142</v>
      </c>
      <c r="E455" s="211" t="s">
        <v>1</v>
      </c>
      <c r="F455" s="212" t="s">
        <v>632</v>
      </c>
      <c r="G455" s="210"/>
      <c r="H455" s="211" t="s">
        <v>1</v>
      </c>
      <c r="I455" s="213"/>
      <c r="J455" s="210"/>
      <c r="K455" s="210"/>
      <c r="L455" s="214"/>
      <c r="M455" s="215"/>
      <c r="N455" s="216"/>
      <c r="O455" s="216"/>
      <c r="P455" s="216"/>
      <c r="Q455" s="216"/>
      <c r="R455" s="216"/>
      <c r="S455" s="216"/>
      <c r="T455" s="217"/>
      <c r="AT455" s="218" t="s">
        <v>142</v>
      </c>
      <c r="AU455" s="218" t="s">
        <v>91</v>
      </c>
      <c r="AV455" s="13" t="s">
        <v>89</v>
      </c>
      <c r="AW455" s="13" t="s">
        <v>36</v>
      </c>
      <c r="AX455" s="13" t="s">
        <v>81</v>
      </c>
      <c r="AY455" s="218" t="s">
        <v>130</v>
      </c>
    </row>
    <row r="456" spans="1:65" s="14" customFormat="1" ht="11.25">
      <c r="B456" s="219"/>
      <c r="C456" s="220"/>
      <c r="D456" s="202" t="s">
        <v>142</v>
      </c>
      <c r="E456" s="221" t="s">
        <v>1</v>
      </c>
      <c r="F456" s="222" t="s">
        <v>89</v>
      </c>
      <c r="G456" s="220"/>
      <c r="H456" s="223">
        <v>1</v>
      </c>
      <c r="I456" s="224"/>
      <c r="J456" s="220"/>
      <c r="K456" s="220"/>
      <c r="L456" s="225"/>
      <c r="M456" s="226"/>
      <c r="N456" s="227"/>
      <c r="O456" s="227"/>
      <c r="P456" s="227"/>
      <c r="Q456" s="227"/>
      <c r="R456" s="227"/>
      <c r="S456" s="227"/>
      <c r="T456" s="228"/>
      <c r="AT456" s="229" t="s">
        <v>142</v>
      </c>
      <c r="AU456" s="229" t="s">
        <v>91</v>
      </c>
      <c r="AV456" s="14" t="s">
        <v>91</v>
      </c>
      <c r="AW456" s="14" t="s">
        <v>36</v>
      </c>
      <c r="AX456" s="14" t="s">
        <v>81</v>
      </c>
      <c r="AY456" s="229" t="s">
        <v>130</v>
      </c>
    </row>
    <row r="457" spans="1:65" s="13" customFormat="1" ht="11.25">
      <c r="B457" s="209"/>
      <c r="C457" s="210"/>
      <c r="D457" s="202" t="s">
        <v>142</v>
      </c>
      <c r="E457" s="211" t="s">
        <v>1</v>
      </c>
      <c r="F457" s="212" t="s">
        <v>633</v>
      </c>
      <c r="G457" s="210"/>
      <c r="H457" s="211" t="s">
        <v>1</v>
      </c>
      <c r="I457" s="213"/>
      <c r="J457" s="210"/>
      <c r="K457" s="210"/>
      <c r="L457" s="214"/>
      <c r="M457" s="215"/>
      <c r="N457" s="216"/>
      <c r="O457" s="216"/>
      <c r="P457" s="216"/>
      <c r="Q457" s="216"/>
      <c r="R457" s="216"/>
      <c r="S457" s="216"/>
      <c r="T457" s="217"/>
      <c r="AT457" s="218" t="s">
        <v>142</v>
      </c>
      <c r="AU457" s="218" t="s">
        <v>91</v>
      </c>
      <c r="AV457" s="13" t="s">
        <v>89</v>
      </c>
      <c r="AW457" s="13" t="s">
        <v>36</v>
      </c>
      <c r="AX457" s="13" t="s">
        <v>81</v>
      </c>
      <c r="AY457" s="218" t="s">
        <v>130</v>
      </c>
    </row>
    <row r="458" spans="1:65" s="14" customFormat="1" ht="11.25">
      <c r="B458" s="219"/>
      <c r="C458" s="220"/>
      <c r="D458" s="202" t="s">
        <v>142</v>
      </c>
      <c r="E458" s="221" t="s">
        <v>1</v>
      </c>
      <c r="F458" s="222" t="s">
        <v>634</v>
      </c>
      <c r="G458" s="220"/>
      <c r="H458" s="223">
        <v>12</v>
      </c>
      <c r="I458" s="224"/>
      <c r="J458" s="220"/>
      <c r="K458" s="220"/>
      <c r="L458" s="225"/>
      <c r="M458" s="226"/>
      <c r="N458" s="227"/>
      <c r="O458" s="227"/>
      <c r="P458" s="227"/>
      <c r="Q458" s="227"/>
      <c r="R458" s="227"/>
      <c r="S458" s="227"/>
      <c r="T458" s="228"/>
      <c r="AT458" s="229" t="s">
        <v>142</v>
      </c>
      <c r="AU458" s="229" t="s">
        <v>91</v>
      </c>
      <c r="AV458" s="14" t="s">
        <v>91</v>
      </c>
      <c r="AW458" s="14" t="s">
        <v>36</v>
      </c>
      <c r="AX458" s="14" t="s">
        <v>81</v>
      </c>
      <c r="AY458" s="229" t="s">
        <v>130</v>
      </c>
    </row>
    <row r="459" spans="1:65" s="15" customFormat="1" ht="11.25">
      <c r="B459" s="230"/>
      <c r="C459" s="231"/>
      <c r="D459" s="202" t="s">
        <v>142</v>
      </c>
      <c r="E459" s="232" t="s">
        <v>1</v>
      </c>
      <c r="F459" s="233" t="s">
        <v>145</v>
      </c>
      <c r="G459" s="231"/>
      <c r="H459" s="234">
        <v>13</v>
      </c>
      <c r="I459" s="235"/>
      <c r="J459" s="231"/>
      <c r="K459" s="231"/>
      <c r="L459" s="236"/>
      <c r="M459" s="237"/>
      <c r="N459" s="238"/>
      <c r="O459" s="238"/>
      <c r="P459" s="238"/>
      <c r="Q459" s="238"/>
      <c r="R459" s="238"/>
      <c r="S459" s="238"/>
      <c r="T459" s="239"/>
      <c r="AT459" s="240" t="s">
        <v>142</v>
      </c>
      <c r="AU459" s="240" t="s">
        <v>91</v>
      </c>
      <c r="AV459" s="15" t="s">
        <v>136</v>
      </c>
      <c r="AW459" s="15" t="s">
        <v>36</v>
      </c>
      <c r="AX459" s="15" t="s">
        <v>89</v>
      </c>
      <c r="AY459" s="240" t="s">
        <v>130</v>
      </c>
    </row>
    <row r="460" spans="1:65" s="2" customFormat="1" ht="16.5" customHeight="1">
      <c r="A460" s="34"/>
      <c r="B460" s="35"/>
      <c r="C460" s="188" t="s">
        <v>635</v>
      </c>
      <c r="D460" s="188" t="s">
        <v>132</v>
      </c>
      <c r="E460" s="189" t="s">
        <v>636</v>
      </c>
      <c r="F460" s="190" t="s">
        <v>637</v>
      </c>
      <c r="G460" s="191" t="s">
        <v>258</v>
      </c>
      <c r="H460" s="192">
        <v>4</v>
      </c>
      <c r="I460" s="193"/>
      <c r="J460" s="194">
        <f>ROUND(I460*H460,2)</f>
        <v>0</v>
      </c>
      <c r="K460" s="195"/>
      <c r="L460" s="39"/>
      <c r="M460" s="196" t="s">
        <v>1</v>
      </c>
      <c r="N460" s="197" t="s">
        <v>46</v>
      </c>
      <c r="O460" s="72"/>
      <c r="P460" s="198">
        <f>O460*H460</f>
        <v>0</v>
      </c>
      <c r="Q460" s="198">
        <v>5.0000000000000002E-5</v>
      </c>
      <c r="R460" s="198">
        <f>Q460*H460</f>
        <v>2.0000000000000001E-4</v>
      </c>
      <c r="S460" s="198">
        <v>0</v>
      </c>
      <c r="T460" s="199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200" t="s">
        <v>136</v>
      </c>
      <c r="AT460" s="200" t="s">
        <v>132</v>
      </c>
      <c r="AU460" s="200" t="s">
        <v>91</v>
      </c>
      <c r="AY460" s="17" t="s">
        <v>130</v>
      </c>
      <c r="BE460" s="201">
        <f>IF(N460="základní",J460,0)</f>
        <v>0</v>
      </c>
      <c r="BF460" s="201">
        <f>IF(N460="snížená",J460,0)</f>
        <v>0</v>
      </c>
      <c r="BG460" s="201">
        <f>IF(N460="zákl. přenesená",J460,0)</f>
        <v>0</v>
      </c>
      <c r="BH460" s="201">
        <f>IF(N460="sníž. přenesená",J460,0)</f>
        <v>0</v>
      </c>
      <c r="BI460" s="201">
        <f>IF(N460="nulová",J460,0)</f>
        <v>0</v>
      </c>
      <c r="BJ460" s="17" t="s">
        <v>89</v>
      </c>
      <c r="BK460" s="201">
        <f>ROUND(I460*H460,2)</f>
        <v>0</v>
      </c>
      <c r="BL460" s="17" t="s">
        <v>136</v>
      </c>
      <c r="BM460" s="200" t="s">
        <v>638</v>
      </c>
    </row>
    <row r="461" spans="1:65" s="2" customFormat="1" ht="11.25">
      <c r="A461" s="34"/>
      <c r="B461" s="35"/>
      <c r="C461" s="36"/>
      <c r="D461" s="202" t="s">
        <v>138</v>
      </c>
      <c r="E461" s="36"/>
      <c r="F461" s="203" t="s">
        <v>639</v>
      </c>
      <c r="G461" s="36"/>
      <c r="H461" s="36"/>
      <c r="I461" s="204"/>
      <c r="J461" s="36"/>
      <c r="K461" s="36"/>
      <c r="L461" s="39"/>
      <c r="M461" s="205"/>
      <c r="N461" s="206"/>
      <c r="O461" s="72"/>
      <c r="P461" s="72"/>
      <c r="Q461" s="72"/>
      <c r="R461" s="72"/>
      <c r="S461" s="72"/>
      <c r="T461" s="73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T461" s="17" t="s">
        <v>138</v>
      </c>
      <c r="AU461" s="17" t="s">
        <v>91</v>
      </c>
    </row>
    <row r="462" spans="1:65" s="2" customFormat="1" ht="11.25">
      <c r="A462" s="34"/>
      <c r="B462" s="35"/>
      <c r="C462" s="36"/>
      <c r="D462" s="207" t="s">
        <v>140</v>
      </c>
      <c r="E462" s="36"/>
      <c r="F462" s="208" t="s">
        <v>640</v>
      </c>
      <c r="G462" s="36"/>
      <c r="H462" s="36"/>
      <c r="I462" s="204"/>
      <c r="J462" s="36"/>
      <c r="K462" s="36"/>
      <c r="L462" s="39"/>
      <c r="M462" s="205"/>
      <c r="N462" s="206"/>
      <c r="O462" s="72"/>
      <c r="P462" s="72"/>
      <c r="Q462" s="72"/>
      <c r="R462" s="72"/>
      <c r="S462" s="72"/>
      <c r="T462" s="73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7" t="s">
        <v>140</v>
      </c>
      <c r="AU462" s="17" t="s">
        <v>91</v>
      </c>
    </row>
    <row r="463" spans="1:65" s="13" customFormat="1" ht="11.25">
      <c r="B463" s="209"/>
      <c r="C463" s="210"/>
      <c r="D463" s="202" t="s">
        <v>142</v>
      </c>
      <c r="E463" s="211" t="s">
        <v>1</v>
      </c>
      <c r="F463" s="212" t="s">
        <v>633</v>
      </c>
      <c r="G463" s="210"/>
      <c r="H463" s="211" t="s">
        <v>1</v>
      </c>
      <c r="I463" s="213"/>
      <c r="J463" s="210"/>
      <c r="K463" s="210"/>
      <c r="L463" s="214"/>
      <c r="M463" s="215"/>
      <c r="N463" s="216"/>
      <c r="O463" s="216"/>
      <c r="P463" s="216"/>
      <c r="Q463" s="216"/>
      <c r="R463" s="216"/>
      <c r="S463" s="216"/>
      <c r="T463" s="217"/>
      <c r="AT463" s="218" t="s">
        <v>142</v>
      </c>
      <c r="AU463" s="218" t="s">
        <v>91</v>
      </c>
      <c r="AV463" s="13" t="s">
        <v>89</v>
      </c>
      <c r="AW463" s="13" t="s">
        <v>36</v>
      </c>
      <c r="AX463" s="13" t="s">
        <v>81</v>
      </c>
      <c r="AY463" s="218" t="s">
        <v>130</v>
      </c>
    </row>
    <row r="464" spans="1:65" s="14" customFormat="1" ht="11.25">
      <c r="B464" s="219"/>
      <c r="C464" s="220"/>
      <c r="D464" s="202" t="s">
        <v>142</v>
      </c>
      <c r="E464" s="221" t="s">
        <v>1</v>
      </c>
      <c r="F464" s="222" t="s">
        <v>641</v>
      </c>
      <c r="G464" s="220"/>
      <c r="H464" s="223">
        <v>4</v>
      </c>
      <c r="I464" s="224"/>
      <c r="J464" s="220"/>
      <c r="K464" s="220"/>
      <c r="L464" s="225"/>
      <c r="M464" s="226"/>
      <c r="N464" s="227"/>
      <c r="O464" s="227"/>
      <c r="P464" s="227"/>
      <c r="Q464" s="227"/>
      <c r="R464" s="227"/>
      <c r="S464" s="227"/>
      <c r="T464" s="228"/>
      <c r="AT464" s="229" t="s">
        <v>142</v>
      </c>
      <c r="AU464" s="229" t="s">
        <v>91</v>
      </c>
      <c r="AV464" s="14" t="s">
        <v>91</v>
      </c>
      <c r="AW464" s="14" t="s">
        <v>36</v>
      </c>
      <c r="AX464" s="14" t="s">
        <v>81</v>
      </c>
      <c r="AY464" s="229" t="s">
        <v>130</v>
      </c>
    </row>
    <row r="465" spans="1:65" s="15" customFormat="1" ht="11.25">
      <c r="B465" s="230"/>
      <c r="C465" s="231"/>
      <c r="D465" s="202" t="s">
        <v>142</v>
      </c>
      <c r="E465" s="232" t="s">
        <v>1</v>
      </c>
      <c r="F465" s="233" t="s">
        <v>145</v>
      </c>
      <c r="G465" s="231"/>
      <c r="H465" s="234">
        <v>4</v>
      </c>
      <c r="I465" s="235"/>
      <c r="J465" s="231"/>
      <c r="K465" s="231"/>
      <c r="L465" s="236"/>
      <c r="M465" s="237"/>
      <c r="N465" s="238"/>
      <c r="O465" s="238"/>
      <c r="P465" s="238"/>
      <c r="Q465" s="238"/>
      <c r="R465" s="238"/>
      <c r="S465" s="238"/>
      <c r="T465" s="239"/>
      <c r="AT465" s="240" t="s">
        <v>142</v>
      </c>
      <c r="AU465" s="240" t="s">
        <v>91</v>
      </c>
      <c r="AV465" s="15" t="s">
        <v>136</v>
      </c>
      <c r="AW465" s="15" t="s">
        <v>36</v>
      </c>
      <c r="AX465" s="15" t="s">
        <v>89</v>
      </c>
      <c r="AY465" s="240" t="s">
        <v>130</v>
      </c>
    </row>
    <row r="466" spans="1:65" s="2" customFormat="1" ht="21.75" customHeight="1">
      <c r="A466" s="34"/>
      <c r="B466" s="35"/>
      <c r="C466" s="188" t="s">
        <v>301</v>
      </c>
      <c r="D466" s="188" t="s">
        <v>132</v>
      </c>
      <c r="E466" s="189" t="s">
        <v>642</v>
      </c>
      <c r="F466" s="190" t="s">
        <v>643</v>
      </c>
      <c r="G466" s="191" t="s">
        <v>258</v>
      </c>
      <c r="H466" s="192">
        <v>2</v>
      </c>
      <c r="I466" s="193"/>
      <c r="J466" s="194">
        <f>ROUND(I466*H466,2)</f>
        <v>0</v>
      </c>
      <c r="K466" s="195"/>
      <c r="L466" s="39"/>
      <c r="M466" s="196" t="s">
        <v>1</v>
      </c>
      <c r="N466" s="197" t="s">
        <v>46</v>
      </c>
      <c r="O466" s="72"/>
      <c r="P466" s="198">
        <f>O466*H466</f>
        <v>0</v>
      </c>
      <c r="Q466" s="198">
        <v>0</v>
      </c>
      <c r="R466" s="198">
        <f>Q466*H466</f>
        <v>0</v>
      </c>
      <c r="S466" s="198">
        <v>0</v>
      </c>
      <c r="T466" s="199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200" t="s">
        <v>136</v>
      </c>
      <c r="AT466" s="200" t="s">
        <v>132</v>
      </c>
      <c r="AU466" s="200" t="s">
        <v>91</v>
      </c>
      <c r="AY466" s="17" t="s">
        <v>130</v>
      </c>
      <c r="BE466" s="201">
        <f>IF(N466="základní",J466,0)</f>
        <v>0</v>
      </c>
      <c r="BF466" s="201">
        <f>IF(N466="snížená",J466,0)</f>
        <v>0</v>
      </c>
      <c r="BG466" s="201">
        <f>IF(N466="zákl. přenesená",J466,0)</f>
        <v>0</v>
      </c>
      <c r="BH466" s="201">
        <f>IF(N466="sníž. přenesená",J466,0)</f>
        <v>0</v>
      </c>
      <c r="BI466" s="201">
        <f>IF(N466="nulová",J466,0)</f>
        <v>0</v>
      </c>
      <c r="BJ466" s="17" t="s">
        <v>89</v>
      </c>
      <c r="BK466" s="201">
        <f>ROUND(I466*H466,2)</f>
        <v>0</v>
      </c>
      <c r="BL466" s="17" t="s">
        <v>136</v>
      </c>
      <c r="BM466" s="200" t="s">
        <v>644</v>
      </c>
    </row>
    <row r="467" spans="1:65" s="2" customFormat="1" ht="19.5">
      <c r="A467" s="34"/>
      <c r="B467" s="35"/>
      <c r="C467" s="36"/>
      <c r="D467" s="202" t="s">
        <v>138</v>
      </c>
      <c r="E467" s="36"/>
      <c r="F467" s="203" t="s">
        <v>645</v>
      </c>
      <c r="G467" s="36"/>
      <c r="H467" s="36"/>
      <c r="I467" s="204"/>
      <c r="J467" s="36"/>
      <c r="K467" s="36"/>
      <c r="L467" s="39"/>
      <c r="M467" s="205"/>
      <c r="N467" s="206"/>
      <c r="O467" s="72"/>
      <c r="P467" s="72"/>
      <c r="Q467" s="72"/>
      <c r="R467" s="72"/>
      <c r="S467" s="72"/>
      <c r="T467" s="73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T467" s="17" t="s">
        <v>138</v>
      </c>
      <c r="AU467" s="17" t="s">
        <v>91</v>
      </c>
    </row>
    <row r="468" spans="1:65" s="2" customFormat="1" ht="11.25">
      <c r="A468" s="34"/>
      <c r="B468" s="35"/>
      <c r="C468" s="36"/>
      <c r="D468" s="207" t="s">
        <v>140</v>
      </c>
      <c r="E468" s="36"/>
      <c r="F468" s="208" t="s">
        <v>646</v>
      </c>
      <c r="G468" s="36"/>
      <c r="H468" s="36"/>
      <c r="I468" s="204"/>
      <c r="J468" s="36"/>
      <c r="K468" s="36"/>
      <c r="L468" s="39"/>
      <c r="M468" s="205"/>
      <c r="N468" s="206"/>
      <c r="O468" s="72"/>
      <c r="P468" s="72"/>
      <c r="Q468" s="72"/>
      <c r="R468" s="72"/>
      <c r="S468" s="72"/>
      <c r="T468" s="73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140</v>
      </c>
      <c r="AU468" s="17" t="s">
        <v>91</v>
      </c>
    </row>
    <row r="469" spans="1:65" s="14" customFormat="1" ht="11.25">
      <c r="B469" s="219"/>
      <c r="C469" s="220"/>
      <c r="D469" s="202" t="s">
        <v>142</v>
      </c>
      <c r="E469" s="221" t="s">
        <v>1</v>
      </c>
      <c r="F469" s="222" t="s">
        <v>91</v>
      </c>
      <c r="G469" s="220"/>
      <c r="H469" s="223">
        <v>2</v>
      </c>
      <c r="I469" s="224"/>
      <c r="J469" s="220"/>
      <c r="K469" s="220"/>
      <c r="L469" s="225"/>
      <c r="M469" s="226"/>
      <c r="N469" s="227"/>
      <c r="O469" s="227"/>
      <c r="P469" s="227"/>
      <c r="Q469" s="227"/>
      <c r="R469" s="227"/>
      <c r="S469" s="227"/>
      <c r="T469" s="228"/>
      <c r="AT469" s="229" t="s">
        <v>142</v>
      </c>
      <c r="AU469" s="229" t="s">
        <v>91</v>
      </c>
      <c r="AV469" s="14" t="s">
        <v>91</v>
      </c>
      <c r="AW469" s="14" t="s">
        <v>36</v>
      </c>
      <c r="AX469" s="14" t="s">
        <v>81</v>
      </c>
      <c r="AY469" s="229" t="s">
        <v>130</v>
      </c>
    </row>
    <row r="470" spans="1:65" s="15" customFormat="1" ht="11.25">
      <c r="B470" s="230"/>
      <c r="C470" s="231"/>
      <c r="D470" s="202" t="s">
        <v>142</v>
      </c>
      <c r="E470" s="232" t="s">
        <v>1</v>
      </c>
      <c r="F470" s="233" t="s">
        <v>145</v>
      </c>
      <c r="G470" s="231"/>
      <c r="H470" s="234">
        <v>2</v>
      </c>
      <c r="I470" s="235"/>
      <c r="J470" s="231"/>
      <c r="K470" s="231"/>
      <c r="L470" s="236"/>
      <c r="M470" s="237"/>
      <c r="N470" s="238"/>
      <c r="O470" s="238"/>
      <c r="P470" s="238"/>
      <c r="Q470" s="238"/>
      <c r="R470" s="238"/>
      <c r="S470" s="238"/>
      <c r="T470" s="239"/>
      <c r="AT470" s="240" t="s">
        <v>142</v>
      </c>
      <c r="AU470" s="240" t="s">
        <v>91</v>
      </c>
      <c r="AV470" s="15" t="s">
        <v>136</v>
      </c>
      <c r="AW470" s="15" t="s">
        <v>36</v>
      </c>
      <c r="AX470" s="15" t="s">
        <v>89</v>
      </c>
      <c r="AY470" s="240" t="s">
        <v>130</v>
      </c>
    </row>
    <row r="471" spans="1:65" s="2" customFormat="1" ht="16.5" customHeight="1">
      <c r="A471" s="34"/>
      <c r="B471" s="35"/>
      <c r="C471" s="188" t="s">
        <v>647</v>
      </c>
      <c r="D471" s="188" t="s">
        <v>132</v>
      </c>
      <c r="E471" s="189" t="s">
        <v>299</v>
      </c>
      <c r="F471" s="190" t="s">
        <v>300</v>
      </c>
      <c r="G471" s="191" t="s">
        <v>258</v>
      </c>
      <c r="H471" s="192">
        <v>6</v>
      </c>
      <c r="I471" s="193"/>
      <c r="J471" s="194">
        <f>ROUND(I471*H471,2)</f>
        <v>0</v>
      </c>
      <c r="K471" s="195"/>
      <c r="L471" s="39"/>
      <c r="M471" s="196" t="s">
        <v>1</v>
      </c>
      <c r="N471" s="197" t="s">
        <v>46</v>
      </c>
      <c r="O471" s="72"/>
      <c r="P471" s="198">
        <f>O471*H471</f>
        <v>0</v>
      </c>
      <c r="Q471" s="198">
        <v>0</v>
      </c>
      <c r="R471" s="198">
        <f>Q471*H471</f>
        <v>0</v>
      </c>
      <c r="S471" s="198">
        <v>0</v>
      </c>
      <c r="T471" s="199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200" t="s">
        <v>136</v>
      </c>
      <c r="AT471" s="200" t="s">
        <v>132</v>
      </c>
      <c r="AU471" s="200" t="s">
        <v>91</v>
      </c>
      <c r="AY471" s="17" t="s">
        <v>130</v>
      </c>
      <c r="BE471" s="201">
        <f>IF(N471="základní",J471,0)</f>
        <v>0</v>
      </c>
      <c r="BF471" s="201">
        <f>IF(N471="snížená",J471,0)</f>
        <v>0</v>
      </c>
      <c r="BG471" s="201">
        <f>IF(N471="zákl. přenesená",J471,0)</f>
        <v>0</v>
      </c>
      <c r="BH471" s="201">
        <f>IF(N471="sníž. přenesená",J471,0)</f>
        <v>0</v>
      </c>
      <c r="BI471" s="201">
        <f>IF(N471="nulová",J471,0)</f>
        <v>0</v>
      </c>
      <c r="BJ471" s="17" t="s">
        <v>89</v>
      </c>
      <c r="BK471" s="201">
        <f>ROUND(I471*H471,2)</f>
        <v>0</v>
      </c>
      <c r="BL471" s="17" t="s">
        <v>136</v>
      </c>
      <c r="BM471" s="200" t="s">
        <v>648</v>
      </c>
    </row>
    <row r="472" spans="1:65" s="2" customFormat="1" ht="11.25">
      <c r="A472" s="34"/>
      <c r="B472" s="35"/>
      <c r="C472" s="36"/>
      <c r="D472" s="202" t="s">
        <v>138</v>
      </c>
      <c r="E472" s="36"/>
      <c r="F472" s="203" t="s">
        <v>302</v>
      </c>
      <c r="G472" s="36"/>
      <c r="H472" s="36"/>
      <c r="I472" s="204"/>
      <c r="J472" s="36"/>
      <c r="K472" s="36"/>
      <c r="L472" s="39"/>
      <c r="M472" s="205"/>
      <c r="N472" s="206"/>
      <c r="O472" s="72"/>
      <c r="P472" s="72"/>
      <c r="Q472" s="72"/>
      <c r="R472" s="72"/>
      <c r="S472" s="72"/>
      <c r="T472" s="73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T472" s="17" t="s">
        <v>138</v>
      </c>
      <c r="AU472" s="17" t="s">
        <v>91</v>
      </c>
    </row>
    <row r="473" spans="1:65" s="2" customFormat="1" ht="11.25">
      <c r="A473" s="34"/>
      <c r="B473" s="35"/>
      <c r="C473" s="36"/>
      <c r="D473" s="207" t="s">
        <v>140</v>
      </c>
      <c r="E473" s="36"/>
      <c r="F473" s="208" t="s">
        <v>303</v>
      </c>
      <c r="G473" s="36"/>
      <c r="H473" s="36"/>
      <c r="I473" s="204"/>
      <c r="J473" s="36"/>
      <c r="K473" s="36"/>
      <c r="L473" s="39"/>
      <c r="M473" s="205"/>
      <c r="N473" s="206"/>
      <c r="O473" s="72"/>
      <c r="P473" s="72"/>
      <c r="Q473" s="72"/>
      <c r="R473" s="72"/>
      <c r="S473" s="72"/>
      <c r="T473" s="73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T473" s="17" t="s">
        <v>140</v>
      </c>
      <c r="AU473" s="17" t="s">
        <v>91</v>
      </c>
    </row>
    <row r="474" spans="1:65" s="14" customFormat="1" ht="11.25">
      <c r="B474" s="219"/>
      <c r="C474" s="220"/>
      <c r="D474" s="202" t="s">
        <v>142</v>
      </c>
      <c r="E474" s="221" t="s">
        <v>1</v>
      </c>
      <c r="F474" s="222" t="s">
        <v>155</v>
      </c>
      <c r="G474" s="220"/>
      <c r="H474" s="223">
        <v>6</v>
      </c>
      <c r="I474" s="224"/>
      <c r="J474" s="220"/>
      <c r="K474" s="220"/>
      <c r="L474" s="225"/>
      <c r="M474" s="226"/>
      <c r="N474" s="227"/>
      <c r="O474" s="227"/>
      <c r="P474" s="227"/>
      <c r="Q474" s="227"/>
      <c r="R474" s="227"/>
      <c r="S474" s="227"/>
      <c r="T474" s="228"/>
      <c r="AT474" s="229" t="s">
        <v>142</v>
      </c>
      <c r="AU474" s="229" t="s">
        <v>91</v>
      </c>
      <c r="AV474" s="14" t="s">
        <v>91</v>
      </c>
      <c r="AW474" s="14" t="s">
        <v>36</v>
      </c>
      <c r="AX474" s="14" t="s">
        <v>81</v>
      </c>
      <c r="AY474" s="229" t="s">
        <v>130</v>
      </c>
    </row>
    <row r="475" spans="1:65" s="15" customFormat="1" ht="11.25">
      <c r="B475" s="230"/>
      <c r="C475" s="231"/>
      <c r="D475" s="202" t="s">
        <v>142</v>
      </c>
      <c r="E475" s="232" t="s">
        <v>1</v>
      </c>
      <c r="F475" s="233" t="s">
        <v>145</v>
      </c>
      <c r="G475" s="231"/>
      <c r="H475" s="234">
        <v>6</v>
      </c>
      <c r="I475" s="235"/>
      <c r="J475" s="231"/>
      <c r="K475" s="231"/>
      <c r="L475" s="236"/>
      <c r="M475" s="237"/>
      <c r="N475" s="238"/>
      <c r="O475" s="238"/>
      <c r="P475" s="238"/>
      <c r="Q475" s="238"/>
      <c r="R475" s="238"/>
      <c r="S475" s="238"/>
      <c r="T475" s="239"/>
      <c r="AT475" s="240" t="s">
        <v>142</v>
      </c>
      <c r="AU475" s="240" t="s">
        <v>91</v>
      </c>
      <c r="AV475" s="15" t="s">
        <v>136</v>
      </c>
      <c r="AW475" s="15" t="s">
        <v>36</v>
      </c>
      <c r="AX475" s="15" t="s">
        <v>89</v>
      </c>
      <c r="AY475" s="240" t="s">
        <v>130</v>
      </c>
    </row>
    <row r="476" spans="1:65" s="2" customFormat="1" ht="16.5" customHeight="1">
      <c r="A476" s="34"/>
      <c r="B476" s="35"/>
      <c r="C476" s="188" t="s">
        <v>307</v>
      </c>
      <c r="D476" s="188" t="s">
        <v>132</v>
      </c>
      <c r="E476" s="189" t="s">
        <v>305</v>
      </c>
      <c r="F476" s="190" t="s">
        <v>306</v>
      </c>
      <c r="G476" s="191" t="s">
        <v>135</v>
      </c>
      <c r="H476" s="192">
        <v>7.2</v>
      </c>
      <c r="I476" s="193"/>
      <c r="J476" s="194">
        <f>ROUND(I476*H476,2)</f>
        <v>0</v>
      </c>
      <c r="K476" s="195"/>
      <c r="L476" s="39"/>
      <c r="M476" s="196" t="s">
        <v>1</v>
      </c>
      <c r="N476" s="197" t="s">
        <v>46</v>
      </c>
      <c r="O476" s="72"/>
      <c r="P476" s="198">
        <f>O476*H476</f>
        <v>0</v>
      </c>
      <c r="Q476" s="198">
        <v>3.6000000000000002E-4</v>
      </c>
      <c r="R476" s="198">
        <f>Q476*H476</f>
        <v>2.5920000000000001E-3</v>
      </c>
      <c r="S476" s="198">
        <v>0</v>
      </c>
      <c r="T476" s="199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200" t="s">
        <v>136</v>
      </c>
      <c r="AT476" s="200" t="s">
        <v>132</v>
      </c>
      <c r="AU476" s="200" t="s">
        <v>91</v>
      </c>
      <c r="AY476" s="17" t="s">
        <v>130</v>
      </c>
      <c r="BE476" s="201">
        <f>IF(N476="základní",J476,0)</f>
        <v>0</v>
      </c>
      <c r="BF476" s="201">
        <f>IF(N476="snížená",J476,0)</f>
        <v>0</v>
      </c>
      <c r="BG476" s="201">
        <f>IF(N476="zákl. přenesená",J476,0)</f>
        <v>0</v>
      </c>
      <c r="BH476" s="201">
        <f>IF(N476="sníž. přenesená",J476,0)</f>
        <v>0</v>
      </c>
      <c r="BI476" s="201">
        <f>IF(N476="nulová",J476,0)</f>
        <v>0</v>
      </c>
      <c r="BJ476" s="17" t="s">
        <v>89</v>
      </c>
      <c r="BK476" s="201">
        <f>ROUND(I476*H476,2)</f>
        <v>0</v>
      </c>
      <c r="BL476" s="17" t="s">
        <v>136</v>
      </c>
      <c r="BM476" s="200" t="s">
        <v>649</v>
      </c>
    </row>
    <row r="477" spans="1:65" s="2" customFormat="1" ht="11.25">
      <c r="A477" s="34"/>
      <c r="B477" s="35"/>
      <c r="C477" s="36"/>
      <c r="D477" s="202" t="s">
        <v>138</v>
      </c>
      <c r="E477" s="36"/>
      <c r="F477" s="203" t="s">
        <v>650</v>
      </c>
      <c r="G477" s="36"/>
      <c r="H477" s="36"/>
      <c r="I477" s="204"/>
      <c r="J477" s="36"/>
      <c r="K477" s="36"/>
      <c r="L477" s="39"/>
      <c r="M477" s="205"/>
      <c r="N477" s="206"/>
      <c r="O477" s="72"/>
      <c r="P477" s="72"/>
      <c r="Q477" s="72"/>
      <c r="R477" s="72"/>
      <c r="S477" s="72"/>
      <c r="T477" s="73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T477" s="17" t="s">
        <v>138</v>
      </c>
      <c r="AU477" s="17" t="s">
        <v>91</v>
      </c>
    </row>
    <row r="478" spans="1:65" s="2" customFormat="1" ht="11.25">
      <c r="A478" s="34"/>
      <c r="B478" s="35"/>
      <c r="C478" s="36"/>
      <c r="D478" s="207" t="s">
        <v>140</v>
      </c>
      <c r="E478" s="36"/>
      <c r="F478" s="208" t="s">
        <v>309</v>
      </c>
      <c r="G478" s="36"/>
      <c r="H478" s="36"/>
      <c r="I478" s="204"/>
      <c r="J478" s="36"/>
      <c r="K478" s="36"/>
      <c r="L478" s="39"/>
      <c r="M478" s="205"/>
      <c r="N478" s="206"/>
      <c r="O478" s="72"/>
      <c r="P478" s="72"/>
      <c r="Q478" s="72"/>
      <c r="R478" s="72"/>
      <c r="S478" s="72"/>
      <c r="T478" s="73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7" t="s">
        <v>140</v>
      </c>
      <c r="AU478" s="17" t="s">
        <v>91</v>
      </c>
    </row>
    <row r="479" spans="1:65" s="13" customFormat="1" ht="11.25">
      <c r="B479" s="209"/>
      <c r="C479" s="210"/>
      <c r="D479" s="202" t="s">
        <v>142</v>
      </c>
      <c r="E479" s="211" t="s">
        <v>1</v>
      </c>
      <c r="F479" s="212" t="s">
        <v>651</v>
      </c>
      <c r="G479" s="210"/>
      <c r="H479" s="211" t="s">
        <v>1</v>
      </c>
      <c r="I479" s="213"/>
      <c r="J479" s="210"/>
      <c r="K479" s="210"/>
      <c r="L479" s="214"/>
      <c r="M479" s="215"/>
      <c r="N479" s="216"/>
      <c r="O479" s="216"/>
      <c r="P479" s="216"/>
      <c r="Q479" s="216"/>
      <c r="R479" s="216"/>
      <c r="S479" s="216"/>
      <c r="T479" s="217"/>
      <c r="AT479" s="218" t="s">
        <v>142</v>
      </c>
      <c r="AU479" s="218" t="s">
        <v>91</v>
      </c>
      <c r="AV479" s="13" t="s">
        <v>89</v>
      </c>
      <c r="AW479" s="13" t="s">
        <v>36</v>
      </c>
      <c r="AX479" s="13" t="s">
        <v>81</v>
      </c>
      <c r="AY479" s="218" t="s">
        <v>130</v>
      </c>
    </row>
    <row r="480" spans="1:65" s="14" customFormat="1" ht="11.25">
      <c r="B480" s="219"/>
      <c r="C480" s="220"/>
      <c r="D480" s="202" t="s">
        <v>142</v>
      </c>
      <c r="E480" s="221" t="s">
        <v>1</v>
      </c>
      <c r="F480" s="222" t="s">
        <v>652</v>
      </c>
      <c r="G480" s="220"/>
      <c r="H480" s="223">
        <v>7.2</v>
      </c>
      <c r="I480" s="224"/>
      <c r="J480" s="220"/>
      <c r="K480" s="220"/>
      <c r="L480" s="225"/>
      <c r="M480" s="226"/>
      <c r="N480" s="227"/>
      <c r="O480" s="227"/>
      <c r="P480" s="227"/>
      <c r="Q480" s="227"/>
      <c r="R480" s="227"/>
      <c r="S480" s="227"/>
      <c r="T480" s="228"/>
      <c r="AT480" s="229" t="s">
        <v>142</v>
      </c>
      <c r="AU480" s="229" t="s">
        <v>91</v>
      </c>
      <c r="AV480" s="14" t="s">
        <v>91</v>
      </c>
      <c r="AW480" s="14" t="s">
        <v>36</v>
      </c>
      <c r="AX480" s="14" t="s">
        <v>81</v>
      </c>
      <c r="AY480" s="229" t="s">
        <v>130</v>
      </c>
    </row>
    <row r="481" spans="1:65" s="15" customFormat="1" ht="11.25">
      <c r="B481" s="230"/>
      <c r="C481" s="231"/>
      <c r="D481" s="202" t="s">
        <v>142</v>
      </c>
      <c r="E481" s="232" t="s">
        <v>1</v>
      </c>
      <c r="F481" s="233" t="s">
        <v>145</v>
      </c>
      <c r="G481" s="231"/>
      <c r="H481" s="234">
        <v>7.2</v>
      </c>
      <c r="I481" s="235"/>
      <c r="J481" s="231"/>
      <c r="K481" s="231"/>
      <c r="L481" s="236"/>
      <c r="M481" s="237"/>
      <c r="N481" s="238"/>
      <c r="O481" s="238"/>
      <c r="P481" s="238"/>
      <c r="Q481" s="238"/>
      <c r="R481" s="238"/>
      <c r="S481" s="238"/>
      <c r="T481" s="239"/>
      <c r="AT481" s="240" t="s">
        <v>142</v>
      </c>
      <c r="AU481" s="240" t="s">
        <v>91</v>
      </c>
      <c r="AV481" s="15" t="s">
        <v>136</v>
      </c>
      <c r="AW481" s="15" t="s">
        <v>36</v>
      </c>
      <c r="AX481" s="15" t="s">
        <v>89</v>
      </c>
      <c r="AY481" s="240" t="s">
        <v>130</v>
      </c>
    </row>
    <row r="482" spans="1:65" s="2" customFormat="1" ht="16.5" customHeight="1">
      <c r="A482" s="34"/>
      <c r="B482" s="35"/>
      <c r="C482" s="188" t="s">
        <v>653</v>
      </c>
      <c r="D482" s="188" t="s">
        <v>132</v>
      </c>
      <c r="E482" s="189" t="s">
        <v>319</v>
      </c>
      <c r="F482" s="190" t="s">
        <v>320</v>
      </c>
      <c r="G482" s="191" t="s">
        <v>258</v>
      </c>
      <c r="H482" s="192">
        <v>6</v>
      </c>
      <c r="I482" s="193"/>
      <c r="J482" s="194">
        <f>ROUND(I482*H482,2)</f>
        <v>0</v>
      </c>
      <c r="K482" s="195"/>
      <c r="L482" s="39"/>
      <c r="M482" s="196" t="s">
        <v>1</v>
      </c>
      <c r="N482" s="197" t="s">
        <v>46</v>
      </c>
      <c r="O482" s="72"/>
      <c r="P482" s="198">
        <f>O482*H482</f>
        <v>0</v>
      </c>
      <c r="Q482" s="198">
        <v>0</v>
      </c>
      <c r="R482" s="198">
        <f>Q482*H482</f>
        <v>0</v>
      </c>
      <c r="S482" s="198">
        <v>0</v>
      </c>
      <c r="T482" s="199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200" t="s">
        <v>136</v>
      </c>
      <c r="AT482" s="200" t="s">
        <v>132</v>
      </c>
      <c r="AU482" s="200" t="s">
        <v>91</v>
      </c>
      <c r="AY482" s="17" t="s">
        <v>130</v>
      </c>
      <c r="BE482" s="201">
        <f>IF(N482="základní",J482,0)</f>
        <v>0</v>
      </c>
      <c r="BF482" s="201">
        <f>IF(N482="snížená",J482,0)</f>
        <v>0</v>
      </c>
      <c r="BG482" s="201">
        <f>IF(N482="zákl. přenesená",J482,0)</f>
        <v>0</v>
      </c>
      <c r="BH482" s="201">
        <f>IF(N482="sníž. přenesená",J482,0)</f>
        <v>0</v>
      </c>
      <c r="BI482" s="201">
        <f>IF(N482="nulová",J482,0)</f>
        <v>0</v>
      </c>
      <c r="BJ482" s="17" t="s">
        <v>89</v>
      </c>
      <c r="BK482" s="201">
        <f>ROUND(I482*H482,2)</f>
        <v>0</v>
      </c>
      <c r="BL482" s="17" t="s">
        <v>136</v>
      </c>
      <c r="BM482" s="200" t="s">
        <v>654</v>
      </c>
    </row>
    <row r="483" spans="1:65" s="2" customFormat="1" ht="11.25">
      <c r="A483" s="34"/>
      <c r="B483" s="35"/>
      <c r="C483" s="36"/>
      <c r="D483" s="202" t="s">
        <v>138</v>
      </c>
      <c r="E483" s="36"/>
      <c r="F483" s="203" t="s">
        <v>655</v>
      </c>
      <c r="G483" s="36"/>
      <c r="H483" s="36"/>
      <c r="I483" s="204"/>
      <c r="J483" s="36"/>
      <c r="K483" s="36"/>
      <c r="L483" s="39"/>
      <c r="M483" s="205"/>
      <c r="N483" s="206"/>
      <c r="O483" s="72"/>
      <c r="P483" s="72"/>
      <c r="Q483" s="72"/>
      <c r="R483" s="72"/>
      <c r="S483" s="72"/>
      <c r="T483" s="73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T483" s="17" t="s">
        <v>138</v>
      </c>
      <c r="AU483" s="17" t="s">
        <v>91</v>
      </c>
    </row>
    <row r="484" spans="1:65" s="2" customFormat="1" ht="11.25">
      <c r="A484" s="34"/>
      <c r="B484" s="35"/>
      <c r="C484" s="36"/>
      <c r="D484" s="207" t="s">
        <v>140</v>
      </c>
      <c r="E484" s="36"/>
      <c r="F484" s="208" t="s">
        <v>323</v>
      </c>
      <c r="G484" s="36"/>
      <c r="H484" s="36"/>
      <c r="I484" s="204"/>
      <c r="J484" s="36"/>
      <c r="K484" s="36"/>
      <c r="L484" s="39"/>
      <c r="M484" s="205"/>
      <c r="N484" s="206"/>
      <c r="O484" s="72"/>
      <c r="P484" s="72"/>
      <c r="Q484" s="72"/>
      <c r="R484" s="72"/>
      <c r="S484" s="72"/>
      <c r="T484" s="73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7" t="s">
        <v>140</v>
      </c>
      <c r="AU484" s="17" t="s">
        <v>91</v>
      </c>
    </row>
    <row r="485" spans="1:65" s="2" customFormat="1" ht="58.5">
      <c r="A485" s="34"/>
      <c r="B485" s="35"/>
      <c r="C485" s="36"/>
      <c r="D485" s="202" t="s">
        <v>206</v>
      </c>
      <c r="E485" s="36"/>
      <c r="F485" s="252" t="s">
        <v>324</v>
      </c>
      <c r="G485" s="36"/>
      <c r="H485" s="36"/>
      <c r="I485" s="204"/>
      <c r="J485" s="36"/>
      <c r="K485" s="36"/>
      <c r="L485" s="39"/>
      <c r="M485" s="205"/>
      <c r="N485" s="206"/>
      <c r="O485" s="72"/>
      <c r="P485" s="72"/>
      <c r="Q485" s="72"/>
      <c r="R485" s="72"/>
      <c r="S485" s="72"/>
      <c r="T485" s="73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T485" s="17" t="s">
        <v>206</v>
      </c>
      <c r="AU485" s="17" t="s">
        <v>91</v>
      </c>
    </row>
    <row r="486" spans="1:65" s="14" customFormat="1" ht="11.25">
      <c r="B486" s="219"/>
      <c r="C486" s="220"/>
      <c r="D486" s="202" t="s">
        <v>142</v>
      </c>
      <c r="E486" s="221" t="s">
        <v>1</v>
      </c>
      <c r="F486" s="222" t="s">
        <v>155</v>
      </c>
      <c r="G486" s="220"/>
      <c r="H486" s="223">
        <v>6</v>
      </c>
      <c r="I486" s="224"/>
      <c r="J486" s="220"/>
      <c r="K486" s="220"/>
      <c r="L486" s="225"/>
      <c r="M486" s="226"/>
      <c r="N486" s="227"/>
      <c r="O486" s="227"/>
      <c r="P486" s="227"/>
      <c r="Q486" s="227"/>
      <c r="R486" s="227"/>
      <c r="S486" s="227"/>
      <c r="T486" s="228"/>
      <c r="AT486" s="229" t="s">
        <v>142</v>
      </c>
      <c r="AU486" s="229" t="s">
        <v>91</v>
      </c>
      <c r="AV486" s="14" t="s">
        <v>91</v>
      </c>
      <c r="AW486" s="14" t="s">
        <v>36</v>
      </c>
      <c r="AX486" s="14" t="s">
        <v>89</v>
      </c>
      <c r="AY486" s="229" t="s">
        <v>130</v>
      </c>
    </row>
    <row r="487" spans="1:65" s="2" customFormat="1" ht="16.5" customHeight="1">
      <c r="A487" s="34"/>
      <c r="B487" s="35"/>
      <c r="C487" s="241" t="s">
        <v>334</v>
      </c>
      <c r="D487" s="241" t="s">
        <v>160</v>
      </c>
      <c r="E487" s="242" t="s">
        <v>326</v>
      </c>
      <c r="F487" s="243" t="s">
        <v>327</v>
      </c>
      <c r="G487" s="244" t="s">
        <v>241</v>
      </c>
      <c r="H487" s="245">
        <v>0.06</v>
      </c>
      <c r="I487" s="246"/>
      <c r="J487" s="247">
        <f>ROUND(I487*H487,2)</f>
        <v>0</v>
      </c>
      <c r="K487" s="248"/>
      <c r="L487" s="249"/>
      <c r="M487" s="250" t="s">
        <v>1</v>
      </c>
      <c r="N487" s="251" t="s">
        <v>46</v>
      </c>
      <c r="O487" s="72"/>
      <c r="P487" s="198">
        <f>O487*H487</f>
        <v>0</v>
      </c>
      <c r="Q487" s="198">
        <v>1E-3</v>
      </c>
      <c r="R487" s="198">
        <f>Q487*H487</f>
        <v>6.0000000000000002E-5</v>
      </c>
      <c r="S487" s="198">
        <v>0</v>
      </c>
      <c r="T487" s="199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200" t="s">
        <v>163</v>
      </c>
      <c r="AT487" s="200" t="s">
        <v>160</v>
      </c>
      <c r="AU487" s="200" t="s">
        <v>91</v>
      </c>
      <c r="AY487" s="17" t="s">
        <v>130</v>
      </c>
      <c r="BE487" s="201">
        <f>IF(N487="základní",J487,0)</f>
        <v>0</v>
      </c>
      <c r="BF487" s="201">
        <f>IF(N487="snížená",J487,0)</f>
        <v>0</v>
      </c>
      <c r="BG487" s="201">
        <f>IF(N487="zákl. přenesená",J487,0)</f>
        <v>0</v>
      </c>
      <c r="BH487" s="201">
        <f>IF(N487="sníž. přenesená",J487,0)</f>
        <v>0</v>
      </c>
      <c r="BI487" s="201">
        <f>IF(N487="nulová",J487,0)</f>
        <v>0</v>
      </c>
      <c r="BJ487" s="17" t="s">
        <v>89</v>
      </c>
      <c r="BK487" s="201">
        <f>ROUND(I487*H487,2)</f>
        <v>0</v>
      </c>
      <c r="BL487" s="17" t="s">
        <v>136</v>
      </c>
      <c r="BM487" s="200" t="s">
        <v>656</v>
      </c>
    </row>
    <row r="488" spans="1:65" s="2" customFormat="1" ht="11.25">
      <c r="A488" s="34"/>
      <c r="B488" s="35"/>
      <c r="C488" s="36"/>
      <c r="D488" s="202" t="s">
        <v>138</v>
      </c>
      <c r="E488" s="36"/>
      <c r="F488" s="203" t="s">
        <v>327</v>
      </c>
      <c r="G488" s="36"/>
      <c r="H488" s="36"/>
      <c r="I488" s="204"/>
      <c r="J488" s="36"/>
      <c r="K488" s="36"/>
      <c r="L488" s="39"/>
      <c r="M488" s="205"/>
      <c r="N488" s="206"/>
      <c r="O488" s="72"/>
      <c r="P488" s="72"/>
      <c r="Q488" s="72"/>
      <c r="R488" s="72"/>
      <c r="S488" s="72"/>
      <c r="T488" s="73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T488" s="17" t="s">
        <v>138</v>
      </c>
      <c r="AU488" s="17" t="s">
        <v>91</v>
      </c>
    </row>
    <row r="489" spans="1:65" s="2" customFormat="1" ht="19.5">
      <c r="A489" s="34"/>
      <c r="B489" s="35"/>
      <c r="C489" s="36"/>
      <c r="D489" s="202" t="s">
        <v>206</v>
      </c>
      <c r="E489" s="36"/>
      <c r="F489" s="252" t="s">
        <v>329</v>
      </c>
      <c r="G489" s="36"/>
      <c r="H489" s="36"/>
      <c r="I489" s="204"/>
      <c r="J489" s="36"/>
      <c r="K489" s="36"/>
      <c r="L489" s="39"/>
      <c r="M489" s="205"/>
      <c r="N489" s="206"/>
      <c r="O489" s="72"/>
      <c r="P489" s="72"/>
      <c r="Q489" s="72"/>
      <c r="R489" s="72"/>
      <c r="S489" s="72"/>
      <c r="T489" s="73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T489" s="17" t="s">
        <v>206</v>
      </c>
      <c r="AU489" s="17" t="s">
        <v>91</v>
      </c>
    </row>
    <row r="490" spans="1:65" s="14" customFormat="1" ht="11.25">
      <c r="B490" s="219"/>
      <c r="C490" s="220"/>
      <c r="D490" s="202" t="s">
        <v>142</v>
      </c>
      <c r="E490" s="220"/>
      <c r="F490" s="222" t="s">
        <v>657</v>
      </c>
      <c r="G490" s="220"/>
      <c r="H490" s="223">
        <v>0.06</v>
      </c>
      <c r="I490" s="224"/>
      <c r="J490" s="220"/>
      <c r="K490" s="220"/>
      <c r="L490" s="225"/>
      <c r="M490" s="226"/>
      <c r="N490" s="227"/>
      <c r="O490" s="227"/>
      <c r="P490" s="227"/>
      <c r="Q490" s="227"/>
      <c r="R490" s="227"/>
      <c r="S490" s="227"/>
      <c r="T490" s="228"/>
      <c r="AT490" s="229" t="s">
        <v>142</v>
      </c>
      <c r="AU490" s="229" t="s">
        <v>91</v>
      </c>
      <c r="AV490" s="14" t="s">
        <v>91</v>
      </c>
      <c r="AW490" s="14" t="s">
        <v>4</v>
      </c>
      <c r="AX490" s="14" t="s">
        <v>89</v>
      </c>
      <c r="AY490" s="229" t="s">
        <v>130</v>
      </c>
    </row>
    <row r="491" spans="1:65" s="2" customFormat="1" ht="16.5" customHeight="1">
      <c r="A491" s="34"/>
      <c r="B491" s="35"/>
      <c r="C491" s="188" t="s">
        <v>658</v>
      </c>
      <c r="D491" s="188" t="s">
        <v>132</v>
      </c>
      <c r="E491" s="189" t="s">
        <v>313</v>
      </c>
      <c r="F491" s="190" t="s">
        <v>314</v>
      </c>
      <c r="G491" s="191" t="s">
        <v>258</v>
      </c>
      <c r="H491" s="192">
        <v>6</v>
      </c>
      <c r="I491" s="193"/>
      <c r="J491" s="194">
        <f>ROUND(I491*H491,2)</f>
        <v>0</v>
      </c>
      <c r="K491" s="195"/>
      <c r="L491" s="39"/>
      <c r="M491" s="196" t="s">
        <v>1</v>
      </c>
      <c r="N491" s="197" t="s">
        <v>46</v>
      </c>
      <c r="O491" s="72"/>
      <c r="P491" s="198">
        <f>O491*H491</f>
        <v>0</v>
      </c>
      <c r="Q491" s="198">
        <v>0</v>
      </c>
      <c r="R491" s="198">
        <f>Q491*H491</f>
        <v>0</v>
      </c>
      <c r="S491" s="198">
        <v>0</v>
      </c>
      <c r="T491" s="199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200" t="s">
        <v>136</v>
      </c>
      <c r="AT491" s="200" t="s">
        <v>132</v>
      </c>
      <c r="AU491" s="200" t="s">
        <v>91</v>
      </c>
      <c r="AY491" s="17" t="s">
        <v>130</v>
      </c>
      <c r="BE491" s="201">
        <f>IF(N491="základní",J491,0)</f>
        <v>0</v>
      </c>
      <c r="BF491" s="201">
        <f>IF(N491="snížená",J491,0)</f>
        <v>0</v>
      </c>
      <c r="BG491" s="201">
        <f>IF(N491="zákl. přenesená",J491,0)</f>
        <v>0</v>
      </c>
      <c r="BH491" s="201">
        <f>IF(N491="sníž. přenesená",J491,0)</f>
        <v>0</v>
      </c>
      <c r="BI491" s="201">
        <f>IF(N491="nulová",J491,0)</f>
        <v>0</v>
      </c>
      <c r="BJ491" s="17" t="s">
        <v>89</v>
      </c>
      <c r="BK491" s="201">
        <f>ROUND(I491*H491,2)</f>
        <v>0</v>
      </c>
      <c r="BL491" s="17" t="s">
        <v>136</v>
      </c>
      <c r="BM491" s="200" t="s">
        <v>659</v>
      </c>
    </row>
    <row r="492" spans="1:65" s="2" customFormat="1" ht="11.25">
      <c r="A492" s="34"/>
      <c r="B492" s="35"/>
      <c r="C492" s="36"/>
      <c r="D492" s="202" t="s">
        <v>138</v>
      </c>
      <c r="E492" s="36"/>
      <c r="F492" s="203" t="s">
        <v>660</v>
      </c>
      <c r="G492" s="36"/>
      <c r="H492" s="36"/>
      <c r="I492" s="204"/>
      <c r="J492" s="36"/>
      <c r="K492" s="36"/>
      <c r="L492" s="39"/>
      <c r="M492" s="205"/>
      <c r="N492" s="206"/>
      <c r="O492" s="72"/>
      <c r="P492" s="72"/>
      <c r="Q492" s="72"/>
      <c r="R492" s="72"/>
      <c r="S492" s="72"/>
      <c r="T492" s="73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7" t="s">
        <v>138</v>
      </c>
      <c r="AU492" s="17" t="s">
        <v>91</v>
      </c>
    </row>
    <row r="493" spans="1:65" s="2" customFormat="1" ht="11.25">
      <c r="A493" s="34"/>
      <c r="B493" s="35"/>
      <c r="C493" s="36"/>
      <c r="D493" s="207" t="s">
        <v>140</v>
      </c>
      <c r="E493" s="36"/>
      <c r="F493" s="208" t="s">
        <v>317</v>
      </c>
      <c r="G493" s="36"/>
      <c r="H493" s="36"/>
      <c r="I493" s="204"/>
      <c r="J493" s="36"/>
      <c r="K493" s="36"/>
      <c r="L493" s="39"/>
      <c r="M493" s="205"/>
      <c r="N493" s="206"/>
      <c r="O493" s="72"/>
      <c r="P493" s="72"/>
      <c r="Q493" s="72"/>
      <c r="R493" s="72"/>
      <c r="S493" s="72"/>
      <c r="T493" s="73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T493" s="17" t="s">
        <v>140</v>
      </c>
      <c r="AU493" s="17" t="s">
        <v>91</v>
      </c>
    </row>
    <row r="494" spans="1:65" s="13" customFormat="1" ht="11.25">
      <c r="B494" s="209"/>
      <c r="C494" s="210"/>
      <c r="D494" s="202" t="s">
        <v>142</v>
      </c>
      <c r="E494" s="211" t="s">
        <v>1</v>
      </c>
      <c r="F494" s="212" t="s">
        <v>318</v>
      </c>
      <c r="G494" s="210"/>
      <c r="H494" s="211" t="s">
        <v>1</v>
      </c>
      <c r="I494" s="213"/>
      <c r="J494" s="210"/>
      <c r="K494" s="210"/>
      <c r="L494" s="214"/>
      <c r="M494" s="215"/>
      <c r="N494" s="216"/>
      <c r="O494" s="216"/>
      <c r="P494" s="216"/>
      <c r="Q494" s="216"/>
      <c r="R494" s="216"/>
      <c r="S494" s="216"/>
      <c r="T494" s="217"/>
      <c r="AT494" s="218" t="s">
        <v>142</v>
      </c>
      <c r="AU494" s="218" t="s">
        <v>91</v>
      </c>
      <c r="AV494" s="13" t="s">
        <v>89</v>
      </c>
      <c r="AW494" s="13" t="s">
        <v>36</v>
      </c>
      <c r="AX494" s="13" t="s">
        <v>81</v>
      </c>
      <c r="AY494" s="218" t="s">
        <v>130</v>
      </c>
    </row>
    <row r="495" spans="1:65" s="14" customFormat="1" ht="11.25">
      <c r="B495" s="219"/>
      <c r="C495" s="220"/>
      <c r="D495" s="202" t="s">
        <v>142</v>
      </c>
      <c r="E495" s="221" t="s">
        <v>1</v>
      </c>
      <c r="F495" s="222" t="s">
        <v>155</v>
      </c>
      <c r="G495" s="220"/>
      <c r="H495" s="223">
        <v>6</v>
      </c>
      <c r="I495" s="224"/>
      <c r="J495" s="220"/>
      <c r="K495" s="220"/>
      <c r="L495" s="225"/>
      <c r="M495" s="226"/>
      <c r="N495" s="227"/>
      <c r="O495" s="227"/>
      <c r="P495" s="227"/>
      <c r="Q495" s="227"/>
      <c r="R495" s="227"/>
      <c r="S495" s="227"/>
      <c r="T495" s="228"/>
      <c r="AT495" s="229" t="s">
        <v>142</v>
      </c>
      <c r="AU495" s="229" t="s">
        <v>91</v>
      </c>
      <c r="AV495" s="14" t="s">
        <v>91</v>
      </c>
      <c r="AW495" s="14" t="s">
        <v>36</v>
      </c>
      <c r="AX495" s="14" t="s">
        <v>81</v>
      </c>
      <c r="AY495" s="229" t="s">
        <v>130</v>
      </c>
    </row>
    <row r="496" spans="1:65" s="15" customFormat="1" ht="11.25">
      <c r="B496" s="230"/>
      <c r="C496" s="231"/>
      <c r="D496" s="202" t="s">
        <v>142</v>
      </c>
      <c r="E496" s="232" t="s">
        <v>1</v>
      </c>
      <c r="F496" s="233" t="s">
        <v>145</v>
      </c>
      <c r="G496" s="231"/>
      <c r="H496" s="234">
        <v>6</v>
      </c>
      <c r="I496" s="235"/>
      <c r="J496" s="231"/>
      <c r="K496" s="231"/>
      <c r="L496" s="236"/>
      <c r="M496" s="237"/>
      <c r="N496" s="238"/>
      <c r="O496" s="238"/>
      <c r="P496" s="238"/>
      <c r="Q496" s="238"/>
      <c r="R496" s="238"/>
      <c r="S496" s="238"/>
      <c r="T496" s="239"/>
      <c r="AT496" s="240" t="s">
        <v>142</v>
      </c>
      <c r="AU496" s="240" t="s">
        <v>91</v>
      </c>
      <c r="AV496" s="15" t="s">
        <v>136</v>
      </c>
      <c r="AW496" s="15" t="s">
        <v>36</v>
      </c>
      <c r="AX496" s="15" t="s">
        <v>89</v>
      </c>
      <c r="AY496" s="240" t="s">
        <v>130</v>
      </c>
    </row>
    <row r="497" spans="1:65" s="2" customFormat="1" ht="16.5" customHeight="1">
      <c r="A497" s="34"/>
      <c r="B497" s="35"/>
      <c r="C497" s="188" t="s">
        <v>315</v>
      </c>
      <c r="D497" s="188" t="s">
        <v>132</v>
      </c>
      <c r="E497" s="189" t="s">
        <v>331</v>
      </c>
      <c r="F497" s="190" t="s">
        <v>332</v>
      </c>
      <c r="G497" s="191" t="s">
        <v>333</v>
      </c>
      <c r="H497" s="192">
        <v>1</v>
      </c>
      <c r="I497" s="193"/>
      <c r="J497" s="194">
        <f>ROUND(I497*H497,2)</f>
        <v>0</v>
      </c>
      <c r="K497" s="195"/>
      <c r="L497" s="39"/>
      <c r="M497" s="196" t="s">
        <v>1</v>
      </c>
      <c r="N497" s="197" t="s">
        <v>46</v>
      </c>
      <c r="O497" s="72"/>
      <c r="P497" s="198">
        <f>O497*H497</f>
        <v>0</v>
      </c>
      <c r="Q497" s="198">
        <v>0</v>
      </c>
      <c r="R497" s="198">
        <f>Q497*H497</f>
        <v>0</v>
      </c>
      <c r="S497" s="198">
        <v>0</v>
      </c>
      <c r="T497" s="199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200" t="s">
        <v>136</v>
      </c>
      <c r="AT497" s="200" t="s">
        <v>132</v>
      </c>
      <c r="AU497" s="200" t="s">
        <v>91</v>
      </c>
      <c r="AY497" s="17" t="s">
        <v>130</v>
      </c>
      <c r="BE497" s="201">
        <f>IF(N497="základní",J497,0)</f>
        <v>0</v>
      </c>
      <c r="BF497" s="201">
        <f>IF(N497="snížená",J497,0)</f>
        <v>0</v>
      </c>
      <c r="BG497" s="201">
        <f>IF(N497="zákl. přenesená",J497,0)</f>
        <v>0</v>
      </c>
      <c r="BH497" s="201">
        <f>IF(N497="sníž. přenesená",J497,0)</f>
        <v>0</v>
      </c>
      <c r="BI497" s="201">
        <f>IF(N497="nulová",J497,0)</f>
        <v>0</v>
      </c>
      <c r="BJ497" s="17" t="s">
        <v>89</v>
      </c>
      <c r="BK497" s="201">
        <f>ROUND(I497*H497,2)</f>
        <v>0</v>
      </c>
      <c r="BL497" s="17" t="s">
        <v>136</v>
      </c>
      <c r="BM497" s="200" t="s">
        <v>661</v>
      </c>
    </row>
    <row r="498" spans="1:65" s="2" customFormat="1" ht="11.25">
      <c r="A498" s="34"/>
      <c r="B498" s="35"/>
      <c r="C498" s="36"/>
      <c r="D498" s="202" t="s">
        <v>138</v>
      </c>
      <c r="E498" s="36"/>
      <c r="F498" s="203" t="s">
        <v>332</v>
      </c>
      <c r="G498" s="36"/>
      <c r="H498" s="36"/>
      <c r="I498" s="204"/>
      <c r="J498" s="36"/>
      <c r="K498" s="36"/>
      <c r="L498" s="39"/>
      <c r="M498" s="205"/>
      <c r="N498" s="206"/>
      <c r="O498" s="72"/>
      <c r="P498" s="72"/>
      <c r="Q498" s="72"/>
      <c r="R498" s="72"/>
      <c r="S498" s="72"/>
      <c r="T498" s="73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7" t="s">
        <v>138</v>
      </c>
      <c r="AU498" s="17" t="s">
        <v>91</v>
      </c>
    </row>
    <row r="499" spans="1:65" s="2" customFormat="1" ht="29.25">
      <c r="A499" s="34"/>
      <c r="B499" s="35"/>
      <c r="C499" s="36"/>
      <c r="D499" s="202" t="s">
        <v>206</v>
      </c>
      <c r="E499" s="36"/>
      <c r="F499" s="252" t="s">
        <v>335</v>
      </c>
      <c r="G499" s="36"/>
      <c r="H499" s="36"/>
      <c r="I499" s="204"/>
      <c r="J499" s="36"/>
      <c r="K499" s="36"/>
      <c r="L499" s="39"/>
      <c r="M499" s="205"/>
      <c r="N499" s="206"/>
      <c r="O499" s="72"/>
      <c r="P499" s="72"/>
      <c r="Q499" s="72"/>
      <c r="R499" s="72"/>
      <c r="S499" s="72"/>
      <c r="T499" s="73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T499" s="17" t="s">
        <v>206</v>
      </c>
      <c r="AU499" s="17" t="s">
        <v>91</v>
      </c>
    </row>
    <row r="500" spans="1:65" s="14" customFormat="1" ht="11.25">
      <c r="B500" s="219"/>
      <c r="C500" s="220"/>
      <c r="D500" s="202" t="s">
        <v>142</v>
      </c>
      <c r="E500" s="221" t="s">
        <v>1</v>
      </c>
      <c r="F500" s="222" t="s">
        <v>662</v>
      </c>
      <c r="G500" s="220"/>
      <c r="H500" s="223">
        <v>1</v>
      </c>
      <c r="I500" s="224"/>
      <c r="J500" s="220"/>
      <c r="K500" s="220"/>
      <c r="L500" s="225"/>
      <c r="M500" s="226"/>
      <c r="N500" s="227"/>
      <c r="O500" s="227"/>
      <c r="P500" s="227"/>
      <c r="Q500" s="227"/>
      <c r="R500" s="227"/>
      <c r="S500" s="227"/>
      <c r="T500" s="228"/>
      <c r="AT500" s="229" t="s">
        <v>142</v>
      </c>
      <c r="AU500" s="229" t="s">
        <v>91</v>
      </c>
      <c r="AV500" s="14" t="s">
        <v>91</v>
      </c>
      <c r="AW500" s="14" t="s">
        <v>36</v>
      </c>
      <c r="AX500" s="14" t="s">
        <v>81</v>
      </c>
      <c r="AY500" s="229" t="s">
        <v>130</v>
      </c>
    </row>
    <row r="501" spans="1:65" s="15" customFormat="1" ht="11.25">
      <c r="B501" s="230"/>
      <c r="C501" s="231"/>
      <c r="D501" s="202" t="s">
        <v>142</v>
      </c>
      <c r="E501" s="232" t="s">
        <v>1</v>
      </c>
      <c r="F501" s="233" t="s">
        <v>145</v>
      </c>
      <c r="G501" s="231"/>
      <c r="H501" s="234">
        <v>1</v>
      </c>
      <c r="I501" s="235"/>
      <c r="J501" s="231"/>
      <c r="K501" s="231"/>
      <c r="L501" s="236"/>
      <c r="M501" s="237"/>
      <c r="N501" s="238"/>
      <c r="O501" s="238"/>
      <c r="P501" s="238"/>
      <c r="Q501" s="238"/>
      <c r="R501" s="238"/>
      <c r="S501" s="238"/>
      <c r="T501" s="239"/>
      <c r="AT501" s="240" t="s">
        <v>142</v>
      </c>
      <c r="AU501" s="240" t="s">
        <v>91</v>
      </c>
      <c r="AV501" s="15" t="s">
        <v>136</v>
      </c>
      <c r="AW501" s="15" t="s">
        <v>36</v>
      </c>
      <c r="AX501" s="15" t="s">
        <v>89</v>
      </c>
      <c r="AY501" s="240" t="s">
        <v>130</v>
      </c>
    </row>
    <row r="502" spans="1:65" s="12" customFormat="1" ht="22.9" customHeight="1">
      <c r="B502" s="172"/>
      <c r="C502" s="173"/>
      <c r="D502" s="174" t="s">
        <v>80</v>
      </c>
      <c r="E502" s="186" t="s">
        <v>91</v>
      </c>
      <c r="F502" s="186" t="s">
        <v>663</v>
      </c>
      <c r="G502" s="173"/>
      <c r="H502" s="173"/>
      <c r="I502" s="176"/>
      <c r="J502" s="187">
        <f>BK502</f>
        <v>0</v>
      </c>
      <c r="K502" s="173"/>
      <c r="L502" s="178"/>
      <c r="M502" s="179"/>
      <c r="N502" s="180"/>
      <c r="O502" s="180"/>
      <c r="P502" s="181">
        <f>SUM(P503:P559)</f>
        <v>0</v>
      </c>
      <c r="Q502" s="180"/>
      <c r="R502" s="181">
        <f>SUM(R503:R559)</f>
        <v>247.22320052999999</v>
      </c>
      <c r="S502" s="180"/>
      <c r="T502" s="182">
        <f>SUM(T503:T559)</f>
        <v>0</v>
      </c>
      <c r="AR502" s="183" t="s">
        <v>89</v>
      </c>
      <c r="AT502" s="184" t="s">
        <v>80</v>
      </c>
      <c r="AU502" s="184" t="s">
        <v>89</v>
      </c>
      <c r="AY502" s="183" t="s">
        <v>130</v>
      </c>
      <c r="BK502" s="185">
        <f>SUM(BK503:BK559)</f>
        <v>0</v>
      </c>
    </row>
    <row r="503" spans="1:65" s="2" customFormat="1" ht="33" customHeight="1">
      <c r="A503" s="34"/>
      <c r="B503" s="35"/>
      <c r="C503" s="188" t="s">
        <v>664</v>
      </c>
      <c r="D503" s="188" t="s">
        <v>132</v>
      </c>
      <c r="E503" s="189" t="s">
        <v>665</v>
      </c>
      <c r="F503" s="190" t="s">
        <v>666</v>
      </c>
      <c r="G503" s="191" t="s">
        <v>154</v>
      </c>
      <c r="H503" s="192">
        <v>93.7</v>
      </c>
      <c r="I503" s="193"/>
      <c r="J503" s="194">
        <f>ROUND(I503*H503,2)</f>
        <v>0</v>
      </c>
      <c r="K503" s="195"/>
      <c r="L503" s="39"/>
      <c r="M503" s="196" t="s">
        <v>1</v>
      </c>
      <c r="N503" s="197" t="s">
        <v>46</v>
      </c>
      <c r="O503" s="72"/>
      <c r="P503" s="198">
        <f>O503*H503</f>
        <v>0</v>
      </c>
      <c r="Q503" s="198">
        <v>0</v>
      </c>
      <c r="R503" s="198">
        <f>Q503*H503</f>
        <v>0</v>
      </c>
      <c r="S503" s="198">
        <v>0</v>
      </c>
      <c r="T503" s="199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200" t="s">
        <v>136</v>
      </c>
      <c r="AT503" s="200" t="s">
        <v>132</v>
      </c>
      <c r="AU503" s="200" t="s">
        <v>91</v>
      </c>
      <c r="AY503" s="17" t="s">
        <v>130</v>
      </c>
      <c r="BE503" s="201">
        <f>IF(N503="základní",J503,0)</f>
        <v>0</v>
      </c>
      <c r="BF503" s="201">
        <f>IF(N503="snížená",J503,0)</f>
        <v>0</v>
      </c>
      <c r="BG503" s="201">
        <f>IF(N503="zákl. přenesená",J503,0)</f>
        <v>0</v>
      </c>
      <c r="BH503" s="201">
        <f>IF(N503="sníž. přenesená",J503,0)</f>
        <v>0</v>
      </c>
      <c r="BI503" s="201">
        <f>IF(N503="nulová",J503,0)</f>
        <v>0</v>
      </c>
      <c r="BJ503" s="17" t="s">
        <v>89</v>
      </c>
      <c r="BK503" s="201">
        <f>ROUND(I503*H503,2)</f>
        <v>0</v>
      </c>
      <c r="BL503" s="17" t="s">
        <v>136</v>
      </c>
      <c r="BM503" s="200" t="s">
        <v>667</v>
      </c>
    </row>
    <row r="504" spans="1:65" s="2" customFormat="1" ht="19.5">
      <c r="A504" s="34"/>
      <c r="B504" s="35"/>
      <c r="C504" s="36"/>
      <c r="D504" s="202" t="s">
        <v>138</v>
      </c>
      <c r="E504" s="36"/>
      <c r="F504" s="203" t="s">
        <v>666</v>
      </c>
      <c r="G504" s="36"/>
      <c r="H504" s="36"/>
      <c r="I504" s="204"/>
      <c r="J504" s="36"/>
      <c r="K504" s="36"/>
      <c r="L504" s="39"/>
      <c r="M504" s="205"/>
      <c r="N504" s="206"/>
      <c r="O504" s="72"/>
      <c r="P504" s="72"/>
      <c r="Q504" s="72"/>
      <c r="R504" s="72"/>
      <c r="S504" s="72"/>
      <c r="T504" s="73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7" t="s">
        <v>138</v>
      </c>
      <c r="AU504" s="17" t="s">
        <v>91</v>
      </c>
    </row>
    <row r="505" spans="1:65" s="13" customFormat="1" ht="11.25">
      <c r="B505" s="209"/>
      <c r="C505" s="210"/>
      <c r="D505" s="202" t="s">
        <v>142</v>
      </c>
      <c r="E505" s="211" t="s">
        <v>1</v>
      </c>
      <c r="F505" s="212" t="s">
        <v>668</v>
      </c>
      <c r="G505" s="210"/>
      <c r="H505" s="211" t="s">
        <v>1</v>
      </c>
      <c r="I505" s="213"/>
      <c r="J505" s="210"/>
      <c r="K505" s="210"/>
      <c r="L505" s="214"/>
      <c r="M505" s="215"/>
      <c r="N505" s="216"/>
      <c r="O505" s="216"/>
      <c r="P505" s="216"/>
      <c r="Q505" s="216"/>
      <c r="R505" s="216"/>
      <c r="S505" s="216"/>
      <c r="T505" s="217"/>
      <c r="AT505" s="218" t="s">
        <v>142</v>
      </c>
      <c r="AU505" s="218" t="s">
        <v>91</v>
      </c>
      <c r="AV505" s="13" t="s">
        <v>89</v>
      </c>
      <c r="AW505" s="13" t="s">
        <v>36</v>
      </c>
      <c r="AX505" s="13" t="s">
        <v>81</v>
      </c>
      <c r="AY505" s="218" t="s">
        <v>130</v>
      </c>
    </row>
    <row r="506" spans="1:65" s="13" customFormat="1" ht="11.25">
      <c r="B506" s="209"/>
      <c r="C506" s="210"/>
      <c r="D506" s="202" t="s">
        <v>142</v>
      </c>
      <c r="E506" s="211" t="s">
        <v>1</v>
      </c>
      <c r="F506" s="212" t="s">
        <v>669</v>
      </c>
      <c r="G506" s="210"/>
      <c r="H506" s="211" t="s">
        <v>1</v>
      </c>
      <c r="I506" s="213"/>
      <c r="J506" s="210"/>
      <c r="K506" s="210"/>
      <c r="L506" s="214"/>
      <c r="M506" s="215"/>
      <c r="N506" s="216"/>
      <c r="O506" s="216"/>
      <c r="P506" s="216"/>
      <c r="Q506" s="216"/>
      <c r="R506" s="216"/>
      <c r="S506" s="216"/>
      <c r="T506" s="217"/>
      <c r="AT506" s="218" t="s">
        <v>142</v>
      </c>
      <c r="AU506" s="218" t="s">
        <v>91</v>
      </c>
      <c r="AV506" s="13" t="s">
        <v>89</v>
      </c>
      <c r="AW506" s="13" t="s">
        <v>36</v>
      </c>
      <c r="AX506" s="13" t="s">
        <v>81</v>
      </c>
      <c r="AY506" s="218" t="s">
        <v>130</v>
      </c>
    </row>
    <row r="507" spans="1:65" s="14" customFormat="1" ht="11.25">
      <c r="B507" s="219"/>
      <c r="C507" s="220"/>
      <c r="D507" s="202" t="s">
        <v>142</v>
      </c>
      <c r="E507" s="221" t="s">
        <v>1</v>
      </c>
      <c r="F507" s="222" t="s">
        <v>670</v>
      </c>
      <c r="G507" s="220"/>
      <c r="H507" s="223">
        <v>76.599999999999994</v>
      </c>
      <c r="I507" s="224"/>
      <c r="J507" s="220"/>
      <c r="K507" s="220"/>
      <c r="L507" s="225"/>
      <c r="M507" s="226"/>
      <c r="N507" s="227"/>
      <c r="O507" s="227"/>
      <c r="P507" s="227"/>
      <c r="Q507" s="227"/>
      <c r="R507" s="227"/>
      <c r="S507" s="227"/>
      <c r="T507" s="228"/>
      <c r="AT507" s="229" t="s">
        <v>142</v>
      </c>
      <c r="AU507" s="229" t="s">
        <v>91</v>
      </c>
      <c r="AV507" s="14" t="s">
        <v>91</v>
      </c>
      <c r="AW507" s="14" t="s">
        <v>36</v>
      </c>
      <c r="AX507" s="14" t="s">
        <v>81</v>
      </c>
      <c r="AY507" s="229" t="s">
        <v>130</v>
      </c>
    </row>
    <row r="508" spans="1:65" s="13" customFormat="1" ht="11.25">
      <c r="B508" s="209"/>
      <c r="C508" s="210"/>
      <c r="D508" s="202" t="s">
        <v>142</v>
      </c>
      <c r="E508" s="211" t="s">
        <v>1</v>
      </c>
      <c r="F508" s="212" t="s">
        <v>671</v>
      </c>
      <c r="G508" s="210"/>
      <c r="H508" s="211" t="s">
        <v>1</v>
      </c>
      <c r="I508" s="213"/>
      <c r="J508" s="210"/>
      <c r="K508" s="210"/>
      <c r="L508" s="214"/>
      <c r="M508" s="215"/>
      <c r="N508" s="216"/>
      <c r="O508" s="216"/>
      <c r="P508" s="216"/>
      <c r="Q508" s="216"/>
      <c r="R508" s="216"/>
      <c r="S508" s="216"/>
      <c r="T508" s="217"/>
      <c r="AT508" s="218" t="s">
        <v>142</v>
      </c>
      <c r="AU508" s="218" t="s">
        <v>91</v>
      </c>
      <c r="AV508" s="13" t="s">
        <v>89</v>
      </c>
      <c r="AW508" s="13" t="s">
        <v>36</v>
      </c>
      <c r="AX508" s="13" t="s">
        <v>81</v>
      </c>
      <c r="AY508" s="218" t="s">
        <v>130</v>
      </c>
    </row>
    <row r="509" spans="1:65" s="14" customFormat="1" ht="11.25">
      <c r="B509" s="219"/>
      <c r="C509" s="220"/>
      <c r="D509" s="202" t="s">
        <v>142</v>
      </c>
      <c r="E509" s="221" t="s">
        <v>1</v>
      </c>
      <c r="F509" s="222" t="s">
        <v>672</v>
      </c>
      <c r="G509" s="220"/>
      <c r="H509" s="223">
        <v>17.100000000000001</v>
      </c>
      <c r="I509" s="224"/>
      <c r="J509" s="220"/>
      <c r="K509" s="220"/>
      <c r="L509" s="225"/>
      <c r="M509" s="226"/>
      <c r="N509" s="227"/>
      <c r="O509" s="227"/>
      <c r="P509" s="227"/>
      <c r="Q509" s="227"/>
      <c r="R509" s="227"/>
      <c r="S509" s="227"/>
      <c r="T509" s="228"/>
      <c r="AT509" s="229" t="s">
        <v>142</v>
      </c>
      <c r="AU509" s="229" t="s">
        <v>91</v>
      </c>
      <c r="AV509" s="14" t="s">
        <v>91</v>
      </c>
      <c r="AW509" s="14" t="s">
        <v>36</v>
      </c>
      <c r="AX509" s="14" t="s">
        <v>81</v>
      </c>
      <c r="AY509" s="229" t="s">
        <v>130</v>
      </c>
    </row>
    <row r="510" spans="1:65" s="15" customFormat="1" ht="11.25">
      <c r="B510" s="230"/>
      <c r="C510" s="231"/>
      <c r="D510" s="202" t="s">
        <v>142</v>
      </c>
      <c r="E510" s="232" t="s">
        <v>1</v>
      </c>
      <c r="F510" s="233" t="s">
        <v>145</v>
      </c>
      <c r="G510" s="231"/>
      <c r="H510" s="234">
        <v>93.699999999999989</v>
      </c>
      <c r="I510" s="235"/>
      <c r="J510" s="231"/>
      <c r="K510" s="231"/>
      <c r="L510" s="236"/>
      <c r="M510" s="237"/>
      <c r="N510" s="238"/>
      <c r="O510" s="238"/>
      <c r="P510" s="238"/>
      <c r="Q510" s="238"/>
      <c r="R510" s="238"/>
      <c r="S510" s="238"/>
      <c r="T510" s="239"/>
      <c r="AT510" s="240" t="s">
        <v>142</v>
      </c>
      <c r="AU510" s="240" t="s">
        <v>91</v>
      </c>
      <c r="AV510" s="15" t="s">
        <v>136</v>
      </c>
      <c r="AW510" s="15" t="s">
        <v>36</v>
      </c>
      <c r="AX510" s="15" t="s">
        <v>89</v>
      </c>
      <c r="AY510" s="240" t="s">
        <v>130</v>
      </c>
    </row>
    <row r="511" spans="1:65" s="2" customFormat="1" ht="16.5" customHeight="1">
      <c r="A511" s="34"/>
      <c r="B511" s="35"/>
      <c r="C511" s="188" t="s">
        <v>341</v>
      </c>
      <c r="D511" s="188" t="s">
        <v>132</v>
      </c>
      <c r="E511" s="189" t="s">
        <v>673</v>
      </c>
      <c r="F511" s="190" t="s">
        <v>674</v>
      </c>
      <c r="G511" s="191" t="s">
        <v>135</v>
      </c>
      <c r="H511" s="192">
        <v>112.44</v>
      </c>
      <c r="I511" s="193"/>
      <c r="J511" s="194">
        <f>ROUND(I511*H511,2)</f>
        <v>0</v>
      </c>
      <c r="K511" s="195"/>
      <c r="L511" s="39"/>
      <c r="M511" s="196" t="s">
        <v>1</v>
      </c>
      <c r="N511" s="197" t="s">
        <v>46</v>
      </c>
      <c r="O511" s="72"/>
      <c r="P511" s="198">
        <f>O511*H511</f>
        <v>0</v>
      </c>
      <c r="Q511" s="198">
        <v>1E-4</v>
      </c>
      <c r="R511" s="198">
        <f>Q511*H511</f>
        <v>1.1244000000000001E-2</v>
      </c>
      <c r="S511" s="198">
        <v>0</v>
      </c>
      <c r="T511" s="199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200" t="s">
        <v>136</v>
      </c>
      <c r="AT511" s="200" t="s">
        <v>132</v>
      </c>
      <c r="AU511" s="200" t="s">
        <v>91</v>
      </c>
      <c r="AY511" s="17" t="s">
        <v>130</v>
      </c>
      <c r="BE511" s="201">
        <f>IF(N511="základní",J511,0)</f>
        <v>0</v>
      </c>
      <c r="BF511" s="201">
        <f>IF(N511="snížená",J511,0)</f>
        <v>0</v>
      </c>
      <c r="BG511" s="201">
        <f>IF(N511="zákl. přenesená",J511,0)</f>
        <v>0</v>
      </c>
      <c r="BH511" s="201">
        <f>IF(N511="sníž. přenesená",J511,0)</f>
        <v>0</v>
      </c>
      <c r="BI511" s="201">
        <f>IF(N511="nulová",J511,0)</f>
        <v>0</v>
      </c>
      <c r="BJ511" s="17" t="s">
        <v>89</v>
      </c>
      <c r="BK511" s="201">
        <f>ROUND(I511*H511,2)</f>
        <v>0</v>
      </c>
      <c r="BL511" s="17" t="s">
        <v>136</v>
      </c>
      <c r="BM511" s="200" t="s">
        <v>675</v>
      </c>
    </row>
    <row r="512" spans="1:65" s="2" customFormat="1" ht="19.5">
      <c r="A512" s="34"/>
      <c r="B512" s="35"/>
      <c r="C512" s="36"/>
      <c r="D512" s="202" t="s">
        <v>138</v>
      </c>
      <c r="E512" s="36"/>
      <c r="F512" s="203" t="s">
        <v>676</v>
      </c>
      <c r="G512" s="36"/>
      <c r="H512" s="36"/>
      <c r="I512" s="204"/>
      <c r="J512" s="36"/>
      <c r="K512" s="36"/>
      <c r="L512" s="39"/>
      <c r="M512" s="205"/>
      <c r="N512" s="206"/>
      <c r="O512" s="72"/>
      <c r="P512" s="72"/>
      <c r="Q512" s="72"/>
      <c r="R512" s="72"/>
      <c r="S512" s="72"/>
      <c r="T512" s="73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T512" s="17" t="s">
        <v>138</v>
      </c>
      <c r="AU512" s="17" t="s">
        <v>91</v>
      </c>
    </row>
    <row r="513" spans="1:65" s="2" customFormat="1" ht="11.25">
      <c r="A513" s="34"/>
      <c r="B513" s="35"/>
      <c r="C513" s="36"/>
      <c r="D513" s="207" t="s">
        <v>140</v>
      </c>
      <c r="E513" s="36"/>
      <c r="F513" s="208" t="s">
        <v>677</v>
      </c>
      <c r="G513" s="36"/>
      <c r="H513" s="36"/>
      <c r="I513" s="204"/>
      <c r="J513" s="36"/>
      <c r="K513" s="36"/>
      <c r="L513" s="39"/>
      <c r="M513" s="205"/>
      <c r="N513" s="206"/>
      <c r="O513" s="72"/>
      <c r="P513" s="72"/>
      <c r="Q513" s="72"/>
      <c r="R513" s="72"/>
      <c r="S513" s="72"/>
      <c r="T513" s="73"/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T513" s="17" t="s">
        <v>140</v>
      </c>
      <c r="AU513" s="17" t="s">
        <v>91</v>
      </c>
    </row>
    <row r="514" spans="1:65" s="13" customFormat="1" ht="11.25">
      <c r="B514" s="209"/>
      <c r="C514" s="210"/>
      <c r="D514" s="202" t="s">
        <v>142</v>
      </c>
      <c r="E514" s="211" t="s">
        <v>1</v>
      </c>
      <c r="F514" s="212" t="s">
        <v>678</v>
      </c>
      <c r="G514" s="210"/>
      <c r="H514" s="211" t="s">
        <v>1</v>
      </c>
      <c r="I514" s="213"/>
      <c r="J514" s="210"/>
      <c r="K514" s="210"/>
      <c r="L514" s="214"/>
      <c r="M514" s="215"/>
      <c r="N514" s="216"/>
      <c r="O514" s="216"/>
      <c r="P514" s="216"/>
      <c r="Q514" s="216"/>
      <c r="R514" s="216"/>
      <c r="S514" s="216"/>
      <c r="T514" s="217"/>
      <c r="AT514" s="218" t="s">
        <v>142</v>
      </c>
      <c r="AU514" s="218" t="s">
        <v>91</v>
      </c>
      <c r="AV514" s="13" t="s">
        <v>89</v>
      </c>
      <c r="AW514" s="13" t="s">
        <v>36</v>
      </c>
      <c r="AX514" s="13" t="s">
        <v>81</v>
      </c>
      <c r="AY514" s="218" t="s">
        <v>130</v>
      </c>
    </row>
    <row r="515" spans="1:65" s="14" customFormat="1" ht="11.25">
      <c r="B515" s="219"/>
      <c r="C515" s="220"/>
      <c r="D515" s="202" t="s">
        <v>142</v>
      </c>
      <c r="E515" s="221" t="s">
        <v>1</v>
      </c>
      <c r="F515" s="222" t="s">
        <v>679</v>
      </c>
      <c r="G515" s="220"/>
      <c r="H515" s="223">
        <v>112.44</v>
      </c>
      <c r="I515" s="224"/>
      <c r="J515" s="220"/>
      <c r="K515" s="220"/>
      <c r="L515" s="225"/>
      <c r="M515" s="226"/>
      <c r="N515" s="227"/>
      <c r="O515" s="227"/>
      <c r="P515" s="227"/>
      <c r="Q515" s="227"/>
      <c r="R515" s="227"/>
      <c r="S515" s="227"/>
      <c r="T515" s="228"/>
      <c r="AT515" s="229" t="s">
        <v>142</v>
      </c>
      <c r="AU515" s="229" t="s">
        <v>91</v>
      </c>
      <c r="AV515" s="14" t="s">
        <v>91</v>
      </c>
      <c r="AW515" s="14" t="s">
        <v>36</v>
      </c>
      <c r="AX515" s="14" t="s">
        <v>81</v>
      </c>
      <c r="AY515" s="229" t="s">
        <v>130</v>
      </c>
    </row>
    <row r="516" spans="1:65" s="15" customFormat="1" ht="11.25">
      <c r="B516" s="230"/>
      <c r="C516" s="231"/>
      <c r="D516" s="202" t="s">
        <v>142</v>
      </c>
      <c r="E516" s="232" t="s">
        <v>1</v>
      </c>
      <c r="F516" s="233" t="s">
        <v>145</v>
      </c>
      <c r="G516" s="231"/>
      <c r="H516" s="234">
        <v>112.44</v>
      </c>
      <c r="I516" s="235"/>
      <c r="J516" s="231"/>
      <c r="K516" s="231"/>
      <c r="L516" s="236"/>
      <c r="M516" s="237"/>
      <c r="N516" s="238"/>
      <c r="O516" s="238"/>
      <c r="P516" s="238"/>
      <c r="Q516" s="238"/>
      <c r="R516" s="238"/>
      <c r="S516" s="238"/>
      <c r="T516" s="239"/>
      <c r="AT516" s="240" t="s">
        <v>142</v>
      </c>
      <c r="AU516" s="240" t="s">
        <v>91</v>
      </c>
      <c r="AV516" s="15" t="s">
        <v>136</v>
      </c>
      <c r="AW516" s="15" t="s">
        <v>36</v>
      </c>
      <c r="AX516" s="15" t="s">
        <v>89</v>
      </c>
      <c r="AY516" s="240" t="s">
        <v>130</v>
      </c>
    </row>
    <row r="517" spans="1:65" s="2" customFormat="1" ht="16.5" customHeight="1">
      <c r="A517" s="34"/>
      <c r="B517" s="35"/>
      <c r="C517" s="241" t="s">
        <v>680</v>
      </c>
      <c r="D517" s="241" t="s">
        <v>160</v>
      </c>
      <c r="E517" s="242" t="s">
        <v>681</v>
      </c>
      <c r="F517" s="243" t="s">
        <v>682</v>
      </c>
      <c r="G517" s="244" t="s">
        <v>135</v>
      </c>
      <c r="H517" s="245">
        <v>123.684</v>
      </c>
      <c r="I517" s="246"/>
      <c r="J517" s="247">
        <f>ROUND(I517*H517,2)</f>
        <v>0</v>
      </c>
      <c r="K517" s="248"/>
      <c r="L517" s="249"/>
      <c r="M517" s="250" t="s">
        <v>1</v>
      </c>
      <c r="N517" s="251" t="s">
        <v>46</v>
      </c>
      <c r="O517" s="72"/>
      <c r="P517" s="198">
        <f>O517*H517</f>
        <v>0</v>
      </c>
      <c r="Q517" s="198">
        <v>2.9999999999999997E-4</v>
      </c>
      <c r="R517" s="198">
        <f>Q517*H517</f>
        <v>3.7105199999999998E-2</v>
      </c>
      <c r="S517" s="198">
        <v>0</v>
      </c>
      <c r="T517" s="199">
        <f>S517*H517</f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200" t="s">
        <v>163</v>
      </c>
      <c r="AT517" s="200" t="s">
        <v>160</v>
      </c>
      <c r="AU517" s="200" t="s">
        <v>91</v>
      </c>
      <c r="AY517" s="17" t="s">
        <v>130</v>
      </c>
      <c r="BE517" s="201">
        <f>IF(N517="základní",J517,0)</f>
        <v>0</v>
      </c>
      <c r="BF517" s="201">
        <f>IF(N517="snížená",J517,0)</f>
        <v>0</v>
      </c>
      <c r="BG517" s="201">
        <f>IF(N517="zákl. přenesená",J517,0)</f>
        <v>0</v>
      </c>
      <c r="BH517" s="201">
        <f>IF(N517="sníž. přenesená",J517,0)</f>
        <v>0</v>
      </c>
      <c r="BI517" s="201">
        <f>IF(N517="nulová",J517,0)</f>
        <v>0</v>
      </c>
      <c r="BJ517" s="17" t="s">
        <v>89</v>
      </c>
      <c r="BK517" s="201">
        <f>ROUND(I517*H517,2)</f>
        <v>0</v>
      </c>
      <c r="BL517" s="17" t="s">
        <v>136</v>
      </c>
      <c r="BM517" s="200" t="s">
        <v>683</v>
      </c>
    </row>
    <row r="518" spans="1:65" s="2" customFormat="1" ht="11.25">
      <c r="A518" s="34"/>
      <c r="B518" s="35"/>
      <c r="C518" s="36"/>
      <c r="D518" s="202" t="s">
        <v>138</v>
      </c>
      <c r="E518" s="36"/>
      <c r="F518" s="203" t="s">
        <v>682</v>
      </c>
      <c r="G518" s="36"/>
      <c r="H518" s="36"/>
      <c r="I518" s="204"/>
      <c r="J518" s="36"/>
      <c r="K518" s="36"/>
      <c r="L518" s="39"/>
      <c r="M518" s="205"/>
      <c r="N518" s="206"/>
      <c r="O518" s="72"/>
      <c r="P518" s="72"/>
      <c r="Q518" s="72"/>
      <c r="R518" s="72"/>
      <c r="S518" s="72"/>
      <c r="T518" s="73"/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T518" s="17" t="s">
        <v>138</v>
      </c>
      <c r="AU518" s="17" t="s">
        <v>91</v>
      </c>
    </row>
    <row r="519" spans="1:65" s="14" customFormat="1" ht="11.25">
      <c r="B519" s="219"/>
      <c r="C519" s="220"/>
      <c r="D519" s="202" t="s">
        <v>142</v>
      </c>
      <c r="E519" s="221" t="s">
        <v>1</v>
      </c>
      <c r="F519" s="222" t="s">
        <v>684</v>
      </c>
      <c r="G519" s="220"/>
      <c r="H519" s="223">
        <v>123.684</v>
      </c>
      <c r="I519" s="224"/>
      <c r="J519" s="220"/>
      <c r="K519" s="220"/>
      <c r="L519" s="225"/>
      <c r="M519" s="226"/>
      <c r="N519" s="227"/>
      <c r="O519" s="227"/>
      <c r="P519" s="227"/>
      <c r="Q519" s="227"/>
      <c r="R519" s="227"/>
      <c r="S519" s="227"/>
      <c r="T519" s="228"/>
      <c r="AT519" s="229" t="s">
        <v>142</v>
      </c>
      <c r="AU519" s="229" t="s">
        <v>91</v>
      </c>
      <c r="AV519" s="14" t="s">
        <v>91</v>
      </c>
      <c r="AW519" s="14" t="s">
        <v>36</v>
      </c>
      <c r="AX519" s="14" t="s">
        <v>81</v>
      </c>
      <c r="AY519" s="229" t="s">
        <v>130</v>
      </c>
    </row>
    <row r="520" spans="1:65" s="15" customFormat="1" ht="11.25">
      <c r="B520" s="230"/>
      <c r="C520" s="231"/>
      <c r="D520" s="202" t="s">
        <v>142</v>
      </c>
      <c r="E520" s="232" t="s">
        <v>1</v>
      </c>
      <c r="F520" s="233" t="s">
        <v>145</v>
      </c>
      <c r="G520" s="231"/>
      <c r="H520" s="234">
        <v>123.684</v>
      </c>
      <c r="I520" s="235"/>
      <c r="J520" s="231"/>
      <c r="K520" s="231"/>
      <c r="L520" s="236"/>
      <c r="M520" s="237"/>
      <c r="N520" s="238"/>
      <c r="O520" s="238"/>
      <c r="P520" s="238"/>
      <c r="Q520" s="238"/>
      <c r="R520" s="238"/>
      <c r="S520" s="238"/>
      <c r="T520" s="239"/>
      <c r="AT520" s="240" t="s">
        <v>142</v>
      </c>
      <c r="AU520" s="240" t="s">
        <v>91</v>
      </c>
      <c r="AV520" s="15" t="s">
        <v>136</v>
      </c>
      <c r="AW520" s="15" t="s">
        <v>36</v>
      </c>
      <c r="AX520" s="15" t="s">
        <v>89</v>
      </c>
      <c r="AY520" s="240" t="s">
        <v>130</v>
      </c>
    </row>
    <row r="521" spans="1:65" s="2" customFormat="1" ht="16.5" customHeight="1">
      <c r="A521" s="34"/>
      <c r="B521" s="35"/>
      <c r="C521" s="188" t="s">
        <v>348</v>
      </c>
      <c r="D521" s="188" t="s">
        <v>132</v>
      </c>
      <c r="E521" s="189" t="s">
        <v>685</v>
      </c>
      <c r="F521" s="190" t="s">
        <v>686</v>
      </c>
      <c r="G521" s="191" t="s">
        <v>154</v>
      </c>
      <c r="H521" s="192">
        <v>321</v>
      </c>
      <c r="I521" s="193"/>
      <c r="J521" s="194">
        <f>ROUND(I521*H521,2)</f>
        <v>0</v>
      </c>
      <c r="K521" s="195"/>
      <c r="L521" s="39"/>
      <c r="M521" s="196" t="s">
        <v>1</v>
      </c>
      <c r="N521" s="197" t="s">
        <v>46</v>
      </c>
      <c r="O521" s="72"/>
      <c r="P521" s="198">
        <f>O521*H521</f>
        <v>0</v>
      </c>
      <c r="Q521" s="198">
        <v>1.1E-4</v>
      </c>
      <c r="R521" s="198">
        <f>Q521*H521</f>
        <v>3.5310000000000001E-2</v>
      </c>
      <c r="S521" s="198">
        <v>0</v>
      </c>
      <c r="T521" s="199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200" t="s">
        <v>136</v>
      </c>
      <c r="AT521" s="200" t="s">
        <v>132</v>
      </c>
      <c r="AU521" s="200" t="s">
        <v>91</v>
      </c>
      <c r="AY521" s="17" t="s">
        <v>130</v>
      </c>
      <c r="BE521" s="201">
        <f>IF(N521="základní",J521,0)</f>
        <v>0</v>
      </c>
      <c r="BF521" s="201">
        <f>IF(N521="snížená",J521,0)</f>
        <v>0</v>
      </c>
      <c r="BG521" s="201">
        <f>IF(N521="zákl. přenesená",J521,0)</f>
        <v>0</v>
      </c>
      <c r="BH521" s="201">
        <f>IF(N521="sníž. přenesená",J521,0)</f>
        <v>0</v>
      </c>
      <c r="BI521" s="201">
        <f>IF(N521="nulová",J521,0)</f>
        <v>0</v>
      </c>
      <c r="BJ521" s="17" t="s">
        <v>89</v>
      </c>
      <c r="BK521" s="201">
        <f>ROUND(I521*H521,2)</f>
        <v>0</v>
      </c>
      <c r="BL521" s="17" t="s">
        <v>136</v>
      </c>
      <c r="BM521" s="200" t="s">
        <v>687</v>
      </c>
    </row>
    <row r="522" spans="1:65" s="2" customFormat="1" ht="19.5">
      <c r="A522" s="34"/>
      <c r="B522" s="35"/>
      <c r="C522" s="36"/>
      <c r="D522" s="202" t="s">
        <v>138</v>
      </c>
      <c r="E522" s="36"/>
      <c r="F522" s="203" t="s">
        <v>688</v>
      </c>
      <c r="G522" s="36"/>
      <c r="H522" s="36"/>
      <c r="I522" s="204"/>
      <c r="J522" s="36"/>
      <c r="K522" s="36"/>
      <c r="L522" s="39"/>
      <c r="M522" s="205"/>
      <c r="N522" s="206"/>
      <c r="O522" s="72"/>
      <c r="P522" s="72"/>
      <c r="Q522" s="72"/>
      <c r="R522" s="72"/>
      <c r="S522" s="72"/>
      <c r="T522" s="73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T522" s="17" t="s">
        <v>138</v>
      </c>
      <c r="AU522" s="17" t="s">
        <v>91</v>
      </c>
    </row>
    <row r="523" spans="1:65" s="2" customFormat="1" ht="11.25">
      <c r="A523" s="34"/>
      <c r="B523" s="35"/>
      <c r="C523" s="36"/>
      <c r="D523" s="207" t="s">
        <v>140</v>
      </c>
      <c r="E523" s="36"/>
      <c r="F523" s="208" t="s">
        <v>689</v>
      </c>
      <c r="G523" s="36"/>
      <c r="H523" s="36"/>
      <c r="I523" s="204"/>
      <c r="J523" s="36"/>
      <c r="K523" s="36"/>
      <c r="L523" s="39"/>
      <c r="M523" s="205"/>
      <c r="N523" s="206"/>
      <c r="O523" s="72"/>
      <c r="P523" s="72"/>
      <c r="Q523" s="72"/>
      <c r="R523" s="72"/>
      <c r="S523" s="72"/>
      <c r="T523" s="73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T523" s="17" t="s">
        <v>140</v>
      </c>
      <c r="AU523" s="17" t="s">
        <v>91</v>
      </c>
    </row>
    <row r="524" spans="1:65" s="13" customFormat="1" ht="11.25">
      <c r="B524" s="209"/>
      <c r="C524" s="210"/>
      <c r="D524" s="202" t="s">
        <v>142</v>
      </c>
      <c r="E524" s="211" t="s">
        <v>1</v>
      </c>
      <c r="F524" s="212" t="s">
        <v>690</v>
      </c>
      <c r="G524" s="210"/>
      <c r="H524" s="211" t="s">
        <v>1</v>
      </c>
      <c r="I524" s="213"/>
      <c r="J524" s="210"/>
      <c r="K524" s="210"/>
      <c r="L524" s="214"/>
      <c r="M524" s="215"/>
      <c r="N524" s="216"/>
      <c r="O524" s="216"/>
      <c r="P524" s="216"/>
      <c r="Q524" s="216"/>
      <c r="R524" s="216"/>
      <c r="S524" s="216"/>
      <c r="T524" s="217"/>
      <c r="AT524" s="218" t="s">
        <v>142</v>
      </c>
      <c r="AU524" s="218" t="s">
        <v>91</v>
      </c>
      <c r="AV524" s="13" t="s">
        <v>89</v>
      </c>
      <c r="AW524" s="13" t="s">
        <v>36</v>
      </c>
      <c r="AX524" s="13" t="s">
        <v>81</v>
      </c>
      <c r="AY524" s="218" t="s">
        <v>130</v>
      </c>
    </row>
    <row r="525" spans="1:65" s="14" customFormat="1" ht="11.25">
      <c r="B525" s="219"/>
      <c r="C525" s="220"/>
      <c r="D525" s="202" t="s">
        <v>142</v>
      </c>
      <c r="E525" s="221" t="s">
        <v>1</v>
      </c>
      <c r="F525" s="222" t="s">
        <v>691</v>
      </c>
      <c r="G525" s="220"/>
      <c r="H525" s="223">
        <v>288</v>
      </c>
      <c r="I525" s="224"/>
      <c r="J525" s="220"/>
      <c r="K525" s="220"/>
      <c r="L525" s="225"/>
      <c r="M525" s="226"/>
      <c r="N525" s="227"/>
      <c r="O525" s="227"/>
      <c r="P525" s="227"/>
      <c r="Q525" s="227"/>
      <c r="R525" s="227"/>
      <c r="S525" s="227"/>
      <c r="T525" s="228"/>
      <c r="AT525" s="229" t="s">
        <v>142</v>
      </c>
      <c r="AU525" s="229" t="s">
        <v>91</v>
      </c>
      <c r="AV525" s="14" t="s">
        <v>91</v>
      </c>
      <c r="AW525" s="14" t="s">
        <v>36</v>
      </c>
      <c r="AX525" s="14" t="s">
        <v>81</v>
      </c>
      <c r="AY525" s="229" t="s">
        <v>130</v>
      </c>
    </row>
    <row r="526" spans="1:65" s="13" customFormat="1" ht="11.25">
      <c r="B526" s="209"/>
      <c r="C526" s="210"/>
      <c r="D526" s="202" t="s">
        <v>142</v>
      </c>
      <c r="E526" s="211" t="s">
        <v>1</v>
      </c>
      <c r="F526" s="212" t="s">
        <v>692</v>
      </c>
      <c r="G526" s="210"/>
      <c r="H526" s="211" t="s">
        <v>1</v>
      </c>
      <c r="I526" s="213"/>
      <c r="J526" s="210"/>
      <c r="K526" s="210"/>
      <c r="L526" s="214"/>
      <c r="M526" s="215"/>
      <c r="N526" s="216"/>
      <c r="O526" s="216"/>
      <c r="P526" s="216"/>
      <c r="Q526" s="216"/>
      <c r="R526" s="216"/>
      <c r="S526" s="216"/>
      <c r="T526" s="217"/>
      <c r="AT526" s="218" t="s">
        <v>142</v>
      </c>
      <c r="AU526" s="218" t="s">
        <v>91</v>
      </c>
      <c r="AV526" s="13" t="s">
        <v>89</v>
      </c>
      <c r="AW526" s="13" t="s">
        <v>36</v>
      </c>
      <c r="AX526" s="13" t="s">
        <v>81</v>
      </c>
      <c r="AY526" s="218" t="s">
        <v>130</v>
      </c>
    </row>
    <row r="527" spans="1:65" s="14" customFormat="1" ht="11.25">
      <c r="B527" s="219"/>
      <c r="C527" s="220"/>
      <c r="D527" s="202" t="s">
        <v>142</v>
      </c>
      <c r="E527" s="221" t="s">
        <v>1</v>
      </c>
      <c r="F527" s="222" t="s">
        <v>693</v>
      </c>
      <c r="G527" s="220"/>
      <c r="H527" s="223">
        <v>33</v>
      </c>
      <c r="I527" s="224"/>
      <c r="J527" s="220"/>
      <c r="K527" s="220"/>
      <c r="L527" s="225"/>
      <c r="M527" s="226"/>
      <c r="N527" s="227"/>
      <c r="O527" s="227"/>
      <c r="P527" s="227"/>
      <c r="Q527" s="227"/>
      <c r="R527" s="227"/>
      <c r="S527" s="227"/>
      <c r="T527" s="228"/>
      <c r="AT527" s="229" t="s">
        <v>142</v>
      </c>
      <c r="AU527" s="229" t="s">
        <v>91</v>
      </c>
      <c r="AV527" s="14" t="s">
        <v>91</v>
      </c>
      <c r="AW527" s="14" t="s">
        <v>36</v>
      </c>
      <c r="AX527" s="14" t="s">
        <v>81</v>
      </c>
      <c r="AY527" s="229" t="s">
        <v>130</v>
      </c>
    </row>
    <row r="528" spans="1:65" s="15" customFormat="1" ht="11.25">
      <c r="B528" s="230"/>
      <c r="C528" s="231"/>
      <c r="D528" s="202" t="s">
        <v>142</v>
      </c>
      <c r="E528" s="232" t="s">
        <v>1</v>
      </c>
      <c r="F528" s="233" t="s">
        <v>145</v>
      </c>
      <c r="G528" s="231"/>
      <c r="H528" s="234">
        <v>321</v>
      </c>
      <c r="I528" s="235"/>
      <c r="J528" s="231"/>
      <c r="K528" s="231"/>
      <c r="L528" s="236"/>
      <c r="M528" s="237"/>
      <c r="N528" s="238"/>
      <c r="O528" s="238"/>
      <c r="P528" s="238"/>
      <c r="Q528" s="238"/>
      <c r="R528" s="238"/>
      <c r="S528" s="238"/>
      <c r="T528" s="239"/>
      <c r="AT528" s="240" t="s">
        <v>142</v>
      </c>
      <c r="AU528" s="240" t="s">
        <v>91</v>
      </c>
      <c r="AV528" s="15" t="s">
        <v>136</v>
      </c>
      <c r="AW528" s="15" t="s">
        <v>36</v>
      </c>
      <c r="AX528" s="15" t="s">
        <v>89</v>
      </c>
      <c r="AY528" s="240" t="s">
        <v>130</v>
      </c>
    </row>
    <row r="529" spans="1:65" s="2" customFormat="1" ht="16.5" customHeight="1">
      <c r="A529" s="34"/>
      <c r="B529" s="35"/>
      <c r="C529" s="188" t="s">
        <v>694</v>
      </c>
      <c r="D529" s="188" t="s">
        <v>132</v>
      </c>
      <c r="E529" s="189" t="s">
        <v>695</v>
      </c>
      <c r="F529" s="190" t="s">
        <v>696</v>
      </c>
      <c r="G529" s="191" t="s">
        <v>154</v>
      </c>
      <c r="H529" s="192">
        <v>321</v>
      </c>
      <c r="I529" s="193"/>
      <c r="J529" s="194">
        <f>ROUND(I529*H529,2)</f>
        <v>0</v>
      </c>
      <c r="K529" s="195"/>
      <c r="L529" s="39"/>
      <c r="M529" s="196" t="s">
        <v>1</v>
      </c>
      <c r="N529" s="197" t="s">
        <v>46</v>
      </c>
      <c r="O529" s="72"/>
      <c r="P529" s="198">
        <f>O529*H529</f>
        <v>0</v>
      </c>
      <c r="Q529" s="198">
        <v>0</v>
      </c>
      <c r="R529" s="198">
        <f>Q529*H529</f>
        <v>0</v>
      </c>
      <c r="S529" s="198">
        <v>0</v>
      </c>
      <c r="T529" s="199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200" t="s">
        <v>136</v>
      </c>
      <c r="AT529" s="200" t="s">
        <v>132</v>
      </c>
      <c r="AU529" s="200" t="s">
        <v>91</v>
      </c>
      <c r="AY529" s="17" t="s">
        <v>130</v>
      </c>
      <c r="BE529" s="201">
        <f>IF(N529="základní",J529,0)</f>
        <v>0</v>
      </c>
      <c r="BF529" s="201">
        <f>IF(N529="snížená",J529,0)</f>
        <v>0</v>
      </c>
      <c r="BG529" s="201">
        <f>IF(N529="zákl. přenesená",J529,0)</f>
        <v>0</v>
      </c>
      <c r="BH529" s="201">
        <f>IF(N529="sníž. přenesená",J529,0)</f>
        <v>0</v>
      </c>
      <c r="BI529" s="201">
        <f>IF(N529="nulová",J529,0)</f>
        <v>0</v>
      </c>
      <c r="BJ529" s="17" t="s">
        <v>89</v>
      </c>
      <c r="BK529" s="201">
        <f>ROUND(I529*H529,2)</f>
        <v>0</v>
      </c>
      <c r="BL529" s="17" t="s">
        <v>136</v>
      </c>
      <c r="BM529" s="200" t="s">
        <v>697</v>
      </c>
    </row>
    <row r="530" spans="1:65" s="2" customFormat="1" ht="11.25">
      <c r="A530" s="34"/>
      <c r="B530" s="35"/>
      <c r="C530" s="36"/>
      <c r="D530" s="202" t="s">
        <v>138</v>
      </c>
      <c r="E530" s="36"/>
      <c r="F530" s="203" t="s">
        <v>696</v>
      </c>
      <c r="G530" s="36"/>
      <c r="H530" s="36"/>
      <c r="I530" s="204"/>
      <c r="J530" s="36"/>
      <c r="K530" s="36"/>
      <c r="L530" s="39"/>
      <c r="M530" s="205"/>
      <c r="N530" s="206"/>
      <c r="O530" s="72"/>
      <c r="P530" s="72"/>
      <c r="Q530" s="72"/>
      <c r="R530" s="72"/>
      <c r="S530" s="72"/>
      <c r="T530" s="73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T530" s="17" t="s">
        <v>138</v>
      </c>
      <c r="AU530" s="17" t="s">
        <v>91</v>
      </c>
    </row>
    <row r="531" spans="1:65" s="2" customFormat="1" ht="11.25">
      <c r="A531" s="34"/>
      <c r="B531" s="35"/>
      <c r="C531" s="36"/>
      <c r="D531" s="207" t="s">
        <v>140</v>
      </c>
      <c r="E531" s="36"/>
      <c r="F531" s="208" t="s">
        <v>698</v>
      </c>
      <c r="G531" s="36"/>
      <c r="H531" s="36"/>
      <c r="I531" s="204"/>
      <c r="J531" s="36"/>
      <c r="K531" s="36"/>
      <c r="L531" s="39"/>
      <c r="M531" s="205"/>
      <c r="N531" s="206"/>
      <c r="O531" s="72"/>
      <c r="P531" s="72"/>
      <c r="Q531" s="72"/>
      <c r="R531" s="72"/>
      <c r="S531" s="72"/>
      <c r="T531" s="73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T531" s="17" t="s">
        <v>140</v>
      </c>
      <c r="AU531" s="17" t="s">
        <v>91</v>
      </c>
    </row>
    <row r="532" spans="1:65" s="13" customFormat="1" ht="11.25">
      <c r="B532" s="209"/>
      <c r="C532" s="210"/>
      <c r="D532" s="202" t="s">
        <v>142</v>
      </c>
      <c r="E532" s="211" t="s">
        <v>1</v>
      </c>
      <c r="F532" s="212" t="s">
        <v>690</v>
      </c>
      <c r="G532" s="210"/>
      <c r="H532" s="211" t="s">
        <v>1</v>
      </c>
      <c r="I532" s="213"/>
      <c r="J532" s="210"/>
      <c r="K532" s="210"/>
      <c r="L532" s="214"/>
      <c r="M532" s="215"/>
      <c r="N532" s="216"/>
      <c r="O532" s="216"/>
      <c r="P532" s="216"/>
      <c r="Q532" s="216"/>
      <c r="R532" s="216"/>
      <c r="S532" s="216"/>
      <c r="T532" s="217"/>
      <c r="AT532" s="218" t="s">
        <v>142</v>
      </c>
      <c r="AU532" s="218" t="s">
        <v>91</v>
      </c>
      <c r="AV532" s="13" t="s">
        <v>89</v>
      </c>
      <c r="AW532" s="13" t="s">
        <v>36</v>
      </c>
      <c r="AX532" s="13" t="s">
        <v>81</v>
      </c>
      <c r="AY532" s="218" t="s">
        <v>130</v>
      </c>
    </row>
    <row r="533" spans="1:65" s="14" customFormat="1" ht="11.25">
      <c r="B533" s="219"/>
      <c r="C533" s="220"/>
      <c r="D533" s="202" t="s">
        <v>142</v>
      </c>
      <c r="E533" s="221" t="s">
        <v>1</v>
      </c>
      <c r="F533" s="222" t="s">
        <v>691</v>
      </c>
      <c r="G533" s="220"/>
      <c r="H533" s="223">
        <v>288</v>
      </c>
      <c r="I533" s="224"/>
      <c r="J533" s="220"/>
      <c r="K533" s="220"/>
      <c r="L533" s="225"/>
      <c r="M533" s="226"/>
      <c r="N533" s="227"/>
      <c r="O533" s="227"/>
      <c r="P533" s="227"/>
      <c r="Q533" s="227"/>
      <c r="R533" s="227"/>
      <c r="S533" s="227"/>
      <c r="T533" s="228"/>
      <c r="AT533" s="229" t="s">
        <v>142</v>
      </c>
      <c r="AU533" s="229" t="s">
        <v>91</v>
      </c>
      <c r="AV533" s="14" t="s">
        <v>91</v>
      </c>
      <c r="AW533" s="14" t="s">
        <v>36</v>
      </c>
      <c r="AX533" s="14" t="s">
        <v>81</v>
      </c>
      <c r="AY533" s="229" t="s">
        <v>130</v>
      </c>
    </row>
    <row r="534" spans="1:65" s="13" customFormat="1" ht="11.25">
      <c r="B534" s="209"/>
      <c r="C534" s="210"/>
      <c r="D534" s="202" t="s">
        <v>142</v>
      </c>
      <c r="E534" s="211" t="s">
        <v>1</v>
      </c>
      <c r="F534" s="212" t="s">
        <v>692</v>
      </c>
      <c r="G534" s="210"/>
      <c r="H534" s="211" t="s">
        <v>1</v>
      </c>
      <c r="I534" s="213"/>
      <c r="J534" s="210"/>
      <c r="K534" s="210"/>
      <c r="L534" s="214"/>
      <c r="M534" s="215"/>
      <c r="N534" s="216"/>
      <c r="O534" s="216"/>
      <c r="P534" s="216"/>
      <c r="Q534" s="216"/>
      <c r="R534" s="216"/>
      <c r="S534" s="216"/>
      <c r="T534" s="217"/>
      <c r="AT534" s="218" t="s">
        <v>142</v>
      </c>
      <c r="AU534" s="218" t="s">
        <v>91</v>
      </c>
      <c r="AV534" s="13" t="s">
        <v>89</v>
      </c>
      <c r="AW534" s="13" t="s">
        <v>36</v>
      </c>
      <c r="AX534" s="13" t="s">
        <v>81</v>
      </c>
      <c r="AY534" s="218" t="s">
        <v>130</v>
      </c>
    </row>
    <row r="535" spans="1:65" s="14" customFormat="1" ht="11.25">
      <c r="B535" s="219"/>
      <c r="C535" s="220"/>
      <c r="D535" s="202" t="s">
        <v>142</v>
      </c>
      <c r="E535" s="221" t="s">
        <v>1</v>
      </c>
      <c r="F535" s="222" t="s">
        <v>693</v>
      </c>
      <c r="G535" s="220"/>
      <c r="H535" s="223">
        <v>33</v>
      </c>
      <c r="I535" s="224"/>
      <c r="J535" s="220"/>
      <c r="K535" s="220"/>
      <c r="L535" s="225"/>
      <c r="M535" s="226"/>
      <c r="N535" s="227"/>
      <c r="O535" s="227"/>
      <c r="P535" s="227"/>
      <c r="Q535" s="227"/>
      <c r="R535" s="227"/>
      <c r="S535" s="227"/>
      <c r="T535" s="228"/>
      <c r="AT535" s="229" t="s">
        <v>142</v>
      </c>
      <c r="AU535" s="229" t="s">
        <v>91</v>
      </c>
      <c r="AV535" s="14" t="s">
        <v>91</v>
      </c>
      <c r="AW535" s="14" t="s">
        <v>36</v>
      </c>
      <c r="AX535" s="14" t="s">
        <v>81</v>
      </c>
      <c r="AY535" s="229" t="s">
        <v>130</v>
      </c>
    </row>
    <row r="536" spans="1:65" s="15" customFormat="1" ht="11.25">
      <c r="B536" s="230"/>
      <c r="C536" s="231"/>
      <c r="D536" s="202" t="s">
        <v>142</v>
      </c>
      <c r="E536" s="232" t="s">
        <v>1</v>
      </c>
      <c r="F536" s="233" t="s">
        <v>145</v>
      </c>
      <c r="G536" s="231"/>
      <c r="H536" s="234">
        <v>321</v>
      </c>
      <c r="I536" s="235"/>
      <c r="J536" s="231"/>
      <c r="K536" s="231"/>
      <c r="L536" s="236"/>
      <c r="M536" s="237"/>
      <c r="N536" s="238"/>
      <c r="O536" s="238"/>
      <c r="P536" s="238"/>
      <c r="Q536" s="238"/>
      <c r="R536" s="238"/>
      <c r="S536" s="238"/>
      <c r="T536" s="239"/>
      <c r="AT536" s="240" t="s">
        <v>142</v>
      </c>
      <c r="AU536" s="240" t="s">
        <v>91</v>
      </c>
      <c r="AV536" s="15" t="s">
        <v>136</v>
      </c>
      <c r="AW536" s="15" t="s">
        <v>36</v>
      </c>
      <c r="AX536" s="15" t="s">
        <v>89</v>
      </c>
      <c r="AY536" s="240" t="s">
        <v>130</v>
      </c>
    </row>
    <row r="537" spans="1:65" s="2" customFormat="1" ht="24.2" customHeight="1">
      <c r="A537" s="34"/>
      <c r="B537" s="35"/>
      <c r="C537" s="188" t="s">
        <v>356</v>
      </c>
      <c r="D537" s="188" t="s">
        <v>132</v>
      </c>
      <c r="E537" s="189" t="s">
        <v>699</v>
      </c>
      <c r="F537" s="190" t="s">
        <v>700</v>
      </c>
      <c r="G537" s="191" t="s">
        <v>154</v>
      </c>
      <c r="H537" s="192">
        <v>321</v>
      </c>
      <c r="I537" s="193"/>
      <c r="J537" s="194">
        <f>ROUND(I537*H537,2)</f>
        <v>0</v>
      </c>
      <c r="K537" s="195"/>
      <c r="L537" s="39"/>
      <c r="M537" s="196" t="s">
        <v>1</v>
      </c>
      <c r="N537" s="197" t="s">
        <v>46</v>
      </c>
      <c r="O537" s="72"/>
      <c r="P537" s="198">
        <f>O537*H537</f>
        <v>0</v>
      </c>
      <c r="Q537" s="198">
        <v>0</v>
      </c>
      <c r="R537" s="198">
        <f>Q537*H537</f>
        <v>0</v>
      </c>
      <c r="S537" s="198">
        <v>0</v>
      </c>
      <c r="T537" s="199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200" t="s">
        <v>136</v>
      </c>
      <c r="AT537" s="200" t="s">
        <v>132</v>
      </c>
      <c r="AU537" s="200" t="s">
        <v>91</v>
      </c>
      <c r="AY537" s="17" t="s">
        <v>130</v>
      </c>
      <c r="BE537" s="201">
        <f>IF(N537="základní",J537,0)</f>
        <v>0</v>
      </c>
      <c r="BF537" s="201">
        <f>IF(N537="snížená",J537,0)</f>
        <v>0</v>
      </c>
      <c r="BG537" s="201">
        <f>IF(N537="zákl. přenesená",J537,0)</f>
        <v>0</v>
      </c>
      <c r="BH537" s="201">
        <f>IF(N537="sníž. přenesená",J537,0)</f>
        <v>0</v>
      </c>
      <c r="BI537" s="201">
        <f>IF(N537="nulová",J537,0)</f>
        <v>0</v>
      </c>
      <c r="BJ537" s="17" t="s">
        <v>89</v>
      </c>
      <c r="BK537" s="201">
        <f>ROUND(I537*H537,2)</f>
        <v>0</v>
      </c>
      <c r="BL537" s="17" t="s">
        <v>136</v>
      </c>
      <c r="BM537" s="200" t="s">
        <v>701</v>
      </c>
    </row>
    <row r="538" spans="1:65" s="2" customFormat="1" ht="19.5">
      <c r="A538" s="34"/>
      <c r="B538" s="35"/>
      <c r="C538" s="36"/>
      <c r="D538" s="202" t="s">
        <v>138</v>
      </c>
      <c r="E538" s="36"/>
      <c r="F538" s="203" t="s">
        <v>702</v>
      </c>
      <c r="G538" s="36"/>
      <c r="H538" s="36"/>
      <c r="I538" s="204"/>
      <c r="J538" s="36"/>
      <c r="K538" s="36"/>
      <c r="L538" s="39"/>
      <c r="M538" s="205"/>
      <c r="N538" s="206"/>
      <c r="O538" s="72"/>
      <c r="P538" s="72"/>
      <c r="Q538" s="72"/>
      <c r="R538" s="72"/>
      <c r="S538" s="72"/>
      <c r="T538" s="73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T538" s="17" t="s">
        <v>138</v>
      </c>
      <c r="AU538" s="17" t="s">
        <v>91</v>
      </c>
    </row>
    <row r="539" spans="1:65" s="2" customFormat="1" ht="11.25">
      <c r="A539" s="34"/>
      <c r="B539" s="35"/>
      <c r="C539" s="36"/>
      <c r="D539" s="207" t="s">
        <v>140</v>
      </c>
      <c r="E539" s="36"/>
      <c r="F539" s="208" t="s">
        <v>703</v>
      </c>
      <c r="G539" s="36"/>
      <c r="H539" s="36"/>
      <c r="I539" s="204"/>
      <c r="J539" s="36"/>
      <c r="K539" s="36"/>
      <c r="L539" s="39"/>
      <c r="M539" s="205"/>
      <c r="N539" s="206"/>
      <c r="O539" s="72"/>
      <c r="P539" s="72"/>
      <c r="Q539" s="72"/>
      <c r="R539" s="72"/>
      <c r="S539" s="72"/>
      <c r="T539" s="73"/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T539" s="17" t="s">
        <v>140</v>
      </c>
      <c r="AU539" s="17" t="s">
        <v>91</v>
      </c>
    </row>
    <row r="540" spans="1:65" s="13" customFormat="1" ht="11.25">
      <c r="B540" s="209"/>
      <c r="C540" s="210"/>
      <c r="D540" s="202" t="s">
        <v>142</v>
      </c>
      <c r="E540" s="211" t="s">
        <v>1</v>
      </c>
      <c r="F540" s="212" t="s">
        <v>690</v>
      </c>
      <c r="G540" s="210"/>
      <c r="H540" s="211" t="s">
        <v>1</v>
      </c>
      <c r="I540" s="213"/>
      <c r="J540" s="210"/>
      <c r="K540" s="210"/>
      <c r="L540" s="214"/>
      <c r="M540" s="215"/>
      <c r="N540" s="216"/>
      <c r="O540" s="216"/>
      <c r="P540" s="216"/>
      <c r="Q540" s="216"/>
      <c r="R540" s="216"/>
      <c r="S540" s="216"/>
      <c r="T540" s="217"/>
      <c r="AT540" s="218" t="s">
        <v>142</v>
      </c>
      <c r="AU540" s="218" t="s">
        <v>91</v>
      </c>
      <c r="AV540" s="13" t="s">
        <v>89</v>
      </c>
      <c r="AW540" s="13" t="s">
        <v>36</v>
      </c>
      <c r="AX540" s="13" t="s">
        <v>81</v>
      </c>
      <c r="AY540" s="218" t="s">
        <v>130</v>
      </c>
    </row>
    <row r="541" spans="1:65" s="14" customFormat="1" ht="11.25">
      <c r="B541" s="219"/>
      <c r="C541" s="220"/>
      <c r="D541" s="202" t="s">
        <v>142</v>
      </c>
      <c r="E541" s="221" t="s">
        <v>1</v>
      </c>
      <c r="F541" s="222" t="s">
        <v>691</v>
      </c>
      <c r="G541" s="220"/>
      <c r="H541" s="223">
        <v>288</v>
      </c>
      <c r="I541" s="224"/>
      <c r="J541" s="220"/>
      <c r="K541" s="220"/>
      <c r="L541" s="225"/>
      <c r="M541" s="226"/>
      <c r="N541" s="227"/>
      <c r="O541" s="227"/>
      <c r="P541" s="227"/>
      <c r="Q541" s="227"/>
      <c r="R541" s="227"/>
      <c r="S541" s="227"/>
      <c r="T541" s="228"/>
      <c r="AT541" s="229" t="s">
        <v>142</v>
      </c>
      <c r="AU541" s="229" t="s">
        <v>91</v>
      </c>
      <c r="AV541" s="14" t="s">
        <v>91</v>
      </c>
      <c r="AW541" s="14" t="s">
        <v>36</v>
      </c>
      <c r="AX541" s="14" t="s">
        <v>81</v>
      </c>
      <c r="AY541" s="229" t="s">
        <v>130</v>
      </c>
    </row>
    <row r="542" spans="1:65" s="13" customFormat="1" ht="11.25">
      <c r="B542" s="209"/>
      <c r="C542" s="210"/>
      <c r="D542" s="202" t="s">
        <v>142</v>
      </c>
      <c r="E542" s="211" t="s">
        <v>1</v>
      </c>
      <c r="F542" s="212" t="s">
        <v>692</v>
      </c>
      <c r="G542" s="210"/>
      <c r="H542" s="211" t="s">
        <v>1</v>
      </c>
      <c r="I542" s="213"/>
      <c r="J542" s="210"/>
      <c r="K542" s="210"/>
      <c r="L542" s="214"/>
      <c r="M542" s="215"/>
      <c r="N542" s="216"/>
      <c r="O542" s="216"/>
      <c r="P542" s="216"/>
      <c r="Q542" s="216"/>
      <c r="R542" s="216"/>
      <c r="S542" s="216"/>
      <c r="T542" s="217"/>
      <c r="AT542" s="218" t="s">
        <v>142</v>
      </c>
      <c r="AU542" s="218" t="s">
        <v>91</v>
      </c>
      <c r="AV542" s="13" t="s">
        <v>89</v>
      </c>
      <c r="AW542" s="13" t="s">
        <v>36</v>
      </c>
      <c r="AX542" s="13" t="s">
        <v>81</v>
      </c>
      <c r="AY542" s="218" t="s">
        <v>130</v>
      </c>
    </row>
    <row r="543" spans="1:65" s="14" customFormat="1" ht="11.25">
      <c r="B543" s="219"/>
      <c r="C543" s="220"/>
      <c r="D543" s="202" t="s">
        <v>142</v>
      </c>
      <c r="E543" s="221" t="s">
        <v>1</v>
      </c>
      <c r="F543" s="222" t="s">
        <v>693</v>
      </c>
      <c r="G543" s="220"/>
      <c r="H543" s="223">
        <v>33</v>
      </c>
      <c r="I543" s="224"/>
      <c r="J543" s="220"/>
      <c r="K543" s="220"/>
      <c r="L543" s="225"/>
      <c r="M543" s="226"/>
      <c r="N543" s="227"/>
      <c r="O543" s="227"/>
      <c r="P543" s="227"/>
      <c r="Q543" s="227"/>
      <c r="R543" s="227"/>
      <c r="S543" s="227"/>
      <c r="T543" s="228"/>
      <c r="AT543" s="229" t="s">
        <v>142</v>
      </c>
      <c r="AU543" s="229" t="s">
        <v>91</v>
      </c>
      <c r="AV543" s="14" t="s">
        <v>91</v>
      </c>
      <c r="AW543" s="14" t="s">
        <v>36</v>
      </c>
      <c r="AX543" s="14" t="s">
        <v>81</v>
      </c>
      <c r="AY543" s="229" t="s">
        <v>130</v>
      </c>
    </row>
    <row r="544" spans="1:65" s="15" customFormat="1" ht="11.25">
      <c r="B544" s="230"/>
      <c r="C544" s="231"/>
      <c r="D544" s="202" t="s">
        <v>142</v>
      </c>
      <c r="E544" s="232" t="s">
        <v>1</v>
      </c>
      <c r="F544" s="233" t="s">
        <v>145</v>
      </c>
      <c r="G544" s="231"/>
      <c r="H544" s="234">
        <v>321</v>
      </c>
      <c r="I544" s="235"/>
      <c r="J544" s="231"/>
      <c r="K544" s="231"/>
      <c r="L544" s="236"/>
      <c r="M544" s="237"/>
      <c r="N544" s="238"/>
      <c r="O544" s="238"/>
      <c r="P544" s="238"/>
      <c r="Q544" s="238"/>
      <c r="R544" s="238"/>
      <c r="S544" s="238"/>
      <c r="T544" s="239"/>
      <c r="AT544" s="240" t="s">
        <v>142</v>
      </c>
      <c r="AU544" s="240" t="s">
        <v>91</v>
      </c>
      <c r="AV544" s="15" t="s">
        <v>136</v>
      </c>
      <c r="AW544" s="15" t="s">
        <v>36</v>
      </c>
      <c r="AX544" s="15" t="s">
        <v>89</v>
      </c>
      <c r="AY544" s="240" t="s">
        <v>130</v>
      </c>
    </row>
    <row r="545" spans="1:65" s="2" customFormat="1" ht="16.5" customHeight="1">
      <c r="A545" s="34"/>
      <c r="B545" s="35"/>
      <c r="C545" s="241" t="s">
        <v>704</v>
      </c>
      <c r="D545" s="241" t="s">
        <v>160</v>
      </c>
      <c r="E545" s="242" t="s">
        <v>705</v>
      </c>
      <c r="F545" s="243" t="s">
        <v>706</v>
      </c>
      <c r="G545" s="244" t="s">
        <v>148</v>
      </c>
      <c r="H545" s="245">
        <v>96.888000000000005</v>
      </c>
      <c r="I545" s="246"/>
      <c r="J545" s="247">
        <f>ROUND(I545*H545,2)</f>
        <v>0</v>
      </c>
      <c r="K545" s="248"/>
      <c r="L545" s="249"/>
      <c r="M545" s="250" t="s">
        <v>1</v>
      </c>
      <c r="N545" s="251" t="s">
        <v>46</v>
      </c>
      <c r="O545" s="72"/>
      <c r="P545" s="198">
        <f>O545*H545</f>
        <v>0</v>
      </c>
      <c r="Q545" s="198">
        <v>2.4289999999999998</v>
      </c>
      <c r="R545" s="198">
        <f>Q545*H545</f>
        <v>235.34095199999999</v>
      </c>
      <c r="S545" s="198">
        <v>0</v>
      </c>
      <c r="T545" s="199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200" t="s">
        <v>163</v>
      </c>
      <c r="AT545" s="200" t="s">
        <v>160</v>
      </c>
      <c r="AU545" s="200" t="s">
        <v>91</v>
      </c>
      <c r="AY545" s="17" t="s">
        <v>130</v>
      </c>
      <c r="BE545" s="201">
        <f>IF(N545="základní",J545,0)</f>
        <v>0</v>
      </c>
      <c r="BF545" s="201">
        <f>IF(N545="snížená",J545,0)</f>
        <v>0</v>
      </c>
      <c r="BG545" s="201">
        <f>IF(N545="zákl. přenesená",J545,0)</f>
        <v>0</v>
      </c>
      <c r="BH545" s="201">
        <f>IF(N545="sníž. přenesená",J545,0)</f>
        <v>0</v>
      </c>
      <c r="BI545" s="201">
        <f>IF(N545="nulová",J545,0)</f>
        <v>0</v>
      </c>
      <c r="BJ545" s="17" t="s">
        <v>89</v>
      </c>
      <c r="BK545" s="201">
        <f>ROUND(I545*H545,2)</f>
        <v>0</v>
      </c>
      <c r="BL545" s="17" t="s">
        <v>136</v>
      </c>
      <c r="BM545" s="200" t="s">
        <v>707</v>
      </c>
    </row>
    <row r="546" spans="1:65" s="2" customFormat="1" ht="11.25">
      <c r="A546" s="34"/>
      <c r="B546" s="35"/>
      <c r="C546" s="36"/>
      <c r="D546" s="202" t="s">
        <v>138</v>
      </c>
      <c r="E546" s="36"/>
      <c r="F546" s="203" t="s">
        <v>706</v>
      </c>
      <c r="G546" s="36"/>
      <c r="H546" s="36"/>
      <c r="I546" s="204"/>
      <c r="J546" s="36"/>
      <c r="K546" s="36"/>
      <c r="L546" s="39"/>
      <c r="M546" s="205"/>
      <c r="N546" s="206"/>
      <c r="O546" s="72"/>
      <c r="P546" s="72"/>
      <c r="Q546" s="72"/>
      <c r="R546" s="72"/>
      <c r="S546" s="72"/>
      <c r="T546" s="73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T546" s="17" t="s">
        <v>138</v>
      </c>
      <c r="AU546" s="17" t="s">
        <v>91</v>
      </c>
    </row>
    <row r="547" spans="1:65" s="13" customFormat="1" ht="11.25">
      <c r="B547" s="209"/>
      <c r="C547" s="210"/>
      <c r="D547" s="202" t="s">
        <v>142</v>
      </c>
      <c r="E547" s="211" t="s">
        <v>1</v>
      </c>
      <c r="F547" s="212" t="s">
        <v>708</v>
      </c>
      <c r="G547" s="210"/>
      <c r="H547" s="211" t="s">
        <v>1</v>
      </c>
      <c r="I547" s="213"/>
      <c r="J547" s="210"/>
      <c r="K547" s="210"/>
      <c r="L547" s="214"/>
      <c r="M547" s="215"/>
      <c r="N547" s="216"/>
      <c r="O547" s="216"/>
      <c r="P547" s="216"/>
      <c r="Q547" s="216"/>
      <c r="R547" s="216"/>
      <c r="S547" s="216"/>
      <c r="T547" s="217"/>
      <c r="AT547" s="218" t="s">
        <v>142</v>
      </c>
      <c r="AU547" s="218" t="s">
        <v>91</v>
      </c>
      <c r="AV547" s="13" t="s">
        <v>89</v>
      </c>
      <c r="AW547" s="13" t="s">
        <v>36</v>
      </c>
      <c r="AX547" s="13" t="s">
        <v>81</v>
      </c>
      <c r="AY547" s="218" t="s">
        <v>130</v>
      </c>
    </row>
    <row r="548" spans="1:65" s="13" customFormat="1" ht="11.25">
      <c r="B548" s="209"/>
      <c r="C548" s="210"/>
      <c r="D548" s="202" t="s">
        <v>142</v>
      </c>
      <c r="E548" s="211" t="s">
        <v>1</v>
      </c>
      <c r="F548" s="212" t="s">
        <v>690</v>
      </c>
      <c r="G548" s="210"/>
      <c r="H548" s="211" t="s">
        <v>1</v>
      </c>
      <c r="I548" s="213"/>
      <c r="J548" s="210"/>
      <c r="K548" s="210"/>
      <c r="L548" s="214"/>
      <c r="M548" s="215"/>
      <c r="N548" s="216"/>
      <c r="O548" s="216"/>
      <c r="P548" s="216"/>
      <c r="Q548" s="216"/>
      <c r="R548" s="216"/>
      <c r="S548" s="216"/>
      <c r="T548" s="217"/>
      <c r="AT548" s="218" t="s">
        <v>142</v>
      </c>
      <c r="AU548" s="218" t="s">
        <v>91</v>
      </c>
      <c r="AV548" s="13" t="s">
        <v>89</v>
      </c>
      <c r="AW548" s="13" t="s">
        <v>36</v>
      </c>
      <c r="AX548" s="13" t="s">
        <v>81</v>
      </c>
      <c r="AY548" s="218" t="s">
        <v>130</v>
      </c>
    </row>
    <row r="549" spans="1:65" s="14" customFormat="1" ht="11.25">
      <c r="B549" s="219"/>
      <c r="C549" s="220"/>
      <c r="D549" s="202" t="s">
        <v>142</v>
      </c>
      <c r="E549" s="221" t="s">
        <v>1</v>
      </c>
      <c r="F549" s="222" t="s">
        <v>709</v>
      </c>
      <c r="G549" s="220"/>
      <c r="H549" s="223">
        <v>86.927999999999997</v>
      </c>
      <c r="I549" s="224"/>
      <c r="J549" s="220"/>
      <c r="K549" s="220"/>
      <c r="L549" s="225"/>
      <c r="M549" s="226"/>
      <c r="N549" s="227"/>
      <c r="O549" s="227"/>
      <c r="P549" s="227"/>
      <c r="Q549" s="227"/>
      <c r="R549" s="227"/>
      <c r="S549" s="227"/>
      <c r="T549" s="228"/>
      <c r="AT549" s="229" t="s">
        <v>142</v>
      </c>
      <c r="AU549" s="229" t="s">
        <v>91</v>
      </c>
      <c r="AV549" s="14" t="s">
        <v>91</v>
      </c>
      <c r="AW549" s="14" t="s">
        <v>36</v>
      </c>
      <c r="AX549" s="14" t="s">
        <v>81</v>
      </c>
      <c r="AY549" s="229" t="s">
        <v>130</v>
      </c>
    </row>
    <row r="550" spans="1:65" s="13" customFormat="1" ht="11.25">
      <c r="B550" s="209"/>
      <c r="C550" s="210"/>
      <c r="D550" s="202" t="s">
        <v>142</v>
      </c>
      <c r="E550" s="211" t="s">
        <v>1</v>
      </c>
      <c r="F550" s="212" t="s">
        <v>692</v>
      </c>
      <c r="G550" s="210"/>
      <c r="H550" s="211" t="s">
        <v>1</v>
      </c>
      <c r="I550" s="213"/>
      <c r="J550" s="210"/>
      <c r="K550" s="210"/>
      <c r="L550" s="214"/>
      <c r="M550" s="215"/>
      <c r="N550" s="216"/>
      <c r="O550" s="216"/>
      <c r="P550" s="216"/>
      <c r="Q550" s="216"/>
      <c r="R550" s="216"/>
      <c r="S550" s="216"/>
      <c r="T550" s="217"/>
      <c r="AT550" s="218" t="s">
        <v>142</v>
      </c>
      <c r="AU550" s="218" t="s">
        <v>91</v>
      </c>
      <c r="AV550" s="13" t="s">
        <v>89</v>
      </c>
      <c r="AW550" s="13" t="s">
        <v>36</v>
      </c>
      <c r="AX550" s="13" t="s">
        <v>81</v>
      </c>
      <c r="AY550" s="218" t="s">
        <v>130</v>
      </c>
    </row>
    <row r="551" spans="1:65" s="14" customFormat="1" ht="11.25">
      <c r="B551" s="219"/>
      <c r="C551" s="220"/>
      <c r="D551" s="202" t="s">
        <v>142</v>
      </c>
      <c r="E551" s="221" t="s">
        <v>1</v>
      </c>
      <c r="F551" s="222" t="s">
        <v>710</v>
      </c>
      <c r="G551" s="220"/>
      <c r="H551" s="223">
        <v>9.9600000000000009</v>
      </c>
      <c r="I551" s="224"/>
      <c r="J551" s="220"/>
      <c r="K551" s="220"/>
      <c r="L551" s="225"/>
      <c r="M551" s="226"/>
      <c r="N551" s="227"/>
      <c r="O551" s="227"/>
      <c r="P551" s="227"/>
      <c r="Q551" s="227"/>
      <c r="R551" s="227"/>
      <c r="S551" s="227"/>
      <c r="T551" s="228"/>
      <c r="AT551" s="229" t="s">
        <v>142</v>
      </c>
      <c r="AU551" s="229" t="s">
        <v>91</v>
      </c>
      <c r="AV551" s="14" t="s">
        <v>91</v>
      </c>
      <c r="AW551" s="14" t="s">
        <v>36</v>
      </c>
      <c r="AX551" s="14" t="s">
        <v>81</v>
      </c>
      <c r="AY551" s="229" t="s">
        <v>130</v>
      </c>
    </row>
    <row r="552" spans="1:65" s="15" customFormat="1" ht="11.25">
      <c r="B552" s="230"/>
      <c r="C552" s="231"/>
      <c r="D552" s="202" t="s">
        <v>142</v>
      </c>
      <c r="E552" s="232" t="s">
        <v>1</v>
      </c>
      <c r="F552" s="233" t="s">
        <v>145</v>
      </c>
      <c r="G552" s="231"/>
      <c r="H552" s="234">
        <v>96.888000000000005</v>
      </c>
      <c r="I552" s="235"/>
      <c r="J552" s="231"/>
      <c r="K552" s="231"/>
      <c r="L552" s="236"/>
      <c r="M552" s="237"/>
      <c r="N552" s="238"/>
      <c r="O552" s="238"/>
      <c r="P552" s="238"/>
      <c r="Q552" s="238"/>
      <c r="R552" s="238"/>
      <c r="S552" s="238"/>
      <c r="T552" s="239"/>
      <c r="AT552" s="240" t="s">
        <v>142</v>
      </c>
      <c r="AU552" s="240" t="s">
        <v>91</v>
      </c>
      <c r="AV552" s="15" t="s">
        <v>136</v>
      </c>
      <c r="AW552" s="15" t="s">
        <v>36</v>
      </c>
      <c r="AX552" s="15" t="s">
        <v>89</v>
      </c>
      <c r="AY552" s="240" t="s">
        <v>130</v>
      </c>
    </row>
    <row r="553" spans="1:65" s="2" customFormat="1" ht="16.5" customHeight="1">
      <c r="A553" s="34"/>
      <c r="B553" s="35"/>
      <c r="C553" s="188" t="s">
        <v>371</v>
      </c>
      <c r="D553" s="188" t="s">
        <v>132</v>
      </c>
      <c r="E553" s="189" t="s">
        <v>711</v>
      </c>
      <c r="F553" s="190" t="s">
        <v>712</v>
      </c>
      <c r="G553" s="191" t="s">
        <v>223</v>
      </c>
      <c r="H553" s="192">
        <v>10.593</v>
      </c>
      <c r="I553" s="193"/>
      <c r="J553" s="194">
        <f>ROUND(I553*H553,2)</f>
        <v>0</v>
      </c>
      <c r="K553" s="195"/>
      <c r="L553" s="39"/>
      <c r="M553" s="196" t="s">
        <v>1</v>
      </c>
      <c r="N553" s="197" t="s">
        <v>46</v>
      </c>
      <c r="O553" s="72"/>
      <c r="P553" s="198">
        <f>O553*H553</f>
        <v>0</v>
      </c>
      <c r="Q553" s="198">
        <v>1.11381</v>
      </c>
      <c r="R553" s="198">
        <f>Q553*H553</f>
        <v>11.79858933</v>
      </c>
      <c r="S553" s="198">
        <v>0</v>
      </c>
      <c r="T553" s="199">
        <f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200" t="s">
        <v>136</v>
      </c>
      <c r="AT553" s="200" t="s">
        <v>132</v>
      </c>
      <c r="AU553" s="200" t="s">
        <v>91</v>
      </c>
      <c r="AY553" s="17" t="s">
        <v>130</v>
      </c>
      <c r="BE553" s="201">
        <f>IF(N553="základní",J553,0)</f>
        <v>0</v>
      </c>
      <c r="BF553" s="201">
        <f>IF(N553="snížená",J553,0)</f>
        <v>0</v>
      </c>
      <c r="BG553" s="201">
        <f>IF(N553="zákl. přenesená",J553,0)</f>
        <v>0</v>
      </c>
      <c r="BH553" s="201">
        <f>IF(N553="sníž. přenesená",J553,0)</f>
        <v>0</v>
      </c>
      <c r="BI553" s="201">
        <f>IF(N553="nulová",J553,0)</f>
        <v>0</v>
      </c>
      <c r="BJ553" s="17" t="s">
        <v>89</v>
      </c>
      <c r="BK553" s="201">
        <f>ROUND(I553*H553,2)</f>
        <v>0</v>
      </c>
      <c r="BL553" s="17" t="s">
        <v>136</v>
      </c>
      <c r="BM553" s="200" t="s">
        <v>713</v>
      </c>
    </row>
    <row r="554" spans="1:65" s="2" customFormat="1" ht="11.25">
      <c r="A554" s="34"/>
      <c r="B554" s="35"/>
      <c r="C554" s="36"/>
      <c r="D554" s="202" t="s">
        <v>138</v>
      </c>
      <c r="E554" s="36"/>
      <c r="F554" s="203" t="s">
        <v>714</v>
      </c>
      <c r="G554" s="36"/>
      <c r="H554" s="36"/>
      <c r="I554" s="204"/>
      <c r="J554" s="36"/>
      <c r="K554" s="36"/>
      <c r="L554" s="39"/>
      <c r="M554" s="205"/>
      <c r="N554" s="206"/>
      <c r="O554" s="72"/>
      <c r="P554" s="72"/>
      <c r="Q554" s="72"/>
      <c r="R554" s="72"/>
      <c r="S554" s="72"/>
      <c r="T554" s="73"/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T554" s="17" t="s">
        <v>138</v>
      </c>
      <c r="AU554" s="17" t="s">
        <v>91</v>
      </c>
    </row>
    <row r="555" spans="1:65" s="2" customFormat="1" ht="11.25">
      <c r="A555" s="34"/>
      <c r="B555" s="35"/>
      <c r="C555" s="36"/>
      <c r="D555" s="207" t="s">
        <v>140</v>
      </c>
      <c r="E555" s="36"/>
      <c r="F555" s="208" t="s">
        <v>715</v>
      </c>
      <c r="G555" s="36"/>
      <c r="H555" s="36"/>
      <c r="I555" s="204"/>
      <c r="J555" s="36"/>
      <c r="K555" s="36"/>
      <c r="L555" s="39"/>
      <c r="M555" s="205"/>
      <c r="N555" s="206"/>
      <c r="O555" s="72"/>
      <c r="P555" s="72"/>
      <c r="Q555" s="72"/>
      <c r="R555" s="72"/>
      <c r="S555" s="72"/>
      <c r="T555" s="73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T555" s="17" t="s">
        <v>140</v>
      </c>
      <c r="AU555" s="17" t="s">
        <v>91</v>
      </c>
    </row>
    <row r="556" spans="1:65" s="13" customFormat="1" ht="11.25">
      <c r="B556" s="209"/>
      <c r="C556" s="210"/>
      <c r="D556" s="202" t="s">
        <v>142</v>
      </c>
      <c r="E556" s="211" t="s">
        <v>1</v>
      </c>
      <c r="F556" s="212" t="s">
        <v>716</v>
      </c>
      <c r="G556" s="210"/>
      <c r="H556" s="211" t="s">
        <v>1</v>
      </c>
      <c r="I556" s="213"/>
      <c r="J556" s="210"/>
      <c r="K556" s="210"/>
      <c r="L556" s="214"/>
      <c r="M556" s="215"/>
      <c r="N556" s="216"/>
      <c r="O556" s="216"/>
      <c r="P556" s="216"/>
      <c r="Q556" s="216"/>
      <c r="R556" s="216"/>
      <c r="S556" s="216"/>
      <c r="T556" s="217"/>
      <c r="AT556" s="218" t="s">
        <v>142</v>
      </c>
      <c r="AU556" s="218" t="s">
        <v>91</v>
      </c>
      <c r="AV556" s="13" t="s">
        <v>89</v>
      </c>
      <c r="AW556" s="13" t="s">
        <v>36</v>
      </c>
      <c r="AX556" s="13" t="s">
        <v>81</v>
      </c>
      <c r="AY556" s="218" t="s">
        <v>130</v>
      </c>
    </row>
    <row r="557" spans="1:65" s="14" customFormat="1" ht="11.25">
      <c r="B557" s="219"/>
      <c r="C557" s="220"/>
      <c r="D557" s="202" t="s">
        <v>142</v>
      </c>
      <c r="E557" s="221" t="s">
        <v>1</v>
      </c>
      <c r="F557" s="222" t="s">
        <v>717</v>
      </c>
      <c r="G557" s="220"/>
      <c r="H557" s="223">
        <v>9.5039999999999996</v>
      </c>
      <c r="I557" s="224"/>
      <c r="J557" s="220"/>
      <c r="K557" s="220"/>
      <c r="L557" s="225"/>
      <c r="M557" s="226"/>
      <c r="N557" s="227"/>
      <c r="O557" s="227"/>
      <c r="P557" s="227"/>
      <c r="Q557" s="227"/>
      <c r="R557" s="227"/>
      <c r="S557" s="227"/>
      <c r="T557" s="228"/>
      <c r="AT557" s="229" t="s">
        <v>142</v>
      </c>
      <c r="AU557" s="229" t="s">
        <v>91</v>
      </c>
      <c r="AV557" s="14" t="s">
        <v>91</v>
      </c>
      <c r="AW557" s="14" t="s">
        <v>36</v>
      </c>
      <c r="AX557" s="14" t="s">
        <v>81</v>
      </c>
      <c r="AY557" s="229" t="s">
        <v>130</v>
      </c>
    </row>
    <row r="558" spans="1:65" s="14" customFormat="1" ht="11.25">
      <c r="B558" s="219"/>
      <c r="C558" s="220"/>
      <c r="D558" s="202" t="s">
        <v>142</v>
      </c>
      <c r="E558" s="221" t="s">
        <v>1</v>
      </c>
      <c r="F558" s="222" t="s">
        <v>718</v>
      </c>
      <c r="G558" s="220"/>
      <c r="H558" s="223">
        <v>1.089</v>
      </c>
      <c r="I558" s="224"/>
      <c r="J558" s="220"/>
      <c r="K558" s="220"/>
      <c r="L558" s="225"/>
      <c r="M558" s="226"/>
      <c r="N558" s="227"/>
      <c r="O558" s="227"/>
      <c r="P558" s="227"/>
      <c r="Q558" s="227"/>
      <c r="R558" s="227"/>
      <c r="S558" s="227"/>
      <c r="T558" s="228"/>
      <c r="AT558" s="229" t="s">
        <v>142</v>
      </c>
      <c r="AU558" s="229" t="s">
        <v>91</v>
      </c>
      <c r="AV558" s="14" t="s">
        <v>91</v>
      </c>
      <c r="AW558" s="14" t="s">
        <v>36</v>
      </c>
      <c r="AX558" s="14" t="s">
        <v>81</v>
      </c>
      <c r="AY558" s="229" t="s">
        <v>130</v>
      </c>
    </row>
    <row r="559" spans="1:65" s="15" customFormat="1" ht="11.25">
      <c r="B559" s="230"/>
      <c r="C559" s="231"/>
      <c r="D559" s="202" t="s">
        <v>142</v>
      </c>
      <c r="E559" s="232" t="s">
        <v>1</v>
      </c>
      <c r="F559" s="233" t="s">
        <v>145</v>
      </c>
      <c r="G559" s="231"/>
      <c r="H559" s="234">
        <v>10.593</v>
      </c>
      <c r="I559" s="235"/>
      <c r="J559" s="231"/>
      <c r="K559" s="231"/>
      <c r="L559" s="236"/>
      <c r="M559" s="237"/>
      <c r="N559" s="238"/>
      <c r="O559" s="238"/>
      <c r="P559" s="238"/>
      <c r="Q559" s="238"/>
      <c r="R559" s="238"/>
      <c r="S559" s="238"/>
      <c r="T559" s="239"/>
      <c r="AT559" s="240" t="s">
        <v>142</v>
      </c>
      <c r="AU559" s="240" t="s">
        <v>91</v>
      </c>
      <c r="AV559" s="15" t="s">
        <v>136</v>
      </c>
      <c r="AW559" s="15" t="s">
        <v>36</v>
      </c>
      <c r="AX559" s="15" t="s">
        <v>89</v>
      </c>
      <c r="AY559" s="240" t="s">
        <v>130</v>
      </c>
    </row>
    <row r="560" spans="1:65" s="12" customFormat="1" ht="22.9" customHeight="1">
      <c r="B560" s="172"/>
      <c r="C560" s="173"/>
      <c r="D560" s="174" t="s">
        <v>80</v>
      </c>
      <c r="E560" s="186" t="s">
        <v>151</v>
      </c>
      <c r="F560" s="186" t="s">
        <v>719</v>
      </c>
      <c r="G560" s="173"/>
      <c r="H560" s="173"/>
      <c r="I560" s="176"/>
      <c r="J560" s="187">
        <f>BK560</f>
        <v>0</v>
      </c>
      <c r="K560" s="173"/>
      <c r="L560" s="178"/>
      <c r="M560" s="179"/>
      <c r="N560" s="180"/>
      <c r="O560" s="180"/>
      <c r="P560" s="181">
        <f>SUM(P561:P700)</f>
        <v>0</v>
      </c>
      <c r="Q560" s="180"/>
      <c r="R560" s="181">
        <f>SUM(R561:R700)</f>
        <v>417.29238361999995</v>
      </c>
      <c r="S560" s="180"/>
      <c r="T560" s="182">
        <f>SUM(T561:T700)</f>
        <v>0</v>
      </c>
      <c r="AR560" s="183" t="s">
        <v>89</v>
      </c>
      <c r="AT560" s="184" t="s">
        <v>80</v>
      </c>
      <c r="AU560" s="184" t="s">
        <v>89</v>
      </c>
      <c r="AY560" s="183" t="s">
        <v>130</v>
      </c>
      <c r="BK560" s="185">
        <f>SUM(BK561:BK700)</f>
        <v>0</v>
      </c>
    </row>
    <row r="561" spans="1:65" s="2" customFormat="1" ht="21.75" customHeight="1">
      <c r="A561" s="34"/>
      <c r="B561" s="35"/>
      <c r="C561" s="188" t="s">
        <v>720</v>
      </c>
      <c r="D561" s="188" t="s">
        <v>132</v>
      </c>
      <c r="E561" s="189" t="s">
        <v>721</v>
      </c>
      <c r="F561" s="190" t="s">
        <v>722</v>
      </c>
      <c r="G561" s="191" t="s">
        <v>135</v>
      </c>
      <c r="H561" s="192">
        <v>24.54</v>
      </c>
      <c r="I561" s="193"/>
      <c r="J561" s="194">
        <f>ROUND(I561*H561,2)</f>
        <v>0</v>
      </c>
      <c r="K561" s="195"/>
      <c r="L561" s="39"/>
      <c r="M561" s="196" t="s">
        <v>1</v>
      </c>
      <c r="N561" s="197" t="s">
        <v>46</v>
      </c>
      <c r="O561" s="72"/>
      <c r="P561" s="198">
        <f>O561*H561</f>
        <v>0</v>
      </c>
      <c r="Q561" s="198">
        <v>0</v>
      </c>
      <c r="R561" s="198">
        <f>Q561*H561</f>
        <v>0</v>
      </c>
      <c r="S561" s="198">
        <v>0</v>
      </c>
      <c r="T561" s="199">
        <f>S561*H561</f>
        <v>0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200" t="s">
        <v>136</v>
      </c>
      <c r="AT561" s="200" t="s">
        <v>132</v>
      </c>
      <c r="AU561" s="200" t="s">
        <v>91</v>
      </c>
      <c r="AY561" s="17" t="s">
        <v>130</v>
      </c>
      <c r="BE561" s="201">
        <f>IF(N561="základní",J561,0)</f>
        <v>0</v>
      </c>
      <c r="BF561" s="201">
        <f>IF(N561="snížená",J561,0)</f>
        <v>0</v>
      </c>
      <c r="BG561" s="201">
        <f>IF(N561="zákl. přenesená",J561,0)</f>
        <v>0</v>
      </c>
      <c r="BH561" s="201">
        <f>IF(N561="sníž. přenesená",J561,0)</f>
        <v>0</v>
      </c>
      <c r="BI561" s="201">
        <f>IF(N561="nulová",J561,0)</f>
        <v>0</v>
      </c>
      <c r="BJ561" s="17" t="s">
        <v>89</v>
      </c>
      <c r="BK561" s="201">
        <f>ROUND(I561*H561,2)</f>
        <v>0</v>
      </c>
      <c r="BL561" s="17" t="s">
        <v>136</v>
      </c>
      <c r="BM561" s="200" t="s">
        <v>723</v>
      </c>
    </row>
    <row r="562" spans="1:65" s="2" customFormat="1" ht="11.25">
      <c r="A562" s="34"/>
      <c r="B562" s="35"/>
      <c r="C562" s="36"/>
      <c r="D562" s="202" t="s">
        <v>138</v>
      </c>
      <c r="E562" s="36"/>
      <c r="F562" s="203" t="s">
        <v>722</v>
      </c>
      <c r="G562" s="36"/>
      <c r="H562" s="36"/>
      <c r="I562" s="204"/>
      <c r="J562" s="36"/>
      <c r="K562" s="36"/>
      <c r="L562" s="39"/>
      <c r="M562" s="205"/>
      <c r="N562" s="206"/>
      <c r="O562" s="72"/>
      <c r="P562" s="72"/>
      <c r="Q562" s="72"/>
      <c r="R562" s="72"/>
      <c r="S562" s="72"/>
      <c r="T562" s="73"/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T562" s="17" t="s">
        <v>138</v>
      </c>
      <c r="AU562" s="17" t="s">
        <v>91</v>
      </c>
    </row>
    <row r="563" spans="1:65" s="13" customFormat="1" ht="11.25">
      <c r="B563" s="209"/>
      <c r="C563" s="210"/>
      <c r="D563" s="202" t="s">
        <v>142</v>
      </c>
      <c r="E563" s="211" t="s">
        <v>1</v>
      </c>
      <c r="F563" s="212" t="s">
        <v>724</v>
      </c>
      <c r="G563" s="210"/>
      <c r="H563" s="211" t="s">
        <v>1</v>
      </c>
      <c r="I563" s="213"/>
      <c r="J563" s="210"/>
      <c r="K563" s="210"/>
      <c r="L563" s="214"/>
      <c r="M563" s="215"/>
      <c r="N563" s="216"/>
      <c r="O563" s="216"/>
      <c r="P563" s="216"/>
      <c r="Q563" s="216"/>
      <c r="R563" s="216"/>
      <c r="S563" s="216"/>
      <c r="T563" s="217"/>
      <c r="AT563" s="218" t="s">
        <v>142</v>
      </c>
      <c r="AU563" s="218" t="s">
        <v>91</v>
      </c>
      <c r="AV563" s="13" t="s">
        <v>89</v>
      </c>
      <c r="AW563" s="13" t="s">
        <v>36</v>
      </c>
      <c r="AX563" s="13" t="s">
        <v>81</v>
      </c>
      <c r="AY563" s="218" t="s">
        <v>130</v>
      </c>
    </row>
    <row r="564" spans="1:65" s="14" customFormat="1" ht="11.25">
      <c r="B564" s="219"/>
      <c r="C564" s="220"/>
      <c r="D564" s="202" t="s">
        <v>142</v>
      </c>
      <c r="E564" s="221" t="s">
        <v>1</v>
      </c>
      <c r="F564" s="222" t="s">
        <v>725</v>
      </c>
      <c r="G564" s="220"/>
      <c r="H564" s="223">
        <v>24.54</v>
      </c>
      <c r="I564" s="224"/>
      <c r="J564" s="220"/>
      <c r="K564" s="220"/>
      <c r="L564" s="225"/>
      <c r="M564" s="226"/>
      <c r="N564" s="227"/>
      <c r="O564" s="227"/>
      <c r="P564" s="227"/>
      <c r="Q564" s="227"/>
      <c r="R564" s="227"/>
      <c r="S564" s="227"/>
      <c r="T564" s="228"/>
      <c r="AT564" s="229" t="s">
        <v>142</v>
      </c>
      <c r="AU564" s="229" t="s">
        <v>91</v>
      </c>
      <c r="AV564" s="14" t="s">
        <v>91</v>
      </c>
      <c r="AW564" s="14" t="s">
        <v>36</v>
      </c>
      <c r="AX564" s="14" t="s">
        <v>81</v>
      </c>
      <c r="AY564" s="229" t="s">
        <v>130</v>
      </c>
    </row>
    <row r="565" spans="1:65" s="15" customFormat="1" ht="11.25">
      <c r="B565" s="230"/>
      <c r="C565" s="231"/>
      <c r="D565" s="202" t="s">
        <v>142</v>
      </c>
      <c r="E565" s="232" t="s">
        <v>1</v>
      </c>
      <c r="F565" s="233" t="s">
        <v>145</v>
      </c>
      <c r="G565" s="231"/>
      <c r="H565" s="234">
        <v>24.54</v>
      </c>
      <c r="I565" s="235"/>
      <c r="J565" s="231"/>
      <c r="K565" s="231"/>
      <c r="L565" s="236"/>
      <c r="M565" s="237"/>
      <c r="N565" s="238"/>
      <c r="O565" s="238"/>
      <c r="P565" s="238"/>
      <c r="Q565" s="238"/>
      <c r="R565" s="238"/>
      <c r="S565" s="238"/>
      <c r="T565" s="239"/>
      <c r="AT565" s="240" t="s">
        <v>142</v>
      </c>
      <c r="AU565" s="240" t="s">
        <v>91</v>
      </c>
      <c r="AV565" s="15" t="s">
        <v>136</v>
      </c>
      <c r="AW565" s="15" t="s">
        <v>36</v>
      </c>
      <c r="AX565" s="15" t="s">
        <v>89</v>
      </c>
      <c r="AY565" s="240" t="s">
        <v>130</v>
      </c>
    </row>
    <row r="566" spans="1:65" s="2" customFormat="1" ht="16.5" customHeight="1">
      <c r="A566" s="34"/>
      <c r="B566" s="35"/>
      <c r="C566" s="188" t="s">
        <v>378</v>
      </c>
      <c r="D566" s="188" t="s">
        <v>132</v>
      </c>
      <c r="E566" s="189" t="s">
        <v>726</v>
      </c>
      <c r="F566" s="190" t="s">
        <v>727</v>
      </c>
      <c r="G566" s="191" t="s">
        <v>148</v>
      </c>
      <c r="H566" s="192">
        <v>39.826000000000001</v>
      </c>
      <c r="I566" s="193"/>
      <c r="J566" s="194">
        <f>ROUND(I566*H566,2)</f>
        <v>0</v>
      </c>
      <c r="K566" s="195"/>
      <c r="L566" s="39"/>
      <c r="M566" s="196" t="s">
        <v>1</v>
      </c>
      <c r="N566" s="197" t="s">
        <v>46</v>
      </c>
      <c r="O566" s="72"/>
      <c r="P566" s="198">
        <f>O566*H566</f>
        <v>0</v>
      </c>
      <c r="Q566" s="198">
        <v>3.85724</v>
      </c>
      <c r="R566" s="198">
        <f>Q566*H566</f>
        <v>153.61844024000001</v>
      </c>
      <c r="S566" s="198">
        <v>0</v>
      </c>
      <c r="T566" s="199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200" t="s">
        <v>136</v>
      </c>
      <c r="AT566" s="200" t="s">
        <v>132</v>
      </c>
      <c r="AU566" s="200" t="s">
        <v>91</v>
      </c>
      <c r="AY566" s="17" t="s">
        <v>130</v>
      </c>
      <c r="BE566" s="201">
        <f>IF(N566="základní",J566,0)</f>
        <v>0</v>
      </c>
      <c r="BF566" s="201">
        <f>IF(N566="snížená",J566,0)</f>
        <v>0</v>
      </c>
      <c r="BG566" s="201">
        <f>IF(N566="zákl. přenesená",J566,0)</f>
        <v>0</v>
      </c>
      <c r="BH566" s="201">
        <f>IF(N566="sníž. přenesená",J566,0)</f>
        <v>0</v>
      </c>
      <c r="BI566" s="201">
        <f>IF(N566="nulová",J566,0)</f>
        <v>0</v>
      </c>
      <c r="BJ566" s="17" t="s">
        <v>89</v>
      </c>
      <c r="BK566" s="201">
        <f>ROUND(I566*H566,2)</f>
        <v>0</v>
      </c>
      <c r="BL566" s="17" t="s">
        <v>136</v>
      </c>
      <c r="BM566" s="200" t="s">
        <v>728</v>
      </c>
    </row>
    <row r="567" spans="1:65" s="2" customFormat="1" ht="29.25">
      <c r="A567" s="34"/>
      <c r="B567" s="35"/>
      <c r="C567" s="36"/>
      <c r="D567" s="202" t="s">
        <v>138</v>
      </c>
      <c r="E567" s="36"/>
      <c r="F567" s="203" t="s">
        <v>729</v>
      </c>
      <c r="G567" s="36"/>
      <c r="H567" s="36"/>
      <c r="I567" s="204"/>
      <c r="J567" s="36"/>
      <c r="K567" s="36"/>
      <c r="L567" s="39"/>
      <c r="M567" s="205"/>
      <c r="N567" s="206"/>
      <c r="O567" s="72"/>
      <c r="P567" s="72"/>
      <c r="Q567" s="72"/>
      <c r="R567" s="72"/>
      <c r="S567" s="72"/>
      <c r="T567" s="73"/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T567" s="17" t="s">
        <v>138</v>
      </c>
      <c r="AU567" s="17" t="s">
        <v>91</v>
      </c>
    </row>
    <row r="568" spans="1:65" s="2" customFormat="1" ht="11.25">
      <c r="A568" s="34"/>
      <c r="B568" s="35"/>
      <c r="C568" s="36"/>
      <c r="D568" s="207" t="s">
        <v>140</v>
      </c>
      <c r="E568" s="36"/>
      <c r="F568" s="208" t="s">
        <v>730</v>
      </c>
      <c r="G568" s="36"/>
      <c r="H568" s="36"/>
      <c r="I568" s="204"/>
      <c r="J568" s="36"/>
      <c r="K568" s="36"/>
      <c r="L568" s="39"/>
      <c r="M568" s="205"/>
      <c r="N568" s="206"/>
      <c r="O568" s="72"/>
      <c r="P568" s="72"/>
      <c r="Q568" s="72"/>
      <c r="R568" s="72"/>
      <c r="S568" s="72"/>
      <c r="T568" s="73"/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T568" s="17" t="s">
        <v>140</v>
      </c>
      <c r="AU568" s="17" t="s">
        <v>91</v>
      </c>
    </row>
    <row r="569" spans="1:65" s="13" customFormat="1" ht="11.25">
      <c r="B569" s="209"/>
      <c r="C569" s="210"/>
      <c r="D569" s="202" t="s">
        <v>142</v>
      </c>
      <c r="E569" s="211" t="s">
        <v>1</v>
      </c>
      <c r="F569" s="212" t="s">
        <v>731</v>
      </c>
      <c r="G569" s="210"/>
      <c r="H569" s="211" t="s">
        <v>1</v>
      </c>
      <c r="I569" s="213"/>
      <c r="J569" s="210"/>
      <c r="K569" s="210"/>
      <c r="L569" s="214"/>
      <c r="M569" s="215"/>
      <c r="N569" s="216"/>
      <c r="O569" s="216"/>
      <c r="P569" s="216"/>
      <c r="Q569" s="216"/>
      <c r="R569" s="216"/>
      <c r="S569" s="216"/>
      <c r="T569" s="217"/>
      <c r="AT569" s="218" t="s">
        <v>142</v>
      </c>
      <c r="AU569" s="218" t="s">
        <v>91</v>
      </c>
      <c r="AV569" s="13" t="s">
        <v>89</v>
      </c>
      <c r="AW569" s="13" t="s">
        <v>36</v>
      </c>
      <c r="AX569" s="13" t="s">
        <v>81</v>
      </c>
      <c r="AY569" s="218" t="s">
        <v>130</v>
      </c>
    </row>
    <row r="570" spans="1:65" s="13" customFormat="1" ht="11.25">
      <c r="B570" s="209"/>
      <c r="C570" s="210"/>
      <c r="D570" s="202" t="s">
        <v>142</v>
      </c>
      <c r="E570" s="211" t="s">
        <v>1</v>
      </c>
      <c r="F570" s="212" t="s">
        <v>732</v>
      </c>
      <c r="G570" s="210"/>
      <c r="H570" s="211" t="s">
        <v>1</v>
      </c>
      <c r="I570" s="213"/>
      <c r="J570" s="210"/>
      <c r="K570" s="210"/>
      <c r="L570" s="214"/>
      <c r="M570" s="215"/>
      <c r="N570" s="216"/>
      <c r="O570" s="216"/>
      <c r="P570" s="216"/>
      <c r="Q570" s="216"/>
      <c r="R570" s="216"/>
      <c r="S570" s="216"/>
      <c r="T570" s="217"/>
      <c r="AT570" s="218" t="s">
        <v>142</v>
      </c>
      <c r="AU570" s="218" t="s">
        <v>91</v>
      </c>
      <c r="AV570" s="13" t="s">
        <v>89</v>
      </c>
      <c r="AW570" s="13" t="s">
        <v>36</v>
      </c>
      <c r="AX570" s="13" t="s">
        <v>81</v>
      </c>
      <c r="AY570" s="218" t="s">
        <v>130</v>
      </c>
    </row>
    <row r="571" spans="1:65" s="14" customFormat="1" ht="11.25">
      <c r="B571" s="219"/>
      <c r="C571" s="220"/>
      <c r="D571" s="202" t="s">
        <v>142</v>
      </c>
      <c r="E571" s="221" t="s">
        <v>1</v>
      </c>
      <c r="F571" s="222" t="s">
        <v>733</v>
      </c>
      <c r="G571" s="220"/>
      <c r="H571" s="223">
        <v>7.1689999999999996</v>
      </c>
      <c r="I571" s="224"/>
      <c r="J571" s="220"/>
      <c r="K571" s="220"/>
      <c r="L571" s="225"/>
      <c r="M571" s="226"/>
      <c r="N571" s="227"/>
      <c r="O571" s="227"/>
      <c r="P571" s="227"/>
      <c r="Q571" s="227"/>
      <c r="R571" s="227"/>
      <c r="S571" s="227"/>
      <c r="T571" s="228"/>
      <c r="AT571" s="229" t="s">
        <v>142</v>
      </c>
      <c r="AU571" s="229" t="s">
        <v>91</v>
      </c>
      <c r="AV571" s="14" t="s">
        <v>91</v>
      </c>
      <c r="AW571" s="14" t="s">
        <v>36</v>
      </c>
      <c r="AX571" s="14" t="s">
        <v>81</v>
      </c>
      <c r="AY571" s="229" t="s">
        <v>130</v>
      </c>
    </row>
    <row r="572" spans="1:65" s="13" customFormat="1" ht="11.25">
      <c r="B572" s="209"/>
      <c r="C572" s="210"/>
      <c r="D572" s="202" t="s">
        <v>142</v>
      </c>
      <c r="E572" s="211" t="s">
        <v>1</v>
      </c>
      <c r="F572" s="212" t="s">
        <v>734</v>
      </c>
      <c r="G572" s="210"/>
      <c r="H572" s="211" t="s">
        <v>1</v>
      </c>
      <c r="I572" s="213"/>
      <c r="J572" s="210"/>
      <c r="K572" s="210"/>
      <c r="L572" s="214"/>
      <c r="M572" s="215"/>
      <c r="N572" s="216"/>
      <c r="O572" s="216"/>
      <c r="P572" s="216"/>
      <c r="Q572" s="216"/>
      <c r="R572" s="216"/>
      <c r="S572" s="216"/>
      <c r="T572" s="217"/>
      <c r="AT572" s="218" t="s">
        <v>142</v>
      </c>
      <c r="AU572" s="218" t="s">
        <v>91</v>
      </c>
      <c r="AV572" s="13" t="s">
        <v>89</v>
      </c>
      <c r="AW572" s="13" t="s">
        <v>36</v>
      </c>
      <c r="AX572" s="13" t="s">
        <v>81</v>
      </c>
      <c r="AY572" s="218" t="s">
        <v>130</v>
      </c>
    </row>
    <row r="573" spans="1:65" s="14" customFormat="1" ht="11.25">
      <c r="B573" s="219"/>
      <c r="C573" s="220"/>
      <c r="D573" s="202" t="s">
        <v>142</v>
      </c>
      <c r="E573" s="221" t="s">
        <v>1</v>
      </c>
      <c r="F573" s="222" t="s">
        <v>735</v>
      </c>
      <c r="G573" s="220"/>
      <c r="H573" s="223">
        <v>8</v>
      </c>
      <c r="I573" s="224"/>
      <c r="J573" s="220"/>
      <c r="K573" s="220"/>
      <c r="L573" s="225"/>
      <c r="M573" s="226"/>
      <c r="N573" s="227"/>
      <c r="O573" s="227"/>
      <c r="P573" s="227"/>
      <c r="Q573" s="227"/>
      <c r="R573" s="227"/>
      <c r="S573" s="227"/>
      <c r="T573" s="228"/>
      <c r="AT573" s="229" t="s">
        <v>142</v>
      </c>
      <c r="AU573" s="229" t="s">
        <v>91</v>
      </c>
      <c r="AV573" s="14" t="s">
        <v>91</v>
      </c>
      <c r="AW573" s="14" t="s">
        <v>36</v>
      </c>
      <c r="AX573" s="14" t="s">
        <v>81</v>
      </c>
      <c r="AY573" s="229" t="s">
        <v>130</v>
      </c>
    </row>
    <row r="574" spans="1:65" s="13" customFormat="1" ht="11.25">
      <c r="B574" s="209"/>
      <c r="C574" s="210"/>
      <c r="D574" s="202" t="s">
        <v>142</v>
      </c>
      <c r="E574" s="211" t="s">
        <v>1</v>
      </c>
      <c r="F574" s="212" t="s">
        <v>736</v>
      </c>
      <c r="G574" s="210"/>
      <c r="H574" s="211" t="s">
        <v>1</v>
      </c>
      <c r="I574" s="213"/>
      <c r="J574" s="210"/>
      <c r="K574" s="210"/>
      <c r="L574" s="214"/>
      <c r="M574" s="215"/>
      <c r="N574" s="216"/>
      <c r="O574" s="216"/>
      <c r="P574" s="216"/>
      <c r="Q574" s="216"/>
      <c r="R574" s="216"/>
      <c r="S574" s="216"/>
      <c r="T574" s="217"/>
      <c r="AT574" s="218" t="s">
        <v>142</v>
      </c>
      <c r="AU574" s="218" t="s">
        <v>91</v>
      </c>
      <c r="AV574" s="13" t="s">
        <v>89</v>
      </c>
      <c r="AW574" s="13" t="s">
        <v>36</v>
      </c>
      <c r="AX574" s="13" t="s">
        <v>81</v>
      </c>
      <c r="AY574" s="218" t="s">
        <v>130</v>
      </c>
    </row>
    <row r="575" spans="1:65" s="14" customFormat="1" ht="11.25">
      <c r="B575" s="219"/>
      <c r="C575" s="220"/>
      <c r="D575" s="202" t="s">
        <v>142</v>
      </c>
      <c r="E575" s="221" t="s">
        <v>1</v>
      </c>
      <c r="F575" s="222" t="s">
        <v>737</v>
      </c>
      <c r="G575" s="220"/>
      <c r="H575" s="223">
        <v>1.75</v>
      </c>
      <c r="I575" s="224"/>
      <c r="J575" s="220"/>
      <c r="K575" s="220"/>
      <c r="L575" s="225"/>
      <c r="M575" s="226"/>
      <c r="N575" s="227"/>
      <c r="O575" s="227"/>
      <c r="P575" s="227"/>
      <c r="Q575" s="227"/>
      <c r="R575" s="227"/>
      <c r="S575" s="227"/>
      <c r="T575" s="228"/>
      <c r="AT575" s="229" t="s">
        <v>142</v>
      </c>
      <c r="AU575" s="229" t="s">
        <v>91</v>
      </c>
      <c r="AV575" s="14" t="s">
        <v>91</v>
      </c>
      <c r="AW575" s="14" t="s">
        <v>36</v>
      </c>
      <c r="AX575" s="14" t="s">
        <v>81</v>
      </c>
      <c r="AY575" s="229" t="s">
        <v>130</v>
      </c>
    </row>
    <row r="576" spans="1:65" s="13" customFormat="1" ht="11.25">
      <c r="B576" s="209"/>
      <c r="C576" s="210"/>
      <c r="D576" s="202" t="s">
        <v>142</v>
      </c>
      <c r="E576" s="211" t="s">
        <v>1</v>
      </c>
      <c r="F576" s="212" t="s">
        <v>738</v>
      </c>
      <c r="G576" s="210"/>
      <c r="H576" s="211" t="s">
        <v>1</v>
      </c>
      <c r="I576" s="213"/>
      <c r="J576" s="210"/>
      <c r="K576" s="210"/>
      <c r="L576" s="214"/>
      <c r="M576" s="215"/>
      <c r="N576" s="216"/>
      <c r="O576" s="216"/>
      <c r="P576" s="216"/>
      <c r="Q576" s="216"/>
      <c r="R576" s="216"/>
      <c r="S576" s="216"/>
      <c r="T576" s="217"/>
      <c r="AT576" s="218" t="s">
        <v>142</v>
      </c>
      <c r="AU576" s="218" t="s">
        <v>91</v>
      </c>
      <c r="AV576" s="13" t="s">
        <v>89</v>
      </c>
      <c r="AW576" s="13" t="s">
        <v>36</v>
      </c>
      <c r="AX576" s="13" t="s">
        <v>81</v>
      </c>
      <c r="AY576" s="218" t="s">
        <v>130</v>
      </c>
    </row>
    <row r="577" spans="1:65" s="14" customFormat="1" ht="11.25">
      <c r="B577" s="219"/>
      <c r="C577" s="220"/>
      <c r="D577" s="202" t="s">
        <v>142</v>
      </c>
      <c r="E577" s="221" t="s">
        <v>1</v>
      </c>
      <c r="F577" s="222" t="s">
        <v>739</v>
      </c>
      <c r="G577" s="220"/>
      <c r="H577" s="223">
        <v>2.96</v>
      </c>
      <c r="I577" s="224"/>
      <c r="J577" s="220"/>
      <c r="K577" s="220"/>
      <c r="L577" s="225"/>
      <c r="M577" s="226"/>
      <c r="N577" s="227"/>
      <c r="O577" s="227"/>
      <c r="P577" s="227"/>
      <c r="Q577" s="227"/>
      <c r="R577" s="227"/>
      <c r="S577" s="227"/>
      <c r="T577" s="228"/>
      <c r="AT577" s="229" t="s">
        <v>142</v>
      </c>
      <c r="AU577" s="229" t="s">
        <v>91</v>
      </c>
      <c r="AV577" s="14" t="s">
        <v>91</v>
      </c>
      <c r="AW577" s="14" t="s">
        <v>36</v>
      </c>
      <c r="AX577" s="14" t="s">
        <v>81</v>
      </c>
      <c r="AY577" s="229" t="s">
        <v>130</v>
      </c>
    </row>
    <row r="578" spans="1:65" s="13" customFormat="1" ht="11.25">
      <c r="B578" s="209"/>
      <c r="C578" s="210"/>
      <c r="D578" s="202" t="s">
        <v>142</v>
      </c>
      <c r="E578" s="211" t="s">
        <v>1</v>
      </c>
      <c r="F578" s="212" t="s">
        <v>740</v>
      </c>
      <c r="G578" s="210"/>
      <c r="H578" s="211" t="s">
        <v>1</v>
      </c>
      <c r="I578" s="213"/>
      <c r="J578" s="210"/>
      <c r="K578" s="210"/>
      <c r="L578" s="214"/>
      <c r="M578" s="215"/>
      <c r="N578" s="216"/>
      <c r="O578" s="216"/>
      <c r="P578" s="216"/>
      <c r="Q578" s="216"/>
      <c r="R578" s="216"/>
      <c r="S578" s="216"/>
      <c r="T578" s="217"/>
      <c r="AT578" s="218" t="s">
        <v>142</v>
      </c>
      <c r="AU578" s="218" t="s">
        <v>91</v>
      </c>
      <c r="AV578" s="13" t="s">
        <v>89</v>
      </c>
      <c r="AW578" s="13" t="s">
        <v>36</v>
      </c>
      <c r="AX578" s="13" t="s">
        <v>81</v>
      </c>
      <c r="AY578" s="218" t="s">
        <v>130</v>
      </c>
    </row>
    <row r="579" spans="1:65" s="14" customFormat="1" ht="11.25">
      <c r="B579" s="219"/>
      <c r="C579" s="220"/>
      <c r="D579" s="202" t="s">
        <v>142</v>
      </c>
      <c r="E579" s="221" t="s">
        <v>1</v>
      </c>
      <c r="F579" s="222" t="s">
        <v>741</v>
      </c>
      <c r="G579" s="220"/>
      <c r="H579" s="223">
        <v>4.2089999999999996</v>
      </c>
      <c r="I579" s="224"/>
      <c r="J579" s="220"/>
      <c r="K579" s="220"/>
      <c r="L579" s="225"/>
      <c r="M579" s="226"/>
      <c r="N579" s="227"/>
      <c r="O579" s="227"/>
      <c r="P579" s="227"/>
      <c r="Q579" s="227"/>
      <c r="R579" s="227"/>
      <c r="S579" s="227"/>
      <c r="T579" s="228"/>
      <c r="AT579" s="229" t="s">
        <v>142</v>
      </c>
      <c r="AU579" s="229" t="s">
        <v>91</v>
      </c>
      <c r="AV579" s="14" t="s">
        <v>91</v>
      </c>
      <c r="AW579" s="14" t="s">
        <v>36</v>
      </c>
      <c r="AX579" s="14" t="s">
        <v>81</v>
      </c>
      <c r="AY579" s="229" t="s">
        <v>130</v>
      </c>
    </row>
    <row r="580" spans="1:65" s="14" customFormat="1" ht="11.25">
      <c r="B580" s="219"/>
      <c r="C580" s="220"/>
      <c r="D580" s="202" t="s">
        <v>142</v>
      </c>
      <c r="E580" s="221" t="s">
        <v>1</v>
      </c>
      <c r="F580" s="222" t="s">
        <v>742</v>
      </c>
      <c r="G580" s="220"/>
      <c r="H580" s="223">
        <v>9.75</v>
      </c>
      <c r="I580" s="224"/>
      <c r="J580" s="220"/>
      <c r="K580" s="220"/>
      <c r="L580" s="225"/>
      <c r="M580" s="226"/>
      <c r="N580" s="227"/>
      <c r="O580" s="227"/>
      <c r="P580" s="227"/>
      <c r="Q580" s="227"/>
      <c r="R580" s="227"/>
      <c r="S580" s="227"/>
      <c r="T580" s="228"/>
      <c r="AT580" s="229" t="s">
        <v>142</v>
      </c>
      <c r="AU580" s="229" t="s">
        <v>91</v>
      </c>
      <c r="AV580" s="14" t="s">
        <v>91</v>
      </c>
      <c r="AW580" s="14" t="s">
        <v>36</v>
      </c>
      <c r="AX580" s="14" t="s">
        <v>81</v>
      </c>
      <c r="AY580" s="229" t="s">
        <v>130</v>
      </c>
    </row>
    <row r="581" spans="1:65" s="13" customFormat="1" ht="22.5">
      <c r="B581" s="209"/>
      <c r="C581" s="210"/>
      <c r="D581" s="202" t="s">
        <v>142</v>
      </c>
      <c r="E581" s="211" t="s">
        <v>1</v>
      </c>
      <c r="F581" s="212" t="s">
        <v>743</v>
      </c>
      <c r="G581" s="210"/>
      <c r="H581" s="211" t="s">
        <v>1</v>
      </c>
      <c r="I581" s="213"/>
      <c r="J581" s="210"/>
      <c r="K581" s="210"/>
      <c r="L581" s="214"/>
      <c r="M581" s="215"/>
      <c r="N581" s="216"/>
      <c r="O581" s="216"/>
      <c r="P581" s="216"/>
      <c r="Q581" s="216"/>
      <c r="R581" s="216"/>
      <c r="S581" s="216"/>
      <c r="T581" s="217"/>
      <c r="AT581" s="218" t="s">
        <v>142</v>
      </c>
      <c r="AU581" s="218" t="s">
        <v>91</v>
      </c>
      <c r="AV581" s="13" t="s">
        <v>89</v>
      </c>
      <c r="AW581" s="13" t="s">
        <v>36</v>
      </c>
      <c r="AX581" s="13" t="s">
        <v>81</v>
      </c>
      <c r="AY581" s="218" t="s">
        <v>130</v>
      </c>
    </row>
    <row r="582" spans="1:65" s="14" customFormat="1" ht="11.25">
      <c r="B582" s="219"/>
      <c r="C582" s="220"/>
      <c r="D582" s="202" t="s">
        <v>142</v>
      </c>
      <c r="E582" s="221" t="s">
        <v>1</v>
      </c>
      <c r="F582" s="222" t="s">
        <v>744</v>
      </c>
      <c r="G582" s="220"/>
      <c r="H582" s="223">
        <v>3.8879999999999999</v>
      </c>
      <c r="I582" s="224"/>
      <c r="J582" s="220"/>
      <c r="K582" s="220"/>
      <c r="L582" s="225"/>
      <c r="M582" s="226"/>
      <c r="N582" s="227"/>
      <c r="O582" s="227"/>
      <c r="P582" s="227"/>
      <c r="Q582" s="227"/>
      <c r="R582" s="227"/>
      <c r="S582" s="227"/>
      <c r="T582" s="228"/>
      <c r="AT582" s="229" t="s">
        <v>142</v>
      </c>
      <c r="AU582" s="229" t="s">
        <v>91</v>
      </c>
      <c r="AV582" s="14" t="s">
        <v>91</v>
      </c>
      <c r="AW582" s="14" t="s">
        <v>36</v>
      </c>
      <c r="AX582" s="14" t="s">
        <v>81</v>
      </c>
      <c r="AY582" s="229" t="s">
        <v>130</v>
      </c>
    </row>
    <row r="583" spans="1:65" s="13" customFormat="1" ht="11.25">
      <c r="B583" s="209"/>
      <c r="C583" s="210"/>
      <c r="D583" s="202" t="s">
        <v>142</v>
      </c>
      <c r="E583" s="211" t="s">
        <v>1</v>
      </c>
      <c r="F583" s="212" t="s">
        <v>745</v>
      </c>
      <c r="G583" s="210"/>
      <c r="H583" s="211" t="s">
        <v>1</v>
      </c>
      <c r="I583" s="213"/>
      <c r="J583" s="210"/>
      <c r="K583" s="210"/>
      <c r="L583" s="214"/>
      <c r="M583" s="215"/>
      <c r="N583" s="216"/>
      <c r="O583" s="216"/>
      <c r="P583" s="216"/>
      <c r="Q583" s="216"/>
      <c r="R583" s="216"/>
      <c r="S583" s="216"/>
      <c r="T583" s="217"/>
      <c r="AT583" s="218" t="s">
        <v>142</v>
      </c>
      <c r="AU583" s="218" t="s">
        <v>91</v>
      </c>
      <c r="AV583" s="13" t="s">
        <v>89</v>
      </c>
      <c r="AW583" s="13" t="s">
        <v>36</v>
      </c>
      <c r="AX583" s="13" t="s">
        <v>81</v>
      </c>
      <c r="AY583" s="218" t="s">
        <v>130</v>
      </c>
    </row>
    <row r="584" spans="1:65" s="14" customFormat="1" ht="11.25">
      <c r="B584" s="219"/>
      <c r="C584" s="220"/>
      <c r="D584" s="202" t="s">
        <v>142</v>
      </c>
      <c r="E584" s="221" t="s">
        <v>1</v>
      </c>
      <c r="F584" s="222" t="s">
        <v>746</v>
      </c>
      <c r="G584" s="220"/>
      <c r="H584" s="223">
        <v>2.1</v>
      </c>
      <c r="I584" s="224"/>
      <c r="J584" s="220"/>
      <c r="K584" s="220"/>
      <c r="L584" s="225"/>
      <c r="M584" s="226"/>
      <c r="N584" s="227"/>
      <c r="O584" s="227"/>
      <c r="P584" s="227"/>
      <c r="Q584" s="227"/>
      <c r="R584" s="227"/>
      <c r="S584" s="227"/>
      <c r="T584" s="228"/>
      <c r="AT584" s="229" t="s">
        <v>142</v>
      </c>
      <c r="AU584" s="229" t="s">
        <v>91</v>
      </c>
      <c r="AV584" s="14" t="s">
        <v>91</v>
      </c>
      <c r="AW584" s="14" t="s">
        <v>36</v>
      </c>
      <c r="AX584" s="14" t="s">
        <v>81</v>
      </c>
      <c r="AY584" s="229" t="s">
        <v>130</v>
      </c>
    </row>
    <row r="585" spans="1:65" s="15" customFormat="1" ht="11.25">
      <c r="B585" s="230"/>
      <c r="C585" s="231"/>
      <c r="D585" s="202" t="s">
        <v>142</v>
      </c>
      <c r="E585" s="232" t="s">
        <v>1</v>
      </c>
      <c r="F585" s="233" t="s">
        <v>145</v>
      </c>
      <c r="G585" s="231"/>
      <c r="H585" s="234">
        <v>39.826000000000001</v>
      </c>
      <c r="I585" s="235"/>
      <c r="J585" s="231"/>
      <c r="K585" s="231"/>
      <c r="L585" s="236"/>
      <c r="M585" s="237"/>
      <c r="N585" s="238"/>
      <c r="O585" s="238"/>
      <c r="P585" s="238"/>
      <c r="Q585" s="238"/>
      <c r="R585" s="238"/>
      <c r="S585" s="238"/>
      <c r="T585" s="239"/>
      <c r="AT585" s="240" t="s">
        <v>142</v>
      </c>
      <c r="AU585" s="240" t="s">
        <v>91</v>
      </c>
      <c r="AV585" s="15" t="s">
        <v>136</v>
      </c>
      <c r="AW585" s="15" t="s">
        <v>36</v>
      </c>
      <c r="AX585" s="15" t="s">
        <v>89</v>
      </c>
      <c r="AY585" s="240" t="s">
        <v>130</v>
      </c>
    </row>
    <row r="586" spans="1:65" s="2" customFormat="1" ht="16.5" customHeight="1">
      <c r="A586" s="34"/>
      <c r="B586" s="35"/>
      <c r="C586" s="188" t="s">
        <v>747</v>
      </c>
      <c r="D586" s="188" t="s">
        <v>132</v>
      </c>
      <c r="E586" s="189" t="s">
        <v>748</v>
      </c>
      <c r="F586" s="190" t="s">
        <v>749</v>
      </c>
      <c r="G586" s="191" t="s">
        <v>148</v>
      </c>
      <c r="H586" s="192">
        <v>88.837000000000003</v>
      </c>
      <c r="I586" s="193"/>
      <c r="J586" s="194">
        <f>ROUND(I586*H586,2)</f>
        <v>0</v>
      </c>
      <c r="K586" s="195"/>
      <c r="L586" s="39"/>
      <c r="M586" s="196" t="s">
        <v>1</v>
      </c>
      <c r="N586" s="197" t="s">
        <v>46</v>
      </c>
      <c r="O586" s="72"/>
      <c r="P586" s="198">
        <f>O586*H586</f>
        <v>0</v>
      </c>
      <c r="Q586" s="198">
        <v>2.8332299999999999</v>
      </c>
      <c r="R586" s="198">
        <f>Q586*H586</f>
        <v>251.69565351</v>
      </c>
      <c r="S586" s="198">
        <v>0</v>
      </c>
      <c r="T586" s="199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200" t="s">
        <v>136</v>
      </c>
      <c r="AT586" s="200" t="s">
        <v>132</v>
      </c>
      <c r="AU586" s="200" t="s">
        <v>91</v>
      </c>
      <c r="AY586" s="17" t="s">
        <v>130</v>
      </c>
      <c r="BE586" s="201">
        <f>IF(N586="základní",J586,0)</f>
        <v>0</v>
      </c>
      <c r="BF586" s="201">
        <f>IF(N586="snížená",J586,0)</f>
        <v>0</v>
      </c>
      <c r="BG586" s="201">
        <f>IF(N586="zákl. přenesená",J586,0)</f>
        <v>0</v>
      </c>
      <c r="BH586" s="201">
        <f>IF(N586="sníž. přenesená",J586,0)</f>
        <v>0</v>
      </c>
      <c r="BI586" s="201">
        <f>IF(N586="nulová",J586,0)</f>
        <v>0</v>
      </c>
      <c r="BJ586" s="17" t="s">
        <v>89</v>
      </c>
      <c r="BK586" s="201">
        <f>ROUND(I586*H586,2)</f>
        <v>0</v>
      </c>
      <c r="BL586" s="17" t="s">
        <v>136</v>
      </c>
      <c r="BM586" s="200" t="s">
        <v>750</v>
      </c>
    </row>
    <row r="587" spans="1:65" s="2" customFormat="1" ht="19.5">
      <c r="A587" s="34"/>
      <c r="B587" s="35"/>
      <c r="C587" s="36"/>
      <c r="D587" s="202" t="s">
        <v>138</v>
      </c>
      <c r="E587" s="36"/>
      <c r="F587" s="203" t="s">
        <v>751</v>
      </c>
      <c r="G587" s="36"/>
      <c r="H587" s="36"/>
      <c r="I587" s="204"/>
      <c r="J587" s="36"/>
      <c r="K587" s="36"/>
      <c r="L587" s="39"/>
      <c r="M587" s="205"/>
      <c r="N587" s="206"/>
      <c r="O587" s="72"/>
      <c r="P587" s="72"/>
      <c r="Q587" s="72"/>
      <c r="R587" s="72"/>
      <c r="S587" s="72"/>
      <c r="T587" s="73"/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T587" s="17" t="s">
        <v>138</v>
      </c>
      <c r="AU587" s="17" t="s">
        <v>91</v>
      </c>
    </row>
    <row r="588" spans="1:65" s="2" customFormat="1" ht="11.25">
      <c r="A588" s="34"/>
      <c r="B588" s="35"/>
      <c r="C588" s="36"/>
      <c r="D588" s="207" t="s">
        <v>140</v>
      </c>
      <c r="E588" s="36"/>
      <c r="F588" s="208" t="s">
        <v>752</v>
      </c>
      <c r="G588" s="36"/>
      <c r="H588" s="36"/>
      <c r="I588" s="204"/>
      <c r="J588" s="36"/>
      <c r="K588" s="36"/>
      <c r="L588" s="39"/>
      <c r="M588" s="205"/>
      <c r="N588" s="206"/>
      <c r="O588" s="72"/>
      <c r="P588" s="72"/>
      <c r="Q588" s="72"/>
      <c r="R588" s="72"/>
      <c r="S588" s="72"/>
      <c r="T588" s="73"/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T588" s="17" t="s">
        <v>140</v>
      </c>
      <c r="AU588" s="17" t="s">
        <v>91</v>
      </c>
    </row>
    <row r="589" spans="1:65" s="13" customFormat="1" ht="11.25">
      <c r="B589" s="209"/>
      <c r="C589" s="210"/>
      <c r="D589" s="202" t="s">
        <v>142</v>
      </c>
      <c r="E589" s="211" t="s">
        <v>1</v>
      </c>
      <c r="F589" s="212" t="s">
        <v>753</v>
      </c>
      <c r="G589" s="210"/>
      <c r="H589" s="211" t="s">
        <v>1</v>
      </c>
      <c r="I589" s="213"/>
      <c r="J589" s="210"/>
      <c r="K589" s="210"/>
      <c r="L589" s="214"/>
      <c r="M589" s="215"/>
      <c r="N589" s="216"/>
      <c r="O589" s="216"/>
      <c r="P589" s="216"/>
      <c r="Q589" s="216"/>
      <c r="R589" s="216"/>
      <c r="S589" s="216"/>
      <c r="T589" s="217"/>
      <c r="AT589" s="218" t="s">
        <v>142</v>
      </c>
      <c r="AU589" s="218" t="s">
        <v>91</v>
      </c>
      <c r="AV589" s="13" t="s">
        <v>89</v>
      </c>
      <c r="AW589" s="13" t="s">
        <v>36</v>
      </c>
      <c r="AX589" s="13" t="s">
        <v>81</v>
      </c>
      <c r="AY589" s="218" t="s">
        <v>130</v>
      </c>
    </row>
    <row r="590" spans="1:65" s="13" customFormat="1" ht="11.25">
      <c r="B590" s="209"/>
      <c r="C590" s="210"/>
      <c r="D590" s="202" t="s">
        <v>142</v>
      </c>
      <c r="E590" s="211" t="s">
        <v>1</v>
      </c>
      <c r="F590" s="212" t="s">
        <v>754</v>
      </c>
      <c r="G590" s="210"/>
      <c r="H590" s="211" t="s">
        <v>1</v>
      </c>
      <c r="I590" s="213"/>
      <c r="J590" s="210"/>
      <c r="K590" s="210"/>
      <c r="L590" s="214"/>
      <c r="M590" s="215"/>
      <c r="N590" s="216"/>
      <c r="O590" s="216"/>
      <c r="P590" s="216"/>
      <c r="Q590" s="216"/>
      <c r="R590" s="216"/>
      <c r="S590" s="216"/>
      <c r="T590" s="217"/>
      <c r="AT590" s="218" t="s">
        <v>142</v>
      </c>
      <c r="AU590" s="218" t="s">
        <v>91</v>
      </c>
      <c r="AV590" s="13" t="s">
        <v>89</v>
      </c>
      <c r="AW590" s="13" t="s">
        <v>36</v>
      </c>
      <c r="AX590" s="13" t="s">
        <v>81</v>
      </c>
      <c r="AY590" s="218" t="s">
        <v>130</v>
      </c>
    </row>
    <row r="591" spans="1:65" s="14" customFormat="1" ht="11.25">
      <c r="B591" s="219"/>
      <c r="C591" s="220"/>
      <c r="D591" s="202" t="s">
        <v>142</v>
      </c>
      <c r="E591" s="221" t="s">
        <v>1</v>
      </c>
      <c r="F591" s="222" t="s">
        <v>755</v>
      </c>
      <c r="G591" s="220"/>
      <c r="H591" s="223">
        <v>1.68</v>
      </c>
      <c r="I591" s="224"/>
      <c r="J591" s="220"/>
      <c r="K591" s="220"/>
      <c r="L591" s="225"/>
      <c r="M591" s="226"/>
      <c r="N591" s="227"/>
      <c r="O591" s="227"/>
      <c r="P591" s="227"/>
      <c r="Q591" s="227"/>
      <c r="R591" s="227"/>
      <c r="S591" s="227"/>
      <c r="T591" s="228"/>
      <c r="AT591" s="229" t="s">
        <v>142</v>
      </c>
      <c r="AU591" s="229" t="s">
        <v>91</v>
      </c>
      <c r="AV591" s="14" t="s">
        <v>91</v>
      </c>
      <c r="AW591" s="14" t="s">
        <v>36</v>
      </c>
      <c r="AX591" s="14" t="s">
        <v>81</v>
      </c>
      <c r="AY591" s="229" t="s">
        <v>130</v>
      </c>
    </row>
    <row r="592" spans="1:65" s="13" customFormat="1" ht="11.25">
      <c r="B592" s="209"/>
      <c r="C592" s="210"/>
      <c r="D592" s="202" t="s">
        <v>142</v>
      </c>
      <c r="E592" s="211" t="s">
        <v>1</v>
      </c>
      <c r="F592" s="212" t="s">
        <v>756</v>
      </c>
      <c r="G592" s="210"/>
      <c r="H592" s="211" t="s">
        <v>1</v>
      </c>
      <c r="I592" s="213"/>
      <c r="J592" s="210"/>
      <c r="K592" s="210"/>
      <c r="L592" s="214"/>
      <c r="M592" s="215"/>
      <c r="N592" s="216"/>
      <c r="O592" s="216"/>
      <c r="P592" s="216"/>
      <c r="Q592" s="216"/>
      <c r="R592" s="216"/>
      <c r="S592" s="216"/>
      <c r="T592" s="217"/>
      <c r="AT592" s="218" t="s">
        <v>142</v>
      </c>
      <c r="AU592" s="218" t="s">
        <v>91</v>
      </c>
      <c r="AV592" s="13" t="s">
        <v>89</v>
      </c>
      <c r="AW592" s="13" t="s">
        <v>36</v>
      </c>
      <c r="AX592" s="13" t="s">
        <v>81</v>
      </c>
      <c r="AY592" s="218" t="s">
        <v>130</v>
      </c>
    </row>
    <row r="593" spans="1:65" s="14" customFormat="1" ht="11.25">
      <c r="B593" s="219"/>
      <c r="C593" s="220"/>
      <c r="D593" s="202" t="s">
        <v>142</v>
      </c>
      <c r="E593" s="221" t="s">
        <v>1</v>
      </c>
      <c r="F593" s="222" t="s">
        <v>757</v>
      </c>
      <c r="G593" s="220"/>
      <c r="H593" s="223">
        <v>32</v>
      </c>
      <c r="I593" s="224"/>
      <c r="J593" s="220"/>
      <c r="K593" s="220"/>
      <c r="L593" s="225"/>
      <c r="M593" s="226"/>
      <c r="N593" s="227"/>
      <c r="O593" s="227"/>
      <c r="P593" s="227"/>
      <c r="Q593" s="227"/>
      <c r="R593" s="227"/>
      <c r="S593" s="227"/>
      <c r="T593" s="228"/>
      <c r="AT593" s="229" t="s">
        <v>142</v>
      </c>
      <c r="AU593" s="229" t="s">
        <v>91</v>
      </c>
      <c r="AV593" s="14" t="s">
        <v>91</v>
      </c>
      <c r="AW593" s="14" t="s">
        <v>36</v>
      </c>
      <c r="AX593" s="14" t="s">
        <v>81</v>
      </c>
      <c r="AY593" s="229" t="s">
        <v>130</v>
      </c>
    </row>
    <row r="594" spans="1:65" s="13" customFormat="1" ht="11.25">
      <c r="B594" s="209"/>
      <c r="C594" s="210"/>
      <c r="D594" s="202" t="s">
        <v>142</v>
      </c>
      <c r="E594" s="211" t="s">
        <v>1</v>
      </c>
      <c r="F594" s="212" t="s">
        <v>758</v>
      </c>
      <c r="G594" s="210"/>
      <c r="H594" s="211" t="s">
        <v>1</v>
      </c>
      <c r="I594" s="213"/>
      <c r="J594" s="210"/>
      <c r="K594" s="210"/>
      <c r="L594" s="214"/>
      <c r="M594" s="215"/>
      <c r="N594" s="216"/>
      <c r="O594" s="216"/>
      <c r="P594" s="216"/>
      <c r="Q594" s="216"/>
      <c r="R594" s="216"/>
      <c r="S594" s="216"/>
      <c r="T594" s="217"/>
      <c r="AT594" s="218" t="s">
        <v>142</v>
      </c>
      <c r="AU594" s="218" t="s">
        <v>91</v>
      </c>
      <c r="AV594" s="13" t="s">
        <v>89</v>
      </c>
      <c r="AW594" s="13" t="s">
        <v>36</v>
      </c>
      <c r="AX594" s="13" t="s">
        <v>81</v>
      </c>
      <c r="AY594" s="218" t="s">
        <v>130</v>
      </c>
    </row>
    <row r="595" spans="1:65" s="14" customFormat="1" ht="11.25">
      <c r="B595" s="219"/>
      <c r="C595" s="220"/>
      <c r="D595" s="202" t="s">
        <v>142</v>
      </c>
      <c r="E595" s="221" t="s">
        <v>1</v>
      </c>
      <c r="F595" s="222" t="s">
        <v>759</v>
      </c>
      <c r="G595" s="220"/>
      <c r="H595" s="223">
        <v>16.981999999999999</v>
      </c>
      <c r="I595" s="224"/>
      <c r="J595" s="220"/>
      <c r="K595" s="220"/>
      <c r="L595" s="225"/>
      <c r="M595" s="226"/>
      <c r="N595" s="227"/>
      <c r="O595" s="227"/>
      <c r="P595" s="227"/>
      <c r="Q595" s="227"/>
      <c r="R595" s="227"/>
      <c r="S595" s="227"/>
      <c r="T595" s="228"/>
      <c r="AT595" s="229" t="s">
        <v>142</v>
      </c>
      <c r="AU595" s="229" t="s">
        <v>91</v>
      </c>
      <c r="AV595" s="14" t="s">
        <v>91</v>
      </c>
      <c r="AW595" s="14" t="s">
        <v>36</v>
      </c>
      <c r="AX595" s="14" t="s">
        <v>81</v>
      </c>
      <c r="AY595" s="229" t="s">
        <v>130</v>
      </c>
    </row>
    <row r="596" spans="1:65" s="13" customFormat="1" ht="11.25">
      <c r="B596" s="209"/>
      <c r="C596" s="210"/>
      <c r="D596" s="202" t="s">
        <v>142</v>
      </c>
      <c r="E596" s="211" t="s">
        <v>1</v>
      </c>
      <c r="F596" s="212" t="s">
        <v>760</v>
      </c>
      <c r="G596" s="210"/>
      <c r="H596" s="211" t="s">
        <v>1</v>
      </c>
      <c r="I596" s="213"/>
      <c r="J596" s="210"/>
      <c r="K596" s="210"/>
      <c r="L596" s="214"/>
      <c r="M596" s="215"/>
      <c r="N596" s="216"/>
      <c r="O596" s="216"/>
      <c r="P596" s="216"/>
      <c r="Q596" s="216"/>
      <c r="R596" s="216"/>
      <c r="S596" s="216"/>
      <c r="T596" s="217"/>
      <c r="AT596" s="218" t="s">
        <v>142</v>
      </c>
      <c r="AU596" s="218" t="s">
        <v>91</v>
      </c>
      <c r="AV596" s="13" t="s">
        <v>89</v>
      </c>
      <c r="AW596" s="13" t="s">
        <v>36</v>
      </c>
      <c r="AX596" s="13" t="s">
        <v>81</v>
      </c>
      <c r="AY596" s="218" t="s">
        <v>130</v>
      </c>
    </row>
    <row r="597" spans="1:65" s="14" customFormat="1" ht="11.25">
      <c r="B597" s="219"/>
      <c r="C597" s="220"/>
      <c r="D597" s="202" t="s">
        <v>142</v>
      </c>
      <c r="E597" s="221" t="s">
        <v>1</v>
      </c>
      <c r="F597" s="222" t="s">
        <v>761</v>
      </c>
      <c r="G597" s="220"/>
      <c r="H597" s="223">
        <v>20.814</v>
      </c>
      <c r="I597" s="224"/>
      <c r="J597" s="220"/>
      <c r="K597" s="220"/>
      <c r="L597" s="225"/>
      <c r="M597" s="226"/>
      <c r="N597" s="227"/>
      <c r="O597" s="227"/>
      <c r="P597" s="227"/>
      <c r="Q597" s="227"/>
      <c r="R597" s="227"/>
      <c r="S597" s="227"/>
      <c r="T597" s="228"/>
      <c r="AT597" s="229" t="s">
        <v>142</v>
      </c>
      <c r="AU597" s="229" t="s">
        <v>91</v>
      </c>
      <c r="AV597" s="14" t="s">
        <v>91</v>
      </c>
      <c r="AW597" s="14" t="s">
        <v>36</v>
      </c>
      <c r="AX597" s="14" t="s">
        <v>81</v>
      </c>
      <c r="AY597" s="229" t="s">
        <v>130</v>
      </c>
    </row>
    <row r="598" spans="1:65" s="13" customFormat="1" ht="11.25">
      <c r="B598" s="209"/>
      <c r="C598" s="210"/>
      <c r="D598" s="202" t="s">
        <v>142</v>
      </c>
      <c r="E598" s="211" t="s">
        <v>1</v>
      </c>
      <c r="F598" s="212" t="s">
        <v>762</v>
      </c>
      <c r="G598" s="210"/>
      <c r="H598" s="211" t="s">
        <v>1</v>
      </c>
      <c r="I598" s="213"/>
      <c r="J598" s="210"/>
      <c r="K598" s="210"/>
      <c r="L598" s="214"/>
      <c r="M598" s="215"/>
      <c r="N598" s="216"/>
      <c r="O598" s="216"/>
      <c r="P598" s="216"/>
      <c r="Q598" s="216"/>
      <c r="R598" s="216"/>
      <c r="S598" s="216"/>
      <c r="T598" s="217"/>
      <c r="AT598" s="218" t="s">
        <v>142</v>
      </c>
      <c r="AU598" s="218" t="s">
        <v>91</v>
      </c>
      <c r="AV598" s="13" t="s">
        <v>89</v>
      </c>
      <c r="AW598" s="13" t="s">
        <v>36</v>
      </c>
      <c r="AX598" s="13" t="s">
        <v>81</v>
      </c>
      <c r="AY598" s="218" t="s">
        <v>130</v>
      </c>
    </row>
    <row r="599" spans="1:65" s="14" customFormat="1" ht="11.25">
      <c r="B599" s="219"/>
      <c r="C599" s="220"/>
      <c r="D599" s="202" t="s">
        <v>142</v>
      </c>
      <c r="E599" s="221" t="s">
        <v>1</v>
      </c>
      <c r="F599" s="222" t="s">
        <v>763</v>
      </c>
      <c r="G599" s="220"/>
      <c r="H599" s="223">
        <v>4.766</v>
      </c>
      <c r="I599" s="224"/>
      <c r="J599" s="220"/>
      <c r="K599" s="220"/>
      <c r="L599" s="225"/>
      <c r="M599" s="226"/>
      <c r="N599" s="227"/>
      <c r="O599" s="227"/>
      <c r="P599" s="227"/>
      <c r="Q599" s="227"/>
      <c r="R599" s="227"/>
      <c r="S599" s="227"/>
      <c r="T599" s="228"/>
      <c r="AT599" s="229" t="s">
        <v>142</v>
      </c>
      <c r="AU599" s="229" t="s">
        <v>91</v>
      </c>
      <c r="AV599" s="14" t="s">
        <v>91</v>
      </c>
      <c r="AW599" s="14" t="s">
        <v>36</v>
      </c>
      <c r="AX599" s="14" t="s">
        <v>81</v>
      </c>
      <c r="AY599" s="229" t="s">
        <v>130</v>
      </c>
    </row>
    <row r="600" spans="1:65" s="13" customFormat="1" ht="11.25">
      <c r="B600" s="209"/>
      <c r="C600" s="210"/>
      <c r="D600" s="202" t="s">
        <v>142</v>
      </c>
      <c r="E600" s="211" t="s">
        <v>1</v>
      </c>
      <c r="F600" s="212" t="s">
        <v>764</v>
      </c>
      <c r="G600" s="210"/>
      <c r="H600" s="211" t="s">
        <v>1</v>
      </c>
      <c r="I600" s="213"/>
      <c r="J600" s="210"/>
      <c r="K600" s="210"/>
      <c r="L600" s="214"/>
      <c r="M600" s="215"/>
      <c r="N600" s="216"/>
      <c r="O600" s="216"/>
      <c r="P600" s="216"/>
      <c r="Q600" s="216"/>
      <c r="R600" s="216"/>
      <c r="S600" s="216"/>
      <c r="T600" s="217"/>
      <c r="AT600" s="218" t="s">
        <v>142</v>
      </c>
      <c r="AU600" s="218" t="s">
        <v>91</v>
      </c>
      <c r="AV600" s="13" t="s">
        <v>89</v>
      </c>
      <c r="AW600" s="13" t="s">
        <v>36</v>
      </c>
      <c r="AX600" s="13" t="s">
        <v>81</v>
      </c>
      <c r="AY600" s="218" t="s">
        <v>130</v>
      </c>
    </row>
    <row r="601" spans="1:65" s="14" customFormat="1" ht="11.25">
      <c r="B601" s="219"/>
      <c r="C601" s="220"/>
      <c r="D601" s="202" t="s">
        <v>142</v>
      </c>
      <c r="E601" s="221" t="s">
        <v>1</v>
      </c>
      <c r="F601" s="222" t="s">
        <v>765</v>
      </c>
      <c r="G601" s="220"/>
      <c r="H601" s="223">
        <v>10.362</v>
      </c>
      <c r="I601" s="224"/>
      <c r="J601" s="220"/>
      <c r="K601" s="220"/>
      <c r="L601" s="225"/>
      <c r="M601" s="226"/>
      <c r="N601" s="227"/>
      <c r="O601" s="227"/>
      <c r="P601" s="227"/>
      <c r="Q601" s="227"/>
      <c r="R601" s="227"/>
      <c r="S601" s="227"/>
      <c r="T601" s="228"/>
      <c r="AT601" s="229" t="s">
        <v>142</v>
      </c>
      <c r="AU601" s="229" t="s">
        <v>91</v>
      </c>
      <c r="AV601" s="14" t="s">
        <v>91</v>
      </c>
      <c r="AW601" s="14" t="s">
        <v>36</v>
      </c>
      <c r="AX601" s="14" t="s">
        <v>81</v>
      </c>
      <c r="AY601" s="229" t="s">
        <v>130</v>
      </c>
    </row>
    <row r="602" spans="1:65" s="13" customFormat="1" ht="11.25">
      <c r="B602" s="209"/>
      <c r="C602" s="210"/>
      <c r="D602" s="202" t="s">
        <v>142</v>
      </c>
      <c r="E602" s="211" t="s">
        <v>1</v>
      </c>
      <c r="F602" s="212" t="s">
        <v>766</v>
      </c>
      <c r="G602" s="210"/>
      <c r="H602" s="211" t="s">
        <v>1</v>
      </c>
      <c r="I602" s="213"/>
      <c r="J602" s="210"/>
      <c r="K602" s="210"/>
      <c r="L602" s="214"/>
      <c r="M602" s="215"/>
      <c r="N602" s="216"/>
      <c r="O602" s="216"/>
      <c r="P602" s="216"/>
      <c r="Q602" s="216"/>
      <c r="R602" s="216"/>
      <c r="S602" s="216"/>
      <c r="T602" s="217"/>
      <c r="AT602" s="218" t="s">
        <v>142</v>
      </c>
      <c r="AU602" s="218" t="s">
        <v>91</v>
      </c>
      <c r="AV602" s="13" t="s">
        <v>89</v>
      </c>
      <c r="AW602" s="13" t="s">
        <v>36</v>
      </c>
      <c r="AX602" s="13" t="s">
        <v>81</v>
      </c>
      <c r="AY602" s="218" t="s">
        <v>130</v>
      </c>
    </row>
    <row r="603" spans="1:65" s="14" customFormat="1" ht="11.25">
      <c r="B603" s="219"/>
      <c r="C603" s="220"/>
      <c r="D603" s="202" t="s">
        <v>142</v>
      </c>
      <c r="E603" s="221" t="s">
        <v>1</v>
      </c>
      <c r="F603" s="222" t="s">
        <v>767</v>
      </c>
      <c r="G603" s="220"/>
      <c r="H603" s="223">
        <v>2.2330000000000001</v>
      </c>
      <c r="I603" s="224"/>
      <c r="J603" s="220"/>
      <c r="K603" s="220"/>
      <c r="L603" s="225"/>
      <c r="M603" s="226"/>
      <c r="N603" s="227"/>
      <c r="O603" s="227"/>
      <c r="P603" s="227"/>
      <c r="Q603" s="227"/>
      <c r="R603" s="227"/>
      <c r="S603" s="227"/>
      <c r="T603" s="228"/>
      <c r="AT603" s="229" t="s">
        <v>142</v>
      </c>
      <c r="AU603" s="229" t="s">
        <v>91</v>
      </c>
      <c r="AV603" s="14" t="s">
        <v>91</v>
      </c>
      <c r="AW603" s="14" t="s">
        <v>36</v>
      </c>
      <c r="AX603" s="14" t="s">
        <v>81</v>
      </c>
      <c r="AY603" s="229" t="s">
        <v>130</v>
      </c>
    </row>
    <row r="604" spans="1:65" s="15" customFormat="1" ht="11.25">
      <c r="B604" s="230"/>
      <c r="C604" s="231"/>
      <c r="D604" s="202" t="s">
        <v>142</v>
      </c>
      <c r="E604" s="232" t="s">
        <v>1</v>
      </c>
      <c r="F604" s="233" t="s">
        <v>145</v>
      </c>
      <c r="G604" s="231"/>
      <c r="H604" s="234">
        <v>88.837000000000003</v>
      </c>
      <c r="I604" s="235"/>
      <c r="J604" s="231"/>
      <c r="K604" s="231"/>
      <c r="L604" s="236"/>
      <c r="M604" s="237"/>
      <c r="N604" s="238"/>
      <c r="O604" s="238"/>
      <c r="P604" s="238"/>
      <c r="Q604" s="238"/>
      <c r="R604" s="238"/>
      <c r="S604" s="238"/>
      <c r="T604" s="239"/>
      <c r="AT604" s="240" t="s">
        <v>142</v>
      </c>
      <c r="AU604" s="240" t="s">
        <v>91</v>
      </c>
      <c r="AV604" s="15" t="s">
        <v>136</v>
      </c>
      <c r="AW604" s="15" t="s">
        <v>36</v>
      </c>
      <c r="AX604" s="15" t="s">
        <v>89</v>
      </c>
      <c r="AY604" s="240" t="s">
        <v>130</v>
      </c>
    </row>
    <row r="605" spans="1:65" s="2" customFormat="1" ht="16.5" customHeight="1">
      <c r="A605" s="34"/>
      <c r="B605" s="35"/>
      <c r="C605" s="188" t="s">
        <v>386</v>
      </c>
      <c r="D605" s="188" t="s">
        <v>132</v>
      </c>
      <c r="E605" s="189" t="s">
        <v>768</v>
      </c>
      <c r="F605" s="190" t="s">
        <v>769</v>
      </c>
      <c r="G605" s="191" t="s">
        <v>135</v>
      </c>
      <c r="H605" s="192">
        <v>236.67599999999999</v>
      </c>
      <c r="I605" s="193"/>
      <c r="J605" s="194">
        <f>ROUND(I605*H605,2)</f>
        <v>0</v>
      </c>
      <c r="K605" s="195"/>
      <c r="L605" s="39"/>
      <c r="M605" s="196" t="s">
        <v>1</v>
      </c>
      <c r="N605" s="197" t="s">
        <v>46</v>
      </c>
      <c r="O605" s="72"/>
      <c r="P605" s="198">
        <f>O605*H605</f>
        <v>0</v>
      </c>
      <c r="Q605" s="198">
        <v>7.26E-3</v>
      </c>
      <c r="R605" s="198">
        <f>Q605*H605</f>
        <v>1.7182677599999998</v>
      </c>
      <c r="S605" s="198">
        <v>0</v>
      </c>
      <c r="T605" s="199">
        <f>S605*H605</f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200" t="s">
        <v>136</v>
      </c>
      <c r="AT605" s="200" t="s">
        <v>132</v>
      </c>
      <c r="AU605" s="200" t="s">
        <v>91</v>
      </c>
      <c r="AY605" s="17" t="s">
        <v>130</v>
      </c>
      <c r="BE605" s="201">
        <f>IF(N605="základní",J605,0)</f>
        <v>0</v>
      </c>
      <c r="BF605" s="201">
        <f>IF(N605="snížená",J605,0)</f>
        <v>0</v>
      </c>
      <c r="BG605" s="201">
        <f>IF(N605="zákl. přenesená",J605,0)</f>
        <v>0</v>
      </c>
      <c r="BH605" s="201">
        <f>IF(N605="sníž. přenesená",J605,0)</f>
        <v>0</v>
      </c>
      <c r="BI605" s="201">
        <f>IF(N605="nulová",J605,0)</f>
        <v>0</v>
      </c>
      <c r="BJ605" s="17" t="s">
        <v>89</v>
      </c>
      <c r="BK605" s="201">
        <f>ROUND(I605*H605,2)</f>
        <v>0</v>
      </c>
      <c r="BL605" s="17" t="s">
        <v>136</v>
      </c>
      <c r="BM605" s="200" t="s">
        <v>770</v>
      </c>
    </row>
    <row r="606" spans="1:65" s="2" customFormat="1" ht="29.25">
      <c r="A606" s="34"/>
      <c r="B606" s="35"/>
      <c r="C606" s="36"/>
      <c r="D606" s="202" t="s">
        <v>138</v>
      </c>
      <c r="E606" s="36"/>
      <c r="F606" s="203" t="s">
        <v>771</v>
      </c>
      <c r="G606" s="36"/>
      <c r="H606" s="36"/>
      <c r="I606" s="204"/>
      <c r="J606" s="36"/>
      <c r="K606" s="36"/>
      <c r="L606" s="39"/>
      <c r="M606" s="205"/>
      <c r="N606" s="206"/>
      <c r="O606" s="72"/>
      <c r="P606" s="72"/>
      <c r="Q606" s="72"/>
      <c r="R606" s="72"/>
      <c r="S606" s="72"/>
      <c r="T606" s="73"/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T606" s="17" t="s">
        <v>138</v>
      </c>
      <c r="AU606" s="17" t="s">
        <v>91</v>
      </c>
    </row>
    <row r="607" spans="1:65" s="2" customFormat="1" ht="11.25">
      <c r="A607" s="34"/>
      <c r="B607" s="35"/>
      <c r="C607" s="36"/>
      <c r="D607" s="207" t="s">
        <v>140</v>
      </c>
      <c r="E607" s="36"/>
      <c r="F607" s="208" t="s">
        <v>772</v>
      </c>
      <c r="G607" s="36"/>
      <c r="H607" s="36"/>
      <c r="I607" s="204"/>
      <c r="J607" s="36"/>
      <c r="K607" s="36"/>
      <c r="L607" s="39"/>
      <c r="M607" s="205"/>
      <c r="N607" s="206"/>
      <c r="O607" s="72"/>
      <c r="P607" s="72"/>
      <c r="Q607" s="72"/>
      <c r="R607" s="72"/>
      <c r="S607" s="72"/>
      <c r="T607" s="73"/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T607" s="17" t="s">
        <v>140</v>
      </c>
      <c r="AU607" s="17" t="s">
        <v>91</v>
      </c>
    </row>
    <row r="608" spans="1:65" s="13" customFormat="1" ht="11.25">
      <c r="B608" s="209"/>
      <c r="C608" s="210"/>
      <c r="D608" s="202" t="s">
        <v>142</v>
      </c>
      <c r="E608" s="211" t="s">
        <v>1</v>
      </c>
      <c r="F608" s="212" t="s">
        <v>773</v>
      </c>
      <c r="G608" s="210"/>
      <c r="H608" s="211" t="s">
        <v>1</v>
      </c>
      <c r="I608" s="213"/>
      <c r="J608" s="210"/>
      <c r="K608" s="210"/>
      <c r="L608" s="214"/>
      <c r="M608" s="215"/>
      <c r="N608" s="216"/>
      <c r="O608" s="216"/>
      <c r="P608" s="216"/>
      <c r="Q608" s="216"/>
      <c r="R608" s="216"/>
      <c r="S608" s="216"/>
      <c r="T608" s="217"/>
      <c r="AT608" s="218" t="s">
        <v>142</v>
      </c>
      <c r="AU608" s="218" t="s">
        <v>91</v>
      </c>
      <c r="AV608" s="13" t="s">
        <v>89</v>
      </c>
      <c r="AW608" s="13" t="s">
        <v>36</v>
      </c>
      <c r="AX608" s="13" t="s">
        <v>81</v>
      </c>
      <c r="AY608" s="218" t="s">
        <v>130</v>
      </c>
    </row>
    <row r="609" spans="1:65" s="14" customFormat="1" ht="11.25">
      <c r="B609" s="219"/>
      <c r="C609" s="220"/>
      <c r="D609" s="202" t="s">
        <v>142</v>
      </c>
      <c r="E609" s="221" t="s">
        <v>1</v>
      </c>
      <c r="F609" s="222" t="s">
        <v>774</v>
      </c>
      <c r="G609" s="220"/>
      <c r="H609" s="223">
        <v>16.78</v>
      </c>
      <c r="I609" s="224"/>
      <c r="J609" s="220"/>
      <c r="K609" s="220"/>
      <c r="L609" s="225"/>
      <c r="M609" s="226"/>
      <c r="N609" s="227"/>
      <c r="O609" s="227"/>
      <c r="P609" s="227"/>
      <c r="Q609" s="227"/>
      <c r="R609" s="227"/>
      <c r="S609" s="227"/>
      <c r="T609" s="228"/>
      <c r="AT609" s="229" t="s">
        <v>142</v>
      </c>
      <c r="AU609" s="229" t="s">
        <v>91</v>
      </c>
      <c r="AV609" s="14" t="s">
        <v>91</v>
      </c>
      <c r="AW609" s="14" t="s">
        <v>36</v>
      </c>
      <c r="AX609" s="14" t="s">
        <v>81</v>
      </c>
      <c r="AY609" s="229" t="s">
        <v>130</v>
      </c>
    </row>
    <row r="610" spans="1:65" s="13" customFormat="1" ht="11.25">
      <c r="B610" s="209"/>
      <c r="C610" s="210"/>
      <c r="D610" s="202" t="s">
        <v>142</v>
      </c>
      <c r="E610" s="211" t="s">
        <v>1</v>
      </c>
      <c r="F610" s="212" t="s">
        <v>775</v>
      </c>
      <c r="G610" s="210"/>
      <c r="H610" s="211" t="s">
        <v>1</v>
      </c>
      <c r="I610" s="213"/>
      <c r="J610" s="210"/>
      <c r="K610" s="210"/>
      <c r="L610" s="214"/>
      <c r="M610" s="215"/>
      <c r="N610" s="216"/>
      <c r="O610" s="216"/>
      <c r="P610" s="216"/>
      <c r="Q610" s="216"/>
      <c r="R610" s="216"/>
      <c r="S610" s="216"/>
      <c r="T610" s="217"/>
      <c r="AT610" s="218" t="s">
        <v>142</v>
      </c>
      <c r="AU610" s="218" t="s">
        <v>91</v>
      </c>
      <c r="AV610" s="13" t="s">
        <v>89</v>
      </c>
      <c r="AW610" s="13" t="s">
        <v>36</v>
      </c>
      <c r="AX610" s="13" t="s">
        <v>81</v>
      </c>
      <c r="AY610" s="218" t="s">
        <v>130</v>
      </c>
    </row>
    <row r="611" spans="1:65" s="14" customFormat="1" ht="11.25">
      <c r="B611" s="219"/>
      <c r="C611" s="220"/>
      <c r="D611" s="202" t="s">
        <v>142</v>
      </c>
      <c r="E611" s="221" t="s">
        <v>1</v>
      </c>
      <c r="F611" s="222" t="s">
        <v>776</v>
      </c>
      <c r="G611" s="220"/>
      <c r="H611" s="223">
        <v>30.06</v>
      </c>
      <c r="I611" s="224"/>
      <c r="J611" s="220"/>
      <c r="K611" s="220"/>
      <c r="L611" s="225"/>
      <c r="M611" s="226"/>
      <c r="N611" s="227"/>
      <c r="O611" s="227"/>
      <c r="P611" s="227"/>
      <c r="Q611" s="227"/>
      <c r="R611" s="227"/>
      <c r="S611" s="227"/>
      <c r="T611" s="228"/>
      <c r="AT611" s="229" t="s">
        <v>142</v>
      </c>
      <c r="AU611" s="229" t="s">
        <v>91</v>
      </c>
      <c r="AV611" s="14" t="s">
        <v>91</v>
      </c>
      <c r="AW611" s="14" t="s">
        <v>36</v>
      </c>
      <c r="AX611" s="14" t="s">
        <v>81</v>
      </c>
      <c r="AY611" s="229" t="s">
        <v>130</v>
      </c>
    </row>
    <row r="612" spans="1:65" s="13" customFormat="1" ht="11.25">
      <c r="B612" s="209"/>
      <c r="C612" s="210"/>
      <c r="D612" s="202" t="s">
        <v>142</v>
      </c>
      <c r="E612" s="211" t="s">
        <v>1</v>
      </c>
      <c r="F612" s="212" t="s">
        <v>777</v>
      </c>
      <c r="G612" s="210"/>
      <c r="H612" s="211" t="s">
        <v>1</v>
      </c>
      <c r="I612" s="213"/>
      <c r="J612" s="210"/>
      <c r="K612" s="210"/>
      <c r="L612" s="214"/>
      <c r="M612" s="215"/>
      <c r="N612" s="216"/>
      <c r="O612" s="216"/>
      <c r="P612" s="216"/>
      <c r="Q612" s="216"/>
      <c r="R612" s="216"/>
      <c r="S612" s="216"/>
      <c r="T612" s="217"/>
      <c r="AT612" s="218" t="s">
        <v>142</v>
      </c>
      <c r="AU612" s="218" t="s">
        <v>91</v>
      </c>
      <c r="AV612" s="13" t="s">
        <v>89</v>
      </c>
      <c r="AW612" s="13" t="s">
        <v>36</v>
      </c>
      <c r="AX612" s="13" t="s">
        <v>81</v>
      </c>
      <c r="AY612" s="218" t="s">
        <v>130</v>
      </c>
    </row>
    <row r="613" spans="1:65" s="14" customFormat="1" ht="11.25">
      <c r="B613" s="219"/>
      <c r="C613" s="220"/>
      <c r="D613" s="202" t="s">
        <v>142</v>
      </c>
      <c r="E613" s="221" t="s">
        <v>1</v>
      </c>
      <c r="F613" s="222" t="s">
        <v>778</v>
      </c>
      <c r="G613" s="220"/>
      <c r="H613" s="223">
        <v>127.39</v>
      </c>
      <c r="I613" s="224"/>
      <c r="J613" s="220"/>
      <c r="K613" s="220"/>
      <c r="L613" s="225"/>
      <c r="M613" s="226"/>
      <c r="N613" s="227"/>
      <c r="O613" s="227"/>
      <c r="P613" s="227"/>
      <c r="Q613" s="227"/>
      <c r="R613" s="227"/>
      <c r="S613" s="227"/>
      <c r="T613" s="228"/>
      <c r="AT613" s="229" t="s">
        <v>142</v>
      </c>
      <c r="AU613" s="229" t="s">
        <v>91</v>
      </c>
      <c r="AV613" s="14" t="s">
        <v>91</v>
      </c>
      <c r="AW613" s="14" t="s">
        <v>36</v>
      </c>
      <c r="AX613" s="14" t="s">
        <v>81</v>
      </c>
      <c r="AY613" s="229" t="s">
        <v>130</v>
      </c>
    </row>
    <row r="614" spans="1:65" s="13" customFormat="1" ht="11.25">
      <c r="B614" s="209"/>
      <c r="C614" s="210"/>
      <c r="D614" s="202" t="s">
        <v>142</v>
      </c>
      <c r="E614" s="211" t="s">
        <v>1</v>
      </c>
      <c r="F614" s="212" t="s">
        <v>779</v>
      </c>
      <c r="G614" s="210"/>
      <c r="H614" s="211" t="s">
        <v>1</v>
      </c>
      <c r="I614" s="213"/>
      <c r="J614" s="210"/>
      <c r="K614" s="210"/>
      <c r="L614" s="214"/>
      <c r="M614" s="215"/>
      <c r="N614" s="216"/>
      <c r="O614" s="216"/>
      <c r="P614" s="216"/>
      <c r="Q614" s="216"/>
      <c r="R614" s="216"/>
      <c r="S614" s="216"/>
      <c r="T614" s="217"/>
      <c r="AT614" s="218" t="s">
        <v>142</v>
      </c>
      <c r="AU614" s="218" t="s">
        <v>91</v>
      </c>
      <c r="AV614" s="13" t="s">
        <v>89</v>
      </c>
      <c r="AW614" s="13" t="s">
        <v>36</v>
      </c>
      <c r="AX614" s="13" t="s">
        <v>81</v>
      </c>
      <c r="AY614" s="218" t="s">
        <v>130</v>
      </c>
    </row>
    <row r="615" spans="1:65" s="14" customFormat="1" ht="11.25">
      <c r="B615" s="219"/>
      <c r="C615" s="220"/>
      <c r="D615" s="202" t="s">
        <v>142</v>
      </c>
      <c r="E615" s="221" t="s">
        <v>1</v>
      </c>
      <c r="F615" s="222" t="s">
        <v>780</v>
      </c>
      <c r="G615" s="220"/>
      <c r="H615" s="223">
        <v>18.916</v>
      </c>
      <c r="I615" s="224"/>
      <c r="J615" s="220"/>
      <c r="K615" s="220"/>
      <c r="L615" s="225"/>
      <c r="M615" s="226"/>
      <c r="N615" s="227"/>
      <c r="O615" s="227"/>
      <c r="P615" s="227"/>
      <c r="Q615" s="227"/>
      <c r="R615" s="227"/>
      <c r="S615" s="227"/>
      <c r="T615" s="228"/>
      <c r="AT615" s="229" t="s">
        <v>142</v>
      </c>
      <c r="AU615" s="229" t="s">
        <v>91</v>
      </c>
      <c r="AV615" s="14" t="s">
        <v>91</v>
      </c>
      <c r="AW615" s="14" t="s">
        <v>36</v>
      </c>
      <c r="AX615" s="14" t="s">
        <v>81</v>
      </c>
      <c r="AY615" s="229" t="s">
        <v>130</v>
      </c>
    </row>
    <row r="616" spans="1:65" s="13" customFormat="1" ht="11.25">
      <c r="B616" s="209"/>
      <c r="C616" s="210"/>
      <c r="D616" s="202" t="s">
        <v>142</v>
      </c>
      <c r="E616" s="211" t="s">
        <v>1</v>
      </c>
      <c r="F616" s="212" t="s">
        <v>781</v>
      </c>
      <c r="G616" s="210"/>
      <c r="H616" s="211" t="s">
        <v>1</v>
      </c>
      <c r="I616" s="213"/>
      <c r="J616" s="210"/>
      <c r="K616" s="210"/>
      <c r="L616" s="214"/>
      <c r="M616" s="215"/>
      <c r="N616" s="216"/>
      <c r="O616" s="216"/>
      <c r="P616" s="216"/>
      <c r="Q616" s="216"/>
      <c r="R616" s="216"/>
      <c r="S616" s="216"/>
      <c r="T616" s="217"/>
      <c r="AT616" s="218" t="s">
        <v>142</v>
      </c>
      <c r="AU616" s="218" t="s">
        <v>91</v>
      </c>
      <c r="AV616" s="13" t="s">
        <v>89</v>
      </c>
      <c r="AW616" s="13" t="s">
        <v>36</v>
      </c>
      <c r="AX616" s="13" t="s">
        <v>81</v>
      </c>
      <c r="AY616" s="218" t="s">
        <v>130</v>
      </c>
    </row>
    <row r="617" spans="1:65" s="14" customFormat="1" ht="11.25">
      <c r="B617" s="219"/>
      <c r="C617" s="220"/>
      <c r="D617" s="202" t="s">
        <v>142</v>
      </c>
      <c r="E617" s="221" t="s">
        <v>1</v>
      </c>
      <c r="F617" s="222" t="s">
        <v>782</v>
      </c>
      <c r="G617" s="220"/>
      <c r="H617" s="223">
        <v>32.384</v>
      </c>
      <c r="I617" s="224"/>
      <c r="J617" s="220"/>
      <c r="K617" s="220"/>
      <c r="L617" s="225"/>
      <c r="M617" s="226"/>
      <c r="N617" s="227"/>
      <c r="O617" s="227"/>
      <c r="P617" s="227"/>
      <c r="Q617" s="227"/>
      <c r="R617" s="227"/>
      <c r="S617" s="227"/>
      <c r="T617" s="228"/>
      <c r="AT617" s="229" t="s">
        <v>142</v>
      </c>
      <c r="AU617" s="229" t="s">
        <v>91</v>
      </c>
      <c r="AV617" s="14" t="s">
        <v>91</v>
      </c>
      <c r="AW617" s="14" t="s">
        <v>36</v>
      </c>
      <c r="AX617" s="14" t="s">
        <v>81</v>
      </c>
      <c r="AY617" s="229" t="s">
        <v>130</v>
      </c>
    </row>
    <row r="618" spans="1:65" s="13" customFormat="1" ht="11.25">
      <c r="B618" s="209"/>
      <c r="C618" s="210"/>
      <c r="D618" s="202" t="s">
        <v>142</v>
      </c>
      <c r="E618" s="211" t="s">
        <v>1</v>
      </c>
      <c r="F618" s="212" t="s">
        <v>783</v>
      </c>
      <c r="G618" s="210"/>
      <c r="H618" s="211" t="s">
        <v>1</v>
      </c>
      <c r="I618" s="213"/>
      <c r="J618" s="210"/>
      <c r="K618" s="210"/>
      <c r="L618" s="214"/>
      <c r="M618" s="215"/>
      <c r="N618" s="216"/>
      <c r="O618" s="216"/>
      <c r="P618" s="216"/>
      <c r="Q618" s="216"/>
      <c r="R618" s="216"/>
      <c r="S618" s="216"/>
      <c r="T618" s="217"/>
      <c r="AT618" s="218" t="s">
        <v>142</v>
      </c>
      <c r="AU618" s="218" t="s">
        <v>91</v>
      </c>
      <c r="AV618" s="13" t="s">
        <v>89</v>
      </c>
      <c r="AW618" s="13" t="s">
        <v>36</v>
      </c>
      <c r="AX618" s="13" t="s">
        <v>81</v>
      </c>
      <c r="AY618" s="218" t="s">
        <v>130</v>
      </c>
    </row>
    <row r="619" spans="1:65" s="14" customFormat="1" ht="11.25">
      <c r="B619" s="219"/>
      <c r="C619" s="220"/>
      <c r="D619" s="202" t="s">
        <v>142</v>
      </c>
      <c r="E619" s="221" t="s">
        <v>1</v>
      </c>
      <c r="F619" s="222" t="s">
        <v>784</v>
      </c>
      <c r="G619" s="220"/>
      <c r="H619" s="223">
        <v>11.146000000000001</v>
      </c>
      <c r="I619" s="224"/>
      <c r="J619" s="220"/>
      <c r="K619" s="220"/>
      <c r="L619" s="225"/>
      <c r="M619" s="226"/>
      <c r="N619" s="227"/>
      <c r="O619" s="227"/>
      <c r="P619" s="227"/>
      <c r="Q619" s="227"/>
      <c r="R619" s="227"/>
      <c r="S619" s="227"/>
      <c r="T619" s="228"/>
      <c r="AT619" s="229" t="s">
        <v>142</v>
      </c>
      <c r="AU619" s="229" t="s">
        <v>91</v>
      </c>
      <c r="AV619" s="14" t="s">
        <v>91</v>
      </c>
      <c r="AW619" s="14" t="s">
        <v>36</v>
      </c>
      <c r="AX619" s="14" t="s">
        <v>81</v>
      </c>
      <c r="AY619" s="229" t="s">
        <v>130</v>
      </c>
    </row>
    <row r="620" spans="1:65" s="15" customFormat="1" ht="11.25">
      <c r="B620" s="230"/>
      <c r="C620" s="231"/>
      <c r="D620" s="202" t="s">
        <v>142</v>
      </c>
      <c r="E620" s="232" t="s">
        <v>1</v>
      </c>
      <c r="F620" s="233" t="s">
        <v>145</v>
      </c>
      <c r="G620" s="231"/>
      <c r="H620" s="234">
        <v>236.67600000000004</v>
      </c>
      <c r="I620" s="235"/>
      <c r="J620" s="231"/>
      <c r="K620" s="231"/>
      <c r="L620" s="236"/>
      <c r="M620" s="237"/>
      <c r="N620" s="238"/>
      <c r="O620" s="238"/>
      <c r="P620" s="238"/>
      <c r="Q620" s="238"/>
      <c r="R620" s="238"/>
      <c r="S620" s="238"/>
      <c r="T620" s="239"/>
      <c r="AT620" s="240" t="s">
        <v>142</v>
      </c>
      <c r="AU620" s="240" t="s">
        <v>91</v>
      </c>
      <c r="AV620" s="15" t="s">
        <v>136</v>
      </c>
      <c r="AW620" s="15" t="s">
        <v>36</v>
      </c>
      <c r="AX620" s="15" t="s">
        <v>89</v>
      </c>
      <c r="AY620" s="240" t="s">
        <v>130</v>
      </c>
    </row>
    <row r="621" spans="1:65" s="2" customFormat="1" ht="16.5" customHeight="1">
      <c r="A621" s="34"/>
      <c r="B621" s="35"/>
      <c r="C621" s="188" t="s">
        <v>785</v>
      </c>
      <c r="D621" s="188" t="s">
        <v>132</v>
      </c>
      <c r="E621" s="189" t="s">
        <v>786</v>
      </c>
      <c r="F621" s="190" t="s">
        <v>787</v>
      </c>
      <c r="G621" s="191" t="s">
        <v>135</v>
      </c>
      <c r="H621" s="192">
        <v>236.67599999999999</v>
      </c>
      <c r="I621" s="193"/>
      <c r="J621" s="194">
        <f>ROUND(I621*H621,2)</f>
        <v>0</v>
      </c>
      <c r="K621" s="195"/>
      <c r="L621" s="39"/>
      <c r="M621" s="196" t="s">
        <v>1</v>
      </c>
      <c r="N621" s="197" t="s">
        <v>46</v>
      </c>
      <c r="O621" s="72"/>
      <c r="P621" s="198">
        <f>O621*H621</f>
        <v>0</v>
      </c>
      <c r="Q621" s="198">
        <v>8.5999999999999998E-4</v>
      </c>
      <c r="R621" s="198">
        <f>Q621*H621</f>
        <v>0.20354135999999998</v>
      </c>
      <c r="S621" s="198">
        <v>0</v>
      </c>
      <c r="T621" s="199">
        <f>S621*H621</f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200" t="s">
        <v>136</v>
      </c>
      <c r="AT621" s="200" t="s">
        <v>132</v>
      </c>
      <c r="AU621" s="200" t="s">
        <v>91</v>
      </c>
      <c r="AY621" s="17" t="s">
        <v>130</v>
      </c>
      <c r="BE621" s="201">
        <f>IF(N621="základní",J621,0)</f>
        <v>0</v>
      </c>
      <c r="BF621" s="201">
        <f>IF(N621="snížená",J621,0)</f>
        <v>0</v>
      </c>
      <c r="BG621" s="201">
        <f>IF(N621="zákl. přenesená",J621,0)</f>
        <v>0</v>
      </c>
      <c r="BH621" s="201">
        <f>IF(N621="sníž. přenesená",J621,0)</f>
        <v>0</v>
      </c>
      <c r="BI621" s="201">
        <f>IF(N621="nulová",J621,0)</f>
        <v>0</v>
      </c>
      <c r="BJ621" s="17" t="s">
        <v>89</v>
      </c>
      <c r="BK621" s="201">
        <f>ROUND(I621*H621,2)</f>
        <v>0</v>
      </c>
      <c r="BL621" s="17" t="s">
        <v>136</v>
      </c>
      <c r="BM621" s="200" t="s">
        <v>788</v>
      </c>
    </row>
    <row r="622" spans="1:65" s="2" customFormat="1" ht="29.25">
      <c r="A622" s="34"/>
      <c r="B622" s="35"/>
      <c r="C622" s="36"/>
      <c r="D622" s="202" t="s">
        <v>138</v>
      </c>
      <c r="E622" s="36"/>
      <c r="F622" s="203" t="s">
        <v>789</v>
      </c>
      <c r="G622" s="36"/>
      <c r="H622" s="36"/>
      <c r="I622" s="204"/>
      <c r="J622" s="36"/>
      <c r="K622" s="36"/>
      <c r="L622" s="39"/>
      <c r="M622" s="205"/>
      <c r="N622" s="206"/>
      <c r="O622" s="72"/>
      <c r="P622" s="72"/>
      <c r="Q622" s="72"/>
      <c r="R622" s="72"/>
      <c r="S622" s="72"/>
      <c r="T622" s="73"/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T622" s="17" t="s">
        <v>138</v>
      </c>
      <c r="AU622" s="17" t="s">
        <v>91</v>
      </c>
    </row>
    <row r="623" spans="1:65" s="2" customFormat="1" ht="11.25">
      <c r="A623" s="34"/>
      <c r="B623" s="35"/>
      <c r="C623" s="36"/>
      <c r="D623" s="207" t="s">
        <v>140</v>
      </c>
      <c r="E623" s="36"/>
      <c r="F623" s="208" t="s">
        <v>790</v>
      </c>
      <c r="G623" s="36"/>
      <c r="H623" s="36"/>
      <c r="I623" s="204"/>
      <c r="J623" s="36"/>
      <c r="K623" s="36"/>
      <c r="L623" s="39"/>
      <c r="M623" s="205"/>
      <c r="N623" s="206"/>
      <c r="O623" s="72"/>
      <c r="P623" s="72"/>
      <c r="Q623" s="72"/>
      <c r="R623" s="72"/>
      <c r="S623" s="72"/>
      <c r="T623" s="73"/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T623" s="17" t="s">
        <v>140</v>
      </c>
      <c r="AU623" s="17" t="s">
        <v>91</v>
      </c>
    </row>
    <row r="624" spans="1:65" s="14" customFormat="1" ht="11.25">
      <c r="B624" s="219"/>
      <c r="C624" s="220"/>
      <c r="D624" s="202" t="s">
        <v>142</v>
      </c>
      <c r="E624" s="221" t="s">
        <v>1</v>
      </c>
      <c r="F624" s="222" t="s">
        <v>791</v>
      </c>
      <c r="G624" s="220"/>
      <c r="H624" s="223">
        <v>236.67599999999999</v>
      </c>
      <c r="I624" s="224"/>
      <c r="J624" s="220"/>
      <c r="K624" s="220"/>
      <c r="L624" s="225"/>
      <c r="M624" s="226"/>
      <c r="N624" s="227"/>
      <c r="O624" s="227"/>
      <c r="P624" s="227"/>
      <c r="Q624" s="227"/>
      <c r="R624" s="227"/>
      <c r="S624" s="227"/>
      <c r="T624" s="228"/>
      <c r="AT624" s="229" t="s">
        <v>142</v>
      </c>
      <c r="AU624" s="229" t="s">
        <v>91</v>
      </c>
      <c r="AV624" s="14" t="s">
        <v>91</v>
      </c>
      <c r="AW624" s="14" t="s">
        <v>36</v>
      </c>
      <c r="AX624" s="14" t="s">
        <v>81</v>
      </c>
      <c r="AY624" s="229" t="s">
        <v>130</v>
      </c>
    </row>
    <row r="625" spans="1:65" s="15" customFormat="1" ht="11.25">
      <c r="B625" s="230"/>
      <c r="C625" s="231"/>
      <c r="D625" s="202" t="s">
        <v>142</v>
      </c>
      <c r="E625" s="232" t="s">
        <v>1</v>
      </c>
      <c r="F625" s="233" t="s">
        <v>145</v>
      </c>
      <c r="G625" s="231"/>
      <c r="H625" s="234">
        <v>236.67599999999999</v>
      </c>
      <c r="I625" s="235"/>
      <c r="J625" s="231"/>
      <c r="K625" s="231"/>
      <c r="L625" s="236"/>
      <c r="M625" s="237"/>
      <c r="N625" s="238"/>
      <c r="O625" s="238"/>
      <c r="P625" s="238"/>
      <c r="Q625" s="238"/>
      <c r="R625" s="238"/>
      <c r="S625" s="238"/>
      <c r="T625" s="239"/>
      <c r="AT625" s="240" t="s">
        <v>142</v>
      </c>
      <c r="AU625" s="240" t="s">
        <v>91</v>
      </c>
      <c r="AV625" s="15" t="s">
        <v>136</v>
      </c>
      <c r="AW625" s="15" t="s">
        <v>36</v>
      </c>
      <c r="AX625" s="15" t="s">
        <v>89</v>
      </c>
      <c r="AY625" s="240" t="s">
        <v>130</v>
      </c>
    </row>
    <row r="626" spans="1:65" s="2" customFormat="1" ht="16.5" customHeight="1">
      <c r="A626" s="34"/>
      <c r="B626" s="35"/>
      <c r="C626" s="188" t="s">
        <v>392</v>
      </c>
      <c r="D626" s="188" t="s">
        <v>132</v>
      </c>
      <c r="E626" s="189" t="s">
        <v>792</v>
      </c>
      <c r="F626" s="190" t="s">
        <v>793</v>
      </c>
      <c r="G626" s="191" t="s">
        <v>223</v>
      </c>
      <c r="H626" s="192">
        <v>1.0549999999999999</v>
      </c>
      <c r="I626" s="193"/>
      <c r="J626" s="194">
        <f>ROUND(I626*H626,2)</f>
        <v>0</v>
      </c>
      <c r="K626" s="195"/>
      <c r="L626" s="39"/>
      <c r="M626" s="196" t="s">
        <v>1</v>
      </c>
      <c r="N626" s="197" t="s">
        <v>46</v>
      </c>
      <c r="O626" s="72"/>
      <c r="P626" s="198">
        <f>O626*H626</f>
        <v>0</v>
      </c>
      <c r="Q626" s="198">
        <v>1.09528</v>
      </c>
      <c r="R626" s="198">
        <f>Q626*H626</f>
        <v>1.1555203999999999</v>
      </c>
      <c r="S626" s="198">
        <v>0</v>
      </c>
      <c r="T626" s="199">
        <f>S626*H626</f>
        <v>0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200" t="s">
        <v>136</v>
      </c>
      <c r="AT626" s="200" t="s">
        <v>132</v>
      </c>
      <c r="AU626" s="200" t="s">
        <v>91</v>
      </c>
      <c r="AY626" s="17" t="s">
        <v>130</v>
      </c>
      <c r="BE626" s="201">
        <f>IF(N626="základní",J626,0)</f>
        <v>0</v>
      </c>
      <c r="BF626" s="201">
        <f>IF(N626="snížená",J626,0)</f>
        <v>0</v>
      </c>
      <c r="BG626" s="201">
        <f>IF(N626="zákl. přenesená",J626,0)</f>
        <v>0</v>
      </c>
      <c r="BH626" s="201">
        <f>IF(N626="sníž. přenesená",J626,0)</f>
        <v>0</v>
      </c>
      <c r="BI626" s="201">
        <f>IF(N626="nulová",J626,0)</f>
        <v>0</v>
      </c>
      <c r="BJ626" s="17" t="s">
        <v>89</v>
      </c>
      <c r="BK626" s="201">
        <f>ROUND(I626*H626,2)</f>
        <v>0</v>
      </c>
      <c r="BL626" s="17" t="s">
        <v>136</v>
      </c>
      <c r="BM626" s="200" t="s">
        <v>794</v>
      </c>
    </row>
    <row r="627" spans="1:65" s="2" customFormat="1" ht="29.25">
      <c r="A627" s="34"/>
      <c r="B627" s="35"/>
      <c r="C627" s="36"/>
      <c r="D627" s="202" t="s">
        <v>138</v>
      </c>
      <c r="E627" s="36"/>
      <c r="F627" s="203" t="s">
        <v>795</v>
      </c>
      <c r="G627" s="36"/>
      <c r="H627" s="36"/>
      <c r="I627" s="204"/>
      <c r="J627" s="36"/>
      <c r="K627" s="36"/>
      <c r="L627" s="39"/>
      <c r="M627" s="205"/>
      <c r="N627" s="206"/>
      <c r="O627" s="72"/>
      <c r="P627" s="72"/>
      <c r="Q627" s="72"/>
      <c r="R627" s="72"/>
      <c r="S627" s="72"/>
      <c r="T627" s="73"/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T627" s="17" t="s">
        <v>138</v>
      </c>
      <c r="AU627" s="17" t="s">
        <v>91</v>
      </c>
    </row>
    <row r="628" spans="1:65" s="2" customFormat="1" ht="11.25">
      <c r="A628" s="34"/>
      <c r="B628" s="35"/>
      <c r="C628" s="36"/>
      <c r="D628" s="207" t="s">
        <v>140</v>
      </c>
      <c r="E628" s="36"/>
      <c r="F628" s="208" t="s">
        <v>796</v>
      </c>
      <c r="G628" s="36"/>
      <c r="H628" s="36"/>
      <c r="I628" s="204"/>
      <c r="J628" s="36"/>
      <c r="K628" s="36"/>
      <c r="L628" s="39"/>
      <c r="M628" s="205"/>
      <c r="N628" s="206"/>
      <c r="O628" s="72"/>
      <c r="P628" s="72"/>
      <c r="Q628" s="72"/>
      <c r="R628" s="72"/>
      <c r="S628" s="72"/>
      <c r="T628" s="73"/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T628" s="17" t="s">
        <v>140</v>
      </c>
      <c r="AU628" s="17" t="s">
        <v>91</v>
      </c>
    </row>
    <row r="629" spans="1:65" s="13" customFormat="1" ht="11.25">
      <c r="B629" s="209"/>
      <c r="C629" s="210"/>
      <c r="D629" s="202" t="s">
        <v>142</v>
      </c>
      <c r="E629" s="211" t="s">
        <v>1</v>
      </c>
      <c r="F629" s="212" t="s">
        <v>797</v>
      </c>
      <c r="G629" s="210"/>
      <c r="H629" s="211" t="s">
        <v>1</v>
      </c>
      <c r="I629" s="213"/>
      <c r="J629" s="210"/>
      <c r="K629" s="210"/>
      <c r="L629" s="214"/>
      <c r="M629" s="215"/>
      <c r="N629" s="216"/>
      <c r="O629" s="216"/>
      <c r="P629" s="216"/>
      <c r="Q629" s="216"/>
      <c r="R629" s="216"/>
      <c r="S629" s="216"/>
      <c r="T629" s="217"/>
      <c r="AT629" s="218" t="s">
        <v>142</v>
      </c>
      <c r="AU629" s="218" t="s">
        <v>91</v>
      </c>
      <c r="AV629" s="13" t="s">
        <v>89</v>
      </c>
      <c r="AW629" s="13" t="s">
        <v>36</v>
      </c>
      <c r="AX629" s="13" t="s">
        <v>81</v>
      </c>
      <c r="AY629" s="218" t="s">
        <v>130</v>
      </c>
    </row>
    <row r="630" spans="1:65" s="14" customFormat="1" ht="11.25">
      <c r="B630" s="219"/>
      <c r="C630" s="220"/>
      <c r="D630" s="202" t="s">
        <v>142</v>
      </c>
      <c r="E630" s="221" t="s">
        <v>1</v>
      </c>
      <c r="F630" s="222" t="s">
        <v>798</v>
      </c>
      <c r="G630" s="220"/>
      <c r="H630" s="223">
        <v>0.96299999999999997</v>
      </c>
      <c r="I630" s="224"/>
      <c r="J630" s="220"/>
      <c r="K630" s="220"/>
      <c r="L630" s="225"/>
      <c r="M630" s="226"/>
      <c r="N630" s="227"/>
      <c r="O630" s="227"/>
      <c r="P630" s="227"/>
      <c r="Q630" s="227"/>
      <c r="R630" s="227"/>
      <c r="S630" s="227"/>
      <c r="T630" s="228"/>
      <c r="AT630" s="229" t="s">
        <v>142</v>
      </c>
      <c r="AU630" s="229" t="s">
        <v>91</v>
      </c>
      <c r="AV630" s="14" t="s">
        <v>91</v>
      </c>
      <c r="AW630" s="14" t="s">
        <v>36</v>
      </c>
      <c r="AX630" s="14" t="s">
        <v>81</v>
      </c>
      <c r="AY630" s="229" t="s">
        <v>130</v>
      </c>
    </row>
    <row r="631" spans="1:65" s="13" customFormat="1" ht="11.25">
      <c r="B631" s="209"/>
      <c r="C631" s="210"/>
      <c r="D631" s="202" t="s">
        <v>142</v>
      </c>
      <c r="E631" s="211" t="s">
        <v>1</v>
      </c>
      <c r="F631" s="212" t="s">
        <v>799</v>
      </c>
      <c r="G631" s="210"/>
      <c r="H631" s="211" t="s">
        <v>1</v>
      </c>
      <c r="I631" s="213"/>
      <c r="J631" s="210"/>
      <c r="K631" s="210"/>
      <c r="L631" s="214"/>
      <c r="M631" s="215"/>
      <c r="N631" s="216"/>
      <c r="O631" s="216"/>
      <c r="P631" s="216"/>
      <c r="Q631" s="216"/>
      <c r="R631" s="216"/>
      <c r="S631" s="216"/>
      <c r="T631" s="217"/>
      <c r="AT631" s="218" t="s">
        <v>142</v>
      </c>
      <c r="AU631" s="218" t="s">
        <v>91</v>
      </c>
      <c r="AV631" s="13" t="s">
        <v>89</v>
      </c>
      <c r="AW631" s="13" t="s">
        <v>36</v>
      </c>
      <c r="AX631" s="13" t="s">
        <v>81</v>
      </c>
      <c r="AY631" s="218" t="s">
        <v>130</v>
      </c>
    </row>
    <row r="632" spans="1:65" s="14" customFormat="1" ht="11.25">
      <c r="B632" s="219"/>
      <c r="C632" s="220"/>
      <c r="D632" s="202" t="s">
        <v>142</v>
      </c>
      <c r="E632" s="221" t="s">
        <v>1</v>
      </c>
      <c r="F632" s="222" t="s">
        <v>800</v>
      </c>
      <c r="G632" s="220"/>
      <c r="H632" s="223">
        <v>0.05</v>
      </c>
      <c r="I632" s="224"/>
      <c r="J632" s="220"/>
      <c r="K632" s="220"/>
      <c r="L632" s="225"/>
      <c r="M632" s="226"/>
      <c r="N632" s="227"/>
      <c r="O632" s="227"/>
      <c r="P632" s="227"/>
      <c r="Q632" s="227"/>
      <c r="R632" s="227"/>
      <c r="S632" s="227"/>
      <c r="T632" s="228"/>
      <c r="AT632" s="229" t="s">
        <v>142</v>
      </c>
      <c r="AU632" s="229" t="s">
        <v>91</v>
      </c>
      <c r="AV632" s="14" t="s">
        <v>91</v>
      </c>
      <c r="AW632" s="14" t="s">
        <v>36</v>
      </c>
      <c r="AX632" s="14" t="s">
        <v>81</v>
      </c>
      <c r="AY632" s="229" t="s">
        <v>130</v>
      </c>
    </row>
    <row r="633" spans="1:65" s="13" customFormat="1" ht="11.25">
      <c r="B633" s="209"/>
      <c r="C633" s="210"/>
      <c r="D633" s="202" t="s">
        <v>142</v>
      </c>
      <c r="E633" s="211" t="s">
        <v>1</v>
      </c>
      <c r="F633" s="212" t="s">
        <v>801</v>
      </c>
      <c r="G633" s="210"/>
      <c r="H633" s="211" t="s">
        <v>1</v>
      </c>
      <c r="I633" s="213"/>
      <c r="J633" s="210"/>
      <c r="K633" s="210"/>
      <c r="L633" s="214"/>
      <c r="M633" s="215"/>
      <c r="N633" s="216"/>
      <c r="O633" s="216"/>
      <c r="P633" s="216"/>
      <c r="Q633" s="216"/>
      <c r="R633" s="216"/>
      <c r="S633" s="216"/>
      <c r="T633" s="217"/>
      <c r="AT633" s="218" t="s">
        <v>142</v>
      </c>
      <c r="AU633" s="218" t="s">
        <v>91</v>
      </c>
      <c r="AV633" s="13" t="s">
        <v>89</v>
      </c>
      <c r="AW633" s="13" t="s">
        <v>36</v>
      </c>
      <c r="AX633" s="13" t="s">
        <v>81</v>
      </c>
      <c r="AY633" s="218" t="s">
        <v>130</v>
      </c>
    </row>
    <row r="634" spans="1:65" s="14" customFormat="1" ht="11.25">
      <c r="B634" s="219"/>
      <c r="C634" s="220"/>
      <c r="D634" s="202" t="s">
        <v>142</v>
      </c>
      <c r="E634" s="221" t="s">
        <v>1</v>
      </c>
      <c r="F634" s="222" t="s">
        <v>802</v>
      </c>
      <c r="G634" s="220"/>
      <c r="H634" s="223">
        <v>3.5000000000000003E-2</v>
      </c>
      <c r="I634" s="224"/>
      <c r="J634" s="220"/>
      <c r="K634" s="220"/>
      <c r="L634" s="225"/>
      <c r="M634" s="226"/>
      <c r="N634" s="227"/>
      <c r="O634" s="227"/>
      <c r="P634" s="227"/>
      <c r="Q634" s="227"/>
      <c r="R634" s="227"/>
      <c r="S634" s="227"/>
      <c r="T634" s="228"/>
      <c r="AT634" s="229" t="s">
        <v>142</v>
      </c>
      <c r="AU634" s="229" t="s">
        <v>91</v>
      </c>
      <c r="AV634" s="14" t="s">
        <v>91</v>
      </c>
      <c r="AW634" s="14" t="s">
        <v>36</v>
      </c>
      <c r="AX634" s="14" t="s">
        <v>81</v>
      </c>
      <c r="AY634" s="229" t="s">
        <v>130</v>
      </c>
    </row>
    <row r="635" spans="1:65" s="13" customFormat="1" ht="11.25">
      <c r="B635" s="209"/>
      <c r="C635" s="210"/>
      <c r="D635" s="202" t="s">
        <v>142</v>
      </c>
      <c r="E635" s="211" t="s">
        <v>1</v>
      </c>
      <c r="F635" s="212" t="s">
        <v>803</v>
      </c>
      <c r="G635" s="210"/>
      <c r="H635" s="211" t="s">
        <v>1</v>
      </c>
      <c r="I635" s="213"/>
      <c r="J635" s="210"/>
      <c r="K635" s="210"/>
      <c r="L635" s="214"/>
      <c r="M635" s="215"/>
      <c r="N635" s="216"/>
      <c r="O635" s="216"/>
      <c r="P635" s="216"/>
      <c r="Q635" s="216"/>
      <c r="R635" s="216"/>
      <c r="S635" s="216"/>
      <c r="T635" s="217"/>
      <c r="AT635" s="218" t="s">
        <v>142</v>
      </c>
      <c r="AU635" s="218" t="s">
        <v>91</v>
      </c>
      <c r="AV635" s="13" t="s">
        <v>89</v>
      </c>
      <c r="AW635" s="13" t="s">
        <v>36</v>
      </c>
      <c r="AX635" s="13" t="s">
        <v>81</v>
      </c>
      <c r="AY635" s="218" t="s">
        <v>130</v>
      </c>
    </row>
    <row r="636" spans="1:65" s="14" customFormat="1" ht="11.25">
      <c r="B636" s="219"/>
      <c r="C636" s="220"/>
      <c r="D636" s="202" t="s">
        <v>142</v>
      </c>
      <c r="E636" s="221" t="s">
        <v>1</v>
      </c>
      <c r="F636" s="222" t="s">
        <v>804</v>
      </c>
      <c r="G636" s="220"/>
      <c r="H636" s="223">
        <v>7.0000000000000001E-3</v>
      </c>
      <c r="I636" s="224"/>
      <c r="J636" s="220"/>
      <c r="K636" s="220"/>
      <c r="L636" s="225"/>
      <c r="M636" s="226"/>
      <c r="N636" s="227"/>
      <c r="O636" s="227"/>
      <c r="P636" s="227"/>
      <c r="Q636" s="227"/>
      <c r="R636" s="227"/>
      <c r="S636" s="227"/>
      <c r="T636" s="228"/>
      <c r="AT636" s="229" t="s">
        <v>142</v>
      </c>
      <c r="AU636" s="229" t="s">
        <v>91</v>
      </c>
      <c r="AV636" s="14" t="s">
        <v>91</v>
      </c>
      <c r="AW636" s="14" t="s">
        <v>36</v>
      </c>
      <c r="AX636" s="14" t="s">
        <v>81</v>
      </c>
      <c r="AY636" s="229" t="s">
        <v>130</v>
      </c>
    </row>
    <row r="637" spans="1:65" s="15" customFormat="1" ht="11.25">
      <c r="B637" s="230"/>
      <c r="C637" s="231"/>
      <c r="D637" s="202" t="s">
        <v>142</v>
      </c>
      <c r="E637" s="232" t="s">
        <v>1</v>
      </c>
      <c r="F637" s="233" t="s">
        <v>145</v>
      </c>
      <c r="G637" s="231"/>
      <c r="H637" s="234">
        <v>1.0549999999999997</v>
      </c>
      <c r="I637" s="235"/>
      <c r="J637" s="231"/>
      <c r="K637" s="231"/>
      <c r="L637" s="236"/>
      <c r="M637" s="237"/>
      <c r="N637" s="238"/>
      <c r="O637" s="238"/>
      <c r="P637" s="238"/>
      <c r="Q637" s="238"/>
      <c r="R637" s="238"/>
      <c r="S637" s="238"/>
      <c r="T637" s="239"/>
      <c r="AT637" s="240" t="s">
        <v>142</v>
      </c>
      <c r="AU637" s="240" t="s">
        <v>91</v>
      </c>
      <c r="AV637" s="15" t="s">
        <v>136</v>
      </c>
      <c r="AW637" s="15" t="s">
        <v>36</v>
      </c>
      <c r="AX637" s="15" t="s">
        <v>89</v>
      </c>
      <c r="AY637" s="240" t="s">
        <v>130</v>
      </c>
    </row>
    <row r="638" spans="1:65" s="2" customFormat="1" ht="16.5" customHeight="1">
      <c r="A638" s="34"/>
      <c r="B638" s="35"/>
      <c r="C638" s="188" t="s">
        <v>490</v>
      </c>
      <c r="D638" s="188" t="s">
        <v>132</v>
      </c>
      <c r="E638" s="189" t="s">
        <v>805</v>
      </c>
      <c r="F638" s="190" t="s">
        <v>806</v>
      </c>
      <c r="G638" s="191" t="s">
        <v>223</v>
      </c>
      <c r="H638" s="192">
        <v>2.911</v>
      </c>
      <c r="I638" s="193"/>
      <c r="J638" s="194">
        <f>ROUND(I638*H638,2)</f>
        <v>0</v>
      </c>
      <c r="K638" s="195"/>
      <c r="L638" s="39"/>
      <c r="M638" s="196" t="s">
        <v>1</v>
      </c>
      <c r="N638" s="197" t="s">
        <v>46</v>
      </c>
      <c r="O638" s="72"/>
      <c r="P638" s="198">
        <f>O638*H638</f>
        <v>0</v>
      </c>
      <c r="Q638" s="198">
        <v>1.0556000000000001</v>
      </c>
      <c r="R638" s="198">
        <f>Q638*H638</f>
        <v>3.0728516000000003</v>
      </c>
      <c r="S638" s="198">
        <v>0</v>
      </c>
      <c r="T638" s="199">
        <f>S638*H638</f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200" t="s">
        <v>136</v>
      </c>
      <c r="AT638" s="200" t="s">
        <v>132</v>
      </c>
      <c r="AU638" s="200" t="s">
        <v>91</v>
      </c>
      <c r="AY638" s="17" t="s">
        <v>130</v>
      </c>
      <c r="BE638" s="201">
        <f>IF(N638="základní",J638,0)</f>
        <v>0</v>
      </c>
      <c r="BF638" s="201">
        <f>IF(N638="snížená",J638,0)</f>
        <v>0</v>
      </c>
      <c r="BG638" s="201">
        <f>IF(N638="zákl. přenesená",J638,0)</f>
        <v>0</v>
      </c>
      <c r="BH638" s="201">
        <f>IF(N638="sníž. přenesená",J638,0)</f>
        <v>0</v>
      </c>
      <c r="BI638" s="201">
        <f>IF(N638="nulová",J638,0)</f>
        <v>0</v>
      </c>
      <c r="BJ638" s="17" t="s">
        <v>89</v>
      </c>
      <c r="BK638" s="201">
        <f>ROUND(I638*H638,2)</f>
        <v>0</v>
      </c>
      <c r="BL638" s="17" t="s">
        <v>136</v>
      </c>
      <c r="BM638" s="200" t="s">
        <v>807</v>
      </c>
    </row>
    <row r="639" spans="1:65" s="2" customFormat="1" ht="29.25">
      <c r="A639" s="34"/>
      <c r="B639" s="35"/>
      <c r="C639" s="36"/>
      <c r="D639" s="202" t="s">
        <v>138</v>
      </c>
      <c r="E639" s="36"/>
      <c r="F639" s="203" t="s">
        <v>808</v>
      </c>
      <c r="G639" s="36"/>
      <c r="H639" s="36"/>
      <c r="I639" s="204"/>
      <c r="J639" s="36"/>
      <c r="K639" s="36"/>
      <c r="L639" s="39"/>
      <c r="M639" s="205"/>
      <c r="N639" s="206"/>
      <c r="O639" s="72"/>
      <c r="P639" s="72"/>
      <c r="Q639" s="72"/>
      <c r="R639" s="72"/>
      <c r="S639" s="72"/>
      <c r="T639" s="73"/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T639" s="17" t="s">
        <v>138</v>
      </c>
      <c r="AU639" s="17" t="s">
        <v>91</v>
      </c>
    </row>
    <row r="640" spans="1:65" s="2" customFormat="1" ht="11.25">
      <c r="A640" s="34"/>
      <c r="B640" s="35"/>
      <c r="C640" s="36"/>
      <c r="D640" s="207" t="s">
        <v>140</v>
      </c>
      <c r="E640" s="36"/>
      <c r="F640" s="208" t="s">
        <v>809</v>
      </c>
      <c r="G640" s="36"/>
      <c r="H640" s="36"/>
      <c r="I640" s="204"/>
      <c r="J640" s="36"/>
      <c r="K640" s="36"/>
      <c r="L640" s="39"/>
      <c r="M640" s="205"/>
      <c r="N640" s="206"/>
      <c r="O640" s="72"/>
      <c r="P640" s="72"/>
      <c r="Q640" s="72"/>
      <c r="R640" s="72"/>
      <c r="S640" s="72"/>
      <c r="T640" s="73"/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T640" s="17" t="s">
        <v>140</v>
      </c>
      <c r="AU640" s="17" t="s">
        <v>91</v>
      </c>
    </row>
    <row r="641" spans="1:65" s="13" customFormat="1" ht="11.25">
      <c r="B641" s="209"/>
      <c r="C641" s="210"/>
      <c r="D641" s="202" t="s">
        <v>142</v>
      </c>
      <c r="E641" s="211" t="s">
        <v>1</v>
      </c>
      <c r="F641" s="212" t="s">
        <v>810</v>
      </c>
      <c r="G641" s="210"/>
      <c r="H641" s="211" t="s">
        <v>1</v>
      </c>
      <c r="I641" s="213"/>
      <c r="J641" s="210"/>
      <c r="K641" s="210"/>
      <c r="L641" s="214"/>
      <c r="M641" s="215"/>
      <c r="N641" s="216"/>
      <c r="O641" s="216"/>
      <c r="P641" s="216"/>
      <c r="Q641" s="216"/>
      <c r="R641" s="216"/>
      <c r="S641" s="216"/>
      <c r="T641" s="217"/>
      <c r="AT641" s="218" t="s">
        <v>142</v>
      </c>
      <c r="AU641" s="218" t="s">
        <v>91</v>
      </c>
      <c r="AV641" s="13" t="s">
        <v>89</v>
      </c>
      <c r="AW641" s="13" t="s">
        <v>36</v>
      </c>
      <c r="AX641" s="13" t="s">
        <v>81</v>
      </c>
      <c r="AY641" s="218" t="s">
        <v>130</v>
      </c>
    </row>
    <row r="642" spans="1:65" s="14" customFormat="1" ht="11.25">
      <c r="B642" s="219"/>
      <c r="C642" s="220"/>
      <c r="D642" s="202" t="s">
        <v>142</v>
      </c>
      <c r="E642" s="221" t="s">
        <v>1</v>
      </c>
      <c r="F642" s="222" t="s">
        <v>811</v>
      </c>
      <c r="G642" s="220"/>
      <c r="H642" s="223">
        <v>2.911</v>
      </c>
      <c r="I642" s="224"/>
      <c r="J642" s="220"/>
      <c r="K642" s="220"/>
      <c r="L642" s="225"/>
      <c r="M642" s="226"/>
      <c r="N642" s="227"/>
      <c r="O642" s="227"/>
      <c r="P642" s="227"/>
      <c r="Q642" s="227"/>
      <c r="R642" s="227"/>
      <c r="S642" s="227"/>
      <c r="T642" s="228"/>
      <c r="AT642" s="229" t="s">
        <v>142</v>
      </c>
      <c r="AU642" s="229" t="s">
        <v>91</v>
      </c>
      <c r="AV642" s="14" t="s">
        <v>91</v>
      </c>
      <c r="AW642" s="14" t="s">
        <v>36</v>
      </c>
      <c r="AX642" s="14" t="s">
        <v>81</v>
      </c>
      <c r="AY642" s="229" t="s">
        <v>130</v>
      </c>
    </row>
    <row r="643" spans="1:65" s="15" customFormat="1" ht="11.25">
      <c r="B643" s="230"/>
      <c r="C643" s="231"/>
      <c r="D643" s="202" t="s">
        <v>142</v>
      </c>
      <c r="E643" s="232" t="s">
        <v>1</v>
      </c>
      <c r="F643" s="233" t="s">
        <v>145</v>
      </c>
      <c r="G643" s="231"/>
      <c r="H643" s="234">
        <v>2.911</v>
      </c>
      <c r="I643" s="235"/>
      <c r="J643" s="231"/>
      <c r="K643" s="231"/>
      <c r="L643" s="236"/>
      <c r="M643" s="237"/>
      <c r="N643" s="238"/>
      <c r="O643" s="238"/>
      <c r="P643" s="238"/>
      <c r="Q643" s="238"/>
      <c r="R643" s="238"/>
      <c r="S643" s="238"/>
      <c r="T643" s="239"/>
      <c r="AT643" s="240" t="s">
        <v>142</v>
      </c>
      <c r="AU643" s="240" t="s">
        <v>91</v>
      </c>
      <c r="AV643" s="15" t="s">
        <v>136</v>
      </c>
      <c r="AW643" s="15" t="s">
        <v>36</v>
      </c>
      <c r="AX643" s="15" t="s">
        <v>89</v>
      </c>
      <c r="AY643" s="240" t="s">
        <v>130</v>
      </c>
    </row>
    <row r="644" spans="1:65" s="2" customFormat="1" ht="16.5" customHeight="1">
      <c r="A644" s="34"/>
      <c r="B644" s="35"/>
      <c r="C644" s="188" t="s">
        <v>398</v>
      </c>
      <c r="D644" s="188" t="s">
        <v>132</v>
      </c>
      <c r="E644" s="189" t="s">
        <v>812</v>
      </c>
      <c r="F644" s="190" t="s">
        <v>813</v>
      </c>
      <c r="G644" s="191" t="s">
        <v>223</v>
      </c>
      <c r="H644" s="192">
        <v>0.42499999999999999</v>
      </c>
      <c r="I644" s="193"/>
      <c r="J644" s="194">
        <f>ROUND(I644*H644,2)</f>
        <v>0</v>
      </c>
      <c r="K644" s="195"/>
      <c r="L644" s="39"/>
      <c r="M644" s="196" t="s">
        <v>1</v>
      </c>
      <c r="N644" s="197" t="s">
        <v>46</v>
      </c>
      <c r="O644" s="72"/>
      <c r="P644" s="198">
        <f>O644*H644</f>
        <v>0</v>
      </c>
      <c r="Q644" s="198">
        <v>1.03955</v>
      </c>
      <c r="R644" s="198">
        <f>Q644*H644</f>
        <v>0.44180874999999997</v>
      </c>
      <c r="S644" s="198">
        <v>0</v>
      </c>
      <c r="T644" s="199">
        <f>S644*H644</f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200" t="s">
        <v>136</v>
      </c>
      <c r="AT644" s="200" t="s">
        <v>132</v>
      </c>
      <c r="AU644" s="200" t="s">
        <v>91</v>
      </c>
      <c r="AY644" s="17" t="s">
        <v>130</v>
      </c>
      <c r="BE644" s="201">
        <f>IF(N644="základní",J644,0)</f>
        <v>0</v>
      </c>
      <c r="BF644" s="201">
        <f>IF(N644="snížená",J644,0)</f>
        <v>0</v>
      </c>
      <c r="BG644" s="201">
        <f>IF(N644="zákl. přenesená",J644,0)</f>
        <v>0</v>
      </c>
      <c r="BH644" s="201">
        <f>IF(N644="sníž. přenesená",J644,0)</f>
        <v>0</v>
      </c>
      <c r="BI644" s="201">
        <f>IF(N644="nulová",J644,0)</f>
        <v>0</v>
      </c>
      <c r="BJ644" s="17" t="s">
        <v>89</v>
      </c>
      <c r="BK644" s="201">
        <f>ROUND(I644*H644,2)</f>
        <v>0</v>
      </c>
      <c r="BL644" s="17" t="s">
        <v>136</v>
      </c>
      <c r="BM644" s="200" t="s">
        <v>814</v>
      </c>
    </row>
    <row r="645" spans="1:65" s="2" customFormat="1" ht="29.25">
      <c r="A645" s="34"/>
      <c r="B645" s="35"/>
      <c r="C645" s="36"/>
      <c r="D645" s="202" t="s">
        <v>138</v>
      </c>
      <c r="E645" s="36"/>
      <c r="F645" s="203" t="s">
        <v>815</v>
      </c>
      <c r="G645" s="36"/>
      <c r="H645" s="36"/>
      <c r="I645" s="204"/>
      <c r="J645" s="36"/>
      <c r="K645" s="36"/>
      <c r="L645" s="39"/>
      <c r="M645" s="205"/>
      <c r="N645" s="206"/>
      <c r="O645" s="72"/>
      <c r="P645" s="72"/>
      <c r="Q645" s="72"/>
      <c r="R645" s="72"/>
      <c r="S645" s="72"/>
      <c r="T645" s="73"/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T645" s="17" t="s">
        <v>138</v>
      </c>
      <c r="AU645" s="17" t="s">
        <v>91</v>
      </c>
    </row>
    <row r="646" spans="1:65" s="2" customFormat="1" ht="11.25">
      <c r="A646" s="34"/>
      <c r="B646" s="35"/>
      <c r="C646" s="36"/>
      <c r="D646" s="207" t="s">
        <v>140</v>
      </c>
      <c r="E646" s="36"/>
      <c r="F646" s="208" t="s">
        <v>816</v>
      </c>
      <c r="G646" s="36"/>
      <c r="H646" s="36"/>
      <c r="I646" s="204"/>
      <c r="J646" s="36"/>
      <c r="K646" s="36"/>
      <c r="L646" s="39"/>
      <c r="M646" s="205"/>
      <c r="N646" s="206"/>
      <c r="O646" s="72"/>
      <c r="P646" s="72"/>
      <c r="Q646" s="72"/>
      <c r="R646" s="72"/>
      <c r="S646" s="72"/>
      <c r="T646" s="73"/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T646" s="17" t="s">
        <v>140</v>
      </c>
      <c r="AU646" s="17" t="s">
        <v>91</v>
      </c>
    </row>
    <row r="647" spans="1:65" s="13" customFormat="1" ht="11.25">
      <c r="B647" s="209"/>
      <c r="C647" s="210"/>
      <c r="D647" s="202" t="s">
        <v>142</v>
      </c>
      <c r="E647" s="211" t="s">
        <v>1</v>
      </c>
      <c r="F647" s="212" t="s">
        <v>817</v>
      </c>
      <c r="G647" s="210"/>
      <c r="H647" s="211" t="s">
        <v>1</v>
      </c>
      <c r="I647" s="213"/>
      <c r="J647" s="210"/>
      <c r="K647" s="210"/>
      <c r="L647" s="214"/>
      <c r="M647" s="215"/>
      <c r="N647" s="216"/>
      <c r="O647" s="216"/>
      <c r="P647" s="216"/>
      <c r="Q647" s="216"/>
      <c r="R647" s="216"/>
      <c r="S647" s="216"/>
      <c r="T647" s="217"/>
      <c r="AT647" s="218" t="s">
        <v>142</v>
      </c>
      <c r="AU647" s="218" t="s">
        <v>91</v>
      </c>
      <c r="AV647" s="13" t="s">
        <v>89</v>
      </c>
      <c r="AW647" s="13" t="s">
        <v>36</v>
      </c>
      <c r="AX647" s="13" t="s">
        <v>81</v>
      </c>
      <c r="AY647" s="218" t="s">
        <v>130</v>
      </c>
    </row>
    <row r="648" spans="1:65" s="14" customFormat="1" ht="11.25">
      <c r="B648" s="219"/>
      <c r="C648" s="220"/>
      <c r="D648" s="202" t="s">
        <v>142</v>
      </c>
      <c r="E648" s="221" t="s">
        <v>1</v>
      </c>
      <c r="F648" s="222" t="s">
        <v>818</v>
      </c>
      <c r="G648" s="220"/>
      <c r="H648" s="223">
        <v>0.11899999999999999</v>
      </c>
      <c r="I648" s="224"/>
      <c r="J648" s="220"/>
      <c r="K648" s="220"/>
      <c r="L648" s="225"/>
      <c r="M648" s="226"/>
      <c r="N648" s="227"/>
      <c r="O648" s="227"/>
      <c r="P648" s="227"/>
      <c r="Q648" s="227"/>
      <c r="R648" s="227"/>
      <c r="S648" s="227"/>
      <c r="T648" s="228"/>
      <c r="AT648" s="229" t="s">
        <v>142</v>
      </c>
      <c r="AU648" s="229" t="s">
        <v>91</v>
      </c>
      <c r="AV648" s="14" t="s">
        <v>91</v>
      </c>
      <c r="AW648" s="14" t="s">
        <v>36</v>
      </c>
      <c r="AX648" s="14" t="s">
        <v>81</v>
      </c>
      <c r="AY648" s="229" t="s">
        <v>130</v>
      </c>
    </row>
    <row r="649" spans="1:65" s="13" customFormat="1" ht="11.25">
      <c r="B649" s="209"/>
      <c r="C649" s="210"/>
      <c r="D649" s="202" t="s">
        <v>142</v>
      </c>
      <c r="E649" s="211" t="s">
        <v>1</v>
      </c>
      <c r="F649" s="212" t="s">
        <v>819</v>
      </c>
      <c r="G649" s="210"/>
      <c r="H649" s="211" t="s">
        <v>1</v>
      </c>
      <c r="I649" s="213"/>
      <c r="J649" s="210"/>
      <c r="K649" s="210"/>
      <c r="L649" s="214"/>
      <c r="M649" s="215"/>
      <c r="N649" s="216"/>
      <c r="O649" s="216"/>
      <c r="P649" s="216"/>
      <c r="Q649" s="216"/>
      <c r="R649" s="216"/>
      <c r="S649" s="216"/>
      <c r="T649" s="217"/>
      <c r="AT649" s="218" t="s">
        <v>142</v>
      </c>
      <c r="AU649" s="218" t="s">
        <v>91</v>
      </c>
      <c r="AV649" s="13" t="s">
        <v>89</v>
      </c>
      <c r="AW649" s="13" t="s">
        <v>36</v>
      </c>
      <c r="AX649" s="13" t="s">
        <v>81</v>
      </c>
      <c r="AY649" s="218" t="s">
        <v>130</v>
      </c>
    </row>
    <row r="650" spans="1:65" s="14" customFormat="1" ht="11.25">
      <c r="B650" s="219"/>
      <c r="C650" s="220"/>
      <c r="D650" s="202" t="s">
        <v>142</v>
      </c>
      <c r="E650" s="221" t="s">
        <v>1</v>
      </c>
      <c r="F650" s="222" t="s">
        <v>820</v>
      </c>
      <c r="G650" s="220"/>
      <c r="H650" s="223">
        <v>5.1999999999999998E-2</v>
      </c>
      <c r="I650" s="224"/>
      <c r="J650" s="220"/>
      <c r="K650" s="220"/>
      <c r="L650" s="225"/>
      <c r="M650" s="226"/>
      <c r="N650" s="227"/>
      <c r="O650" s="227"/>
      <c r="P650" s="227"/>
      <c r="Q650" s="227"/>
      <c r="R650" s="227"/>
      <c r="S650" s="227"/>
      <c r="T650" s="228"/>
      <c r="AT650" s="229" t="s">
        <v>142</v>
      </c>
      <c r="AU650" s="229" t="s">
        <v>91</v>
      </c>
      <c r="AV650" s="14" t="s">
        <v>91</v>
      </c>
      <c r="AW650" s="14" t="s">
        <v>36</v>
      </c>
      <c r="AX650" s="14" t="s">
        <v>81</v>
      </c>
      <c r="AY650" s="229" t="s">
        <v>130</v>
      </c>
    </row>
    <row r="651" spans="1:65" s="13" customFormat="1" ht="11.25">
      <c r="B651" s="209"/>
      <c r="C651" s="210"/>
      <c r="D651" s="202" t="s">
        <v>142</v>
      </c>
      <c r="E651" s="211" t="s">
        <v>1</v>
      </c>
      <c r="F651" s="212" t="s">
        <v>821</v>
      </c>
      <c r="G651" s="210"/>
      <c r="H651" s="211" t="s">
        <v>1</v>
      </c>
      <c r="I651" s="213"/>
      <c r="J651" s="210"/>
      <c r="K651" s="210"/>
      <c r="L651" s="214"/>
      <c r="M651" s="215"/>
      <c r="N651" s="216"/>
      <c r="O651" s="216"/>
      <c r="P651" s="216"/>
      <c r="Q651" s="216"/>
      <c r="R651" s="216"/>
      <c r="S651" s="216"/>
      <c r="T651" s="217"/>
      <c r="AT651" s="218" t="s">
        <v>142</v>
      </c>
      <c r="AU651" s="218" t="s">
        <v>91</v>
      </c>
      <c r="AV651" s="13" t="s">
        <v>89</v>
      </c>
      <c r="AW651" s="13" t="s">
        <v>36</v>
      </c>
      <c r="AX651" s="13" t="s">
        <v>81</v>
      </c>
      <c r="AY651" s="218" t="s">
        <v>130</v>
      </c>
    </row>
    <row r="652" spans="1:65" s="14" customFormat="1" ht="11.25">
      <c r="B652" s="219"/>
      <c r="C652" s="220"/>
      <c r="D652" s="202" t="s">
        <v>142</v>
      </c>
      <c r="E652" s="221" t="s">
        <v>1</v>
      </c>
      <c r="F652" s="222" t="s">
        <v>822</v>
      </c>
      <c r="G652" s="220"/>
      <c r="H652" s="223">
        <v>0.254</v>
      </c>
      <c r="I652" s="224"/>
      <c r="J652" s="220"/>
      <c r="K652" s="220"/>
      <c r="L652" s="225"/>
      <c r="M652" s="226"/>
      <c r="N652" s="227"/>
      <c r="O652" s="227"/>
      <c r="P652" s="227"/>
      <c r="Q652" s="227"/>
      <c r="R652" s="227"/>
      <c r="S652" s="227"/>
      <c r="T652" s="228"/>
      <c r="AT652" s="229" t="s">
        <v>142</v>
      </c>
      <c r="AU652" s="229" t="s">
        <v>91</v>
      </c>
      <c r="AV652" s="14" t="s">
        <v>91</v>
      </c>
      <c r="AW652" s="14" t="s">
        <v>36</v>
      </c>
      <c r="AX652" s="14" t="s">
        <v>81</v>
      </c>
      <c r="AY652" s="229" t="s">
        <v>130</v>
      </c>
    </row>
    <row r="653" spans="1:65" s="15" customFormat="1" ht="11.25">
      <c r="B653" s="230"/>
      <c r="C653" s="231"/>
      <c r="D653" s="202" t="s">
        <v>142</v>
      </c>
      <c r="E653" s="232" t="s">
        <v>1</v>
      </c>
      <c r="F653" s="233" t="s">
        <v>145</v>
      </c>
      <c r="G653" s="231"/>
      <c r="H653" s="234">
        <v>0.42499999999999999</v>
      </c>
      <c r="I653" s="235"/>
      <c r="J653" s="231"/>
      <c r="K653" s="231"/>
      <c r="L653" s="236"/>
      <c r="M653" s="237"/>
      <c r="N653" s="238"/>
      <c r="O653" s="238"/>
      <c r="P653" s="238"/>
      <c r="Q653" s="238"/>
      <c r="R653" s="238"/>
      <c r="S653" s="238"/>
      <c r="T653" s="239"/>
      <c r="AT653" s="240" t="s">
        <v>142</v>
      </c>
      <c r="AU653" s="240" t="s">
        <v>91</v>
      </c>
      <c r="AV653" s="15" t="s">
        <v>136</v>
      </c>
      <c r="AW653" s="15" t="s">
        <v>36</v>
      </c>
      <c r="AX653" s="15" t="s">
        <v>89</v>
      </c>
      <c r="AY653" s="240" t="s">
        <v>130</v>
      </c>
    </row>
    <row r="654" spans="1:65" s="2" customFormat="1" ht="16.5" customHeight="1">
      <c r="A654" s="34"/>
      <c r="B654" s="35"/>
      <c r="C654" s="188" t="s">
        <v>823</v>
      </c>
      <c r="D654" s="188" t="s">
        <v>132</v>
      </c>
      <c r="E654" s="189" t="s">
        <v>824</v>
      </c>
      <c r="F654" s="190" t="s">
        <v>825</v>
      </c>
      <c r="G654" s="191" t="s">
        <v>258</v>
      </c>
      <c r="H654" s="192">
        <v>30</v>
      </c>
      <c r="I654" s="193"/>
      <c r="J654" s="194">
        <f>ROUND(I654*H654,2)</f>
        <v>0</v>
      </c>
      <c r="K654" s="195"/>
      <c r="L654" s="39"/>
      <c r="M654" s="196" t="s">
        <v>1</v>
      </c>
      <c r="N654" s="197" t="s">
        <v>46</v>
      </c>
      <c r="O654" s="72"/>
      <c r="P654" s="198">
        <f>O654*H654</f>
        <v>0</v>
      </c>
      <c r="Q654" s="198">
        <v>0.17488999999999999</v>
      </c>
      <c r="R654" s="198">
        <f>Q654*H654</f>
        <v>5.2466999999999997</v>
      </c>
      <c r="S654" s="198">
        <v>0</v>
      </c>
      <c r="T654" s="199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200" t="s">
        <v>136</v>
      </c>
      <c r="AT654" s="200" t="s">
        <v>132</v>
      </c>
      <c r="AU654" s="200" t="s">
        <v>91</v>
      </c>
      <c r="AY654" s="17" t="s">
        <v>130</v>
      </c>
      <c r="BE654" s="201">
        <f>IF(N654="základní",J654,0)</f>
        <v>0</v>
      </c>
      <c r="BF654" s="201">
        <f>IF(N654="snížená",J654,0)</f>
        <v>0</v>
      </c>
      <c r="BG654" s="201">
        <f>IF(N654="zákl. přenesená",J654,0)</f>
        <v>0</v>
      </c>
      <c r="BH654" s="201">
        <f>IF(N654="sníž. přenesená",J654,0)</f>
        <v>0</v>
      </c>
      <c r="BI654" s="201">
        <f>IF(N654="nulová",J654,0)</f>
        <v>0</v>
      </c>
      <c r="BJ654" s="17" t="s">
        <v>89</v>
      </c>
      <c r="BK654" s="201">
        <f>ROUND(I654*H654,2)</f>
        <v>0</v>
      </c>
      <c r="BL654" s="17" t="s">
        <v>136</v>
      </c>
      <c r="BM654" s="200" t="s">
        <v>826</v>
      </c>
    </row>
    <row r="655" spans="1:65" s="2" customFormat="1" ht="19.5">
      <c r="A655" s="34"/>
      <c r="B655" s="35"/>
      <c r="C655" s="36"/>
      <c r="D655" s="202" t="s">
        <v>138</v>
      </c>
      <c r="E655" s="36"/>
      <c r="F655" s="203" t="s">
        <v>827</v>
      </c>
      <c r="G655" s="36"/>
      <c r="H655" s="36"/>
      <c r="I655" s="204"/>
      <c r="J655" s="36"/>
      <c r="K655" s="36"/>
      <c r="L655" s="39"/>
      <c r="M655" s="205"/>
      <c r="N655" s="206"/>
      <c r="O655" s="72"/>
      <c r="P655" s="72"/>
      <c r="Q655" s="72"/>
      <c r="R655" s="72"/>
      <c r="S655" s="72"/>
      <c r="T655" s="73"/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T655" s="17" t="s">
        <v>138</v>
      </c>
      <c r="AU655" s="17" t="s">
        <v>91</v>
      </c>
    </row>
    <row r="656" spans="1:65" s="2" customFormat="1" ht="11.25">
      <c r="A656" s="34"/>
      <c r="B656" s="35"/>
      <c r="C656" s="36"/>
      <c r="D656" s="207" t="s">
        <v>140</v>
      </c>
      <c r="E656" s="36"/>
      <c r="F656" s="208" t="s">
        <v>828</v>
      </c>
      <c r="G656" s="36"/>
      <c r="H656" s="36"/>
      <c r="I656" s="204"/>
      <c r="J656" s="36"/>
      <c r="K656" s="36"/>
      <c r="L656" s="39"/>
      <c r="M656" s="205"/>
      <c r="N656" s="206"/>
      <c r="O656" s="72"/>
      <c r="P656" s="72"/>
      <c r="Q656" s="72"/>
      <c r="R656" s="72"/>
      <c r="S656" s="72"/>
      <c r="T656" s="73"/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T656" s="17" t="s">
        <v>140</v>
      </c>
      <c r="AU656" s="17" t="s">
        <v>91</v>
      </c>
    </row>
    <row r="657" spans="1:65" s="13" customFormat="1" ht="11.25">
      <c r="B657" s="209"/>
      <c r="C657" s="210"/>
      <c r="D657" s="202" t="s">
        <v>142</v>
      </c>
      <c r="E657" s="211" t="s">
        <v>1</v>
      </c>
      <c r="F657" s="212" t="s">
        <v>829</v>
      </c>
      <c r="G657" s="210"/>
      <c r="H657" s="211" t="s">
        <v>1</v>
      </c>
      <c r="I657" s="213"/>
      <c r="J657" s="210"/>
      <c r="K657" s="210"/>
      <c r="L657" s="214"/>
      <c r="M657" s="215"/>
      <c r="N657" s="216"/>
      <c r="O657" s="216"/>
      <c r="P657" s="216"/>
      <c r="Q657" s="216"/>
      <c r="R657" s="216"/>
      <c r="S657" s="216"/>
      <c r="T657" s="217"/>
      <c r="AT657" s="218" t="s">
        <v>142</v>
      </c>
      <c r="AU657" s="218" t="s">
        <v>91</v>
      </c>
      <c r="AV657" s="13" t="s">
        <v>89</v>
      </c>
      <c r="AW657" s="13" t="s">
        <v>36</v>
      </c>
      <c r="AX657" s="13" t="s">
        <v>81</v>
      </c>
      <c r="AY657" s="218" t="s">
        <v>130</v>
      </c>
    </row>
    <row r="658" spans="1:65" s="14" customFormat="1" ht="11.25">
      <c r="B658" s="219"/>
      <c r="C658" s="220"/>
      <c r="D658" s="202" t="s">
        <v>142</v>
      </c>
      <c r="E658" s="221" t="s">
        <v>1</v>
      </c>
      <c r="F658" s="222" t="s">
        <v>169</v>
      </c>
      <c r="G658" s="220"/>
      <c r="H658" s="223">
        <v>10</v>
      </c>
      <c r="I658" s="224"/>
      <c r="J658" s="220"/>
      <c r="K658" s="220"/>
      <c r="L658" s="225"/>
      <c r="M658" s="226"/>
      <c r="N658" s="227"/>
      <c r="O658" s="227"/>
      <c r="P658" s="227"/>
      <c r="Q658" s="227"/>
      <c r="R658" s="227"/>
      <c r="S658" s="227"/>
      <c r="T658" s="228"/>
      <c r="AT658" s="229" t="s">
        <v>142</v>
      </c>
      <c r="AU658" s="229" t="s">
        <v>91</v>
      </c>
      <c r="AV658" s="14" t="s">
        <v>91</v>
      </c>
      <c r="AW658" s="14" t="s">
        <v>36</v>
      </c>
      <c r="AX658" s="14" t="s">
        <v>81</v>
      </c>
      <c r="AY658" s="229" t="s">
        <v>130</v>
      </c>
    </row>
    <row r="659" spans="1:65" s="13" customFormat="1" ht="11.25">
      <c r="B659" s="209"/>
      <c r="C659" s="210"/>
      <c r="D659" s="202" t="s">
        <v>142</v>
      </c>
      <c r="E659" s="211" t="s">
        <v>1</v>
      </c>
      <c r="F659" s="212" t="s">
        <v>830</v>
      </c>
      <c r="G659" s="210"/>
      <c r="H659" s="211" t="s">
        <v>1</v>
      </c>
      <c r="I659" s="213"/>
      <c r="J659" s="210"/>
      <c r="K659" s="210"/>
      <c r="L659" s="214"/>
      <c r="M659" s="215"/>
      <c r="N659" s="216"/>
      <c r="O659" s="216"/>
      <c r="P659" s="216"/>
      <c r="Q659" s="216"/>
      <c r="R659" s="216"/>
      <c r="S659" s="216"/>
      <c r="T659" s="217"/>
      <c r="AT659" s="218" t="s">
        <v>142</v>
      </c>
      <c r="AU659" s="218" t="s">
        <v>91</v>
      </c>
      <c r="AV659" s="13" t="s">
        <v>89</v>
      </c>
      <c r="AW659" s="13" t="s">
        <v>36</v>
      </c>
      <c r="AX659" s="13" t="s">
        <v>81</v>
      </c>
      <c r="AY659" s="218" t="s">
        <v>130</v>
      </c>
    </row>
    <row r="660" spans="1:65" s="14" customFormat="1" ht="11.25">
      <c r="B660" s="219"/>
      <c r="C660" s="220"/>
      <c r="D660" s="202" t="s">
        <v>142</v>
      </c>
      <c r="E660" s="221" t="s">
        <v>1</v>
      </c>
      <c r="F660" s="222" t="s">
        <v>155</v>
      </c>
      <c r="G660" s="220"/>
      <c r="H660" s="223">
        <v>6</v>
      </c>
      <c r="I660" s="224"/>
      <c r="J660" s="220"/>
      <c r="K660" s="220"/>
      <c r="L660" s="225"/>
      <c r="M660" s="226"/>
      <c r="N660" s="227"/>
      <c r="O660" s="227"/>
      <c r="P660" s="227"/>
      <c r="Q660" s="227"/>
      <c r="R660" s="227"/>
      <c r="S660" s="227"/>
      <c r="T660" s="228"/>
      <c r="AT660" s="229" t="s">
        <v>142</v>
      </c>
      <c r="AU660" s="229" t="s">
        <v>91</v>
      </c>
      <c r="AV660" s="14" t="s">
        <v>91</v>
      </c>
      <c r="AW660" s="14" t="s">
        <v>36</v>
      </c>
      <c r="AX660" s="14" t="s">
        <v>81</v>
      </c>
      <c r="AY660" s="229" t="s">
        <v>130</v>
      </c>
    </row>
    <row r="661" spans="1:65" s="13" customFormat="1" ht="11.25">
      <c r="B661" s="209"/>
      <c r="C661" s="210"/>
      <c r="D661" s="202" t="s">
        <v>142</v>
      </c>
      <c r="E661" s="211" t="s">
        <v>1</v>
      </c>
      <c r="F661" s="212" t="s">
        <v>831</v>
      </c>
      <c r="G661" s="210"/>
      <c r="H661" s="211" t="s">
        <v>1</v>
      </c>
      <c r="I661" s="213"/>
      <c r="J661" s="210"/>
      <c r="K661" s="210"/>
      <c r="L661" s="214"/>
      <c r="M661" s="215"/>
      <c r="N661" s="216"/>
      <c r="O661" s="216"/>
      <c r="P661" s="216"/>
      <c r="Q661" s="216"/>
      <c r="R661" s="216"/>
      <c r="S661" s="216"/>
      <c r="T661" s="217"/>
      <c r="AT661" s="218" t="s">
        <v>142</v>
      </c>
      <c r="AU661" s="218" t="s">
        <v>91</v>
      </c>
      <c r="AV661" s="13" t="s">
        <v>89</v>
      </c>
      <c r="AW661" s="13" t="s">
        <v>36</v>
      </c>
      <c r="AX661" s="13" t="s">
        <v>81</v>
      </c>
      <c r="AY661" s="218" t="s">
        <v>130</v>
      </c>
    </row>
    <row r="662" spans="1:65" s="14" customFormat="1" ht="11.25">
      <c r="B662" s="219"/>
      <c r="C662" s="220"/>
      <c r="D662" s="202" t="s">
        <v>142</v>
      </c>
      <c r="E662" s="221" t="s">
        <v>1</v>
      </c>
      <c r="F662" s="222" t="s">
        <v>91</v>
      </c>
      <c r="G662" s="220"/>
      <c r="H662" s="223">
        <v>2</v>
      </c>
      <c r="I662" s="224"/>
      <c r="J662" s="220"/>
      <c r="K662" s="220"/>
      <c r="L662" s="225"/>
      <c r="M662" s="226"/>
      <c r="N662" s="227"/>
      <c r="O662" s="227"/>
      <c r="P662" s="227"/>
      <c r="Q662" s="227"/>
      <c r="R662" s="227"/>
      <c r="S662" s="227"/>
      <c r="T662" s="228"/>
      <c r="AT662" s="229" t="s">
        <v>142</v>
      </c>
      <c r="AU662" s="229" t="s">
        <v>91</v>
      </c>
      <c r="AV662" s="14" t="s">
        <v>91</v>
      </c>
      <c r="AW662" s="14" t="s">
        <v>36</v>
      </c>
      <c r="AX662" s="14" t="s">
        <v>81</v>
      </c>
      <c r="AY662" s="229" t="s">
        <v>130</v>
      </c>
    </row>
    <row r="663" spans="1:65" s="13" customFormat="1" ht="11.25">
      <c r="B663" s="209"/>
      <c r="C663" s="210"/>
      <c r="D663" s="202" t="s">
        <v>142</v>
      </c>
      <c r="E663" s="211" t="s">
        <v>1</v>
      </c>
      <c r="F663" s="212" t="s">
        <v>832</v>
      </c>
      <c r="G663" s="210"/>
      <c r="H663" s="211" t="s">
        <v>1</v>
      </c>
      <c r="I663" s="213"/>
      <c r="J663" s="210"/>
      <c r="K663" s="210"/>
      <c r="L663" s="214"/>
      <c r="M663" s="215"/>
      <c r="N663" s="216"/>
      <c r="O663" s="216"/>
      <c r="P663" s="216"/>
      <c r="Q663" s="216"/>
      <c r="R663" s="216"/>
      <c r="S663" s="216"/>
      <c r="T663" s="217"/>
      <c r="AT663" s="218" t="s">
        <v>142</v>
      </c>
      <c r="AU663" s="218" t="s">
        <v>91</v>
      </c>
      <c r="AV663" s="13" t="s">
        <v>89</v>
      </c>
      <c r="AW663" s="13" t="s">
        <v>36</v>
      </c>
      <c r="AX663" s="13" t="s">
        <v>81</v>
      </c>
      <c r="AY663" s="218" t="s">
        <v>130</v>
      </c>
    </row>
    <row r="664" spans="1:65" s="14" customFormat="1" ht="11.25">
      <c r="B664" s="219"/>
      <c r="C664" s="220"/>
      <c r="D664" s="202" t="s">
        <v>142</v>
      </c>
      <c r="E664" s="221" t="s">
        <v>1</v>
      </c>
      <c r="F664" s="222" t="s">
        <v>176</v>
      </c>
      <c r="G664" s="220"/>
      <c r="H664" s="223">
        <v>12</v>
      </c>
      <c r="I664" s="224"/>
      <c r="J664" s="220"/>
      <c r="K664" s="220"/>
      <c r="L664" s="225"/>
      <c r="M664" s="226"/>
      <c r="N664" s="227"/>
      <c r="O664" s="227"/>
      <c r="P664" s="227"/>
      <c r="Q664" s="227"/>
      <c r="R664" s="227"/>
      <c r="S664" s="227"/>
      <c r="T664" s="228"/>
      <c r="AT664" s="229" t="s">
        <v>142</v>
      </c>
      <c r="AU664" s="229" t="s">
        <v>91</v>
      </c>
      <c r="AV664" s="14" t="s">
        <v>91</v>
      </c>
      <c r="AW664" s="14" t="s">
        <v>36</v>
      </c>
      <c r="AX664" s="14" t="s">
        <v>81</v>
      </c>
      <c r="AY664" s="229" t="s">
        <v>130</v>
      </c>
    </row>
    <row r="665" spans="1:65" s="15" customFormat="1" ht="11.25">
      <c r="B665" s="230"/>
      <c r="C665" s="231"/>
      <c r="D665" s="202" t="s">
        <v>142</v>
      </c>
      <c r="E665" s="232" t="s">
        <v>1</v>
      </c>
      <c r="F665" s="233" t="s">
        <v>145</v>
      </c>
      <c r="G665" s="231"/>
      <c r="H665" s="234">
        <v>30</v>
      </c>
      <c r="I665" s="235"/>
      <c r="J665" s="231"/>
      <c r="K665" s="231"/>
      <c r="L665" s="236"/>
      <c r="M665" s="237"/>
      <c r="N665" s="238"/>
      <c r="O665" s="238"/>
      <c r="P665" s="238"/>
      <c r="Q665" s="238"/>
      <c r="R665" s="238"/>
      <c r="S665" s="238"/>
      <c r="T665" s="239"/>
      <c r="AT665" s="240" t="s">
        <v>142</v>
      </c>
      <c r="AU665" s="240" t="s">
        <v>91</v>
      </c>
      <c r="AV665" s="15" t="s">
        <v>136</v>
      </c>
      <c r="AW665" s="15" t="s">
        <v>36</v>
      </c>
      <c r="AX665" s="15" t="s">
        <v>89</v>
      </c>
      <c r="AY665" s="240" t="s">
        <v>130</v>
      </c>
    </row>
    <row r="666" spans="1:65" s="2" customFormat="1" ht="16.5" customHeight="1">
      <c r="A666" s="34"/>
      <c r="B666" s="35"/>
      <c r="C666" s="241" t="s">
        <v>405</v>
      </c>
      <c r="D666" s="241" t="s">
        <v>160</v>
      </c>
      <c r="E666" s="242" t="s">
        <v>833</v>
      </c>
      <c r="F666" s="243" t="s">
        <v>834</v>
      </c>
      <c r="G666" s="244" t="s">
        <v>258</v>
      </c>
      <c r="H666" s="245">
        <v>10</v>
      </c>
      <c r="I666" s="246"/>
      <c r="J666" s="247">
        <f>ROUND(I666*H666,2)</f>
        <v>0</v>
      </c>
      <c r="K666" s="248"/>
      <c r="L666" s="249"/>
      <c r="M666" s="250" t="s">
        <v>1</v>
      </c>
      <c r="N666" s="251" t="s">
        <v>46</v>
      </c>
      <c r="O666" s="72"/>
      <c r="P666" s="198">
        <f>O666*H666</f>
        <v>0</v>
      </c>
      <c r="Q666" s="198">
        <v>3.5000000000000001E-3</v>
      </c>
      <c r="R666" s="198">
        <f>Q666*H666</f>
        <v>3.5000000000000003E-2</v>
      </c>
      <c r="S666" s="198">
        <v>0</v>
      </c>
      <c r="T666" s="199">
        <f>S666*H666</f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200" t="s">
        <v>163</v>
      </c>
      <c r="AT666" s="200" t="s">
        <v>160</v>
      </c>
      <c r="AU666" s="200" t="s">
        <v>91</v>
      </c>
      <c r="AY666" s="17" t="s">
        <v>130</v>
      </c>
      <c r="BE666" s="201">
        <f>IF(N666="základní",J666,0)</f>
        <v>0</v>
      </c>
      <c r="BF666" s="201">
        <f>IF(N666="snížená",J666,0)</f>
        <v>0</v>
      </c>
      <c r="BG666" s="201">
        <f>IF(N666="zákl. přenesená",J666,0)</f>
        <v>0</v>
      </c>
      <c r="BH666" s="201">
        <f>IF(N666="sníž. přenesená",J666,0)</f>
        <v>0</v>
      </c>
      <c r="BI666" s="201">
        <f>IF(N666="nulová",J666,0)</f>
        <v>0</v>
      </c>
      <c r="BJ666" s="17" t="s">
        <v>89</v>
      </c>
      <c r="BK666" s="201">
        <f>ROUND(I666*H666,2)</f>
        <v>0</v>
      </c>
      <c r="BL666" s="17" t="s">
        <v>136</v>
      </c>
      <c r="BM666" s="200" t="s">
        <v>835</v>
      </c>
    </row>
    <row r="667" spans="1:65" s="2" customFormat="1" ht="11.25">
      <c r="A667" s="34"/>
      <c r="B667" s="35"/>
      <c r="C667" s="36"/>
      <c r="D667" s="202" t="s">
        <v>138</v>
      </c>
      <c r="E667" s="36"/>
      <c r="F667" s="203" t="s">
        <v>834</v>
      </c>
      <c r="G667" s="36"/>
      <c r="H667" s="36"/>
      <c r="I667" s="204"/>
      <c r="J667" s="36"/>
      <c r="K667" s="36"/>
      <c r="L667" s="39"/>
      <c r="M667" s="205"/>
      <c r="N667" s="206"/>
      <c r="O667" s="72"/>
      <c r="P667" s="72"/>
      <c r="Q667" s="72"/>
      <c r="R667" s="72"/>
      <c r="S667" s="72"/>
      <c r="T667" s="73"/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T667" s="17" t="s">
        <v>138</v>
      </c>
      <c r="AU667" s="17" t="s">
        <v>91</v>
      </c>
    </row>
    <row r="668" spans="1:65" s="14" customFormat="1" ht="11.25">
      <c r="B668" s="219"/>
      <c r="C668" s="220"/>
      <c r="D668" s="202" t="s">
        <v>142</v>
      </c>
      <c r="E668" s="221" t="s">
        <v>1</v>
      </c>
      <c r="F668" s="222" t="s">
        <v>169</v>
      </c>
      <c r="G668" s="220"/>
      <c r="H668" s="223">
        <v>10</v>
      </c>
      <c r="I668" s="224"/>
      <c r="J668" s="220"/>
      <c r="K668" s="220"/>
      <c r="L668" s="225"/>
      <c r="M668" s="226"/>
      <c r="N668" s="227"/>
      <c r="O668" s="227"/>
      <c r="P668" s="227"/>
      <c r="Q668" s="227"/>
      <c r="R668" s="227"/>
      <c r="S668" s="227"/>
      <c r="T668" s="228"/>
      <c r="AT668" s="229" t="s">
        <v>142</v>
      </c>
      <c r="AU668" s="229" t="s">
        <v>91</v>
      </c>
      <c r="AV668" s="14" t="s">
        <v>91</v>
      </c>
      <c r="AW668" s="14" t="s">
        <v>36</v>
      </c>
      <c r="AX668" s="14" t="s">
        <v>81</v>
      </c>
      <c r="AY668" s="229" t="s">
        <v>130</v>
      </c>
    </row>
    <row r="669" spans="1:65" s="15" customFormat="1" ht="11.25">
      <c r="B669" s="230"/>
      <c r="C669" s="231"/>
      <c r="D669" s="202" t="s">
        <v>142</v>
      </c>
      <c r="E669" s="232" t="s">
        <v>1</v>
      </c>
      <c r="F669" s="233" t="s">
        <v>145</v>
      </c>
      <c r="G669" s="231"/>
      <c r="H669" s="234">
        <v>10</v>
      </c>
      <c r="I669" s="235"/>
      <c r="J669" s="231"/>
      <c r="K669" s="231"/>
      <c r="L669" s="236"/>
      <c r="M669" s="237"/>
      <c r="N669" s="238"/>
      <c r="O669" s="238"/>
      <c r="P669" s="238"/>
      <c r="Q669" s="238"/>
      <c r="R669" s="238"/>
      <c r="S669" s="238"/>
      <c r="T669" s="239"/>
      <c r="AT669" s="240" t="s">
        <v>142</v>
      </c>
      <c r="AU669" s="240" t="s">
        <v>91</v>
      </c>
      <c r="AV669" s="15" t="s">
        <v>136</v>
      </c>
      <c r="AW669" s="15" t="s">
        <v>36</v>
      </c>
      <c r="AX669" s="15" t="s">
        <v>89</v>
      </c>
      <c r="AY669" s="240" t="s">
        <v>130</v>
      </c>
    </row>
    <row r="670" spans="1:65" s="2" customFormat="1" ht="16.5" customHeight="1">
      <c r="A670" s="34"/>
      <c r="B670" s="35"/>
      <c r="C670" s="241" t="s">
        <v>836</v>
      </c>
      <c r="D670" s="241" t="s">
        <v>160</v>
      </c>
      <c r="E670" s="242" t="s">
        <v>837</v>
      </c>
      <c r="F670" s="243" t="s">
        <v>838</v>
      </c>
      <c r="G670" s="244" t="s">
        <v>258</v>
      </c>
      <c r="H670" s="245">
        <v>6</v>
      </c>
      <c r="I670" s="246"/>
      <c r="J670" s="247">
        <f>ROUND(I670*H670,2)</f>
        <v>0</v>
      </c>
      <c r="K670" s="248"/>
      <c r="L670" s="249"/>
      <c r="M670" s="250" t="s">
        <v>1</v>
      </c>
      <c r="N670" s="251" t="s">
        <v>46</v>
      </c>
      <c r="O670" s="72"/>
      <c r="P670" s="198">
        <f>O670*H670</f>
        <v>0</v>
      </c>
      <c r="Q670" s="198">
        <v>4.3E-3</v>
      </c>
      <c r="R670" s="198">
        <f>Q670*H670</f>
        <v>2.58E-2</v>
      </c>
      <c r="S670" s="198">
        <v>0</v>
      </c>
      <c r="T670" s="199">
        <f>S670*H670</f>
        <v>0</v>
      </c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R670" s="200" t="s">
        <v>163</v>
      </c>
      <c r="AT670" s="200" t="s">
        <v>160</v>
      </c>
      <c r="AU670" s="200" t="s">
        <v>91</v>
      </c>
      <c r="AY670" s="17" t="s">
        <v>130</v>
      </c>
      <c r="BE670" s="201">
        <f>IF(N670="základní",J670,0)</f>
        <v>0</v>
      </c>
      <c r="BF670" s="201">
        <f>IF(N670="snížená",J670,0)</f>
        <v>0</v>
      </c>
      <c r="BG670" s="201">
        <f>IF(N670="zákl. přenesená",J670,0)</f>
        <v>0</v>
      </c>
      <c r="BH670" s="201">
        <f>IF(N670="sníž. přenesená",J670,0)</f>
        <v>0</v>
      </c>
      <c r="BI670" s="201">
        <f>IF(N670="nulová",J670,0)</f>
        <v>0</v>
      </c>
      <c r="BJ670" s="17" t="s">
        <v>89</v>
      </c>
      <c r="BK670" s="201">
        <f>ROUND(I670*H670,2)</f>
        <v>0</v>
      </c>
      <c r="BL670" s="17" t="s">
        <v>136</v>
      </c>
      <c r="BM670" s="200" t="s">
        <v>839</v>
      </c>
    </row>
    <row r="671" spans="1:65" s="2" customFormat="1" ht="11.25">
      <c r="A671" s="34"/>
      <c r="B671" s="35"/>
      <c r="C671" s="36"/>
      <c r="D671" s="202" t="s">
        <v>138</v>
      </c>
      <c r="E671" s="36"/>
      <c r="F671" s="203" t="s">
        <v>838</v>
      </c>
      <c r="G671" s="36"/>
      <c r="H671" s="36"/>
      <c r="I671" s="204"/>
      <c r="J671" s="36"/>
      <c r="K671" s="36"/>
      <c r="L671" s="39"/>
      <c r="M671" s="205"/>
      <c r="N671" s="206"/>
      <c r="O671" s="72"/>
      <c r="P671" s="72"/>
      <c r="Q671" s="72"/>
      <c r="R671" s="72"/>
      <c r="S671" s="72"/>
      <c r="T671" s="73"/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T671" s="17" t="s">
        <v>138</v>
      </c>
      <c r="AU671" s="17" t="s">
        <v>91</v>
      </c>
    </row>
    <row r="672" spans="1:65" s="14" customFormat="1" ht="11.25">
      <c r="B672" s="219"/>
      <c r="C672" s="220"/>
      <c r="D672" s="202" t="s">
        <v>142</v>
      </c>
      <c r="E672" s="221" t="s">
        <v>1</v>
      </c>
      <c r="F672" s="222" t="s">
        <v>155</v>
      </c>
      <c r="G672" s="220"/>
      <c r="H672" s="223">
        <v>6</v>
      </c>
      <c r="I672" s="224"/>
      <c r="J672" s="220"/>
      <c r="K672" s="220"/>
      <c r="L672" s="225"/>
      <c r="M672" s="226"/>
      <c r="N672" s="227"/>
      <c r="O672" s="227"/>
      <c r="P672" s="227"/>
      <c r="Q672" s="227"/>
      <c r="R672" s="227"/>
      <c r="S672" s="227"/>
      <c r="T672" s="228"/>
      <c r="AT672" s="229" t="s">
        <v>142</v>
      </c>
      <c r="AU672" s="229" t="s">
        <v>91</v>
      </c>
      <c r="AV672" s="14" t="s">
        <v>91</v>
      </c>
      <c r="AW672" s="14" t="s">
        <v>36</v>
      </c>
      <c r="AX672" s="14" t="s">
        <v>81</v>
      </c>
      <c r="AY672" s="229" t="s">
        <v>130</v>
      </c>
    </row>
    <row r="673" spans="1:65" s="15" customFormat="1" ht="11.25">
      <c r="B673" s="230"/>
      <c r="C673" s="231"/>
      <c r="D673" s="202" t="s">
        <v>142</v>
      </c>
      <c r="E673" s="232" t="s">
        <v>1</v>
      </c>
      <c r="F673" s="233" t="s">
        <v>145</v>
      </c>
      <c r="G673" s="231"/>
      <c r="H673" s="234">
        <v>6</v>
      </c>
      <c r="I673" s="235"/>
      <c r="J673" s="231"/>
      <c r="K673" s="231"/>
      <c r="L673" s="236"/>
      <c r="M673" s="237"/>
      <c r="N673" s="238"/>
      <c r="O673" s="238"/>
      <c r="P673" s="238"/>
      <c r="Q673" s="238"/>
      <c r="R673" s="238"/>
      <c r="S673" s="238"/>
      <c r="T673" s="239"/>
      <c r="AT673" s="240" t="s">
        <v>142</v>
      </c>
      <c r="AU673" s="240" t="s">
        <v>91</v>
      </c>
      <c r="AV673" s="15" t="s">
        <v>136</v>
      </c>
      <c r="AW673" s="15" t="s">
        <v>36</v>
      </c>
      <c r="AX673" s="15" t="s">
        <v>89</v>
      </c>
      <c r="AY673" s="240" t="s">
        <v>130</v>
      </c>
    </row>
    <row r="674" spans="1:65" s="2" customFormat="1" ht="16.5" customHeight="1">
      <c r="A674" s="34"/>
      <c r="B674" s="35"/>
      <c r="C674" s="241" t="s">
        <v>602</v>
      </c>
      <c r="D674" s="241" t="s">
        <v>160</v>
      </c>
      <c r="E674" s="242" t="s">
        <v>840</v>
      </c>
      <c r="F674" s="243" t="s">
        <v>841</v>
      </c>
      <c r="G674" s="244" t="s">
        <v>258</v>
      </c>
      <c r="H674" s="245">
        <v>2</v>
      </c>
      <c r="I674" s="246"/>
      <c r="J674" s="247">
        <f>ROUND(I674*H674,2)</f>
        <v>0</v>
      </c>
      <c r="K674" s="248"/>
      <c r="L674" s="249"/>
      <c r="M674" s="250" t="s">
        <v>1</v>
      </c>
      <c r="N674" s="251" t="s">
        <v>46</v>
      </c>
      <c r="O674" s="72"/>
      <c r="P674" s="198">
        <f>O674*H674</f>
        <v>0</v>
      </c>
      <c r="Q674" s="198">
        <v>0</v>
      </c>
      <c r="R674" s="198">
        <f>Q674*H674</f>
        <v>0</v>
      </c>
      <c r="S674" s="198">
        <v>0</v>
      </c>
      <c r="T674" s="199">
        <f>S674*H674</f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200" t="s">
        <v>163</v>
      </c>
      <c r="AT674" s="200" t="s">
        <v>160</v>
      </c>
      <c r="AU674" s="200" t="s">
        <v>91</v>
      </c>
      <c r="AY674" s="17" t="s">
        <v>130</v>
      </c>
      <c r="BE674" s="201">
        <f>IF(N674="základní",J674,0)</f>
        <v>0</v>
      </c>
      <c r="BF674" s="201">
        <f>IF(N674="snížená",J674,0)</f>
        <v>0</v>
      </c>
      <c r="BG674" s="201">
        <f>IF(N674="zákl. přenesená",J674,0)</f>
        <v>0</v>
      </c>
      <c r="BH674" s="201">
        <f>IF(N674="sníž. přenesená",J674,0)</f>
        <v>0</v>
      </c>
      <c r="BI674" s="201">
        <f>IF(N674="nulová",J674,0)</f>
        <v>0</v>
      </c>
      <c r="BJ674" s="17" t="s">
        <v>89</v>
      </c>
      <c r="BK674" s="201">
        <f>ROUND(I674*H674,2)</f>
        <v>0</v>
      </c>
      <c r="BL674" s="17" t="s">
        <v>136</v>
      </c>
      <c r="BM674" s="200" t="s">
        <v>842</v>
      </c>
    </row>
    <row r="675" spans="1:65" s="2" customFormat="1" ht="11.25">
      <c r="A675" s="34"/>
      <c r="B675" s="35"/>
      <c r="C675" s="36"/>
      <c r="D675" s="202" t="s">
        <v>138</v>
      </c>
      <c r="E675" s="36"/>
      <c r="F675" s="203" t="s">
        <v>841</v>
      </c>
      <c r="G675" s="36"/>
      <c r="H675" s="36"/>
      <c r="I675" s="204"/>
      <c r="J675" s="36"/>
      <c r="K675" s="36"/>
      <c r="L675" s="39"/>
      <c r="M675" s="205"/>
      <c r="N675" s="206"/>
      <c r="O675" s="72"/>
      <c r="P675" s="72"/>
      <c r="Q675" s="72"/>
      <c r="R675" s="72"/>
      <c r="S675" s="72"/>
      <c r="T675" s="73"/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T675" s="17" t="s">
        <v>138</v>
      </c>
      <c r="AU675" s="17" t="s">
        <v>91</v>
      </c>
    </row>
    <row r="676" spans="1:65" s="14" customFormat="1" ht="11.25">
      <c r="B676" s="219"/>
      <c r="C676" s="220"/>
      <c r="D676" s="202" t="s">
        <v>142</v>
      </c>
      <c r="E676" s="221" t="s">
        <v>1</v>
      </c>
      <c r="F676" s="222" t="s">
        <v>91</v>
      </c>
      <c r="G676" s="220"/>
      <c r="H676" s="223">
        <v>2</v>
      </c>
      <c r="I676" s="224"/>
      <c r="J676" s="220"/>
      <c r="K676" s="220"/>
      <c r="L676" s="225"/>
      <c r="M676" s="226"/>
      <c r="N676" s="227"/>
      <c r="O676" s="227"/>
      <c r="P676" s="227"/>
      <c r="Q676" s="227"/>
      <c r="R676" s="227"/>
      <c r="S676" s="227"/>
      <c r="T676" s="228"/>
      <c r="AT676" s="229" t="s">
        <v>142</v>
      </c>
      <c r="AU676" s="229" t="s">
        <v>91</v>
      </c>
      <c r="AV676" s="14" t="s">
        <v>91</v>
      </c>
      <c r="AW676" s="14" t="s">
        <v>36</v>
      </c>
      <c r="AX676" s="14" t="s">
        <v>81</v>
      </c>
      <c r="AY676" s="229" t="s">
        <v>130</v>
      </c>
    </row>
    <row r="677" spans="1:65" s="15" customFormat="1" ht="11.25">
      <c r="B677" s="230"/>
      <c r="C677" s="231"/>
      <c r="D677" s="202" t="s">
        <v>142</v>
      </c>
      <c r="E677" s="232" t="s">
        <v>1</v>
      </c>
      <c r="F677" s="233" t="s">
        <v>145</v>
      </c>
      <c r="G677" s="231"/>
      <c r="H677" s="234">
        <v>2</v>
      </c>
      <c r="I677" s="235"/>
      <c r="J677" s="231"/>
      <c r="K677" s="231"/>
      <c r="L677" s="236"/>
      <c r="M677" s="237"/>
      <c r="N677" s="238"/>
      <c r="O677" s="238"/>
      <c r="P677" s="238"/>
      <c r="Q677" s="238"/>
      <c r="R677" s="238"/>
      <c r="S677" s="238"/>
      <c r="T677" s="239"/>
      <c r="AT677" s="240" t="s">
        <v>142</v>
      </c>
      <c r="AU677" s="240" t="s">
        <v>91</v>
      </c>
      <c r="AV677" s="15" t="s">
        <v>136</v>
      </c>
      <c r="AW677" s="15" t="s">
        <v>36</v>
      </c>
      <c r="AX677" s="15" t="s">
        <v>89</v>
      </c>
      <c r="AY677" s="240" t="s">
        <v>130</v>
      </c>
    </row>
    <row r="678" spans="1:65" s="2" customFormat="1" ht="16.5" customHeight="1">
      <c r="A678" s="34"/>
      <c r="B678" s="35"/>
      <c r="C678" s="241" t="s">
        <v>843</v>
      </c>
      <c r="D678" s="241" t="s">
        <v>160</v>
      </c>
      <c r="E678" s="242" t="s">
        <v>844</v>
      </c>
      <c r="F678" s="243" t="s">
        <v>845</v>
      </c>
      <c r="G678" s="244" t="s">
        <v>258</v>
      </c>
      <c r="H678" s="245">
        <v>12</v>
      </c>
      <c r="I678" s="246"/>
      <c r="J678" s="247">
        <f>ROUND(I678*H678,2)</f>
        <v>0</v>
      </c>
      <c r="K678" s="248"/>
      <c r="L678" s="249"/>
      <c r="M678" s="250" t="s">
        <v>1</v>
      </c>
      <c r="N678" s="251" t="s">
        <v>46</v>
      </c>
      <c r="O678" s="72"/>
      <c r="P678" s="198">
        <f>O678*H678</f>
        <v>0</v>
      </c>
      <c r="Q678" s="198">
        <v>0</v>
      </c>
      <c r="R678" s="198">
        <f>Q678*H678</f>
        <v>0</v>
      </c>
      <c r="S678" s="198">
        <v>0</v>
      </c>
      <c r="T678" s="199">
        <f>S678*H678</f>
        <v>0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200" t="s">
        <v>163</v>
      </c>
      <c r="AT678" s="200" t="s">
        <v>160</v>
      </c>
      <c r="AU678" s="200" t="s">
        <v>91</v>
      </c>
      <c r="AY678" s="17" t="s">
        <v>130</v>
      </c>
      <c r="BE678" s="201">
        <f>IF(N678="základní",J678,0)</f>
        <v>0</v>
      </c>
      <c r="BF678" s="201">
        <f>IF(N678="snížená",J678,0)</f>
        <v>0</v>
      </c>
      <c r="BG678" s="201">
        <f>IF(N678="zákl. přenesená",J678,0)</f>
        <v>0</v>
      </c>
      <c r="BH678" s="201">
        <f>IF(N678="sníž. přenesená",J678,0)</f>
        <v>0</v>
      </c>
      <c r="BI678" s="201">
        <f>IF(N678="nulová",J678,0)</f>
        <v>0</v>
      </c>
      <c r="BJ678" s="17" t="s">
        <v>89</v>
      </c>
      <c r="BK678" s="201">
        <f>ROUND(I678*H678,2)</f>
        <v>0</v>
      </c>
      <c r="BL678" s="17" t="s">
        <v>136</v>
      </c>
      <c r="BM678" s="200" t="s">
        <v>846</v>
      </c>
    </row>
    <row r="679" spans="1:65" s="2" customFormat="1" ht="11.25">
      <c r="A679" s="34"/>
      <c r="B679" s="35"/>
      <c r="C679" s="36"/>
      <c r="D679" s="202" t="s">
        <v>138</v>
      </c>
      <c r="E679" s="36"/>
      <c r="F679" s="203" t="s">
        <v>845</v>
      </c>
      <c r="G679" s="36"/>
      <c r="H679" s="36"/>
      <c r="I679" s="204"/>
      <c r="J679" s="36"/>
      <c r="K679" s="36"/>
      <c r="L679" s="39"/>
      <c r="M679" s="205"/>
      <c r="N679" s="206"/>
      <c r="O679" s="72"/>
      <c r="P679" s="72"/>
      <c r="Q679" s="72"/>
      <c r="R679" s="72"/>
      <c r="S679" s="72"/>
      <c r="T679" s="73"/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T679" s="17" t="s">
        <v>138</v>
      </c>
      <c r="AU679" s="17" t="s">
        <v>91</v>
      </c>
    </row>
    <row r="680" spans="1:65" s="14" customFormat="1" ht="11.25">
      <c r="B680" s="219"/>
      <c r="C680" s="220"/>
      <c r="D680" s="202" t="s">
        <v>142</v>
      </c>
      <c r="E680" s="221" t="s">
        <v>1</v>
      </c>
      <c r="F680" s="222" t="s">
        <v>176</v>
      </c>
      <c r="G680" s="220"/>
      <c r="H680" s="223">
        <v>12</v>
      </c>
      <c r="I680" s="224"/>
      <c r="J680" s="220"/>
      <c r="K680" s="220"/>
      <c r="L680" s="225"/>
      <c r="M680" s="226"/>
      <c r="N680" s="227"/>
      <c r="O680" s="227"/>
      <c r="P680" s="227"/>
      <c r="Q680" s="227"/>
      <c r="R680" s="227"/>
      <c r="S680" s="227"/>
      <c r="T680" s="228"/>
      <c r="AT680" s="229" t="s">
        <v>142</v>
      </c>
      <c r="AU680" s="229" t="s">
        <v>91</v>
      </c>
      <c r="AV680" s="14" t="s">
        <v>91</v>
      </c>
      <c r="AW680" s="14" t="s">
        <v>36</v>
      </c>
      <c r="AX680" s="14" t="s">
        <v>81</v>
      </c>
      <c r="AY680" s="229" t="s">
        <v>130</v>
      </c>
    </row>
    <row r="681" spans="1:65" s="15" customFormat="1" ht="11.25">
      <c r="B681" s="230"/>
      <c r="C681" s="231"/>
      <c r="D681" s="202" t="s">
        <v>142</v>
      </c>
      <c r="E681" s="232" t="s">
        <v>1</v>
      </c>
      <c r="F681" s="233" t="s">
        <v>145</v>
      </c>
      <c r="G681" s="231"/>
      <c r="H681" s="234">
        <v>12</v>
      </c>
      <c r="I681" s="235"/>
      <c r="J681" s="231"/>
      <c r="K681" s="231"/>
      <c r="L681" s="236"/>
      <c r="M681" s="237"/>
      <c r="N681" s="238"/>
      <c r="O681" s="238"/>
      <c r="P681" s="238"/>
      <c r="Q681" s="238"/>
      <c r="R681" s="238"/>
      <c r="S681" s="238"/>
      <c r="T681" s="239"/>
      <c r="AT681" s="240" t="s">
        <v>142</v>
      </c>
      <c r="AU681" s="240" t="s">
        <v>91</v>
      </c>
      <c r="AV681" s="15" t="s">
        <v>136</v>
      </c>
      <c r="AW681" s="15" t="s">
        <v>36</v>
      </c>
      <c r="AX681" s="15" t="s">
        <v>89</v>
      </c>
      <c r="AY681" s="240" t="s">
        <v>130</v>
      </c>
    </row>
    <row r="682" spans="1:65" s="2" customFormat="1" ht="16.5" customHeight="1">
      <c r="A682" s="34"/>
      <c r="B682" s="35"/>
      <c r="C682" s="188" t="s">
        <v>604</v>
      </c>
      <c r="D682" s="188" t="s">
        <v>132</v>
      </c>
      <c r="E682" s="189" t="s">
        <v>847</v>
      </c>
      <c r="F682" s="190" t="s">
        <v>848</v>
      </c>
      <c r="G682" s="191" t="s">
        <v>258</v>
      </c>
      <c r="H682" s="192">
        <v>2</v>
      </c>
      <c r="I682" s="193"/>
      <c r="J682" s="194">
        <f>ROUND(I682*H682,2)</f>
        <v>0</v>
      </c>
      <c r="K682" s="195"/>
      <c r="L682" s="39"/>
      <c r="M682" s="196" t="s">
        <v>1</v>
      </c>
      <c r="N682" s="197" t="s">
        <v>46</v>
      </c>
      <c r="O682" s="72"/>
      <c r="P682" s="198">
        <f>O682*H682</f>
        <v>0</v>
      </c>
      <c r="Q682" s="198">
        <v>0</v>
      </c>
      <c r="R682" s="198">
        <f>Q682*H682</f>
        <v>0</v>
      </c>
      <c r="S682" s="198">
        <v>0</v>
      </c>
      <c r="T682" s="199">
        <f>S682*H682</f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200" t="s">
        <v>136</v>
      </c>
      <c r="AT682" s="200" t="s">
        <v>132</v>
      </c>
      <c r="AU682" s="200" t="s">
        <v>91</v>
      </c>
      <c r="AY682" s="17" t="s">
        <v>130</v>
      </c>
      <c r="BE682" s="201">
        <f>IF(N682="základní",J682,0)</f>
        <v>0</v>
      </c>
      <c r="BF682" s="201">
        <f>IF(N682="snížená",J682,0)</f>
        <v>0</v>
      </c>
      <c r="BG682" s="201">
        <f>IF(N682="zákl. přenesená",J682,0)</f>
        <v>0</v>
      </c>
      <c r="BH682" s="201">
        <f>IF(N682="sníž. přenesená",J682,0)</f>
        <v>0</v>
      </c>
      <c r="BI682" s="201">
        <f>IF(N682="nulová",J682,0)</f>
        <v>0</v>
      </c>
      <c r="BJ682" s="17" t="s">
        <v>89</v>
      </c>
      <c r="BK682" s="201">
        <f>ROUND(I682*H682,2)</f>
        <v>0</v>
      </c>
      <c r="BL682" s="17" t="s">
        <v>136</v>
      </c>
      <c r="BM682" s="200" t="s">
        <v>849</v>
      </c>
    </row>
    <row r="683" spans="1:65" s="2" customFormat="1" ht="11.25">
      <c r="A683" s="34"/>
      <c r="B683" s="35"/>
      <c r="C683" s="36"/>
      <c r="D683" s="202" t="s">
        <v>138</v>
      </c>
      <c r="E683" s="36"/>
      <c r="F683" s="203" t="s">
        <v>850</v>
      </c>
      <c r="G683" s="36"/>
      <c r="H683" s="36"/>
      <c r="I683" s="204"/>
      <c r="J683" s="36"/>
      <c r="K683" s="36"/>
      <c r="L683" s="39"/>
      <c r="M683" s="205"/>
      <c r="N683" s="206"/>
      <c r="O683" s="72"/>
      <c r="P683" s="72"/>
      <c r="Q683" s="72"/>
      <c r="R683" s="72"/>
      <c r="S683" s="72"/>
      <c r="T683" s="73"/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T683" s="17" t="s">
        <v>138</v>
      </c>
      <c r="AU683" s="17" t="s">
        <v>91</v>
      </c>
    </row>
    <row r="684" spans="1:65" s="2" customFormat="1" ht="11.25">
      <c r="A684" s="34"/>
      <c r="B684" s="35"/>
      <c r="C684" s="36"/>
      <c r="D684" s="207" t="s">
        <v>140</v>
      </c>
      <c r="E684" s="36"/>
      <c r="F684" s="208" t="s">
        <v>851</v>
      </c>
      <c r="G684" s="36"/>
      <c r="H684" s="36"/>
      <c r="I684" s="204"/>
      <c r="J684" s="36"/>
      <c r="K684" s="36"/>
      <c r="L684" s="39"/>
      <c r="M684" s="205"/>
      <c r="N684" s="206"/>
      <c r="O684" s="72"/>
      <c r="P684" s="72"/>
      <c r="Q684" s="72"/>
      <c r="R684" s="72"/>
      <c r="S684" s="72"/>
      <c r="T684" s="73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T684" s="17" t="s">
        <v>140</v>
      </c>
      <c r="AU684" s="17" t="s">
        <v>91</v>
      </c>
    </row>
    <row r="685" spans="1:65" s="13" customFormat="1" ht="11.25">
      <c r="B685" s="209"/>
      <c r="C685" s="210"/>
      <c r="D685" s="202" t="s">
        <v>142</v>
      </c>
      <c r="E685" s="211" t="s">
        <v>1</v>
      </c>
      <c r="F685" s="212" t="s">
        <v>852</v>
      </c>
      <c r="G685" s="210"/>
      <c r="H685" s="211" t="s">
        <v>1</v>
      </c>
      <c r="I685" s="213"/>
      <c r="J685" s="210"/>
      <c r="K685" s="210"/>
      <c r="L685" s="214"/>
      <c r="M685" s="215"/>
      <c r="N685" s="216"/>
      <c r="O685" s="216"/>
      <c r="P685" s="216"/>
      <c r="Q685" s="216"/>
      <c r="R685" s="216"/>
      <c r="S685" s="216"/>
      <c r="T685" s="217"/>
      <c r="AT685" s="218" t="s">
        <v>142</v>
      </c>
      <c r="AU685" s="218" t="s">
        <v>91</v>
      </c>
      <c r="AV685" s="13" t="s">
        <v>89</v>
      </c>
      <c r="AW685" s="13" t="s">
        <v>36</v>
      </c>
      <c r="AX685" s="13" t="s">
        <v>81</v>
      </c>
      <c r="AY685" s="218" t="s">
        <v>130</v>
      </c>
    </row>
    <row r="686" spans="1:65" s="14" customFormat="1" ht="11.25">
      <c r="B686" s="219"/>
      <c r="C686" s="220"/>
      <c r="D686" s="202" t="s">
        <v>142</v>
      </c>
      <c r="E686" s="221" t="s">
        <v>1</v>
      </c>
      <c r="F686" s="222" t="s">
        <v>89</v>
      </c>
      <c r="G686" s="220"/>
      <c r="H686" s="223">
        <v>1</v>
      </c>
      <c r="I686" s="224"/>
      <c r="J686" s="220"/>
      <c r="K686" s="220"/>
      <c r="L686" s="225"/>
      <c r="M686" s="226"/>
      <c r="N686" s="227"/>
      <c r="O686" s="227"/>
      <c r="P686" s="227"/>
      <c r="Q686" s="227"/>
      <c r="R686" s="227"/>
      <c r="S686" s="227"/>
      <c r="T686" s="228"/>
      <c r="AT686" s="229" t="s">
        <v>142</v>
      </c>
      <c r="AU686" s="229" t="s">
        <v>91</v>
      </c>
      <c r="AV686" s="14" t="s">
        <v>91</v>
      </c>
      <c r="AW686" s="14" t="s">
        <v>36</v>
      </c>
      <c r="AX686" s="14" t="s">
        <v>81</v>
      </c>
      <c r="AY686" s="229" t="s">
        <v>130</v>
      </c>
    </row>
    <row r="687" spans="1:65" s="13" customFormat="1" ht="11.25">
      <c r="B687" s="209"/>
      <c r="C687" s="210"/>
      <c r="D687" s="202" t="s">
        <v>142</v>
      </c>
      <c r="E687" s="211" t="s">
        <v>1</v>
      </c>
      <c r="F687" s="212" t="s">
        <v>853</v>
      </c>
      <c r="G687" s="210"/>
      <c r="H687" s="211" t="s">
        <v>1</v>
      </c>
      <c r="I687" s="213"/>
      <c r="J687" s="210"/>
      <c r="K687" s="210"/>
      <c r="L687" s="214"/>
      <c r="M687" s="215"/>
      <c r="N687" s="216"/>
      <c r="O687" s="216"/>
      <c r="P687" s="216"/>
      <c r="Q687" s="216"/>
      <c r="R687" s="216"/>
      <c r="S687" s="216"/>
      <c r="T687" s="217"/>
      <c r="AT687" s="218" t="s">
        <v>142</v>
      </c>
      <c r="AU687" s="218" t="s">
        <v>91</v>
      </c>
      <c r="AV687" s="13" t="s">
        <v>89</v>
      </c>
      <c r="AW687" s="13" t="s">
        <v>36</v>
      </c>
      <c r="AX687" s="13" t="s">
        <v>81</v>
      </c>
      <c r="AY687" s="218" t="s">
        <v>130</v>
      </c>
    </row>
    <row r="688" spans="1:65" s="14" customFormat="1" ht="11.25">
      <c r="B688" s="219"/>
      <c r="C688" s="220"/>
      <c r="D688" s="202" t="s">
        <v>142</v>
      </c>
      <c r="E688" s="221" t="s">
        <v>1</v>
      </c>
      <c r="F688" s="222" t="s">
        <v>89</v>
      </c>
      <c r="G688" s="220"/>
      <c r="H688" s="223">
        <v>1</v>
      </c>
      <c r="I688" s="224"/>
      <c r="J688" s="220"/>
      <c r="K688" s="220"/>
      <c r="L688" s="225"/>
      <c r="M688" s="226"/>
      <c r="N688" s="227"/>
      <c r="O688" s="227"/>
      <c r="P688" s="227"/>
      <c r="Q688" s="227"/>
      <c r="R688" s="227"/>
      <c r="S688" s="227"/>
      <c r="T688" s="228"/>
      <c r="AT688" s="229" t="s">
        <v>142</v>
      </c>
      <c r="AU688" s="229" t="s">
        <v>91</v>
      </c>
      <c r="AV688" s="14" t="s">
        <v>91</v>
      </c>
      <c r="AW688" s="14" t="s">
        <v>36</v>
      </c>
      <c r="AX688" s="14" t="s">
        <v>81</v>
      </c>
      <c r="AY688" s="229" t="s">
        <v>130</v>
      </c>
    </row>
    <row r="689" spans="1:65" s="15" customFormat="1" ht="11.25">
      <c r="B689" s="230"/>
      <c r="C689" s="231"/>
      <c r="D689" s="202" t="s">
        <v>142</v>
      </c>
      <c r="E689" s="232" t="s">
        <v>1</v>
      </c>
      <c r="F689" s="233" t="s">
        <v>145</v>
      </c>
      <c r="G689" s="231"/>
      <c r="H689" s="234">
        <v>2</v>
      </c>
      <c r="I689" s="235"/>
      <c r="J689" s="231"/>
      <c r="K689" s="231"/>
      <c r="L689" s="236"/>
      <c r="M689" s="237"/>
      <c r="N689" s="238"/>
      <c r="O689" s="238"/>
      <c r="P689" s="238"/>
      <c r="Q689" s="238"/>
      <c r="R689" s="238"/>
      <c r="S689" s="238"/>
      <c r="T689" s="239"/>
      <c r="AT689" s="240" t="s">
        <v>142</v>
      </c>
      <c r="AU689" s="240" t="s">
        <v>91</v>
      </c>
      <c r="AV689" s="15" t="s">
        <v>136</v>
      </c>
      <c r="AW689" s="15" t="s">
        <v>36</v>
      </c>
      <c r="AX689" s="15" t="s">
        <v>89</v>
      </c>
      <c r="AY689" s="240" t="s">
        <v>130</v>
      </c>
    </row>
    <row r="690" spans="1:65" s="2" customFormat="1" ht="16.5" customHeight="1">
      <c r="A690" s="34"/>
      <c r="B690" s="35"/>
      <c r="C690" s="241" t="s">
        <v>854</v>
      </c>
      <c r="D690" s="241" t="s">
        <v>160</v>
      </c>
      <c r="E690" s="242" t="s">
        <v>855</v>
      </c>
      <c r="F690" s="243" t="s">
        <v>856</v>
      </c>
      <c r="G690" s="244" t="s">
        <v>258</v>
      </c>
      <c r="H690" s="245">
        <v>1</v>
      </c>
      <c r="I690" s="246"/>
      <c r="J690" s="247">
        <f>ROUND(I690*H690,2)</f>
        <v>0</v>
      </c>
      <c r="K690" s="248"/>
      <c r="L690" s="249"/>
      <c r="M690" s="250" t="s">
        <v>1</v>
      </c>
      <c r="N690" s="251" t="s">
        <v>46</v>
      </c>
      <c r="O690" s="72"/>
      <c r="P690" s="198">
        <f>O690*H690</f>
        <v>0</v>
      </c>
      <c r="Q690" s="198">
        <v>7.8799999999999995E-2</v>
      </c>
      <c r="R690" s="198">
        <f>Q690*H690</f>
        <v>7.8799999999999995E-2</v>
      </c>
      <c r="S690" s="198">
        <v>0</v>
      </c>
      <c r="T690" s="199">
        <f>S690*H690</f>
        <v>0</v>
      </c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R690" s="200" t="s">
        <v>163</v>
      </c>
      <c r="AT690" s="200" t="s">
        <v>160</v>
      </c>
      <c r="AU690" s="200" t="s">
        <v>91</v>
      </c>
      <c r="AY690" s="17" t="s">
        <v>130</v>
      </c>
      <c r="BE690" s="201">
        <f>IF(N690="základní",J690,0)</f>
        <v>0</v>
      </c>
      <c r="BF690" s="201">
        <f>IF(N690="snížená",J690,0)</f>
        <v>0</v>
      </c>
      <c r="BG690" s="201">
        <f>IF(N690="zákl. přenesená",J690,0)</f>
        <v>0</v>
      </c>
      <c r="BH690" s="201">
        <f>IF(N690="sníž. přenesená",J690,0)</f>
        <v>0</v>
      </c>
      <c r="BI690" s="201">
        <f>IF(N690="nulová",J690,0)</f>
        <v>0</v>
      </c>
      <c r="BJ690" s="17" t="s">
        <v>89</v>
      </c>
      <c r="BK690" s="201">
        <f>ROUND(I690*H690,2)</f>
        <v>0</v>
      </c>
      <c r="BL690" s="17" t="s">
        <v>136</v>
      </c>
      <c r="BM690" s="200" t="s">
        <v>857</v>
      </c>
    </row>
    <row r="691" spans="1:65" s="2" customFormat="1" ht="11.25">
      <c r="A691" s="34"/>
      <c r="B691" s="35"/>
      <c r="C691" s="36"/>
      <c r="D691" s="202" t="s">
        <v>138</v>
      </c>
      <c r="E691" s="36"/>
      <c r="F691" s="203" t="s">
        <v>856</v>
      </c>
      <c r="G691" s="36"/>
      <c r="H691" s="36"/>
      <c r="I691" s="204"/>
      <c r="J691" s="36"/>
      <c r="K691" s="36"/>
      <c r="L691" s="39"/>
      <c r="M691" s="205"/>
      <c r="N691" s="206"/>
      <c r="O691" s="72"/>
      <c r="P691" s="72"/>
      <c r="Q691" s="72"/>
      <c r="R691" s="72"/>
      <c r="S691" s="72"/>
      <c r="T691" s="73"/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T691" s="17" t="s">
        <v>138</v>
      </c>
      <c r="AU691" s="17" t="s">
        <v>91</v>
      </c>
    </row>
    <row r="692" spans="1:65" s="13" customFormat="1" ht="11.25">
      <c r="B692" s="209"/>
      <c r="C692" s="210"/>
      <c r="D692" s="202" t="s">
        <v>142</v>
      </c>
      <c r="E692" s="211" t="s">
        <v>1</v>
      </c>
      <c r="F692" s="212" t="s">
        <v>858</v>
      </c>
      <c r="G692" s="210"/>
      <c r="H692" s="211" t="s">
        <v>1</v>
      </c>
      <c r="I692" s="213"/>
      <c r="J692" s="210"/>
      <c r="K692" s="210"/>
      <c r="L692" s="214"/>
      <c r="M692" s="215"/>
      <c r="N692" s="216"/>
      <c r="O692" s="216"/>
      <c r="P692" s="216"/>
      <c r="Q692" s="216"/>
      <c r="R692" s="216"/>
      <c r="S692" s="216"/>
      <c r="T692" s="217"/>
      <c r="AT692" s="218" t="s">
        <v>142</v>
      </c>
      <c r="AU692" s="218" t="s">
        <v>91</v>
      </c>
      <c r="AV692" s="13" t="s">
        <v>89</v>
      </c>
      <c r="AW692" s="13" t="s">
        <v>36</v>
      </c>
      <c r="AX692" s="13" t="s">
        <v>81</v>
      </c>
      <c r="AY692" s="218" t="s">
        <v>130</v>
      </c>
    </row>
    <row r="693" spans="1:65" s="14" customFormat="1" ht="11.25">
      <c r="B693" s="219"/>
      <c r="C693" s="220"/>
      <c r="D693" s="202" t="s">
        <v>142</v>
      </c>
      <c r="E693" s="221" t="s">
        <v>1</v>
      </c>
      <c r="F693" s="222" t="s">
        <v>89</v>
      </c>
      <c r="G693" s="220"/>
      <c r="H693" s="223">
        <v>1</v>
      </c>
      <c r="I693" s="224"/>
      <c r="J693" s="220"/>
      <c r="K693" s="220"/>
      <c r="L693" s="225"/>
      <c r="M693" s="226"/>
      <c r="N693" s="227"/>
      <c r="O693" s="227"/>
      <c r="P693" s="227"/>
      <c r="Q693" s="227"/>
      <c r="R693" s="227"/>
      <c r="S693" s="227"/>
      <c r="T693" s="228"/>
      <c r="AT693" s="229" t="s">
        <v>142</v>
      </c>
      <c r="AU693" s="229" t="s">
        <v>91</v>
      </c>
      <c r="AV693" s="14" t="s">
        <v>91</v>
      </c>
      <c r="AW693" s="14" t="s">
        <v>36</v>
      </c>
      <c r="AX693" s="14" t="s">
        <v>81</v>
      </c>
      <c r="AY693" s="229" t="s">
        <v>130</v>
      </c>
    </row>
    <row r="694" spans="1:65" s="15" customFormat="1" ht="11.25">
      <c r="B694" s="230"/>
      <c r="C694" s="231"/>
      <c r="D694" s="202" t="s">
        <v>142</v>
      </c>
      <c r="E694" s="232" t="s">
        <v>1</v>
      </c>
      <c r="F694" s="233" t="s">
        <v>145</v>
      </c>
      <c r="G694" s="231"/>
      <c r="H694" s="234">
        <v>1</v>
      </c>
      <c r="I694" s="235"/>
      <c r="J694" s="231"/>
      <c r="K694" s="231"/>
      <c r="L694" s="236"/>
      <c r="M694" s="237"/>
      <c r="N694" s="238"/>
      <c r="O694" s="238"/>
      <c r="P694" s="238"/>
      <c r="Q694" s="238"/>
      <c r="R694" s="238"/>
      <c r="S694" s="238"/>
      <c r="T694" s="239"/>
      <c r="AT694" s="240" t="s">
        <v>142</v>
      </c>
      <c r="AU694" s="240" t="s">
        <v>91</v>
      </c>
      <c r="AV694" s="15" t="s">
        <v>136</v>
      </c>
      <c r="AW694" s="15" t="s">
        <v>36</v>
      </c>
      <c r="AX694" s="15" t="s">
        <v>89</v>
      </c>
      <c r="AY694" s="240" t="s">
        <v>130</v>
      </c>
    </row>
    <row r="695" spans="1:65" s="2" customFormat="1" ht="16.5" customHeight="1">
      <c r="A695" s="34"/>
      <c r="B695" s="35"/>
      <c r="C695" s="188" t="s">
        <v>607</v>
      </c>
      <c r="D695" s="188" t="s">
        <v>132</v>
      </c>
      <c r="E695" s="189" t="s">
        <v>859</v>
      </c>
      <c r="F695" s="190" t="s">
        <v>860</v>
      </c>
      <c r="G695" s="191" t="s">
        <v>154</v>
      </c>
      <c r="H695" s="192">
        <v>44.5</v>
      </c>
      <c r="I695" s="193"/>
      <c r="J695" s="194">
        <f>ROUND(I695*H695,2)</f>
        <v>0</v>
      </c>
      <c r="K695" s="195"/>
      <c r="L695" s="39"/>
      <c r="M695" s="196" t="s">
        <v>1</v>
      </c>
      <c r="N695" s="197" t="s">
        <v>46</v>
      </c>
      <c r="O695" s="72"/>
      <c r="P695" s="198">
        <f>O695*H695</f>
        <v>0</v>
      </c>
      <c r="Q695" s="198">
        <v>0</v>
      </c>
      <c r="R695" s="198">
        <f>Q695*H695</f>
        <v>0</v>
      </c>
      <c r="S695" s="198">
        <v>0</v>
      </c>
      <c r="T695" s="199">
        <f>S695*H695</f>
        <v>0</v>
      </c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R695" s="200" t="s">
        <v>136</v>
      </c>
      <c r="AT695" s="200" t="s">
        <v>132</v>
      </c>
      <c r="AU695" s="200" t="s">
        <v>91</v>
      </c>
      <c r="AY695" s="17" t="s">
        <v>130</v>
      </c>
      <c r="BE695" s="201">
        <f>IF(N695="základní",J695,0)</f>
        <v>0</v>
      </c>
      <c r="BF695" s="201">
        <f>IF(N695="snížená",J695,0)</f>
        <v>0</v>
      </c>
      <c r="BG695" s="201">
        <f>IF(N695="zákl. přenesená",J695,0)</f>
        <v>0</v>
      </c>
      <c r="BH695" s="201">
        <f>IF(N695="sníž. přenesená",J695,0)</f>
        <v>0</v>
      </c>
      <c r="BI695" s="201">
        <f>IF(N695="nulová",J695,0)</f>
        <v>0</v>
      </c>
      <c r="BJ695" s="17" t="s">
        <v>89</v>
      </c>
      <c r="BK695" s="201">
        <f>ROUND(I695*H695,2)</f>
        <v>0</v>
      </c>
      <c r="BL695" s="17" t="s">
        <v>136</v>
      </c>
      <c r="BM695" s="200" t="s">
        <v>861</v>
      </c>
    </row>
    <row r="696" spans="1:65" s="2" customFormat="1" ht="11.25">
      <c r="A696" s="34"/>
      <c r="B696" s="35"/>
      <c r="C696" s="36"/>
      <c r="D696" s="202" t="s">
        <v>138</v>
      </c>
      <c r="E696" s="36"/>
      <c r="F696" s="203" t="s">
        <v>862</v>
      </c>
      <c r="G696" s="36"/>
      <c r="H696" s="36"/>
      <c r="I696" s="204"/>
      <c r="J696" s="36"/>
      <c r="K696" s="36"/>
      <c r="L696" s="39"/>
      <c r="M696" s="205"/>
      <c r="N696" s="206"/>
      <c r="O696" s="72"/>
      <c r="P696" s="72"/>
      <c r="Q696" s="72"/>
      <c r="R696" s="72"/>
      <c r="S696" s="72"/>
      <c r="T696" s="73"/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T696" s="17" t="s">
        <v>138</v>
      </c>
      <c r="AU696" s="17" t="s">
        <v>91</v>
      </c>
    </row>
    <row r="697" spans="1:65" s="2" customFormat="1" ht="11.25">
      <c r="A697" s="34"/>
      <c r="B697" s="35"/>
      <c r="C697" s="36"/>
      <c r="D697" s="207" t="s">
        <v>140</v>
      </c>
      <c r="E697" s="36"/>
      <c r="F697" s="208" t="s">
        <v>863</v>
      </c>
      <c r="G697" s="36"/>
      <c r="H697" s="36"/>
      <c r="I697" s="204"/>
      <c r="J697" s="36"/>
      <c r="K697" s="36"/>
      <c r="L697" s="39"/>
      <c r="M697" s="205"/>
      <c r="N697" s="206"/>
      <c r="O697" s="72"/>
      <c r="P697" s="72"/>
      <c r="Q697" s="72"/>
      <c r="R697" s="72"/>
      <c r="S697" s="72"/>
      <c r="T697" s="73"/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T697" s="17" t="s">
        <v>140</v>
      </c>
      <c r="AU697" s="17" t="s">
        <v>91</v>
      </c>
    </row>
    <row r="698" spans="1:65" s="13" customFormat="1" ht="11.25">
      <c r="B698" s="209"/>
      <c r="C698" s="210"/>
      <c r="D698" s="202" t="s">
        <v>142</v>
      </c>
      <c r="E698" s="211" t="s">
        <v>1</v>
      </c>
      <c r="F698" s="212" t="s">
        <v>864</v>
      </c>
      <c r="G698" s="210"/>
      <c r="H698" s="211" t="s">
        <v>1</v>
      </c>
      <c r="I698" s="213"/>
      <c r="J698" s="210"/>
      <c r="K698" s="210"/>
      <c r="L698" s="214"/>
      <c r="M698" s="215"/>
      <c r="N698" s="216"/>
      <c r="O698" s="216"/>
      <c r="P698" s="216"/>
      <c r="Q698" s="216"/>
      <c r="R698" s="216"/>
      <c r="S698" s="216"/>
      <c r="T698" s="217"/>
      <c r="AT698" s="218" t="s">
        <v>142</v>
      </c>
      <c r="AU698" s="218" t="s">
        <v>91</v>
      </c>
      <c r="AV698" s="13" t="s">
        <v>89</v>
      </c>
      <c r="AW698" s="13" t="s">
        <v>36</v>
      </c>
      <c r="AX698" s="13" t="s">
        <v>81</v>
      </c>
      <c r="AY698" s="218" t="s">
        <v>130</v>
      </c>
    </row>
    <row r="699" spans="1:65" s="14" customFormat="1" ht="11.25">
      <c r="B699" s="219"/>
      <c r="C699" s="220"/>
      <c r="D699" s="202" t="s">
        <v>142</v>
      </c>
      <c r="E699" s="221" t="s">
        <v>1</v>
      </c>
      <c r="F699" s="222" t="s">
        <v>865</v>
      </c>
      <c r="G699" s="220"/>
      <c r="H699" s="223">
        <v>44.5</v>
      </c>
      <c r="I699" s="224"/>
      <c r="J699" s="220"/>
      <c r="K699" s="220"/>
      <c r="L699" s="225"/>
      <c r="M699" s="226"/>
      <c r="N699" s="227"/>
      <c r="O699" s="227"/>
      <c r="P699" s="227"/>
      <c r="Q699" s="227"/>
      <c r="R699" s="227"/>
      <c r="S699" s="227"/>
      <c r="T699" s="228"/>
      <c r="AT699" s="229" t="s">
        <v>142</v>
      </c>
      <c r="AU699" s="229" t="s">
        <v>91</v>
      </c>
      <c r="AV699" s="14" t="s">
        <v>91</v>
      </c>
      <c r="AW699" s="14" t="s">
        <v>36</v>
      </c>
      <c r="AX699" s="14" t="s">
        <v>81</v>
      </c>
      <c r="AY699" s="229" t="s">
        <v>130</v>
      </c>
    </row>
    <row r="700" spans="1:65" s="15" customFormat="1" ht="11.25">
      <c r="B700" s="230"/>
      <c r="C700" s="231"/>
      <c r="D700" s="202" t="s">
        <v>142</v>
      </c>
      <c r="E700" s="232" t="s">
        <v>1</v>
      </c>
      <c r="F700" s="233" t="s">
        <v>145</v>
      </c>
      <c r="G700" s="231"/>
      <c r="H700" s="234">
        <v>44.5</v>
      </c>
      <c r="I700" s="235"/>
      <c r="J700" s="231"/>
      <c r="K700" s="231"/>
      <c r="L700" s="236"/>
      <c r="M700" s="237"/>
      <c r="N700" s="238"/>
      <c r="O700" s="238"/>
      <c r="P700" s="238"/>
      <c r="Q700" s="238"/>
      <c r="R700" s="238"/>
      <c r="S700" s="238"/>
      <c r="T700" s="239"/>
      <c r="AT700" s="240" t="s">
        <v>142</v>
      </c>
      <c r="AU700" s="240" t="s">
        <v>91</v>
      </c>
      <c r="AV700" s="15" t="s">
        <v>136</v>
      </c>
      <c r="AW700" s="15" t="s">
        <v>36</v>
      </c>
      <c r="AX700" s="15" t="s">
        <v>89</v>
      </c>
      <c r="AY700" s="240" t="s">
        <v>130</v>
      </c>
    </row>
    <row r="701" spans="1:65" s="12" customFormat="1" ht="22.9" customHeight="1">
      <c r="B701" s="172"/>
      <c r="C701" s="173"/>
      <c r="D701" s="174" t="s">
        <v>80</v>
      </c>
      <c r="E701" s="186" t="s">
        <v>136</v>
      </c>
      <c r="F701" s="186" t="s">
        <v>337</v>
      </c>
      <c r="G701" s="173"/>
      <c r="H701" s="173"/>
      <c r="I701" s="176"/>
      <c r="J701" s="187">
        <f>BK701</f>
        <v>0</v>
      </c>
      <c r="K701" s="173"/>
      <c r="L701" s="178"/>
      <c r="M701" s="179"/>
      <c r="N701" s="180"/>
      <c r="O701" s="180"/>
      <c r="P701" s="181">
        <f>SUM(P702:P791)</f>
        <v>0</v>
      </c>
      <c r="Q701" s="180"/>
      <c r="R701" s="181">
        <f>SUM(R702:R791)</f>
        <v>154.49212234999999</v>
      </c>
      <c r="S701" s="180"/>
      <c r="T701" s="182">
        <f>SUM(T702:T791)</f>
        <v>0</v>
      </c>
      <c r="AR701" s="183" t="s">
        <v>89</v>
      </c>
      <c r="AT701" s="184" t="s">
        <v>80</v>
      </c>
      <c r="AU701" s="184" t="s">
        <v>89</v>
      </c>
      <c r="AY701" s="183" t="s">
        <v>130</v>
      </c>
      <c r="BK701" s="185">
        <f>SUM(BK702:BK791)</f>
        <v>0</v>
      </c>
    </row>
    <row r="702" spans="1:65" s="2" customFormat="1" ht="16.5" customHeight="1">
      <c r="A702" s="34"/>
      <c r="B702" s="35"/>
      <c r="C702" s="188" t="s">
        <v>866</v>
      </c>
      <c r="D702" s="188" t="s">
        <v>132</v>
      </c>
      <c r="E702" s="189" t="s">
        <v>867</v>
      </c>
      <c r="F702" s="190" t="s">
        <v>868</v>
      </c>
      <c r="G702" s="191" t="s">
        <v>148</v>
      </c>
      <c r="H702" s="192">
        <v>12.441000000000001</v>
      </c>
      <c r="I702" s="193"/>
      <c r="J702" s="194">
        <f>ROUND(I702*H702,2)</f>
        <v>0</v>
      </c>
      <c r="K702" s="195"/>
      <c r="L702" s="39"/>
      <c r="M702" s="196" t="s">
        <v>1</v>
      </c>
      <c r="N702" s="197" t="s">
        <v>46</v>
      </c>
      <c r="O702" s="72"/>
      <c r="P702" s="198">
        <f>O702*H702</f>
        <v>0</v>
      </c>
      <c r="Q702" s="198">
        <v>2.5018699999999998</v>
      </c>
      <c r="R702" s="198">
        <f>Q702*H702</f>
        <v>31.125764669999999</v>
      </c>
      <c r="S702" s="198">
        <v>0</v>
      </c>
      <c r="T702" s="199">
        <f>S702*H702</f>
        <v>0</v>
      </c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R702" s="200" t="s">
        <v>136</v>
      </c>
      <c r="AT702" s="200" t="s">
        <v>132</v>
      </c>
      <c r="AU702" s="200" t="s">
        <v>91</v>
      </c>
      <c r="AY702" s="17" t="s">
        <v>130</v>
      </c>
      <c r="BE702" s="201">
        <f>IF(N702="základní",J702,0)</f>
        <v>0</v>
      </c>
      <c r="BF702" s="201">
        <f>IF(N702="snížená",J702,0)</f>
        <v>0</v>
      </c>
      <c r="BG702" s="201">
        <f>IF(N702="zákl. přenesená",J702,0)</f>
        <v>0</v>
      </c>
      <c r="BH702" s="201">
        <f>IF(N702="sníž. přenesená",J702,0)</f>
        <v>0</v>
      </c>
      <c r="BI702" s="201">
        <f>IF(N702="nulová",J702,0)</f>
        <v>0</v>
      </c>
      <c r="BJ702" s="17" t="s">
        <v>89</v>
      </c>
      <c r="BK702" s="201">
        <f>ROUND(I702*H702,2)</f>
        <v>0</v>
      </c>
      <c r="BL702" s="17" t="s">
        <v>136</v>
      </c>
      <c r="BM702" s="200" t="s">
        <v>869</v>
      </c>
    </row>
    <row r="703" spans="1:65" s="2" customFormat="1" ht="19.5">
      <c r="A703" s="34"/>
      <c r="B703" s="35"/>
      <c r="C703" s="36"/>
      <c r="D703" s="202" t="s">
        <v>138</v>
      </c>
      <c r="E703" s="36"/>
      <c r="F703" s="203" t="s">
        <v>870</v>
      </c>
      <c r="G703" s="36"/>
      <c r="H703" s="36"/>
      <c r="I703" s="204"/>
      <c r="J703" s="36"/>
      <c r="K703" s="36"/>
      <c r="L703" s="39"/>
      <c r="M703" s="205"/>
      <c r="N703" s="206"/>
      <c r="O703" s="72"/>
      <c r="P703" s="72"/>
      <c r="Q703" s="72"/>
      <c r="R703" s="72"/>
      <c r="S703" s="72"/>
      <c r="T703" s="73"/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T703" s="17" t="s">
        <v>138</v>
      </c>
      <c r="AU703" s="17" t="s">
        <v>91</v>
      </c>
    </row>
    <row r="704" spans="1:65" s="2" customFormat="1" ht="11.25">
      <c r="A704" s="34"/>
      <c r="B704" s="35"/>
      <c r="C704" s="36"/>
      <c r="D704" s="207" t="s">
        <v>140</v>
      </c>
      <c r="E704" s="36"/>
      <c r="F704" s="208" t="s">
        <v>871</v>
      </c>
      <c r="G704" s="36"/>
      <c r="H704" s="36"/>
      <c r="I704" s="204"/>
      <c r="J704" s="36"/>
      <c r="K704" s="36"/>
      <c r="L704" s="39"/>
      <c r="M704" s="205"/>
      <c r="N704" s="206"/>
      <c r="O704" s="72"/>
      <c r="P704" s="72"/>
      <c r="Q704" s="72"/>
      <c r="R704" s="72"/>
      <c r="S704" s="72"/>
      <c r="T704" s="73"/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T704" s="17" t="s">
        <v>140</v>
      </c>
      <c r="AU704" s="17" t="s">
        <v>91</v>
      </c>
    </row>
    <row r="705" spans="2:51" s="13" customFormat="1" ht="11.25">
      <c r="B705" s="209"/>
      <c r="C705" s="210"/>
      <c r="D705" s="202" t="s">
        <v>142</v>
      </c>
      <c r="E705" s="211" t="s">
        <v>1</v>
      </c>
      <c r="F705" s="212" t="s">
        <v>872</v>
      </c>
      <c r="G705" s="210"/>
      <c r="H705" s="211" t="s">
        <v>1</v>
      </c>
      <c r="I705" s="213"/>
      <c r="J705" s="210"/>
      <c r="K705" s="210"/>
      <c r="L705" s="214"/>
      <c r="M705" s="215"/>
      <c r="N705" s="216"/>
      <c r="O705" s="216"/>
      <c r="P705" s="216"/>
      <c r="Q705" s="216"/>
      <c r="R705" s="216"/>
      <c r="S705" s="216"/>
      <c r="T705" s="217"/>
      <c r="AT705" s="218" t="s">
        <v>142</v>
      </c>
      <c r="AU705" s="218" t="s">
        <v>91</v>
      </c>
      <c r="AV705" s="13" t="s">
        <v>89</v>
      </c>
      <c r="AW705" s="13" t="s">
        <v>36</v>
      </c>
      <c r="AX705" s="13" t="s">
        <v>81</v>
      </c>
      <c r="AY705" s="218" t="s">
        <v>130</v>
      </c>
    </row>
    <row r="706" spans="2:51" s="13" customFormat="1" ht="11.25">
      <c r="B706" s="209"/>
      <c r="C706" s="210"/>
      <c r="D706" s="202" t="s">
        <v>142</v>
      </c>
      <c r="E706" s="211" t="s">
        <v>1</v>
      </c>
      <c r="F706" s="212" t="s">
        <v>873</v>
      </c>
      <c r="G706" s="210"/>
      <c r="H706" s="211" t="s">
        <v>1</v>
      </c>
      <c r="I706" s="213"/>
      <c r="J706" s="210"/>
      <c r="K706" s="210"/>
      <c r="L706" s="214"/>
      <c r="M706" s="215"/>
      <c r="N706" s="216"/>
      <c r="O706" s="216"/>
      <c r="P706" s="216"/>
      <c r="Q706" s="216"/>
      <c r="R706" s="216"/>
      <c r="S706" s="216"/>
      <c r="T706" s="217"/>
      <c r="AT706" s="218" t="s">
        <v>142</v>
      </c>
      <c r="AU706" s="218" t="s">
        <v>91</v>
      </c>
      <c r="AV706" s="13" t="s">
        <v>89</v>
      </c>
      <c r="AW706" s="13" t="s">
        <v>36</v>
      </c>
      <c r="AX706" s="13" t="s">
        <v>81</v>
      </c>
      <c r="AY706" s="218" t="s">
        <v>130</v>
      </c>
    </row>
    <row r="707" spans="2:51" s="14" customFormat="1" ht="11.25">
      <c r="B707" s="219"/>
      <c r="C707" s="220"/>
      <c r="D707" s="202" t="s">
        <v>142</v>
      </c>
      <c r="E707" s="221" t="s">
        <v>1</v>
      </c>
      <c r="F707" s="222" t="s">
        <v>874</v>
      </c>
      <c r="G707" s="220"/>
      <c r="H707" s="223">
        <v>0.35</v>
      </c>
      <c r="I707" s="224"/>
      <c r="J707" s="220"/>
      <c r="K707" s="220"/>
      <c r="L707" s="225"/>
      <c r="M707" s="226"/>
      <c r="N707" s="227"/>
      <c r="O707" s="227"/>
      <c r="P707" s="227"/>
      <c r="Q707" s="227"/>
      <c r="R707" s="227"/>
      <c r="S707" s="227"/>
      <c r="T707" s="228"/>
      <c r="AT707" s="229" t="s">
        <v>142</v>
      </c>
      <c r="AU707" s="229" t="s">
        <v>91</v>
      </c>
      <c r="AV707" s="14" t="s">
        <v>91</v>
      </c>
      <c r="AW707" s="14" t="s">
        <v>36</v>
      </c>
      <c r="AX707" s="14" t="s">
        <v>81</v>
      </c>
      <c r="AY707" s="229" t="s">
        <v>130</v>
      </c>
    </row>
    <row r="708" spans="2:51" s="13" customFormat="1" ht="11.25">
      <c r="B708" s="209"/>
      <c r="C708" s="210"/>
      <c r="D708" s="202" t="s">
        <v>142</v>
      </c>
      <c r="E708" s="211" t="s">
        <v>1</v>
      </c>
      <c r="F708" s="212" t="s">
        <v>875</v>
      </c>
      <c r="G708" s="210"/>
      <c r="H708" s="211" t="s">
        <v>1</v>
      </c>
      <c r="I708" s="213"/>
      <c r="J708" s="210"/>
      <c r="K708" s="210"/>
      <c r="L708" s="214"/>
      <c r="M708" s="215"/>
      <c r="N708" s="216"/>
      <c r="O708" s="216"/>
      <c r="P708" s="216"/>
      <c r="Q708" s="216"/>
      <c r="R708" s="216"/>
      <c r="S708" s="216"/>
      <c r="T708" s="217"/>
      <c r="AT708" s="218" t="s">
        <v>142</v>
      </c>
      <c r="AU708" s="218" t="s">
        <v>91</v>
      </c>
      <c r="AV708" s="13" t="s">
        <v>89</v>
      </c>
      <c r="AW708" s="13" t="s">
        <v>36</v>
      </c>
      <c r="AX708" s="13" t="s">
        <v>81</v>
      </c>
      <c r="AY708" s="218" t="s">
        <v>130</v>
      </c>
    </row>
    <row r="709" spans="2:51" s="14" customFormat="1" ht="11.25">
      <c r="B709" s="219"/>
      <c r="C709" s="220"/>
      <c r="D709" s="202" t="s">
        <v>142</v>
      </c>
      <c r="E709" s="221" t="s">
        <v>1</v>
      </c>
      <c r="F709" s="222" t="s">
        <v>876</v>
      </c>
      <c r="G709" s="220"/>
      <c r="H709" s="223">
        <v>3.68</v>
      </c>
      <c r="I709" s="224"/>
      <c r="J709" s="220"/>
      <c r="K709" s="220"/>
      <c r="L709" s="225"/>
      <c r="M709" s="226"/>
      <c r="N709" s="227"/>
      <c r="O709" s="227"/>
      <c r="P709" s="227"/>
      <c r="Q709" s="227"/>
      <c r="R709" s="227"/>
      <c r="S709" s="227"/>
      <c r="T709" s="228"/>
      <c r="AT709" s="229" t="s">
        <v>142</v>
      </c>
      <c r="AU709" s="229" t="s">
        <v>91</v>
      </c>
      <c r="AV709" s="14" t="s">
        <v>91</v>
      </c>
      <c r="AW709" s="14" t="s">
        <v>36</v>
      </c>
      <c r="AX709" s="14" t="s">
        <v>81</v>
      </c>
      <c r="AY709" s="229" t="s">
        <v>130</v>
      </c>
    </row>
    <row r="710" spans="2:51" s="13" customFormat="1" ht="11.25">
      <c r="B710" s="209"/>
      <c r="C710" s="210"/>
      <c r="D710" s="202" t="s">
        <v>142</v>
      </c>
      <c r="E710" s="211" t="s">
        <v>1</v>
      </c>
      <c r="F710" s="212" t="s">
        <v>877</v>
      </c>
      <c r="G710" s="210"/>
      <c r="H710" s="211" t="s">
        <v>1</v>
      </c>
      <c r="I710" s="213"/>
      <c r="J710" s="210"/>
      <c r="K710" s="210"/>
      <c r="L710" s="214"/>
      <c r="M710" s="215"/>
      <c r="N710" s="216"/>
      <c r="O710" s="216"/>
      <c r="P710" s="216"/>
      <c r="Q710" s="216"/>
      <c r="R710" s="216"/>
      <c r="S710" s="216"/>
      <c r="T710" s="217"/>
      <c r="AT710" s="218" t="s">
        <v>142</v>
      </c>
      <c r="AU710" s="218" t="s">
        <v>91</v>
      </c>
      <c r="AV710" s="13" t="s">
        <v>89</v>
      </c>
      <c r="AW710" s="13" t="s">
        <v>36</v>
      </c>
      <c r="AX710" s="13" t="s">
        <v>81</v>
      </c>
      <c r="AY710" s="218" t="s">
        <v>130</v>
      </c>
    </row>
    <row r="711" spans="2:51" s="14" customFormat="1" ht="11.25">
      <c r="B711" s="219"/>
      <c r="C711" s="220"/>
      <c r="D711" s="202" t="s">
        <v>142</v>
      </c>
      <c r="E711" s="221" t="s">
        <v>1</v>
      </c>
      <c r="F711" s="222" t="s">
        <v>878</v>
      </c>
      <c r="G711" s="220"/>
      <c r="H711" s="223">
        <v>2.0019999999999998</v>
      </c>
      <c r="I711" s="224"/>
      <c r="J711" s="220"/>
      <c r="K711" s="220"/>
      <c r="L711" s="225"/>
      <c r="M711" s="226"/>
      <c r="N711" s="227"/>
      <c r="O711" s="227"/>
      <c r="P711" s="227"/>
      <c r="Q711" s="227"/>
      <c r="R711" s="227"/>
      <c r="S711" s="227"/>
      <c r="T711" s="228"/>
      <c r="AT711" s="229" t="s">
        <v>142</v>
      </c>
      <c r="AU711" s="229" t="s">
        <v>91</v>
      </c>
      <c r="AV711" s="14" t="s">
        <v>91</v>
      </c>
      <c r="AW711" s="14" t="s">
        <v>36</v>
      </c>
      <c r="AX711" s="14" t="s">
        <v>81</v>
      </c>
      <c r="AY711" s="229" t="s">
        <v>130</v>
      </c>
    </row>
    <row r="712" spans="2:51" s="13" customFormat="1" ht="11.25">
      <c r="B712" s="209"/>
      <c r="C712" s="210"/>
      <c r="D712" s="202" t="s">
        <v>142</v>
      </c>
      <c r="E712" s="211" t="s">
        <v>1</v>
      </c>
      <c r="F712" s="212" t="s">
        <v>879</v>
      </c>
      <c r="G712" s="210"/>
      <c r="H712" s="211" t="s">
        <v>1</v>
      </c>
      <c r="I712" s="213"/>
      <c r="J712" s="210"/>
      <c r="K712" s="210"/>
      <c r="L712" s="214"/>
      <c r="M712" s="215"/>
      <c r="N712" s="216"/>
      <c r="O712" s="216"/>
      <c r="P712" s="216"/>
      <c r="Q712" s="216"/>
      <c r="R712" s="216"/>
      <c r="S712" s="216"/>
      <c r="T712" s="217"/>
      <c r="AT712" s="218" t="s">
        <v>142</v>
      </c>
      <c r="AU712" s="218" t="s">
        <v>91</v>
      </c>
      <c r="AV712" s="13" t="s">
        <v>89</v>
      </c>
      <c r="AW712" s="13" t="s">
        <v>36</v>
      </c>
      <c r="AX712" s="13" t="s">
        <v>81</v>
      </c>
      <c r="AY712" s="218" t="s">
        <v>130</v>
      </c>
    </row>
    <row r="713" spans="2:51" s="14" customFormat="1" ht="11.25">
      <c r="B713" s="219"/>
      <c r="C713" s="220"/>
      <c r="D713" s="202" t="s">
        <v>142</v>
      </c>
      <c r="E713" s="221" t="s">
        <v>1</v>
      </c>
      <c r="F713" s="222" t="s">
        <v>880</v>
      </c>
      <c r="G713" s="220"/>
      <c r="H713" s="223">
        <v>2.1760000000000002</v>
      </c>
      <c r="I713" s="224"/>
      <c r="J713" s="220"/>
      <c r="K713" s="220"/>
      <c r="L713" s="225"/>
      <c r="M713" s="226"/>
      <c r="N713" s="227"/>
      <c r="O713" s="227"/>
      <c r="P713" s="227"/>
      <c r="Q713" s="227"/>
      <c r="R713" s="227"/>
      <c r="S713" s="227"/>
      <c r="T713" s="228"/>
      <c r="AT713" s="229" t="s">
        <v>142</v>
      </c>
      <c r="AU713" s="229" t="s">
        <v>91</v>
      </c>
      <c r="AV713" s="14" t="s">
        <v>91</v>
      </c>
      <c r="AW713" s="14" t="s">
        <v>36</v>
      </c>
      <c r="AX713" s="14" t="s">
        <v>81</v>
      </c>
      <c r="AY713" s="229" t="s">
        <v>130</v>
      </c>
    </row>
    <row r="714" spans="2:51" s="13" customFormat="1" ht="11.25">
      <c r="B714" s="209"/>
      <c r="C714" s="210"/>
      <c r="D714" s="202" t="s">
        <v>142</v>
      </c>
      <c r="E714" s="211" t="s">
        <v>1</v>
      </c>
      <c r="F714" s="212" t="s">
        <v>881</v>
      </c>
      <c r="G714" s="210"/>
      <c r="H714" s="211" t="s">
        <v>1</v>
      </c>
      <c r="I714" s="213"/>
      <c r="J714" s="210"/>
      <c r="K714" s="210"/>
      <c r="L714" s="214"/>
      <c r="M714" s="215"/>
      <c r="N714" s="216"/>
      <c r="O714" s="216"/>
      <c r="P714" s="216"/>
      <c r="Q714" s="216"/>
      <c r="R714" s="216"/>
      <c r="S714" s="216"/>
      <c r="T714" s="217"/>
      <c r="AT714" s="218" t="s">
        <v>142</v>
      </c>
      <c r="AU714" s="218" t="s">
        <v>91</v>
      </c>
      <c r="AV714" s="13" t="s">
        <v>89</v>
      </c>
      <c r="AW714" s="13" t="s">
        <v>36</v>
      </c>
      <c r="AX714" s="13" t="s">
        <v>81</v>
      </c>
      <c r="AY714" s="218" t="s">
        <v>130</v>
      </c>
    </row>
    <row r="715" spans="2:51" s="14" customFormat="1" ht="11.25">
      <c r="B715" s="219"/>
      <c r="C715" s="220"/>
      <c r="D715" s="202" t="s">
        <v>142</v>
      </c>
      <c r="E715" s="221" t="s">
        <v>1</v>
      </c>
      <c r="F715" s="222" t="s">
        <v>882</v>
      </c>
      <c r="G715" s="220"/>
      <c r="H715" s="223">
        <v>0.83299999999999996</v>
      </c>
      <c r="I715" s="224"/>
      <c r="J715" s="220"/>
      <c r="K715" s="220"/>
      <c r="L715" s="225"/>
      <c r="M715" s="226"/>
      <c r="N715" s="227"/>
      <c r="O715" s="227"/>
      <c r="P715" s="227"/>
      <c r="Q715" s="227"/>
      <c r="R715" s="227"/>
      <c r="S715" s="227"/>
      <c r="T715" s="228"/>
      <c r="AT715" s="229" t="s">
        <v>142</v>
      </c>
      <c r="AU715" s="229" t="s">
        <v>91</v>
      </c>
      <c r="AV715" s="14" t="s">
        <v>91</v>
      </c>
      <c r="AW715" s="14" t="s">
        <v>36</v>
      </c>
      <c r="AX715" s="14" t="s">
        <v>81</v>
      </c>
      <c r="AY715" s="229" t="s">
        <v>130</v>
      </c>
    </row>
    <row r="716" spans="2:51" s="13" customFormat="1" ht="11.25">
      <c r="B716" s="209"/>
      <c r="C716" s="210"/>
      <c r="D716" s="202" t="s">
        <v>142</v>
      </c>
      <c r="E716" s="211" t="s">
        <v>1</v>
      </c>
      <c r="F716" s="212" t="s">
        <v>883</v>
      </c>
      <c r="G716" s="210"/>
      <c r="H716" s="211" t="s">
        <v>1</v>
      </c>
      <c r="I716" s="213"/>
      <c r="J716" s="210"/>
      <c r="K716" s="210"/>
      <c r="L716" s="214"/>
      <c r="M716" s="215"/>
      <c r="N716" s="216"/>
      <c r="O716" s="216"/>
      <c r="P716" s="216"/>
      <c r="Q716" s="216"/>
      <c r="R716" s="216"/>
      <c r="S716" s="216"/>
      <c r="T716" s="217"/>
      <c r="AT716" s="218" t="s">
        <v>142</v>
      </c>
      <c r="AU716" s="218" t="s">
        <v>91</v>
      </c>
      <c r="AV716" s="13" t="s">
        <v>89</v>
      </c>
      <c r="AW716" s="13" t="s">
        <v>36</v>
      </c>
      <c r="AX716" s="13" t="s">
        <v>81</v>
      </c>
      <c r="AY716" s="218" t="s">
        <v>130</v>
      </c>
    </row>
    <row r="717" spans="2:51" s="14" customFormat="1" ht="11.25">
      <c r="B717" s="219"/>
      <c r="C717" s="220"/>
      <c r="D717" s="202" t="s">
        <v>142</v>
      </c>
      <c r="E717" s="221" t="s">
        <v>1</v>
      </c>
      <c r="F717" s="222" t="s">
        <v>884</v>
      </c>
      <c r="G717" s="220"/>
      <c r="H717" s="223">
        <v>2.8780000000000001</v>
      </c>
      <c r="I717" s="224"/>
      <c r="J717" s="220"/>
      <c r="K717" s="220"/>
      <c r="L717" s="225"/>
      <c r="M717" s="226"/>
      <c r="N717" s="227"/>
      <c r="O717" s="227"/>
      <c r="P717" s="227"/>
      <c r="Q717" s="227"/>
      <c r="R717" s="227"/>
      <c r="S717" s="227"/>
      <c r="T717" s="228"/>
      <c r="AT717" s="229" t="s">
        <v>142</v>
      </c>
      <c r="AU717" s="229" t="s">
        <v>91</v>
      </c>
      <c r="AV717" s="14" t="s">
        <v>91</v>
      </c>
      <c r="AW717" s="14" t="s">
        <v>36</v>
      </c>
      <c r="AX717" s="14" t="s">
        <v>81</v>
      </c>
      <c r="AY717" s="229" t="s">
        <v>130</v>
      </c>
    </row>
    <row r="718" spans="2:51" s="13" customFormat="1" ht="11.25">
      <c r="B718" s="209"/>
      <c r="C718" s="210"/>
      <c r="D718" s="202" t="s">
        <v>142</v>
      </c>
      <c r="E718" s="211" t="s">
        <v>1</v>
      </c>
      <c r="F718" s="212" t="s">
        <v>885</v>
      </c>
      <c r="G718" s="210"/>
      <c r="H718" s="211" t="s">
        <v>1</v>
      </c>
      <c r="I718" s="213"/>
      <c r="J718" s="210"/>
      <c r="K718" s="210"/>
      <c r="L718" s="214"/>
      <c r="M718" s="215"/>
      <c r="N718" s="216"/>
      <c r="O718" s="216"/>
      <c r="P718" s="216"/>
      <c r="Q718" s="216"/>
      <c r="R718" s="216"/>
      <c r="S718" s="216"/>
      <c r="T718" s="217"/>
      <c r="AT718" s="218" t="s">
        <v>142</v>
      </c>
      <c r="AU718" s="218" t="s">
        <v>91</v>
      </c>
      <c r="AV718" s="13" t="s">
        <v>89</v>
      </c>
      <c r="AW718" s="13" t="s">
        <v>36</v>
      </c>
      <c r="AX718" s="13" t="s">
        <v>81</v>
      </c>
      <c r="AY718" s="218" t="s">
        <v>130</v>
      </c>
    </row>
    <row r="719" spans="2:51" s="14" customFormat="1" ht="11.25">
      <c r="B719" s="219"/>
      <c r="C719" s="220"/>
      <c r="D719" s="202" t="s">
        <v>142</v>
      </c>
      <c r="E719" s="221" t="s">
        <v>1</v>
      </c>
      <c r="F719" s="222" t="s">
        <v>886</v>
      </c>
      <c r="G719" s="220"/>
      <c r="H719" s="223">
        <v>0.23799999999999999</v>
      </c>
      <c r="I719" s="224"/>
      <c r="J719" s="220"/>
      <c r="K719" s="220"/>
      <c r="L719" s="225"/>
      <c r="M719" s="226"/>
      <c r="N719" s="227"/>
      <c r="O719" s="227"/>
      <c r="P719" s="227"/>
      <c r="Q719" s="227"/>
      <c r="R719" s="227"/>
      <c r="S719" s="227"/>
      <c r="T719" s="228"/>
      <c r="AT719" s="229" t="s">
        <v>142</v>
      </c>
      <c r="AU719" s="229" t="s">
        <v>91</v>
      </c>
      <c r="AV719" s="14" t="s">
        <v>91</v>
      </c>
      <c r="AW719" s="14" t="s">
        <v>36</v>
      </c>
      <c r="AX719" s="14" t="s">
        <v>81</v>
      </c>
      <c r="AY719" s="229" t="s">
        <v>130</v>
      </c>
    </row>
    <row r="720" spans="2:51" s="13" customFormat="1" ht="11.25">
      <c r="B720" s="209"/>
      <c r="C720" s="210"/>
      <c r="D720" s="202" t="s">
        <v>142</v>
      </c>
      <c r="E720" s="211" t="s">
        <v>1</v>
      </c>
      <c r="F720" s="212" t="s">
        <v>887</v>
      </c>
      <c r="G720" s="210"/>
      <c r="H720" s="211" t="s">
        <v>1</v>
      </c>
      <c r="I720" s="213"/>
      <c r="J720" s="210"/>
      <c r="K720" s="210"/>
      <c r="L720" s="214"/>
      <c r="M720" s="215"/>
      <c r="N720" s="216"/>
      <c r="O720" s="216"/>
      <c r="P720" s="216"/>
      <c r="Q720" s="216"/>
      <c r="R720" s="216"/>
      <c r="S720" s="216"/>
      <c r="T720" s="217"/>
      <c r="AT720" s="218" t="s">
        <v>142</v>
      </c>
      <c r="AU720" s="218" t="s">
        <v>91</v>
      </c>
      <c r="AV720" s="13" t="s">
        <v>89</v>
      </c>
      <c r="AW720" s="13" t="s">
        <v>36</v>
      </c>
      <c r="AX720" s="13" t="s">
        <v>81</v>
      </c>
      <c r="AY720" s="218" t="s">
        <v>130</v>
      </c>
    </row>
    <row r="721" spans="1:65" s="14" customFormat="1" ht="11.25">
      <c r="B721" s="219"/>
      <c r="C721" s="220"/>
      <c r="D721" s="202" t="s">
        <v>142</v>
      </c>
      <c r="E721" s="221" t="s">
        <v>1</v>
      </c>
      <c r="F721" s="222" t="s">
        <v>888</v>
      </c>
      <c r="G721" s="220"/>
      <c r="H721" s="223">
        <v>0.28399999999999997</v>
      </c>
      <c r="I721" s="224"/>
      <c r="J721" s="220"/>
      <c r="K721" s="220"/>
      <c r="L721" s="225"/>
      <c r="M721" s="226"/>
      <c r="N721" s="227"/>
      <c r="O721" s="227"/>
      <c r="P721" s="227"/>
      <c r="Q721" s="227"/>
      <c r="R721" s="227"/>
      <c r="S721" s="227"/>
      <c r="T721" s="228"/>
      <c r="AT721" s="229" t="s">
        <v>142</v>
      </c>
      <c r="AU721" s="229" t="s">
        <v>91</v>
      </c>
      <c r="AV721" s="14" t="s">
        <v>91</v>
      </c>
      <c r="AW721" s="14" t="s">
        <v>36</v>
      </c>
      <c r="AX721" s="14" t="s">
        <v>81</v>
      </c>
      <c r="AY721" s="229" t="s">
        <v>130</v>
      </c>
    </row>
    <row r="722" spans="1:65" s="15" customFormat="1" ht="11.25">
      <c r="B722" s="230"/>
      <c r="C722" s="231"/>
      <c r="D722" s="202" t="s">
        <v>142</v>
      </c>
      <c r="E722" s="232" t="s">
        <v>1</v>
      </c>
      <c r="F722" s="233" t="s">
        <v>145</v>
      </c>
      <c r="G722" s="231"/>
      <c r="H722" s="234">
        <v>12.441000000000001</v>
      </c>
      <c r="I722" s="235"/>
      <c r="J722" s="231"/>
      <c r="K722" s="231"/>
      <c r="L722" s="236"/>
      <c r="M722" s="237"/>
      <c r="N722" s="238"/>
      <c r="O722" s="238"/>
      <c r="P722" s="238"/>
      <c r="Q722" s="238"/>
      <c r="R722" s="238"/>
      <c r="S722" s="238"/>
      <c r="T722" s="239"/>
      <c r="AT722" s="240" t="s">
        <v>142</v>
      </c>
      <c r="AU722" s="240" t="s">
        <v>91</v>
      </c>
      <c r="AV722" s="15" t="s">
        <v>136</v>
      </c>
      <c r="AW722" s="15" t="s">
        <v>36</v>
      </c>
      <c r="AX722" s="15" t="s">
        <v>89</v>
      </c>
      <c r="AY722" s="240" t="s">
        <v>130</v>
      </c>
    </row>
    <row r="723" spans="1:65" s="2" customFormat="1" ht="16.5" customHeight="1">
      <c r="A723" s="34"/>
      <c r="B723" s="35"/>
      <c r="C723" s="188" t="s">
        <v>609</v>
      </c>
      <c r="D723" s="188" t="s">
        <v>132</v>
      </c>
      <c r="E723" s="189" t="s">
        <v>889</v>
      </c>
      <c r="F723" s="190" t="s">
        <v>890</v>
      </c>
      <c r="G723" s="191" t="s">
        <v>148</v>
      </c>
      <c r="H723" s="192">
        <v>4.2430000000000003</v>
      </c>
      <c r="I723" s="193"/>
      <c r="J723" s="194">
        <f>ROUND(I723*H723,2)</f>
        <v>0</v>
      </c>
      <c r="K723" s="195"/>
      <c r="L723" s="39"/>
      <c r="M723" s="196" t="s">
        <v>1</v>
      </c>
      <c r="N723" s="197" t="s">
        <v>46</v>
      </c>
      <c r="O723" s="72"/>
      <c r="P723" s="198">
        <f>O723*H723</f>
        <v>0</v>
      </c>
      <c r="Q723" s="198">
        <v>2.5018699999999998</v>
      </c>
      <c r="R723" s="198">
        <f>Q723*H723</f>
        <v>10.615434410000001</v>
      </c>
      <c r="S723" s="198">
        <v>0</v>
      </c>
      <c r="T723" s="199">
        <f>S723*H723</f>
        <v>0</v>
      </c>
      <c r="U723" s="34"/>
      <c r="V723" s="34"/>
      <c r="W723" s="34"/>
      <c r="X723" s="34"/>
      <c r="Y723" s="34"/>
      <c r="Z723" s="34"/>
      <c r="AA723" s="34"/>
      <c r="AB723" s="34"/>
      <c r="AC723" s="34"/>
      <c r="AD723" s="34"/>
      <c r="AE723" s="34"/>
      <c r="AR723" s="200" t="s">
        <v>136</v>
      </c>
      <c r="AT723" s="200" t="s">
        <v>132</v>
      </c>
      <c r="AU723" s="200" t="s">
        <v>91</v>
      </c>
      <c r="AY723" s="17" t="s">
        <v>130</v>
      </c>
      <c r="BE723" s="201">
        <f>IF(N723="základní",J723,0)</f>
        <v>0</v>
      </c>
      <c r="BF723" s="201">
        <f>IF(N723="snížená",J723,0)</f>
        <v>0</v>
      </c>
      <c r="BG723" s="201">
        <f>IF(N723="zákl. přenesená",J723,0)</f>
        <v>0</v>
      </c>
      <c r="BH723" s="201">
        <f>IF(N723="sníž. přenesená",J723,0)</f>
        <v>0</v>
      </c>
      <c r="BI723" s="201">
        <f>IF(N723="nulová",J723,0)</f>
        <v>0</v>
      </c>
      <c r="BJ723" s="17" t="s">
        <v>89</v>
      </c>
      <c r="BK723" s="201">
        <f>ROUND(I723*H723,2)</f>
        <v>0</v>
      </c>
      <c r="BL723" s="17" t="s">
        <v>136</v>
      </c>
      <c r="BM723" s="200" t="s">
        <v>891</v>
      </c>
    </row>
    <row r="724" spans="1:65" s="2" customFormat="1" ht="19.5">
      <c r="A724" s="34"/>
      <c r="B724" s="35"/>
      <c r="C724" s="36"/>
      <c r="D724" s="202" t="s">
        <v>138</v>
      </c>
      <c r="E724" s="36"/>
      <c r="F724" s="203" t="s">
        <v>892</v>
      </c>
      <c r="G724" s="36"/>
      <c r="H724" s="36"/>
      <c r="I724" s="204"/>
      <c r="J724" s="36"/>
      <c r="K724" s="36"/>
      <c r="L724" s="39"/>
      <c r="M724" s="205"/>
      <c r="N724" s="206"/>
      <c r="O724" s="72"/>
      <c r="P724" s="72"/>
      <c r="Q724" s="72"/>
      <c r="R724" s="72"/>
      <c r="S724" s="72"/>
      <c r="T724" s="73"/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T724" s="17" t="s">
        <v>138</v>
      </c>
      <c r="AU724" s="17" t="s">
        <v>91</v>
      </c>
    </row>
    <row r="725" spans="1:65" s="2" customFormat="1" ht="11.25">
      <c r="A725" s="34"/>
      <c r="B725" s="35"/>
      <c r="C725" s="36"/>
      <c r="D725" s="207" t="s">
        <v>140</v>
      </c>
      <c r="E725" s="36"/>
      <c r="F725" s="208" t="s">
        <v>893</v>
      </c>
      <c r="G725" s="36"/>
      <c r="H725" s="36"/>
      <c r="I725" s="204"/>
      <c r="J725" s="36"/>
      <c r="K725" s="36"/>
      <c r="L725" s="39"/>
      <c r="M725" s="205"/>
      <c r="N725" s="206"/>
      <c r="O725" s="72"/>
      <c r="P725" s="72"/>
      <c r="Q725" s="72"/>
      <c r="R725" s="72"/>
      <c r="S725" s="72"/>
      <c r="T725" s="73"/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T725" s="17" t="s">
        <v>140</v>
      </c>
      <c r="AU725" s="17" t="s">
        <v>91</v>
      </c>
    </row>
    <row r="726" spans="1:65" s="13" customFormat="1" ht="11.25">
      <c r="B726" s="209"/>
      <c r="C726" s="210"/>
      <c r="D726" s="202" t="s">
        <v>142</v>
      </c>
      <c r="E726" s="211" t="s">
        <v>1</v>
      </c>
      <c r="F726" s="212" t="s">
        <v>894</v>
      </c>
      <c r="G726" s="210"/>
      <c r="H726" s="211" t="s">
        <v>1</v>
      </c>
      <c r="I726" s="213"/>
      <c r="J726" s="210"/>
      <c r="K726" s="210"/>
      <c r="L726" s="214"/>
      <c r="M726" s="215"/>
      <c r="N726" s="216"/>
      <c r="O726" s="216"/>
      <c r="P726" s="216"/>
      <c r="Q726" s="216"/>
      <c r="R726" s="216"/>
      <c r="S726" s="216"/>
      <c r="T726" s="217"/>
      <c r="AT726" s="218" t="s">
        <v>142</v>
      </c>
      <c r="AU726" s="218" t="s">
        <v>91</v>
      </c>
      <c r="AV726" s="13" t="s">
        <v>89</v>
      </c>
      <c r="AW726" s="13" t="s">
        <v>36</v>
      </c>
      <c r="AX726" s="13" t="s">
        <v>81</v>
      </c>
      <c r="AY726" s="218" t="s">
        <v>130</v>
      </c>
    </row>
    <row r="727" spans="1:65" s="13" customFormat="1" ht="11.25">
      <c r="B727" s="209"/>
      <c r="C727" s="210"/>
      <c r="D727" s="202" t="s">
        <v>142</v>
      </c>
      <c r="E727" s="211" t="s">
        <v>1</v>
      </c>
      <c r="F727" s="212" t="s">
        <v>895</v>
      </c>
      <c r="G727" s="210"/>
      <c r="H727" s="211" t="s">
        <v>1</v>
      </c>
      <c r="I727" s="213"/>
      <c r="J727" s="210"/>
      <c r="K727" s="210"/>
      <c r="L727" s="214"/>
      <c r="M727" s="215"/>
      <c r="N727" s="216"/>
      <c r="O727" s="216"/>
      <c r="P727" s="216"/>
      <c r="Q727" s="216"/>
      <c r="R727" s="216"/>
      <c r="S727" s="216"/>
      <c r="T727" s="217"/>
      <c r="AT727" s="218" t="s">
        <v>142</v>
      </c>
      <c r="AU727" s="218" t="s">
        <v>91</v>
      </c>
      <c r="AV727" s="13" t="s">
        <v>89</v>
      </c>
      <c r="AW727" s="13" t="s">
        <v>36</v>
      </c>
      <c r="AX727" s="13" t="s">
        <v>81</v>
      </c>
      <c r="AY727" s="218" t="s">
        <v>130</v>
      </c>
    </row>
    <row r="728" spans="1:65" s="14" customFormat="1" ht="11.25">
      <c r="B728" s="219"/>
      <c r="C728" s="220"/>
      <c r="D728" s="202" t="s">
        <v>142</v>
      </c>
      <c r="E728" s="221" t="s">
        <v>1</v>
      </c>
      <c r="F728" s="222" t="s">
        <v>896</v>
      </c>
      <c r="G728" s="220"/>
      <c r="H728" s="223">
        <v>3.1040000000000001</v>
      </c>
      <c r="I728" s="224"/>
      <c r="J728" s="220"/>
      <c r="K728" s="220"/>
      <c r="L728" s="225"/>
      <c r="M728" s="226"/>
      <c r="N728" s="227"/>
      <c r="O728" s="227"/>
      <c r="P728" s="227"/>
      <c r="Q728" s="227"/>
      <c r="R728" s="227"/>
      <c r="S728" s="227"/>
      <c r="T728" s="228"/>
      <c r="AT728" s="229" t="s">
        <v>142</v>
      </c>
      <c r="AU728" s="229" t="s">
        <v>91</v>
      </c>
      <c r="AV728" s="14" t="s">
        <v>91</v>
      </c>
      <c r="AW728" s="14" t="s">
        <v>36</v>
      </c>
      <c r="AX728" s="14" t="s">
        <v>81</v>
      </c>
      <c r="AY728" s="229" t="s">
        <v>130</v>
      </c>
    </row>
    <row r="729" spans="1:65" s="13" customFormat="1" ht="11.25">
      <c r="B729" s="209"/>
      <c r="C729" s="210"/>
      <c r="D729" s="202" t="s">
        <v>142</v>
      </c>
      <c r="E729" s="211" t="s">
        <v>1</v>
      </c>
      <c r="F729" s="212" t="s">
        <v>897</v>
      </c>
      <c r="G729" s="210"/>
      <c r="H729" s="211" t="s">
        <v>1</v>
      </c>
      <c r="I729" s="213"/>
      <c r="J729" s="210"/>
      <c r="K729" s="210"/>
      <c r="L729" s="214"/>
      <c r="M729" s="215"/>
      <c r="N729" s="216"/>
      <c r="O729" s="216"/>
      <c r="P729" s="216"/>
      <c r="Q729" s="216"/>
      <c r="R729" s="216"/>
      <c r="S729" s="216"/>
      <c r="T729" s="217"/>
      <c r="AT729" s="218" t="s">
        <v>142</v>
      </c>
      <c r="AU729" s="218" t="s">
        <v>91</v>
      </c>
      <c r="AV729" s="13" t="s">
        <v>89</v>
      </c>
      <c r="AW729" s="13" t="s">
        <v>36</v>
      </c>
      <c r="AX729" s="13" t="s">
        <v>81</v>
      </c>
      <c r="AY729" s="218" t="s">
        <v>130</v>
      </c>
    </row>
    <row r="730" spans="1:65" s="14" customFormat="1" ht="11.25">
      <c r="B730" s="219"/>
      <c r="C730" s="220"/>
      <c r="D730" s="202" t="s">
        <v>142</v>
      </c>
      <c r="E730" s="221" t="s">
        <v>1</v>
      </c>
      <c r="F730" s="222" t="s">
        <v>898</v>
      </c>
      <c r="G730" s="220"/>
      <c r="H730" s="223">
        <v>1.139</v>
      </c>
      <c r="I730" s="224"/>
      <c r="J730" s="220"/>
      <c r="K730" s="220"/>
      <c r="L730" s="225"/>
      <c r="M730" s="226"/>
      <c r="N730" s="227"/>
      <c r="O730" s="227"/>
      <c r="P730" s="227"/>
      <c r="Q730" s="227"/>
      <c r="R730" s="227"/>
      <c r="S730" s="227"/>
      <c r="T730" s="228"/>
      <c r="AT730" s="229" t="s">
        <v>142</v>
      </c>
      <c r="AU730" s="229" t="s">
        <v>91</v>
      </c>
      <c r="AV730" s="14" t="s">
        <v>91</v>
      </c>
      <c r="AW730" s="14" t="s">
        <v>36</v>
      </c>
      <c r="AX730" s="14" t="s">
        <v>81</v>
      </c>
      <c r="AY730" s="229" t="s">
        <v>130</v>
      </c>
    </row>
    <row r="731" spans="1:65" s="15" customFormat="1" ht="11.25">
      <c r="B731" s="230"/>
      <c r="C731" s="231"/>
      <c r="D731" s="202" t="s">
        <v>142</v>
      </c>
      <c r="E731" s="232" t="s">
        <v>1</v>
      </c>
      <c r="F731" s="233" t="s">
        <v>145</v>
      </c>
      <c r="G731" s="231"/>
      <c r="H731" s="234">
        <v>4.2430000000000003</v>
      </c>
      <c r="I731" s="235"/>
      <c r="J731" s="231"/>
      <c r="K731" s="231"/>
      <c r="L731" s="236"/>
      <c r="M731" s="237"/>
      <c r="N731" s="238"/>
      <c r="O731" s="238"/>
      <c r="P731" s="238"/>
      <c r="Q731" s="238"/>
      <c r="R731" s="238"/>
      <c r="S731" s="238"/>
      <c r="T731" s="239"/>
      <c r="AT731" s="240" t="s">
        <v>142</v>
      </c>
      <c r="AU731" s="240" t="s">
        <v>91</v>
      </c>
      <c r="AV731" s="15" t="s">
        <v>136</v>
      </c>
      <c r="AW731" s="15" t="s">
        <v>36</v>
      </c>
      <c r="AX731" s="15" t="s">
        <v>89</v>
      </c>
      <c r="AY731" s="240" t="s">
        <v>130</v>
      </c>
    </row>
    <row r="732" spans="1:65" s="2" customFormat="1" ht="16.5" customHeight="1">
      <c r="A732" s="34"/>
      <c r="B732" s="35"/>
      <c r="C732" s="188" t="s">
        <v>899</v>
      </c>
      <c r="D732" s="188" t="s">
        <v>132</v>
      </c>
      <c r="E732" s="189" t="s">
        <v>867</v>
      </c>
      <c r="F732" s="190" t="s">
        <v>868</v>
      </c>
      <c r="G732" s="191" t="s">
        <v>148</v>
      </c>
      <c r="H732" s="192">
        <v>2.161</v>
      </c>
      <c r="I732" s="193"/>
      <c r="J732" s="194">
        <f>ROUND(I732*H732,2)</f>
        <v>0</v>
      </c>
      <c r="K732" s="195"/>
      <c r="L732" s="39"/>
      <c r="M732" s="196" t="s">
        <v>1</v>
      </c>
      <c r="N732" s="197" t="s">
        <v>46</v>
      </c>
      <c r="O732" s="72"/>
      <c r="P732" s="198">
        <f>O732*H732</f>
        <v>0</v>
      </c>
      <c r="Q732" s="198">
        <v>2.5018699999999998</v>
      </c>
      <c r="R732" s="198">
        <f>Q732*H732</f>
        <v>5.4065410699999994</v>
      </c>
      <c r="S732" s="198">
        <v>0</v>
      </c>
      <c r="T732" s="199">
        <f>S732*H732</f>
        <v>0</v>
      </c>
      <c r="U732" s="34"/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  <c r="AR732" s="200" t="s">
        <v>136</v>
      </c>
      <c r="AT732" s="200" t="s">
        <v>132</v>
      </c>
      <c r="AU732" s="200" t="s">
        <v>91</v>
      </c>
      <c r="AY732" s="17" t="s">
        <v>130</v>
      </c>
      <c r="BE732" s="201">
        <f>IF(N732="základní",J732,0)</f>
        <v>0</v>
      </c>
      <c r="BF732" s="201">
        <f>IF(N732="snížená",J732,0)</f>
        <v>0</v>
      </c>
      <c r="BG732" s="201">
        <f>IF(N732="zákl. přenesená",J732,0)</f>
        <v>0</v>
      </c>
      <c r="BH732" s="201">
        <f>IF(N732="sníž. přenesená",J732,0)</f>
        <v>0</v>
      </c>
      <c r="BI732" s="201">
        <f>IF(N732="nulová",J732,0)</f>
        <v>0</v>
      </c>
      <c r="BJ732" s="17" t="s">
        <v>89</v>
      </c>
      <c r="BK732" s="201">
        <f>ROUND(I732*H732,2)</f>
        <v>0</v>
      </c>
      <c r="BL732" s="17" t="s">
        <v>136</v>
      </c>
      <c r="BM732" s="200" t="s">
        <v>900</v>
      </c>
    </row>
    <row r="733" spans="1:65" s="2" customFormat="1" ht="19.5">
      <c r="A733" s="34"/>
      <c r="B733" s="35"/>
      <c r="C733" s="36"/>
      <c r="D733" s="202" t="s">
        <v>138</v>
      </c>
      <c r="E733" s="36"/>
      <c r="F733" s="203" t="s">
        <v>870</v>
      </c>
      <c r="G733" s="36"/>
      <c r="H733" s="36"/>
      <c r="I733" s="204"/>
      <c r="J733" s="36"/>
      <c r="K733" s="36"/>
      <c r="L733" s="39"/>
      <c r="M733" s="205"/>
      <c r="N733" s="206"/>
      <c r="O733" s="72"/>
      <c r="P733" s="72"/>
      <c r="Q733" s="72"/>
      <c r="R733" s="72"/>
      <c r="S733" s="72"/>
      <c r="T733" s="73"/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T733" s="17" t="s">
        <v>138</v>
      </c>
      <c r="AU733" s="17" t="s">
        <v>91</v>
      </c>
    </row>
    <row r="734" spans="1:65" s="2" customFormat="1" ht="11.25">
      <c r="A734" s="34"/>
      <c r="B734" s="35"/>
      <c r="C734" s="36"/>
      <c r="D734" s="207" t="s">
        <v>140</v>
      </c>
      <c r="E734" s="36"/>
      <c r="F734" s="208" t="s">
        <v>871</v>
      </c>
      <c r="G734" s="36"/>
      <c r="H734" s="36"/>
      <c r="I734" s="204"/>
      <c r="J734" s="36"/>
      <c r="K734" s="36"/>
      <c r="L734" s="39"/>
      <c r="M734" s="205"/>
      <c r="N734" s="206"/>
      <c r="O734" s="72"/>
      <c r="P734" s="72"/>
      <c r="Q734" s="72"/>
      <c r="R734" s="72"/>
      <c r="S734" s="72"/>
      <c r="T734" s="73"/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T734" s="17" t="s">
        <v>140</v>
      </c>
      <c r="AU734" s="17" t="s">
        <v>91</v>
      </c>
    </row>
    <row r="735" spans="1:65" s="13" customFormat="1" ht="11.25">
      <c r="B735" s="209"/>
      <c r="C735" s="210"/>
      <c r="D735" s="202" t="s">
        <v>142</v>
      </c>
      <c r="E735" s="211" t="s">
        <v>1</v>
      </c>
      <c r="F735" s="212" t="s">
        <v>901</v>
      </c>
      <c r="G735" s="210"/>
      <c r="H735" s="211" t="s">
        <v>1</v>
      </c>
      <c r="I735" s="213"/>
      <c r="J735" s="210"/>
      <c r="K735" s="210"/>
      <c r="L735" s="214"/>
      <c r="M735" s="215"/>
      <c r="N735" s="216"/>
      <c r="O735" s="216"/>
      <c r="P735" s="216"/>
      <c r="Q735" s="216"/>
      <c r="R735" s="216"/>
      <c r="S735" s="216"/>
      <c r="T735" s="217"/>
      <c r="AT735" s="218" t="s">
        <v>142</v>
      </c>
      <c r="AU735" s="218" t="s">
        <v>91</v>
      </c>
      <c r="AV735" s="13" t="s">
        <v>89</v>
      </c>
      <c r="AW735" s="13" t="s">
        <v>36</v>
      </c>
      <c r="AX735" s="13" t="s">
        <v>81</v>
      </c>
      <c r="AY735" s="218" t="s">
        <v>130</v>
      </c>
    </row>
    <row r="736" spans="1:65" s="13" customFormat="1" ht="11.25">
      <c r="B736" s="209"/>
      <c r="C736" s="210"/>
      <c r="D736" s="202" t="s">
        <v>142</v>
      </c>
      <c r="E736" s="211" t="s">
        <v>1</v>
      </c>
      <c r="F736" s="212" t="s">
        <v>902</v>
      </c>
      <c r="G736" s="210"/>
      <c r="H736" s="211" t="s">
        <v>1</v>
      </c>
      <c r="I736" s="213"/>
      <c r="J736" s="210"/>
      <c r="K736" s="210"/>
      <c r="L736" s="214"/>
      <c r="M736" s="215"/>
      <c r="N736" s="216"/>
      <c r="O736" s="216"/>
      <c r="P736" s="216"/>
      <c r="Q736" s="216"/>
      <c r="R736" s="216"/>
      <c r="S736" s="216"/>
      <c r="T736" s="217"/>
      <c r="AT736" s="218" t="s">
        <v>142</v>
      </c>
      <c r="AU736" s="218" t="s">
        <v>91</v>
      </c>
      <c r="AV736" s="13" t="s">
        <v>89</v>
      </c>
      <c r="AW736" s="13" t="s">
        <v>36</v>
      </c>
      <c r="AX736" s="13" t="s">
        <v>81</v>
      </c>
      <c r="AY736" s="218" t="s">
        <v>130</v>
      </c>
    </row>
    <row r="737" spans="1:65" s="14" customFormat="1" ht="11.25">
      <c r="B737" s="219"/>
      <c r="C737" s="220"/>
      <c r="D737" s="202" t="s">
        <v>142</v>
      </c>
      <c r="E737" s="221" t="s">
        <v>1</v>
      </c>
      <c r="F737" s="222" t="s">
        <v>903</v>
      </c>
      <c r="G737" s="220"/>
      <c r="H737" s="223">
        <v>1.3280000000000001</v>
      </c>
      <c r="I737" s="224"/>
      <c r="J737" s="220"/>
      <c r="K737" s="220"/>
      <c r="L737" s="225"/>
      <c r="M737" s="226"/>
      <c r="N737" s="227"/>
      <c r="O737" s="227"/>
      <c r="P737" s="227"/>
      <c r="Q737" s="227"/>
      <c r="R737" s="227"/>
      <c r="S737" s="227"/>
      <c r="T737" s="228"/>
      <c r="AT737" s="229" t="s">
        <v>142</v>
      </c>
      <c r="AU737" s="229" t="s">
        <v>91</v>
      </c>
      <c r="AV737" s="14" t="s">
        <v>91</v>
      </c>
      <c r="AW737" s="14" t="s">
        <v>36</v>
      </c>
      <c r="AX737" s="14" t="s">
        <v>81</v>
      </c>
      <c r="AY737" s="229" t="s">
        <v>130</v>
      </c>
    </row>
    <row r="738" spans="1:65" s="14" customFormat="1" ht="11.25">
      <c r="B738" s="219"/>
      <c r="C738" s="220"/>
      <c r="D738" s="202" t="s">
        <v>142</v>
      </c>
      <c r="E738" s="221" t="s">
        <v>1</v>
      </c>
      <c r="F738" s="222" t="s">
        <v>904</v>
      </c>
      <c r="G738" s="220"/>
      <c r="H738" s="223">
        <v>0.83299999999999996</v>
      </c>
      <c r="I738" s="224"/>
      <c r="J738" s="220"/>
      <c r="K738" s="220"/>
      <c r="L738" s="225"/>
      <c r="M738" s="226"/>
      <c r="N738" s="227"/>
      <c r="O738" s="227"/>
      <c r="P738" s="227"/>
      <c r="Q738" s="227"/>
      <c r="R738" s="227"/>
      <c r="S738" s="227"/>
      <c r="T738" s="228"/>
      <c r="AT738" s="229" t="s">
        <v>142</v>
      </c>
      <c r="AU738" s="229" t="s">
        <v>91</v>
      </c>
      <c r="AV738" s="14" t="s">
        <v>91</v>
      </c>
      <c r="AW738" s="14" t="s">
        <v>36</v>
      </c>
      <c r="AX738" s="14" t="s">
        <v>81</v>
      </c>
      <c r="AY738" s="229" t="s">
        <v>130</v>
      </c>
    </row>
    <row r="739" spans="1:65" s="15" customFormat="1" ht="11.25">
      <c r="B739" s="230"/>
      <c r="C739" s="231"/>
      <c r="D739" s="202" t="s">
        <v>142</v>
      </c>
      <c r="E739" s="232" t="s">
        <v>1</v>
      </c>
      <c r="F739" s="233" t="s">
        <v>145</v>
      </c>
      <c r="G739" s="231"/>
      <c r="H739" s="234">
        <v>2.161</v>
      </c>
      <c r="I739" s="235"/>
      <c r="J739" s="231"/>
      <c r="K739" s="231"/>
      <c r="L739" s="236"/>
      <c r="M739" s="237"/>
      <c r="N739" s="238"/>
      <c r="O739" s="238"/>
      <c r="P739" s="238"/>
      <c r="Q739" s="238"/>
      <c r="R739" s="238"/>
      <c r="S739" s="238"/>
      <c r="T739" s="239"/>
      <c r="AT739" s="240" t="s">
        <v>142</v>
      </c>
      <c r="AU739" s="240" t="s">
        <v>91</v>
      </c>
      <c r="AV739" s="15" t="s">
        <v>136</v>
      </c>
      <c r="AW739" s="15" t="s">
        <v>36</v>
      </c>
      <c r="AX739" s="15" t="s">
        <v>89</v>
      </c>
      <c r="AY739" s="240" t="s">
        <v>130</v>
      </c>
    </row>
    <row r="740" spans="1:65" s="2" customFormat="1" ht="16.5" customHeight="1">
      <c r="A740" s="34"/>
      <c r="B740" s="35"/>
      <c r="C740" s="188" t="s">
        <v>612</v>
      </c>
      <c r="D740" s="188" t="s">
        <v>132</v>
      </c>
      <c r="E740" s="189" t="s">
        <v>905</v>
      </c>
      <c r="F740" s="190" t="s">
        <v>906</v>
      </c>
      <c r="G740" s="191" t="s">
        <v>135</v>
      </c>
      <c r="H740" s="192">
        <v>30.649000000000001</v>
      </c>
      <c r="I740" s="193"/>
      <c r="J740" s="194">
        <f>ROUND(I740*H740,2)</f>
        <v>0</v>
      </c>
      <c r="K740" s="195"/>
      <c r="L740" s="39"/>
      <c r="M740" s="196" t="s">
        <v>1</v>
      </c>
      <c r="N740" s="197" t="s">
        <v>46</v>
      </c>
      <c r="O740" s="72"/>
      <c r="P740" s="198">
        <f>O740*H740</f>
        <v>0</v>
      </c>
      <c r="Q740" s="198">
        <v>6.3200000000000001E-3</v>
      </c>
      <c r="R740" s="198">
        <f>Q740*H740</f>
        <v>0.19370168000000001</v>
      </c>
      <c r="S740" s="198">
        <v>0</v>
      </c>
      <c r="T740" s="199">
        <f>S740*H740</f>
        <v>0</v>
      </c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R740" s="200" t="s">
        <v>136</v>
      </c>
      <c r="AT740" s="200" t="s">
        <v>132</v>
      </c>
      <c r="AU740" s="200" t="s">
        <v>91</v>
      </c>
      <c r="AY740" s="17" t="s">
        <v>130</v>
      </c>
      <c r="BE740" s="201">
        <f>IF(N740="základní",J740,0)</f>
        <v>0</v>
      </c>
      <c r="BF740" s="201">
        <f>IF(N740="snížená",J740,0)</f>
        <v>0</v>
      </c>
      <c r="BG740" s="201">
        <f>IF(N740="zákl. přenesená",J740,0)</f>
        <v>0</v>
      </c>
      <c r="BH740" s="201">
        <f>IF(N740="sníž. přenesená",J740,0)</f>
        <v>0</v>
      </c>
      <c r="BI740" s="201">
        <f>IF(N740="nulová",J740,0)</f>
        <v>0</v>
      </c>
      <c r="BJ740" s="17" t="s">
        <v>89</v>
      </c>
      <c r="BK740" s="201">
        <f>ROUND(I740*H740,2)</f>
        <v>0</v>
      </c>
      <c r="BL740" s="17" t="s">
        <v>136</v>
      </c>
      <c r="BM740" s="200" t="s">
        <v>907</v>
      </c>
    </row>
    <row r="741" spans="1:65" s="2" customFormat="1" ht="11.25">
      <c r="A741" s="34"/>
      <c r="B741" s="35"/>
      <c r="C741" s="36"/>
      <c r="D741" s="202" t="s">
        <v>138</v>
      </c>
      <c r="E741" s="36"/>
      <c r="F741" s="203" t="s">
        <v>908</v>
      </c>
      <c r="G741" s="36"/>
      <c r="H741" s="36"/>
      <c r="I741" s="204"/>
      <c r="J741" s="36"/>
      <c r="K741" s="36"/>
      <c r="L741" s="39"/>
      <c r="M741" s="205"/>
      <c r="N741" s="206"/>
      <c r="O741" s="72"/>
      <c r="P741" s="72"/>
      <c r="Q741" s="72"/>
      <c r="R741" s="72"/>
      <c r="S741" s="72"/>
      <c r="T741" s="73"/>
      <c r="U741" s="34"/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  <c r="AT741" s="17" t="s">
        <v>138</v>
      </c>
      <c r="AU741" s="17" t="s">
        <v>91</v>
      </c>
    </row>
    <row r="742" spans="1:65" s="2" customFormat="1" ht="11.25">
      <c r="A742" s="34"/>
      <c r="B742" s="35"/>
      <c r="C742" s="36"/>
      <c r="D742" s="207" t="s">
        <v>140</v>
      </c>
      <c r="E742" s="36"/>
      <c r="F742" s="208" t="s">
        <v>909</v>
      </c>
      <c r="G742" s="36"/>
      <c r="H742" s="36"/>
      <c r="I742" s="204"/>
      <c r="J742" s="36"/>
      <c r="K742" s="36"/>
      <c r="L742" s="39"/>
      <c r="M742" s="205"/>
      <c r="N742" s="206"/>
      <c r="O742" s="72"/>
      <c r="P742" s="72"/>
      <c r="Q742" s="72"/>
      <c r="R742" s="72"/>
      <c r="S742" s="72"/>
      <c r="T742" s="73"/>
      <c r="U742" s="34"/>
      <c r="V742" s="34"/>
      <c r="W742" s="34"/>
      <c r="X742" s="34"/>
      <c r="Y742" s="34"/>
      <c r="Z742" s="34"/>
      <c r="AA742" s="34"/>
      <c r="AB742" s="34"/>
      <c r="AC742" s="34"/>
      <c r="AD742" s="34"/>
      <c r="AE742" s="34"/>
      <c r="AT742" s="17" t="s">
        <v>140</v>
      </c>
      <c r="AU742" s="17" t="s">
        <v>91</v>
      </c>
    </row>
    <row r="743" spans="1:65" s="13" customFormat="1" ht="11.25">
      <c r="B743" s="209"/>
      <c r="C743" s="210"/>
      <c r="D743" s="202" t="s">
        <v>142</v>
      </c>
      <c r="E743" s="211" t="s">
        <v>1</v>
      </c>
      <c r="F743" s="212" t="s">
        <v>872</v>
      </c>
      <c r="G743" s="210"/>
      <c r="H743" s="211" t="s">
        <v>1</v>
      </c>
      <c r="I743" s="213"/>
      <c r="J743" s="210"/>
      <c r="K743" s="210"/>
      <c r="L743" s="214"/>
      <c r="M743" s="215"/>
      <c r="N743" s="216"/>
      <c r="O743" s="216"/>
      <c r="P743" s="216"/>
      <c r="Q743" s="216"/>
      <c r="R743" s="216"/>
      <c r="S743" s="216"/>
      <c r="T743" s="217"/>
      <c r="AT743" s="218" t="s">
        <v>142</v>
      </c>
      <c r="AU743" s="218" t="s">
        <v>91</v>
      </c>
      <c r="AV743" s="13" t="s">
        <v>89</v>
      </c>
      <c r="AW743" s="13" t="s">
        <v>36</v>
      </c>
      <c r="AX743" s="13" t="s">
        <v>81</v>
      </c>
      <c r="AY743" s="218" t="s">
        <v>130</v>
      </c>
    </row>
    <row r="744" spans="1:65" s="13" customFormat="1" ht="11.25">
      <c r="B744" s="209"/>
      <c r="C744" s="210"/>
      <c r="D744" s="202" t="s">
        <v>142</v>
      </c>
      <c r="E744" s="211" t="s">
        <v>1</v>
      </c>
      <c r="F744" s="212" t="s">
        <v>873</v>
      </c>
      <c r="G744" s="210"/>
      <c r="H744" s="211" t="s">
        <v>1</v>
      </c>
      <c r="I744" s="213"/>
      <c r="J744" s="210"/>
      <c r="K744" s="210"/>
      <c r="L744" s="214"/>
      <c r="M744" s="215"/>
      <c r="N744" s="216"/>
      <c r="O744" s="216"/>
      <c r="P744" s="216"/>
      <c r="Q744" s="216"/>
      <c r="R744" s="216"/>
      <c r="S744" s="216"/>
      <c r="T744" s="217"/>
      <c r="AT744" s="218" t="s">
        <v>142</v>
      </c>
      <c r="AU744" s="218" t="s">
        <v>91</v>
      </c>
      <c r="AV744" s="13" t="s">
        <v>89</v>
      </c>
      <c r="AW744" s="13" t="s">
        <v>36</v>
      </c>
      <c r="AX744" s="13" t="s">
        <v>81</v>
      </c>
      <c r="AY744" s="218" t="s">
        <v>130</v>
      </c>
    </row>
    <row r="745" spans="1:65" s="14" customFormat="1" ht="11.25">
      <c r="B745" s="219"/>
      <c r="C745" s="220"/>
      <c r="D745" s="202" t="s">
        <v>142</v>
      </c>
      <c r="E745" s="221" t="s">
        <v>1</v>
      </c>
      <c r="F745" s="222" t="s">
        <v>910</v>
      </c>
      <c r="G745" s="220"/>
      <c r="H745" s="223">
        <v>0.9</v>
      </c>
      <c r="I745" s="224"/>
      <c r="J745" s="220"/>
      <c r="K745" s="220"/>
      <c r="L745" s="225"/>
      <c r="M745" s="226"/>
      <c r="N745" s="227"/>
      <c r="O745" s="227"/>
      <c r="P745" s="227"/>
      <c r="Q745" s="227"/>
      <c r="R745" s="227"/>
      <c r="S745" s="227"/>
      <c r="T745" s="228"/>
      <c r="AT745" s="229" t="s">
        <v>142</v>
      </c>
      <c r="AU745" s="229" t="s">
        <v>91</v>
      </c>
      <c r="AV745" s="14" t="s">
        <v>91</v>
      </c>
      <c r="AW745" s="14" t="s">
        <v>36</v>
      </c>
      <c r="AX745" s="14" t="s">
        <v>81</v>
      </c>
      <c r="AY745" s="229" t="s">
        <v>130</v>
      </c>
    </row>
    <row r="746" spans="1:65" s="13" customFormat="1" ht="11.25">
      <c r="B746" s="209"/>
      <c r="C746" s="210"/>
      <c r="D746" s="202" t="s">
        <v>142</v>
      </c>
      <c r="E746" s="211" t="s">
        <v>1</v>
      </c>
      <c r="F746" s="212" t="s">
        <v>875</v>
      </c>
      <c r="G746" s="210"/>
      <c r="H746" s="211" t="s">
        <v>1</v>
      </c>
      <c r="I746" s="213"/>
      <c r="J746" s="210"/>
      <c r="K746" s="210"/>
      <c r="L746" s="214"/>
      <c r="M746" s="215"/>
      <c r="N746" s="216"/>
      <c r="O746" s="216"/>
      <c r="P746" s="216"/>
      <c r="Q746" s="216"/>
      <c r="R746" s="216"/>
      <c r="S746" s="216"/>
      <c r="T746" s="217"/>
      <c r="AT746" s="218" t="s">
        <v>142</v>
      </c>
      <c r="AU746" s="218" t="s">
        <v>91</v>
      </c>
      <c r="AV746" s="13" t="s">
        <v>89</v>
      </c>
      <c r="AW746" s="13" t="s">
        <v>36</v>
      </c>
      <c r="AX746" s="13" t="s">
        <v>81</v>
      </c>
      <c r="AY746" s="218" t="s">
        <v>130</v>
      </c>
    </row>
    <row r="747" spans="1:65" s="14" customFormat="1" ht="11.25">
      <c r="B747" s="219"/>
      <c r="C747" s="220"/>
      <c r="D747" s="202" t="s">
        <v>142</v>
      </c>
      <c r="E747" s="221" t="s">
        <v>1</v>
      </c>
      <c r="F747" s="222" t="s">
        <v>911</v>
      </c>
      <c r="G747" s="220"/>
      <c r="H747" s="223">
        <v>6.86</v>
      </c>
      <c r="I747" s="224"/>
      <c r="J747" s="220"/>
      <c r="K747" s="220"/>
      <c r="L747" s="225"/>
      <c r="M747" s="226"/>
      <c r="N747" s="227"/>
      <c r="O747" s="227"/>
      <c r="P747" s="227"/>
      <c r="Q747" s="227"/>
      <c r="R747" s="227"/>
      <c r="S747" s="227"/>
      <c r="T747" s="228"/>
      <c r="AT747" s="229" t="s">
        <v>142</v>
      </c>
      <c r="AU747" s="229" t="s">
        <v>91</v>
      </c>
      <c r="AV747" s="14" t="s">
        <v>91</v>
      </c>
      <c r="AW747" s="14" t="s">
        <v>36</v>
      </c>
      <c r="AX747" s="14" t="s">
        <v>81</v>
      </c>
      <c r="AY747" s="229" t="s">
        <v>130</v>
      </c>
    </row>
    <row r="748" spans="1:65" s="13" customFormat="1" ht="11.25">
      <c r="B748" s="209"/>
      <c r="C748" s="210"/>
      <c r="D748" s="202" t="s">
        <v>142</v>
      </c>
      <c r="E748" s="211" t="s">
        <v>1</v>
      </c>
      <c r="F748" s="212" t="s">
        <v>877</v>
      </c>
      <c r="G748" s="210"/>
      <c r="H748" s="211" t="s">
        <v>1</v>
      </c>
      <c r="I748" s="213"/>
      <c r="J748" s="210"/>
      <c r="K748" s="210"/>
      <c r="L748" s="214"/>
      <c r="M748" s="215"/>
      <c r="N748" s="216"/>
      <c r="O748" s="216"/>
      <c r="P748" s="216"/>
      <c r="Q748" s="216"/>
      <c r="R748" s="216"/>
      <c r="S748" s="216"/>
      <c r="T748" s="217"/>
      <c r="AT748" s="218" t="s">
        <v>142</v>
      </c>
      <c r="AU748" s="218" t="s">
        <v>91</v>
      </c>
      <c r="AV748" s="13" t="s">
        <v>89</v>
      </c>
      <c r="AW748" s="13" t="s">
        <v>36</v>
      </c>
      <c r="AX748" s="13" t="s">
        <v>81</v>
      </c>
      <c r="AY748" s="218" t="s">
        <v>130</v>
      </c>
    </row>
    <row r="749" spans="1:65" s="14" customFormat="1" ht="11.25">
      <c r="B749" s="219"/>
      <c r="C749" s="220"/>
      <c r="D749" s="202" t="s">
        <v>142</v>
      </c>
      <c r="E749" s="221" t="s">
        <v>1</v>
      </c>
      <c r="F749" s="222" t="s">
        <v>912</v>
      </c>
      <c r="G749" s="220"/>
      <c r="H749" s="223">
        <v>4.08</v>
      </c>
      <c r="I749" s="224"/>
      <c r="J749" s="220"/>
      <c r="K749" s="220"/>
      <c r="L749" s="225"/>
      <c r="M749" s="226"/>
      <c r="N749" s="227"/>
      <c r="O749" s="227"/>
      <c r="P749" s="227"/>
      <c r="Q749" s="227"/>
      <c r="R749" s="227"/>
      <c r="S749" s="227"/>
      <c r="T749" s="228"/>
      <c r="AT749" s="229" t="s">
        <v>142</v>
      </c>
      <c r="AU749" s="229" t="s">
        <v>91</v>
      </c>
      <c r="AV749" s="14" t="s">
        <v>91</v>
      </c>
      <c r="AW749" s="14" t="s">
        <v>36</v>
      </c>
      <c r="AX749" s="14" t="s">
        <v>81</v>
      </c>
      <c r="AY749" s="229" t="s">
        <v>130</v>
      </c>
    </row>
    <row r="750" spans="1:65" s="13" customFormat="1" ht="11.25">
      <c r="B750" s="209"/>
      <c r="C750" s="210"/>
      <c r="D750" s="202" t="s">
        <v>142</v>
      </c>
      <c r="E750" s="211" t="s">
        <v>1</v>
      </c>
      <c r="F750" s="212" t="s">
        <v>879</v>
      </c>
      <c r="G750" s="210"/>
      <c r="H750" s="211" t="s">
        <v>1</v>
      </c>
      <c r="I750" s="213"/>
      <c r="J750" s="210"/>
      <c r="K750" s="210"/>
      <c r="L750" s="214"/>
      <c r="M750" s="215"/>
      <c r="N750" s="216"/>
      <c r="O750" s="216"/>
      <c r="P750" s="216"/>
      <c r="Q750" s="216"/>
      <c r="R750" s="216"/>
      <c r="S750" s="216"/>
      <c r="T750" s="217"/>
      <c r="AT750" s="218" t="s">
        <v>142</v>
      </c>
      <c r="AU750" s="218" t="s">
        <v>91</v>
      </c>
      <c r="AV750" s="13" t="s">
        <v>89</v>
      </c>
      <c r="AW750" s="13" t="s">
        <v>36</v>
      </c>
      <c r="AX750" s="13" t="s">
        <v>81</v>
      </c>
      <c r="AY750" s="218" t="s">
        <v>130</v>
      </c>
    </row>
    <row r="751" spans="1:65" s="14" customFormat="1" ht="11.25">
      <c r="B751" s="219"/>
      <c r="C751" s="220"/>
      <c r="D751" s="202" t="s">
        <v>142</v>
      </c>
      <c r="E751" s="221" t="s">
        <v>1</v>
      </c>
      <c r="F751" s="222" t="s">
        <v>913</v>
      </c>
      <c r="G751" s="220"/>
      <c r="H751" s="223">
        <v>3.24</v>
      </c>
      <c r="I751" s="224"/>
      <c r="J751" s="220"/>
      <c r="K751" s="220"/>
      <c r="L751" s="225"/>
      <c r="M751" s="226"/>
      <c r="N751" s="227"/>
      <c r="O751" s="227"/>
      <c r="P751" s="227"/>
      <c r="Q751" s="227"/>
      <c r="R751" s="227"/>
      <c r="S751" s="227"/>
      <c r="T751" s="228"/>
      <c r="AT751" s="229" t="s">
        <v>142</v>
      </c>
      <c r="AU751" s="229" t="s">
        <v>91</v>
      </c>
      <c r="AV751" s="14" t="s">
        <v>91</v>
      </c>
      <c r="AW751" s="14" t="s">
        <v>36</v>
      </c>
      <c r="AX751" s="14" t="s">
        <v>81</v>
      </c>
      <c r="AY751" s="229" t="s">
        <v>130</v>
      </c>
    </row>
    <row r="752" spans="1:65" s="13" customFormat="1" ht="11.25">
      <c r="B752" s="209"/>
      <c r="C752" s="210"/>
      <c r="D752" s="202" t="s">
        <v>142</v>
      </c>
      <c r="E752" s="211" t="s">
        <v>1</v>
      </c>
      <c r="F752" s="212" t="s">
        <v>881</v>
      </c>
      <c r="G752" s="210"/>
      <c r="H752" s="211" t="s">
        <v>1</v>
      </c>
      <c r="I752" s="213"/>
      <c r="J752" s="210"/>
      <c r="K752" s="210"/>
      <c r="L752" s="214"/>
      <c r="M752" s="215"/>
      <c r="N752" s="216"/>
      <c r="O752" s="216"/>
      <c r="P752" s="216"/>
      <c r="Q752" s="216"/>
      <c r="R752" s="216"/>
      <c r="S752" s="216"/>
      <c r="T752" s="217"/>
      <c r="AT752" s="218" t="s">
        <v>142</v>
      </c>
      <c r="AU752" s="218" t="s">
        <v>91</v>
      </c>
      <c r="AV752" s="13" t="s">
        <v>89</v>
      </c>
      <c r="AW752" s="13" t="s">
        <v>36</v>
      </c>
      <c r="AX752" s="13" t="s">
        <v>81</v>
      </c>
      <c r="AY752" s="218" t="s">
        <v>130</v>
      </c>
    </row>
    <row r="753" spans="1:65" s="14" customFormat="1" ht="11.25">
      <c r="B753" s="219"/>
      <c r="C753" s="220"/>
      <c r="D753" s="202" t="s">
        <v>142</v>
      </c>
      <c r="E753" s="221" t="s">
        <v>1</v>
      </c>
      <c r="F753" s="222" t="s">
        <v>914</v>
      </c>
      <c r="G753" s="220"/>
      <c r="H753" s="223">
        <v>1.65</v>
      </c>
      <c r="I753" s="224"/>
      <c r="J753" s="220"/>
      <c r="K753" s="220"/>
      <c r="L753" s="225"/>
      <c r="M753" s="226"/>
      <c r="N753" s="227"/>
      <c r="O753" s="227"/>
      <c r="P753" s="227"/>
      <c r="Q753" s="227"/>
      <c r="R753" s="227"/>
      <c r="S753" s="227"/>
      <c r="T753" s="228"/>
      <c r="AT753" s="229" t="s">
        <v>142</v>
      </c>
      <c r="AU753" s="229" t="s">
        <v>91</v>
      </c>
      <c r="AV753" s="14" t="s">
        <v>91</v>
      </c>
      <c r="AW753" s="14" t="s">
        <v>36</v>
      </c>
      <c r="AX753" s="14" t="s">
        <v>81</v>
      </c>
      <c r="AY753" s="229" t="s">
        <v>130</v>
      </c>
    </row>
    <row r="754" spans="1:65" s="13" customFormat="1" ht="11.25">
      <c r="B754" s="209"/>
      <c r="C754" s="210"/>
      <c r="D754" s="202" t="s">
        <v>142</v>
      </c>
      <c r="E754" s="211" t="s">
        <v>1</v>
      </c>
      <c r="F754" s="212" t="s">
        <v>883</v>
      </c>
      <c r="G754" s="210"/>
      <c r="H754" s="211" t="s">
        <v>1</v>
      </c>
      <c r="I754" s="213"/>
      <c r="J754" s="210"/>
      <c r="K754" s="210"/>
      <c r="L754" s="214"/>
      <c r="M754" s="215"/>
      <c r="N754" s="216"/>
      <c r="O754" s="216"/>
      <c r="P754" s="216"/>
      <c r="Q754" s="216"/>
      <c r="R754" s="216"/>
      <c r="S754" s="216"/>
      <c r="T754" s="217"/>
      <c r="AT754" s="218" t="s">
        <v>142</v>
      </c>
      <c r="AU754" s="218" t="s">
        <v>91</v>
      </c>
      <c r="AV754" s="13" t="s">
        <v>89</v>
      </c>
      <c r="AW754" s="13" t="s">
        <v>36</v>
      </c>
      <c r="AX754" s="13" t="s">
        <v>81</v>
      </c>
      <c r="AY754" s="218" t="s">
        <v>130</v>
      </c>
    </row>
    <row r="755" spans="1:65" s="14" customFormat="1" ht="11.25">
      <c r="B755" s="219"/>
      <c r="C755" s="220"/>
      <c r="D755" s="202" t="s">
        <v>142</v>
      </c>
      <c r="E755" s="221" t="s">
        <v>1</v>
      </c>
      <c r="F755" s="222" t="s">
        <v>915</v>
      </c>
      <c r="G755" s="220"/>
      <c r="H755" s="223">
        <v>10.645</v>
      </c>
      <c r="I755" s="224"/>
      <c r="J755" s="220"/>
      <c r="K755" s="220"/>
      <c r="L755" s="225"/>
      <c r="M755" s="226"/>
      <c r="N755" s="227"/>
      <c r="O755" s="227"/>
      <c r="P755" s="227"/>
      <c r="Q755" s="227"/>
      <c r="R755" s="227"/>
      <c r="S755" s="227"/>
      <c r="T755" s="228"/>
      <c r="AT755" s="229" t="s">
        <v>142</v>
      </c>
      <c r="AU755" s="229" t="s">
        <v>91</v>
      </c>
      <c r="AV755" s="14" t="s">
        <v>91</v>
      </c>
      <c r="AW755" s="14" t="s">
        <v>36</v>
      </c>
      <c r="AX755" s="14" t="s">
        <v>81</v>
      </c>
      <c r="AY755" s="229" t="s">
        <v>130</v>
      </c>
    </row>
    <row r="756" spans="1:65" s="13" customFormat="1" ht="11.25">
      <c r="B756" s="209"/>
      <c r="C756" s="210"/>
      <c r="D756" s="202" t="s">
        <v>142</v>
      </c>
      <c r="E756" s="211" t="s">
        <v>1</v>
      </c>
      <c r="F756" s="212" t="s">
        <v>916</v>
      </c>
      <c r="G756" s="210"/>
      <c r="H756" s="211" t="s">
        <v>1</v>
      </c>
      <c r="I756" s="213"/>
      <c r="J756" s="210"/>
      <c r="K756" s="210"/>
      <c r="L756" s="214"/>
      <c r="M756" s="215"/>
      <c r="N756" s="216"/>
      <c r="O756" s="216"/>
      <c r="P756" s="216"/>
      <c r="Q756" s="216"/>
      <c r="R756" s="216"/>
      <c r="S756" s="216"/>
      <c r="T756" s="217"/>
      <c r="AT756" s="218" t="s">
        <v>142</v>
      </c>
      <c r="AU756" s="218" t="s">
        <v>91</v>
      </c>
      <c r="AV756" s="13" t="s">
        <v>89</v>
      </c>
      <c r="AW756" s="13" t="s">
        <v>36</v>
      </c>
      <c r="AX756" s="13" t="s">
        <v>81</v>
      </c>
      <c r="AY756" s="218" t="s">
        <v>130</v>
      </c>
    </row>
    <row r="757" spans="1:65" s="14" customFormat="1" ht="11.25">
      <c r="B757" s="219"/>
      <c r="C757" s="220"/>
      <c r="D757" s="202" t="s">
        <v>142</v>
      </c>
      <c r="E757" s="221" t="s">
        <v>1</v>
      </c>
      <c r="F757" s="222" t="s">
        <v>917</v>
      </c>
      <c r="G757" s="220"/>
      <c r="H757" s="223">
        <v>1.4359999999999999</v>
      </c>
      <c r="I757" s="224"/>
      <c r="J757" s="220"/>
      <c r="K757" s="220"/>
      <c r="L757" s="225"/>
      <c r="M757" s="226"/>
      <c r="N757" s="227"/>
      <c r="O757" s="227"/>
      <c r="P757" s="227"/>
      <c r="Q757" s="227"/>
      <c r="R757" s="227"/>
      <c r="S757" s="227"/>
      <c r="T757" s="228"/>
      <c r="AT757" s="229" t="s">
        <v>142</v>
      </c>
      <c r="AU757" s="229" t="s">
        <v>91</v>
      </c>
      <c r="AV757" s="14" t="s">
        <v>91</v>
      </c>
      <c r="AW757" s="14" t="s">
        <v>36</v>
      </c>
      <c r="AX757" s="14" t="s">
        <v>81</v>
      </c>
      <c r="AY757" s="229" t="s">
        <v>130</v>
      </c>
    </row>
    <row r="758" spans="1:65" s="13" customFormat="1" ht="11.25">
      <c r="B758" s="209"/>
      <c r="C758" s="210"/>
      <c r="D758" s="202" t="s">
        <v>142</v>
      </c>
      <c r="E758" s="211" t="s">
        <v>1</v>
      </c>
      <c r="F758" s="212" t="s">
        <v>918</v>
      </c>
      <c r="G758" s="210"/>
      <c r="H758" s="211" t="s">
        <v>1</v>
      </c>
      <c r="I758" s="213"/>
      <c r="J758" s="210"/>
      <c r="K758" s="210"/>
      <c r="L758" s="214"/>
      <c r="M758" s="215"/>
      <c r="N758" s="216"/>
      <c r="O758" s="216"/>
      <c r="P758" s="216"/>
      <c r="Q758" s="216"/>
      <c r="R758" s="216"/>
      <c r="S758" s="216"/>
      <c r="T758" s="217"/>
      <c r="AT758" s="218" t="s">
        <v>142</v>
      </c>
      <c r="AU758" s="218" t="s">
        <v>91</v>
      </c>
      <c r="AV758" s="13" t="s">
        <v>89</v>
      </c>
      <c r="AW758" s="13" t="s">
        <v>36</v>
      </c>
      <c r="AX758" s="13" t="s">
        <v>81</v>
      </c>
      <c r="AY758" s="218" t="s">
        <v>130</v>
      </c>
    </row>
    <row r="759" spans="1:65" s="14" customFormat="1" ht="11.25">
      <c r="B759" s="219"/>
      <c r="C759" s="220"/>
      <c r="D759" s="202" t="s">
        <v>142</v>
      </c>
      <c r="E759" s="221" t="s">
        <v>1</v>
      </c>
      <c r="F759" s="222" t="s">
        <v>919</v>
      </c>
      <c r="G759" s="220"/>
      <c r="H759" s="223">
        <v>1.8380000000000001</v>
      </c>
      <c r="I759" s="224"/>
      <c r="J759" s="220"/>
      <c r="K759" s="220"/>
      <c r="L759" s="225"/>
      <c r="M759" s="226"/>
      <c r="N759" s="227"/>
      <c r="O759" s="227"/>
      <c r="P759" s="227"/>
      <c r="Q759" s="227"/>
      <c r="R759" s="227"/>
      <c r="S759" s="227"/>
      <c r="T759" s="228"/>
      <c r="AT759" s="229" t="s">
        <v>142</v>
      </c>
      <c r="AU759" s="229" t="s">
        <v>91</v>
      </c>
      <c r="AV759" s="14" t="s">
        <v>91</v>
      </c>
      <c r="AW759" s="14" t="s">
        <v>36</v>
      </c>
      <c r="AX759" s="14" t="s">
        <v>81</v>
      </c>
      <c r="AY759" s="229" t="s">
        <v>130</v>
      </c>
    </row>
    <row r="760" spans="1:65" s="15" customFormat="1" ht="11.25">
      <c r="B760" s="230"/>
      <c r="C760" s="231"/>
      <c r="D760" s="202" t="s">
        <v>142</v>
      </c>
      <c r="E760" s="232" t="s">
        <v>1</v>
      </c>
      <c r="F760" s="233" t="s">
        <v>145</v>
      </c>
      <c r="G760" s="231"/>
      <c r="H760" s="234">
        <v>30.649000000000001</v>
      </c>
      <c r="I760" s="235"/>
      <c r="J760" s="231"/>
      <c r="K760" s="231"/>
      <c r="L760" s="236"/>
      <c r="M760" s="237"/>
      <c r="N760" s="238"/>
      <c r="O760" s="238"/>
      <c r="P760" s="238"/>
      <c r="Q760" s="238"/>
      <c r="R760" s="238"/>
      <c r="S760" s="238"/>
      <c r="T760" s="239"/>
      <c r="AT760" s="240" t="s">
        <v>142</v>
      </c>
      <c r="AU760" s="240" t="s">
        <v>91</v>
      </c>
      <c r="AV760" s="15" t="s">
        <v>136</v>
      </c>
      <c r="AW760" s="15" t="s">
        <v>36</v>
      </c>
      <c r="AX760" s="15" t="s">
        <v>89</v>
      </c>
      <c r="AY760" s="240" t="s">
        <v>130</v>
      </c>
    </row>
    <row r="761" spans="1:65" s="2" customFormat="1" ht="16.5" customHeight="1">
      <c r="A761" s="34"/>
      <c r="B761" s="35"/>
      <c r="C761" s="188" t="s">
        <v>920</v>
      </c>
      <c r="D761" s="188" t="s">
        <v>132</v>
      </c>
      <c r="E761" s="189" t="s">
        <v>921</v>
      </c>
      <c r="F761" s="190" t="s">
        <v>922</v>
      </c>
      <c r="G761" s="191" t="s">
        <v>223</v>
      </c>
      <c r="H761" s="192">
        <v>0.22600000000000001</v>
      </c>
      <c r="I761" s="193"/>
      <c r="J761" s="194">
        <f>ROUND(I761*H761,2)</f>
        <v>0</v>
      </c>
      <c r="K761" s="195"/>
      <c r="L761" s="39"/>
      <c r="M761" s="196" t="s">
        <v>1</v>
      </c>
      <c r="N761" s="197" t="s">
        <v>46</v>
      </c>
      <c r="O761" s="72"/>
      <c r="P761" s="198">
        <f>O761*H761</f>
        <v>0</v>
      </c>
      <c r="Q761" s="198">
        <v>1.06277</v>
      </c>
      <c r="R761" s="198">
        <f>Q761*H761</f>
        <v>0.24018602</v>
      </c>
      <c r="S761" s="198">
        <v>0</v>
      </c>
      <c r="T761" s="199">
        <f>S761*H761</f>
        <v>0</v>
      </c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R761" s="200" t="s">
        <v>136</v>
      </c>
      <c r="AT761" s="200" t="s">
        <v>132</v>
      </c>
      <c r="AU761" s="200" t="s">
        <v>91</v>
      </c>
      <c r="AY761" s="17" t="s">
        <v>130</v>
      </c>
      <c r="BE761" s="201">
        <f>IF(N761="základní",J761,0)</f>
        <v>0</v>
      </c>
      <c r="BF761" s="201">
        <f>IF(N761="snížená",J761,0)</f>
        <v>0</v>
      </c>
      <c r="BG761" s="201">
        <f>IF(N761="zákl. přenesená",J761,0)</f>
        <v>0</v>
      </c>
      <c r="BH761" s="201">
        <f>IF(N761="sníž. přenesená",J761,0)</f>
        <v>0</v>
      </c>
      <c r="BI761" s="201">
        <f>IF(N761="nulová",J761,0)</f>
        <v>0</v>
      </c>
      <c r="BJ761" s="17" t="s">
        <v>89</v>
      </c>
      <c r="BK761" s="201">
        <f>ROUND(I761*H761,2)</f>
        <v>0</v>
      </c>
      <c r="BL761" s="17" t="s">
        <v>136</v>
      </c>
      <c r="BM761" s="200" t="s">
        <v>923</v>
      </c>
    </row>
    <row r="762" spans="1:65" s="2" customFormat="1" ht="11.25">
      <c r="A762" s="34"/>
      <c r="B762" s="35"/>
      <c r="C762" s="36"/>
      <c r="D762" s="202" t="s">
        <v>138</v>
      </c>
      <c r="E762" s="36"/>
      <c r="F762" s="203" t="s">
        <v>924</v>
      </c>
      <c r="G762" s="36"/>
      <c r="H762" s="36"/>
      <c r="I762" s="204"/>
      <c r="J762" s="36"/>
      <c r="K762" s="36"/>
      <c r="L762" s="39"/>
      <c r="M762" s="205"/>
      <c r="N762" s="206"/>
      <c r="O762" s="72"/>
      <c r="P762" s="72"/>
      <c r="Q762" s="72"/>
      <c r="R762" s="72"/>
      <c r="S762" s="72"/>
      <c r="T762" s="73"/>
      <c r="U762" s="34"/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  <c r="AT762" s="17" t="s">
        <v>138</v>
      </c>
      <c r="AU762" s="17" t="s">
        <v>91</v>
      </c>
    </row>
    <row r="763" spans="1:65" s="2" customFormat="1" ht="11.25">
      <c r="A763" s="34"/>
      <c r="B763" s="35"/>
      <c r="C763" s="36"/>
      <c r="D763" s="207" t="s">
        <v>140</v>
      </c>
      <c r="E763" s="36"/>
      <c r="F763" s="208" t="s">
        <v>925</v>
      </c>
      <c r="G763" s="36"/>
      <c r="H763" s="36"/>
      <c r="I763" s="204"/>
      <c r="J763" s="36"/>
      <c r="K763" s="36"/>
      <c r="L763" s="39"/>
      <c r="M763" s="205"/>
      <c r="N763" s="206"/>
      <c r="O763" s="72"/>
      <c r="P763" s="72"/>
      <c r="Q763" s="72"/>
      <c r="R763" s="72"/>
      <c r="S763" s="72"/>
      <c r="T763" s="73"/>
      <c r="U763" s="34"/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  <c r="AT763" s="17" t="s">
        <v>140</v>
      </c>
      <c r="AU763" s="17" t="s">
        <v>91</v>
      </c>
    </row>
    <row r="764" spans="1:65" s="13" customFormat="1" ht="11.25">
      <c r="B764" s="209"/>
      <c r="C764" s="210"/>
      <c r="D764" s="202" t="s">
        <v>142</v>
      </c>
      <c r="E764" s="211" t="s">
        <v>1</v>
      </c>
      <c r="F764" s="212" t="s">
        <v>926</v>
      </c>
      <c r="G764" s="210"/>
      <c r="H764" s="211" t="s">
        <v>1</v>
      </c>
      <c r="I764" s="213"/>
      <c r="J764" s="210"/>
      <c r="K764" s="210"/>
      <c r="L764" s="214"/>
      <c r="M764" s="215"/>
      <c r="N764" s="216"/>
      <c r="O764" s="216"/>
      <c r="P764" s="216"/>
      <c r="Q764" s="216"/>
      <c r="R764" s="216"/>
      <c r="S764" s="216"/>
      <c r="T764" s="217"/>
      <c r="AT764" s="218" t="s">
        <v>142</v>
      </c>
      <c r="AU764" s="218" t="s">
        <v>91</v>
      </c>
      <c r="AV764" s="13" t="s">
        <v>89</v>
      </c>
      <c r="AW764" s="13" t="s">
        <v>36</v>
      </c>
      <c r="AX764" s="13" t="s">
        <v>81</v>
      </c>
      <c r="AY764" s="218" t="s">
        <v>130</v>
      </c>
    </row>
    <row r="765" spans="1:65" s="13" customFormat="1" ht="11.25">
      <c r="B765" s="209"/>
      <c r="C765" s="210"/>
      <c r="D765" s="202" t="s">
        <v>142</v>
      </c>
      <c r="E765" s="211" t="s">
        <v>1</v>
      </c>
      <c r="F765" s="212" t="s">
        <v>927</v>
      </c>
      <c r="G765" s="210"/>
      <c r="H765" s="211" t="s">
        <v>1</v>
      </c>
      <c r="I765" s="213"/>
      <c r="J765" s="210"/>
      <c r="K765" s="210"/>
      <c r="L765" s="214"/>
      <c r="M765" s="215"/>
      <c r="N765" s="216"/>
      <c r="O765" s="216"/>
      <c r="P765" s="216"/>
      <c r="Q765" s="216"/>
      <c r="R765" s="216"/>
      <c r="S765" s="216"/>
      <c r="T765" s="217"/>
      <c r="AT765" s="218" t="s">
        <v>142</v>
      </c>
      <c r="AU765" s="218" t="s">
        <v>91</v>
      </c>
      <c r="AV765" s="13" t="s">
        <v>89</v>
      </c>
      <c r="AW765" s="13" t="s">
        <v>36</v>
      </c>
      <c r="AX765" s="13" t="s">
        <v>81</v>
      </c>
      <c r="AY765" s="218" t="s">
        <v>130</v>
      </c>
    </row>
    <row r="766" spans="1:65" s="14" customFormat="1" ht="11.25">
      <c r="B766" s="219"/>
      <c r="C766" s="220"/>
      <c r="D766" s="202" t="s">
        <v>142</v>
      </c>
      <c r="E766" s="221" t="s">
        <v>1</v>
      </c>
      <c r="F766" s="222" t="s">
        <v>928</v>
      </c>
      <c r="G766" s="220"/>
      <c r="H766" s="223">
        <v>0.08</v>
      </c>
      <c r="I766" s="224"/>
      <c r="J766" s="220"/>
      <c r="K766" s="220"/>
      <c r="L766" s="225"/>
      <c r="M766" s="226"/>
      <c r="N766" s="227"/>
      <c r="O766" s="227"/>
      <c r="P766" s="227"/>
      <c r="Q766" s="227"/>
      <c r="R766" s="227"/>
      <c r="S766" s="227"/>
      <c r="T766" s="228"/>
      <c r="AT766" s="229" t="s">
        <v>142</v>
      </c>
      <c r="AU766" s="229" t="s">
        <v>91</v>
      </c>
      <c r="AV766" s="14" t="s">
        <v>91</v>
      </c>
      <c r="AW766" s="14" t="s">
        <v>36</v>
      </c>
      <c r="AX766" s="14" t="s">
        <v>81</v>
      </c>
      <c r="AY766" s="229" t="s">
        <v>130</v>
      </c>
    </row>
    <row r="767" spans="1:65" s="13" customFormat="1" ht="11.25">
      <c r="B767" s="209"/>
      <c r="C767" s="210"/>
      <c r="D767" s="202" t="s">
        <v>142</v>
      </c>
      <c r="E767" s="211" t="s">
        <v>1</v>
      </c>
      <c r="F767" s="212" t="s">
        <v>929</v>
      </c>
      <c r="G767" s="210"/>
      <c r="H767" s="211" t="s">
        <v>1</v>
      </c>
      <c r="I767" s="213"/>
      <c r="J767" s="210"/>
      <c r="K767" s="210"/>
      <c r="L767" s="214"/>
      <c r="M767" s="215"/>
      <c r="N767" s="216"/>
      <c r="O767" s="216"/>
      <c r="P767" s="216"/>
      <c r="Q767" s="216"/>
      <c r="R767" s="216"/>
      <c r="S767" s="216"/>
      <c r="T767" s="217"/>
      <c r="AT767" s="218" t="s">
        <v>142</v>
      </c>
      <c r="AU767" s="218" t="s">
        <v>91</v>
      </c>
      <c r="AV767" s="13" t="s">
        <v>89</v>
      </c>
      <c r="AW767" s="13" t="s">
        <v>36</v>
      </c>
      <c r="AX767" s="13" t="s">
        <v>81</v>
      </c>
      <c r="AY767" s="218" t="s">
        <v>130</v>
      </c>
    </row>
    <row r="768" spans="1:65" s="14" customFormat="1" ht="11.25">
      <c r="B768" s="219"/>
      <c r="C768" s="220"/>
      <c r="D768" s="202" t="s">
        <v>142</v>
      </c>
      <c r="E768" s="221" t="s">
        <v>1</v>
      </c>
      <c r="F768" s="222" t="s">
        <v>930</v>
      </c>
      <c r="G768" s="220"/>
      <c r="H768" s="223">
        <v>4.2999999999999997E-2</v>
      </c>
      <c r="I768" s="224"/>
      <c r="J768" s="220"/>
      <c r="K768" s="220"/>
      <c r="L768" s="225"/>
      <c r="M768" s="226"/>
      <c r="N768" s="227"/>
      <c r="O768" s="227"/>
      <c r="P768" s="227"/>
      <c r="Q768" s="227"/>
      <c r="R768" s="227"/>
      <c r="S768" s="227"/>
      <c r="T768" s="228"/>
      <c r="AT768" s="229" t="s">
        <v>142</v>
      </c>
      <c r="AU768" s="229" t="s">
        <v>91</v>
      </c>
      <c r="AV768" s="14" t="s">
        <v>91</v>
      </c>
      <c r="AW768" s="14" t="s">
        <v>36</v>
      </c>
      <c r="AX768" s="14" t="s">
        <v>81</v>
      </c>
      <c r="AY768" s="229" t="s">
        <v>130</v>
      </c>
    </row>
    <row r="769" spans="1:65" s="13" customFormat="1" ht="11.25">
      <c r="B769" s="209"/>
      <c r="C769" s="210"/>
      <c r="D769" s="202" t="s">
        <v>142</v>
      </c>
      <c r="E769" s="211" t="s">
        <v>1</v>
      </c>
      <c r="F769" s="212" t="s">
        <v>931</v>
      </c>
      <c r="G769" s="210"/>
      <c r="H769" s="211" t="s">
        <v>1</v>
      </c>
      <c r="I769" s="213"/>
      <c r="J769" s="210"/>
      <c r="K769" s="210"/>
      <c r="L769" s="214"/>
      <c r="M769" s="215"/>
      <c r="N769" s="216"/>
      <c r="O769" s="216"/>
      <c r="P769" s="216"/>
      <c r="Q769" s="216"/>
      <c r="R769" s="216"/>
      <c r="S769" s="216"/>
      <c r="T769" s="217"/>
      <c r="AT769" s="218" t="s">
        <v>142</v>
      </c>
      <c r="AU769" s="218" t="s">
        <v>91</v>
      </c>
      <c r="AV769" s="13" t="s">
        <v>89</v>
      </c>
      <c r="AW769" s="13" t="s">
        <v>36</v>
      </c>
      <c r="AX769" s="13" t="s">
        <v>81</v>
      </c>
      <c r="AY769" s="218" t="s">
        <v>130</v>
      </c>
    </row>
    <row r="770" spans="1:65" s="14" customFormat="1" ht="11.25">
      <c r="B770" s="219"/>
      <c r="C770" s="220"/>
      <c r="D770" s="202" t="s">
        <v>142</v>
      </c>
      <c r="E770" s="221" t="s">
        <v>1</v>
      </c>
      <c r="F770" s="222" t="s">
        <v>932</v>
      </c>
      <c r="G770" s="220"/>
      <c r="H770" s="223">
        <v>0.10299999999999999</v>
      </c>
      <c r="I770" s="224"/>
      <c r="J770" s="220"/>
      <c r="K770" s="220"/>
      <c r="L770" s="225"/>
      <c r="M770" s="226"/>
      <c r="N770" s="227"/>
      <c r="O770" s="227"/>
      <c r="P770" s="227"/>
      <c r="Q770" s="227"/>
      <c r="R770" s="227"/>
      <c r="S770" s="227"/>
      <c r="T770" s="228"/>
      <c r="AT770" s="229" t="s">
        <v>142</v>
      </c>
      <c r="AU770" s="229" t="s">
        <v>91</v>
      </c>
      <c r="AV770" s="14" t="s">
        <v>91</v>
      </c>
      <c r="AW770" s="14" t="s">
        <v>36</v>
      </c>
      <c r="AX770" s="14" t="s">
        <v>81</v>
      </c>
      <c r="AY770" s="229" t="s">
        <v>130</v>
      </c>
    </row>
    <row r="771" spans="1:65" s="15" customFormat="1" ht="11.25">
      <c r="B771" s="230"/>
      <c r="C771" s="231"/>
      <c r="D771" s="202" t="s">
        <v>142</v>
      </c>
      <c r="E771" s="232" t="s">
        <v>1</v>
      </c>
      <c r="F771" s="233" t="s">
        <v>145</v>
      </c>
      <c r="G771" s="231"/>
      <c r="H771" s="234">
        <v>0.22599999999999998</v>
      </c>
      <c r="I771" s="235"/>
      <c r="J771" s="231"/>
      <c r="K771" s="231"/>
      <c r="L771" s="236"/>
      <c r="M771" s="237"/>
      <c r="N771" s="238"/>
      <c r="O771" s="238"/>
      <c r="P771" s="238"/>
      <c r="Q771" s="238"/>
      <c r="R771" s="238"/>
      <c r="S771" s="238"/>
      <c r="T771" s="239"/>
      <c r="AT771" s="240" t="s">
        <v>142</v>
      </c>
      <c r="AU771" s="240" t="s">
        <v>91</v>
      </c>
      <c r="AV771" s="15" t="s">
        <v>136</v>
      </c>
      <c r="AW771" s="15" t="s">
        <v>36</v>
      </c>
      <c r="AX771" s="15" t="s">
        <v>89</v>
      </c>
      <c r="AY771" s="240" t="s">
        <v>130</v>
      </c>
    </row>
    <row r="772" spans="1:65" s="2" customFormat="1" ht="16.5" customHeight="1">
      <c r="A772" s="34"/>
      <c r="B772" s="35"/>
      <c r="C772" s="188" t="s">
        <v>614</v>
      </c>
      <c r="D772" s="188" t="s">
        <v>132</v>
      </c>
      <c r="E772" s="189" t="s">
        <v>933</v>
      </c>
      <c r="F772" s="190" t="s">
        <v>934</v>
      </c>
      <c r="G772" s="191" t="s">
        <v>135</v>
      </c>
      <c r="H772" s="192">
        <v>94.8</v>
      </c>
      <c r="I772" s="193"/>
      <c r="J772" s="194">
        <f>ROUND(I772*H772,2)</f>
        <v>0</v>
      </c>
      <c r="K772" s="195"/>
      <c r="L772" s="39"/>
      <c r="M772" s="196" t="s">
        <v>1</v>
      </c>
      <c r="N772" s="197" t="s">
        <v>46</v>
      </c>
      <c r="O772" s="72"/>
      <c r="P772" s="198">
        <f>O772*H772</f>
        <v>0</v>
      </c>
      <c r="Q772" s="198">
        <v>0.79305000000000003</v>
      </c>
      <c r="R772" s="198">
        <f>Q772*H772</f>
        <v>75.181139999999999</v>
      </c>
      <c r="S772" s="198">
        <v>0</v>
      </c>
      <c r="T772" s="199">
        <f>S772*H772</f>
        <v>0</v>
      </c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R772" s="200" t="s">
        <v>136</v>
      </c>
      <c r="AT772" s="200" t="s">
        <v>132</v>
      </c>
      <c r="AU772" s="200" t="s">
        <v>91</v>
      </c>
      <c r="AY772" s="17" t="s">
        <v>130</v>
      </c>
      <c r="BE772" s="201">
        <f>IF(N772="základní",J772,0)</f>
        <v>0</v>
      </c>
      <c r="BF772" s="201">
        <f>IF(N772="snížená",J772,0)</f>
        <v>0</v>
      </c>
      <c r="BG772" s="201">
        <f>IF(N772="zákl. přenesená",J772,0)</f>
        <v>0</v>
      </c>
      <c r="BH772" s="201">
        <f>IF(N772="sníž. přenesená",J772,0)</f>
        <v>0</v>
      </c>
      <c r="BI772" s="201">
        <f>IF(N772="nulová",J772,0)</f>
        <v>0</v>
      </c>
      <c r="BJ772" s="17" t="s">
        <v>89</v>
      </c>
      <c r="BK772" s="201">
        <f>ROUND(I772*H772,2)</f>
        <v>0</v>
      </c>
      <c r="BL772" s="17" t="s">
        <v>136</v>
      </c>
      <c r="BM772" s="200" t="s">
        <v>935</v>
      </c>
    </row>
    <row r="773" spans="1:65" s="2" customFormat="1" ht="19.5">
      <c r="A773" s="34"/>
      <c r="B773" s="35"/>
      <c r="C773" s="36"/>
      <c r="D773" s="202" t="s">
        <v>138</v>
      </c>
      <c r="E773" s="36"/>
      <c r="F773" s="203" t="s">
        <v>936</v>
      </c>
      <c r="G773" s="36"/>
      <c r="H773" s="36"/>
      <c r="I773" s="204"/>
      <c r="J773" s="36"/>
      <c r="K773" s="36"/>
      <c r="L773" s="39"/>
      <c r="M773" s="205"/>
      <c r="N773" s="206"/>
      <c r="O773" s="72"/>
      <c r="P773" s="72"/>
      <c r="Q773" s="72"/>
      <c r="R773" s="72"/>
      <c r="S773" s="72"/>
      <c r="T773" s="73"/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T773" s="17" t="s">
        <v>138</v>
      </c>
      <c r="AU773" s="17" t="s">
        <v>91</v>
      </c>
    </row>
    <row r="774" spans="1:65" s="2" customFormat="1" ht="11.25">
      <c r="A774" s="34"/>
      <c r="B774" s="35"/>
      <c r="C774" s="36"/>
      <c r="D774" s="207" t="s">
        <v>140</v>
      </c>
      <c r="E774" s="36"/>
      <c r="F774" s="208" t="s">
        <v>937</v>
      </c>
      <c r="G774" s="36"/>
      <c r="H774" s="36"/>
      <c r="I774" s="204"/>
      <c r="J774" s="36"/>
      <c r="K774" s="36"/>
      <c r="L774" s="39"/>
      <c r="M774" s="205"/>
      <c r="N774" s="206"/>
      <c r="O774" s="72"/>
      <c r="P774" s="72"/>
      <c r="Q774" s="72"/>
      <c r="R774" s="72"/>
      <c r="S774" s="72"/>
      <c r="T774" s="73"/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T774" s="17" t="s">
        <v>140</v>
      </c>
      <c r="AU774" s="17" t="s">
        <v>91</v>
      </c>
    </row>
    <row r="775" spans="1:65" s="14" customFormat="1" ht="11.25">
      <c r="B775" s="219"/>
      <c r="C775" s="220"/>
      <c r="D775" s="202" t="s">
        <v>142</v>
      </c>
      <c r="E775" s="221" t="s">
        <v>1</v>
      </c>
      <c r="F775" s="222" t="s">
        <v>938</v>
      </c>
      <c r="G775" s="220"/>
      <c r="H775" s="223">
        <v>94.8</v>
      </c>
      <c r="I775" s="224"/>
      <c r="J775" s="220"/>
      <c r="K775" s="220"/>
      <c r="L775" s="225"/>
      <c r="M775" s="226"/>
      <c r="N775" s="227"/>
      <c r="O775" s="227"/>
      <c r="P775" s="227"/>
      <c r="Q775" s="227"/>
      <c r="R775" s="227"/>
      <c r="S775" s="227"/>
      <c r="T775" s="228"/>
      <c r="AT775" s="229" t="s">
        <v>142</v>
      </c>
      <c r="AU775" s="229" t="s">
        <v>91</v>
      </c>
      <c r="AV775" s="14" t="s">
        <v>91</v>
      </c>
      <c r="AW775" s="14" t="s">
        <v>36</v>
      </c>
      <c r="AX775" s="14" t="s">
        <v>89</v>
      </c>
      <c r="AY775" s="229" t="s">
        <v>130</v>
      </c>
    </row>
    <row r="776" spans="1:65" s="2" customFormat="1" ht="16.5" customHeight="1">
      <c r="A776" s="34"/>
      <c r="B776" s="35"/>
      <c r="C776" s="188" t="s">
        <v>939</v>
      </c>
      <c r="D776" s="188" t="s">
        <v>132</v>
      </c>
      <c r="E776" s="189" t="s">
        <v>940</v>
      </c>
      <c r="F776" s="190" t="s">
        <v>941</v>
      </c>
      <c r="G776" s="191" t="s">
        <v>135</v>
      </c>
      <c r="H776" s="192">
        <v>8.3290000000000006</v>
      </c>
      <c r="I776" s="193"/>
      <c r="J776" s="194">
        <f>ROUND(I776*H776,2)</f>
        <v>0</v>
      </c>
      <c r="K776" s="195"/>
      <c r="L776" s="39"/>
      <c r="M776" s="196" t="s">
        <v>1</v>
      </c>
      <c r="N776" s="197" t="s">
        <v>46</v>
      </c>
      <c r="O776" s="72"/>
      <c r="P776" s="198">
        <f>O776*H776</f>
        <v>0</v>
      </c>
      <c r="Q776" s="198">
        <v>0.74326999999999999</v>
      </c>
      <c r="R776" s="198">
        <f>Q776*H776</f>
        <v>6.1906958300000001</v>
      </c>
      <c r="S776" s="198">
        <v>0</v>
      </c>
      <c r="T776" s="199">
        <f>S776*H776</f>
        <v>0</v>
      </c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R776" s="200" t="s">
        <v>136</v>
      </c>
      <c r="AT776" s="200" t="s">
        <v>132</v>
      </c>
      <c r="AU776" s="200" t="s">
        <v>91</v>
      </c>
      <c r="AY776" s="17" t="s">
        <v>130</v>
      </c>
      <c r="BE776" s="201">
        <f>IF(N776="základní",J776,0)</f>
        <v>0</v>
      </c>
      <c r="BF776" s="201">
        <f>IF(N776="snížená",J776,0)</f>
        <v>0</v>
      </c>
      <c r="BG776" s="201">
        <f>IF(N776="zákl. přenesená",J776,0)</f>
        <v>0</v>
      </c>
      <c r="BH776" s="201">
        <f>IF(N776="sníž. přenesená",J776,0)</f>
        <v>0</v>
      </c>
      <c r="BI776" s="201">
        <f>IF(N776="nulová",J776,0)</f>
        <v>0</v>
      </c>
      <c r="BJ776" s="17" t="s">
        <v>89</v>
      </c>
      <c r="BK776" s="201">
        <f>ROUND(I776*H776,2)</f>
        <v>0</v>
      </c>
      <c r="BL776" s="17" t="s">
        <v>136</v>
      </c>
      <c r="BM776" s="200" t="s">
        <v>942</v>
      </c>
    </row>
    <row r="777" spans="1:65" s="2" customFormat="1" ht="11.25">
      <c r="A777" s="34"/>
      <c r="B777" s="35"/>
      <c r="C777" s="36"/>
      <c r="D777" s="202" t="s">
        <v>138</v>
      </c>
      <c r="E777" s="36"/>
      <c r="F777" s="203" t="s">
        <v>943</v>
      </c>
      <c r="G777" s="36"/>
      <c r="H777" s="36"/>
      <c r="I777" s="204"/>
      <c r="J777" s="36"/>
      <c r="K777" s="36"/>
      <c r="L777" s="39"/>
      <c r="M777" s="205"/>
      <c r="N777" s="206"/>
      <c r="O777" s="72"/>
      <c r="P777" s="72"/>
      <c r="Q777" s="72"/>
      <c r="R777" s="72"/>
      <c r="S777" s="72"/>
      <c r="T777" s="73"/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T777" s="17" t="s">
        <v>138</v>
      </c>
      <c r="AU777" s="17" t="s">
        <v>91</v>
      </c>
    </row>
    <row r="778" spans="1:65" s="2" customFormat="1" ht="11.25">
      <c r="A778" s="34"/>
      <c r="B778" s="35"/>
      <c r="C778" s="36"/>
      <c r="D778" s="207" t="s">
        <v>140</v>
      </c>
      <c r="E778" s="36"/>
      <c r="F778" s="208" t="s">
        <v>944</v>
      </c>
      <c r="G778" s="36"/>
      <c r="H778" s="36"/>
      <c r="I778" s="204"/>
      <c r="J778" s="36"/>
      <c r="K778" s="36"/>
      <c r="L778" s="39"/>
      <c r="M778" s="205"/>
      <c r="N778" s="206"/>
      <c r="O778" s="72"/>
      <c r="P778" s="72"/>
      <c r="Q778" s="72"/>
      <c r="R778" s="72"/>
      <c r="S778" s="72"/>
      <c r="T778" s="73"/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T778" s="17" t="s">
        <v>140</v>
      </c>
      <c r="AU778" s="17" t="s">
        <v>91</v>
      </c>
    </row>
    <row r="779" spans="1:65" s="13" customFormat="1" ht="11.25">
      <c r="B779" s="209"/>
      <c r="C779" s="210"/>
      <c r="D779" s="202" t="s">
        <v>142</v>
      </c>
      <c r="E779" s="211" t="s">
        <v>1</v>
      </c>
      <c r="F779" s="212" t="s">
        <v>945</v>
      </c>
      <c r="G779" s="210"/>
      <c r="H779" s="211" t="s">
        <v>1</v>
      </c>
      <c r="I779" s="213"/>
      <c r="J779" s="210"/>
      <c r="K779" s="210"/>
      <c r="L779" s="214"/>
      <c r="M779" s="215"/>
      <c r="N779" s="216"/>
      <c r="O779" s="216"/>
      <c r="P779" s="216"/>
      <c r="Q779" s="216"/>
      <c r="R779" s="216"/>
      <c r="S779" s="216"/>
      <c r="T779" s="217"/>
      <c r="AT779" s="218" t="s">
        <v>142</v>
      </c>
      <c r="AU779" s="218" t="s">
        <v>91</v>
      </c>
      <c r="AV779" s="13" t="s">
        <v>89</v>
      </c>
      <c r="AW779" s="13" t="s">
        <v>36</v>
      </c>
      <c r="AX779" s="13" t="s">
        <v>81</v>
      </c>
      <c r="AY779" s="218" t="s">
        <v>130</v>
      </c>
    </row>
    <row r="780" spans="1:65" s="14" customFormat="1" ht="11.25">
      <c r="B780" s="219"/>
      <c r="C780" s="220"/>
      <c r="D780" s="202" t="s">
        <v>142</v>
      </c>
      <c r="E780" s="221" t="s">
        <v>1</v>
      </c>
      <c r="F780" s="222" t="s">
        <v>946</v>
      </c>
      <c r="G780" s="220"/>
      <c r="H780" s="223">
        <v>8.3290000000000006</v>
      </c>
      <c r="I780" s="224"/>
      <c r="J780" s="220"/>
      <c r="K780" s="220"/>
      <c r="L780" s="225"/>
      <c r="M780" s="226"/>
      <c r="N780" s="227"/>
      <c r="O780" s="227"/>
      <c r="P780" s="227"/>
      <c r="Q780" s="227"/>
      <c r="R780" s="227"/>
      <c r="S780" s="227"/>
      <c r="T780" s="228"/>
      <c r="AT780" s="229" t="s">
        <v>142</v>
      </c>
      <c r="AU780" s="229" t="s">
        <v>91</v>
      </c>
      <c r="AV780" s="14" t="s">
        <v>91</v>
      </c>
      <c r="AW780" s="14" t="s">
        <v>36</v>
      </c>
      <c r="AX780" s="14" t="s">
        <v>81</v>
      </c>
      <c r="AY780" s="229" t="s">
        <v>130</v>
      </c>
    </row>
    <row r="781" spans="1:65" s="15" customFormat="1" ht="11.25">
      <c r="B781" s="230"/>
      <c r="C781" s="231"/>
      <c r="D781" s="202" t="s">
        <v>142</v>
      </c>
      <c r="E781" s="232" t="s">
        <v>1</v>
      </c>
      <c r="F781" s="233" t="s">
        <v>145</v>
      </c>
      <c r="G781" s="231"/>
      <c r="H781" s="234">
        <v>8.3290000000000006</v>
      </c>
      <c r="I781" s="235"/>
      <c r="J781" s="231"/>
      <c r="K781" s="231"/>
      <c r="L781" s="236"/>
      <c r="M781" s="237"/>
      <c r="N781" s="238"/>
      <c r="O781" s="238"/>
      <c r="P781" s="238"/>
      <c r="Q781" s="238"/>
      <c r="R781" s="238"/>
      <c r="S781" s="238"/>
      <c r="T781" s="239"/>
      <c r="AT781" s="240" t="s">
        <v>142</v>
      </c>
      <c r="AU781" s="240" t="s">
        <v>91</v>
      </c>
      <c r="AV781" s="15" t="s">
        <v>136</v>
      </c>
      <c r="AW781" s="15" t="s">
        <v>36</v>
      </c>
      <c r="AX781" s="15" t="s">
        <v>89</v>
      </c>
      <c r="AY781" s="240" t="s">
        <v>130</v>
      </c>
    </row>
    <row r="782" spans="1:65" s="2" customFormat="1" ht="16.5" customHeight="1">
      <c r="A782" s="34"/>
      <c r="B782" s="35"/>
      <c r="C782" s="188" t="s">
        <v>619</v>
      </c>
      <c r="D782" s="188" t="s">
        <v>132</v>
      </c>
      <c r="E782" s="189" t="s">
        <v>947</v>
      </c>
      <c r="F782" s="190" t="s">
        <v>948</v>
      </c>
      <c r="G782" s="191" t="s">
        <v>135</v>
      </c>
      <c r="H782" s="192">
        <v>31.021000000000001</v>
      </c>
      <c r="I782" s="193"/>
      <c r="J782" s="194">
        <f>ROUND(I782*H782,2)</f>
        <v>0</v>
      </c>
      <c r="K782" s="195"/>
      <c r="L782" s="39"/>
      <c r="M782" s="196" t="s">
        <v>1</v>
      </c>
      <c r="N782" s="197" t="s">
        <v>46</v>
      </c>
      <c r="O782" s="72"/>
      <c r="P782" s="198">
        <f>O782*H782</f>
        <v>0</v>
      </c>
      <c r="Q782" s="198">
        <v>0.82326999999999995</v>
      </c>
      <c r="R782" s="198">
        <f>Q782*H782</f>
        <v>25.53865867</v>
      </c>
      <c r="S782" s="198">
        <v>0</v>
      </c>
      <c r="T782" s="199">
        <f>S782*H782</f>
        <v>0</v>
      </c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R782" s="200" t="s">
        <v>136</v>
      </c>
      <c r="AT782" s="200" t="s">
        <v>132</v>
      </c>
      <c r="AU782" s="200" t="s">
        <v>91</v>
      </c>
      <c r="AY782" s="17" t="s">
        <v>130</v>
      </c>
      <c r="BE782" s="201">
        <f>IF(N782="základní",J782,0)</f>
        <v>0</v>
      </c>
      <c r="BF782" s="201">
        <f>IF(N782="snížená",J782,0)</f>
        <v>0</v>
      </c>
      <c r="BG782" s="201">
        <f>IF(N782="zákl. přenesená",J782,0)</f>
        <v>0</v>
      </c>
      <c r="BH782" s="201">
        <f>IF(N782="sníž. přenesená",J782,0)</f>
        <v>0</v>
      </c>
      <c r="BI782" s="201">
        <f>IF(N782="nulová",J782,0)</f>
        <v>0</v>
      </c>
      <c r="BJ782" s="17" t="s">
        <v>89</v>
      </c>
      <c r="BK782" s="201">
        <f>ROUND(I782*H782,2)</f>
        <v>0</v>
      </c>
      <c r="BL782" s="17" t="s">
        <v>136</v>
      </c>
      <c r="BM782" s="200" t="s">
        <v>949</v>
      </c>
    </row>
    <row r="783" spans="1:65" s="2" customFormat="1" ht="11.25">
      <c r="A783" s="34"/>
      <c r="B783" s="35"/>
      <c r="C783" s="36"/>
      <c r="D783" s="202" t="s">
        <v>138</v>
      </c>
      <c r="E783" s="36"/>
      <c r="F783" s="203" t="s">
        <v>950</v>
      </c>
      <c r="G783" s="36"/>
      <c r="H783" s="36"/>
      <c r="I783" s="204"/>
      <c r="J783" s="36"/>
      <c r="K783" s="36"/>
      <c r="L783" s="39"/>
      <c r="M783" s="205"/>
      <c r="N783" s="206"/>
      <c r="O783" s="72"/>
      <c r="P783" s="72"/>
      <c r="Q783" s="72"/>
      <c r="R783" s="72"/>
      <c r="S783" s="72"/>
      <c r="T783" s="73"/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T783" s="17" t="s">
        <v>138</v>
      </c>
      <c r="AU783" s="17" t="s">
        <v>91</v>
      </c>
    </row>
    <row r="784" spans="1:65" s="2" customFormat="1" ht="11.25">
      <c r="A784" s="34"/>
      <c r="B784" s="35"/>
      <c r="C784" s="36"/>
      <c r="D784" s="207" t="s">
        <v>140</v>
      </c>
      <c r="E784" s="36"/>
      <c r="F784" s="208" t="s">
        <v>951</v>
      </c>
      <c r="G784" s="36"/>
      <c r="H784" s="36"/>
      <c r="I784" s="204"/>
      <c r="J784" s="36"/>
      <c r="K784" s="36"/>
      <c r="L784" s="39"/>
      <c r="M784" s="205"/>
      <c r="N784" s="206"/>
      <c r="O784" s="72"/>
      <c r="P784" s="72"/>
      <c r="Q784" s="72"/>
      <c r="R784" s="72"/>
      <c r="S784" s="72"/>
      <c r="T784" s="73"/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T784" s="17" t="s">
        <v>140</v>
      </c>
      <c r="AU784" s="17" t="s">
        <v>91</v>
      </c>
    </row>
    <row r="785" spans="1:65" s="13" customFormat="1" ht="11.25">
      <c r="B785" s="209"/>
      <c r="C785" s="210"/>
      <c r="D785" s="202" t="s">
        <v>142</v>
      </c>
      <c r="E785" s="211" t="s">
        <v>1</v>
      </c>
      <c r="F785" s="212" t="s">
        <v>952</v>
      </c>
      <c r="G785" s="210"/>
      <c r="H785" s="211" t="s">
        <v>1</v>
      </c>
      <c r="I785" s="213"/>
      <c r="J785" s="210"/>
      <c r="K785" s="210"/>
      <c r="L785" s="214"/>
      <c r="M785" s="215"/>
      <c r="N785" s="216"/>
      <c r="O785" s="216"/>
      <c r="P785" s="216"/>
      <c r="Q785" s="216"/>
      <c r="R785" s="216"/>
      <c r="S785" s="216"/>
      <c r="T785" s="217"/>
      <c r="AT785" s="218" t="s">
        <v>142</v>
      </c>
      <c r="AU785" s="218" t="s">
        <v>91</v>
      </c>
      <c r="AV785" s="13" t="s">
        <v>89</v>
      </c>
      <c r="AW785" s="13" t="s">
        <v>36</v>
      </c>
      <c r="AX785" s="13" t="s">
        <v>81</v>
      </c>
      <c r="AY785" s="218" t="s">
        <v>130</v>
      </c>
    </row>
    <row r="786" spans="1:65" s="14" customFormat="1" ht="11.25">
      <c r="B786" s="219"/>
      <c r="C786" s="220"/>
      <c r="D786" s="202" t="s">
        <v>142</v>
      </c>
      <c r="E786" s="221" t="s">
        <v>1</v>
      </c>
      <c r="F786" s="222" t="s">
        <v>953</v>
      </c>
      <c r="G786" s="220"/>
      <c r="H786" s="223">
        <v>8.8510000000000009</v>
      </c>
      <c r="I786" s="224"/>
      <c r="J786" s="220"/>
      <c r="K786" s="220"/>
      <c r="L786" s="225"/>
      <c r="M786" s="226"/>
      <c r="N786" s="227"/>
      <c r="O786" s="227"/>
      <c r="P786" s="227"/>
      <c r="Q786" s="227"/>
      <c r="R786" s="227"/>
      <c r="S786" s="227"/>
      <c r="T786" s="228"/>
      <c r="AT786" s="229" t="s">
        <v>142</v>
      </c>
      <c r="AU786" s="229" t="s">
        <v>91</v>
      </c>
      <c r="AV786" s="14" t="s">
        <v>91</v>
      </c>
      <c r="AW786" s="14" t="s">
        <v>36</v>
      </c>
      <c r="AX786" s="14" t="s">
        <v>81</v>
      </c>
      <c r="AY786" s="229" t="s">
        <v>130</v>
      </c>
    </row>
    <row r="787" spans="1:65" s="13" customFormat="1" ht="11.25">
      <c r="B787" s="209"/>
      <c r="C787" s="210"/>
      <c r="D787" s="202" t="s">
        <v>142</v>
      </c>
      <c r="E787" s="211" t="s">
        <v>1</v>
      </c>
      <c r="F787" s="212" t="s">
        <v>954</v>
      </c>
      <c r="G787" s="210"/>
      <c r="H787" s="211" t="s">
        <v>1</v>
      </c>
      <c r="I787" s="213"/>
      <c r="J787" s="210"/>
      <c r="K787" s="210"/>
      <c r="L787" s="214"/>
      <c r="M787" s="215"/>
      <c r="N787" s="216"/>
      <c r="O787" s="216"/>
      <c r="P787" s="216"/>
      <c r="Q787" s="216"/>
      <c r="R787" s="216"/>
      <c r="S787" s="216"/>
      <c r="T787" s="217"/>
      <c r="AT787" s="218" t="s">
        <v>142</v>
      </c>
      <c r="AU787" s="218" t="s">
        <v>91</v>
      </c>
      <c r="AV787" s="13" t="s">
        <v>89</v>
      </c>
      <c r="AW787" s="13" t="s">
        <v>36</v>
      </c>
      <c r="AX787" s="13" t="s">
        <v>81</v>
      </c>
      <c r="AY787" s="218" t="s">
        <v>130</v>
      </c>
    </row>
    <row r="788" spans="1:65" s="14" customFormat="1" ht="11.25">
      <c r="B788" s="219"/>
      <c r="C788" s="220"/>
      <c r="D788" s="202" t="s">
        <v>142</v>
      </c>
      <c r="E788" s="221" t="s">
        <v>1</v>
      </c>
      <c r="F788" s="222" t="s">
        <v>955</v>
      </c>
      <c r="G788" s="220"/>
      <c r="H788" s="223">
        <v>14.58</v>
      </c>
      <c r="I788" s="224"/>
      <c r="J788" s="220"/>
      <c r="K788" s="220"/>
      <c r="L788" s="225"/>
      <c r="M788" s="226"/>
      <c r="N788" s="227"/>
      <c r="O788" s="227"/>
      <c r="P788" s="227"/>
      <c r="Q788" s="227"/>
      <c r="R788" s="227"/>
      <c r="S788" s="227"/>
      <c r="T788" s="228"/>
      <c r="AT788" s="229" t="s">
        <v>142</v>
      </c>
      <c r="AU788" s="229" t="s">
        <v>91</v>
      </c>
      <c r="AV788" s="14" t="s">
        <v>91</v>
      </c>
      <c r="AW788" s="14" t="s">
        <v>36</v>
      </c>
      <c r="AX788" s="14" t="s">
        <v>81</v>
      </c>
      <c r="AY788" s="229" t="s">
        <v>130</v>
      </c>
    </row>
    <row r="789" spans="1:65" s="13" customFormat="1" ht="11.25">
      <c r="B789" s="209"/>
      <c r="C789" s="210"/>
      <c r="D789" s="202" t="s">
        <v>142</v>
      </c>
      <c r="E789" s="211" t="s">
        <v>1</v>
      </c>
      <c r="F789" s="212" t="s">
        <v>956</v>
      </c>
      <c r="G789" s="210"/>
      <c r="H789" s="211" t="s">
        <v>1</v>
      </c>
      <c r="I789" s="213"/>
      <c r="J789" s="210"/>
      <c r="K789" s="210"/>
      <c r="L789" s="214"/>
      <c r="M789" s="215"/>
      <c r="N789" s="216"/>
      <c r="O789" s="216"/>
      <c r="P789" s="216"/>
      <c r="Q789" s="216"/>
      <c r="R789" s="216"/>
      <c r="S789" s="216"/>
      <c r="T789" s="217"/>
      <c r="AT789" s="218" t="s">
        <v>142</v>
      </c>
      <c r="AU789" s="218" t="s">
        <v>91</v>
      </c>
      <c r="AV789" s="13" t="s">
        <v>89</v>
      </c>
      <c r="AW789" s="13" t="s">
        <v>36</v>
      </c>
      <c r="AX789" s="13" t="s">
        <v>81</v>
      </c>
      <c r="AY789" s="218" t="s">
        <v>130</v>
      </c>
    </row>
    <row r="790" spans="1:65" s="14" customFormat="1" ht="11.25">
      <c r="B790" s="219"/>
      <c r="C790" s="220"/>
      <c r="D790" s="202" t="s">
        <v>142</v>
      </c>
      <c r="E790" s="221" t="s">
        <v>1</v>
      </c>
      <c r="F790" s="222" t="s">
        <v>957</v>
      </c>
      <c r="G790" s="220"/>
      <c r="H790" s="223">
        <v>7.59</v>
      </c>
      <c r="I790" s="224"/>
      <c r="J790" s="220"/>
      <c r="K790" s="220"/>
      <c r="L790" s="225"/>
      <c r="M790" s="226"/>
      <c r="N790" s="227"/>
      <c r="O790" s="227"/>
      <c r="P790" s="227"/>
      <c r="Q790" s="227"/>
      <c r="R790" s="227"/>
      <c r="S790" s="227"/>
      <c r="T790" s="228"/>
      <c r="AT790" s="229" t="s">
        <v>142</v>
      </c>
      <c r="AU790" s="229" t="s">
        <v>91</v>
      </c>
      <c r="AV790" s="14" t="s">
        <v>91</v>
      </c>
      <c r="AW790" s="14" t="s">
        <v>36</v>
      </c>
      <c r="AX790" s="14" t="s">
        <v>81</v>
      </c>
      <c r="AY790" s="229" t="s">
        <v>130</v>
      </c>
    </row>
    <row r="791" spans="1:65" s="15" customFormat="1" ht="11.25">
      <c r="B791" s="230"/>
      <c r="C791" s="231"/>
      <c r="D791" s="202" t="s">
        <v>142</v>
      </c>
      <c r="E791" s="232" t="s">
        <v>1</v>
      </c>
      <c r="F791" s="233" t="s">
        <v>145</v>
      </c>
      <c r="G791" s="231"/>
      <c r="H791" s="234">
        <v>31.021000000000001</v>
      </c>
      <c r="I791" s="235"/>
      <c r="J791" s="231"/>
      <c r="K791" s="231"/>
      <c r="L791" s="236"/>
      <c r="M791" s="237"/>
      <c r="N791" s="238"/>
      <c r="O791" s="238"/>
      <c r="P791" s="238"/>
      <c r="Q791" s="238"/>
      <c r="R791" s="238"/>
      <c r="S791" s="238"/>
      <c r="T791" s="239"/>
      <c r="AT791" s="240" t="s">
        <v>142</v>
      </c>
      <c r="AU791" s="240" t="s">
        <v>91</v>
      </c>
      <c r="AV791" s="15" t="s">
        <v>136</v>
      </c>
      <c r="AW791" s="15" t="s">
        <v>36</v>
      </c>
      <c r="AX791" s="15" t="s">
        <v>89</v>
      </c>
      <c r="AY791" s="240" t="s">
        <v>130</v>
      </c>
    </row>
    <row r="792" spans="1:65" s="12" customFormat="1" ht="22.9" customHeight="1">
      <c r="B792" s="172"/>
      <c r="C792" s="173"/>
      <c r="D792" s="174" t="s">
        <v>80</v>
      </c>
      <c r="E792" s="186" t="s">
        <v>155</v>
      </c>
      <c r="F792" s="186" t="s">
        <v>374</v>
      </c>
      <c r="G792" s="173"/>
      <c r="H792" s="173"/>
      <c r="I792" s="176"/>
      <c r="J792" s="187">
        <f>BK792</f>
        <v>0</v>
      </c>
      <c r="K792" s="173"/>
      <c r="L792" s="178"/>
      <c r="M792" s="179"/>
      <c r="N792" s="180"/>
      <c r="O792" s="180"/>
      <c r="P792" s="181">
        <f>SUM(P793:P800)</f>
        <v>0</v>
      </c>
      <c r="Q792" s="180"/>
      <c r="R792" s="181">
        <f>SUM(R793:R800)</f>
        <v>0.21079239999999999</v>
      </c>
      <c r="S792" s="180"/>
      <c r="T792" s="182">
        <f>SUM(T793:T800)</f>
        <v>0</v>
      </c>
      <c r="AR792" s="183" t="s">
        <v>89</v>
      </c>
      <c r="AT792" s="184" t="s">
        <v>80</v>
      </c>
      <c r="AU792" s="184" t="s">
        <v>89</v>
      </c>
      <c r="AY792" s="183" t="s">
        <v>130</v>
      </c>
      <c r="BK792" s="185">
        <f>SUM(BK793:BK800)</f>
        <v>0</v>
      </c>
    </row>
    <row r="793" spans="1:65" s="2" customFormat="1" ht="16.5" customHeight="1">
      <c r="A793" s="34"/>
      <c r="B793" s="35"/>
      <c r="C793" s="188" t="s">
        <v>958</v>
      </c>
      <c r="D793" s="188" t="s">
        <v>132</v>
      </c>
      <c r="E793" s="189" t="s">
        <v>959</v>
      </c>
      <c r="F793" s="190" t="s">
        <v>960</v>
      </c>
      <c r="G793" s="191" t="s">
        <v>135</v>
      </c>
      <c r="H793" s="192">
        <v>150.566</v>
      </c>
      <c r="I793" s="193"/>
      <c r="J793" s="194">
        <f>ROUND(I793*H793,2)</f>
        <v>0</v>
      </c>
      <c r="K793" s="195"/>
      <c r="L793" s="39"/>
      <c r="M793" s="196" t="s">
        <v>1</v>
      </c>
      <c r="N793" s="197" t="s">
        <v>46</v>
      </c>
      <c r="O793" s="72"/>
      <c r="P793" s="198">
        <f>O793*H793</f>
        <v>0</v>
      </c>
      <c r="Q793" s="198">
        <v>1.4E-3</v>
      </c>
      <c r="R793" s="198">
        <f>Q793*H793</f>
        <v>0.21079239999999999</v>
      </c>
      <c r="S793" s="198">
        <v>0</v>
      </c>
      <c r="T793" s="199">
        <f>S793*H793</f>
        <v>0</v>
      </c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R793" s="200" t="s">
        <v>136</v>
      </c>
      <c r="AT793" s="200" t="s">
        <v>132</v>
      </c>
      <c r="AU793" s="200" t="s">
        <v>91</v>
      </c>
      <c r="AY793" s="17" t="s">
        <v>130</v>
      </c>
      <c r="BE793" s="201">
        <f>IF(N793="základní",J793,0)</f>
        <v>0</v>
      </c>
      <c r="BF793" s="201">
        <f>IF(N793="snížená",J793,0)</f>
        <v>0</v>
      </c>
      <c r="BG793" s="201">
        <f>IF(N793="zákl. přenesená",J793,0)</f>
        <v>0</v>
      </c>
      <c r="BH793" s="201">
        <f>IF(N793="sníž. přenesená",J793,0)</f>
        <v>0</v>
      </c>
      <c r="BI793" s="201">
        <f>IF(N793="nulová",J793,0)</f>
        <v>0</v>
      </c>
      <c r="BJ793" s="17" t="s">
        <v>89</v>
      </c>
      <c r="BK793" s="201">
        <f>ROUND(I793*H793,2)</f>
        <v>0</v>
      </c>
      <c r="BL793" s="17" t="s">
        <v>136</v>
      </c>
      <c r="BM793" s="200" t="s">
        <v>961</v>
      </c>
    </row>
    <row r="794" spans="1:65" s="2" customFormat="1" ht="11.25">
      <c r="A794" s="34"/>
      <c r="B794" s="35"/>
      <c r="C794" s="36"/>
      <c r="D794" s="202" t="s">
        <v>138</v>
      </c>
      <c r="E794" s="36"/>
      <c r="F794" s="203" t="s">
        <v>962</v>
      </c>
      <c r="G794" s="36"/>
      <c r="H794" s="36"/>
      <c r="I794" s="204"/>
      <c r="J794" s="36"/>
      <c r="K794" s="36"/>
      <c r="L794" s="39"/>
      <c r="M794" s="205"/>
      <c r="N794" s="206"/>
      <c r="O794" s="72"/>
      <c r="P794" s="72"/>
      <c r="Q794" s="72"/>
      <c r="R794" s="72"/>
      <c r="S794" s="72"/>
      <c r="T794" s="73"/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T794" s="17" t="s">
        <v>138</v>
      </c>
      <c r="AU794" s="17" t="s">
        <v>91</v>
      </c>
    </row>
    <row r="795" spans="1:65" s="2" customFormat="1" ht="11.25">
      <c r="A795" s="34"/>
      <c r="B795" s="35"/>
      <c r="C795" s="36"/>
      <c r="D795" s="207" t="s">
        <v>140</v>
      </c>
      <c r="E795" s="36"/>
      <c r="F795" s="208" t="s">
        <v>963</v>
      </c>
      <c r="G795" s="36"/>
      <c r="H795" s="36"/>
      <c r="I795" s="204"/>
      <c r="J795" s="36"/>
      <c r="K795" s="36"/>
      <c r="L795" s="39"/>
      <c r="M795" s="205"/>
      <c r="N795" s="206"/>
      <c r="O795" s="72"/>
      <c r="P795" s="72"/>
      <c r="Q795" s="72"/>
      <c r="R795" s="72"/>
      <c r="S795" s="72"/>
      <c r="T795" s="73"/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T795" s="17" t="s">
        <v>140</v>
      </c>
      <c r="AU795" s="17" t="s">
        <v>91</v>
      </c>
    </row>
    <row r="796" spans="1:65" s="14" customFormat="1" ht="11.25">
      <c r="B796" s="219"/>
      <c r="C796" s="220"/>
      <c r="D796" s="202" t="s">
        <v>142</v>
      </c>
      <c r="E796" s="221" t="s">
        <v>1</v>
      </c>
      <c r="F796" s="222" t="s">
        <v>964</v>
      </c>
      <c r="G796" s="220"/>
      <c r="H796" s="223">
        <v>150.566</v>
      </c>
      <c r="I796" s="224"/>
      <c r="J796" s="220"/>
      <c r="K796" s="220"/>
      <c r="L796" s="225"/>
      <c r="M796" s="226"/>
      <c r="N796" s="227"/>
      <c r="O796" s="227"/>
      <c r="P796" s="227"/>
      <c r="Q796" s="227"/>
      <c r="R796" s="227"/>
      <c r="S796" s="227"/>
      <c r="T796" s="228"/>
      <c r="AT796" s="229" t="s">
        <v>142</v>
      </c>
      <c r="AU796" s="229" t="s">
        <v>91</v>
      </c>
      <c r="AV796" s="14" t="s">
        <v>91</v>
      </c>
      <c r="AW796" s="14" t="s">
        <v>36</v>
      </c>
      <c r="AX796" s="14" t="s">
        <v>89</v>
      </c>
      <c r="AY796" s="229" t="s">
        <v>130</v>
      </c>
    </row>
    <row r="797" spans="1:65" s="2" customFormat="1" ht="16.5" customHeight="1">
      <c r="A797" s="34"/>
      <c r="B797" s="35"/>
      <c r="C797" s="188" t="s">
        <v>623</v>
      </c>
      <c r="D797" s="188" t="s">
        <v>132</v>
      </c>
      <c r="E797" s="189" t="s">
        <v>965</v>
      </c>
      <c r="F797" s="190" t="s">
        <v>966</v>
      </c>
      <c r="G797" s="191" t="s">
        <v>135</v>
      </c>
      <c r="H797" s="192">
        <v>150.566</v>
      </c>
      <c r="I797" s="193"/>
      <c r="J797" s="194">
        <f>ROUND(I797*H797,2)</f>
        <v>0</v>
      </c>
      <c r="K797" s="195"/>
      <c r="L797" s="39"/>
      <c r="M797" s="196" t="s">
        <v>1</v>
      </c>
      <c r="N797" s="197" t="s">
        <v>46</v>
      </c>
      <c r="O797" s="72"/>
      <c r="P797" s="198">
        <f>O797*H797</f>
        <v>0</v>
      </c>
      <c r="Q797" s="198">
        <v>0</v>
      </c>
      <c r="R797" s="198">
        <f>Q797*H797</f>
        <v>0</v>
      </c>
      <c r="S797" s="198">
        <v>0</v>
      </c>
      <c r="T797" s="199">
        <f>S797*H797</f>
        <v>0</v>
      </c>
      <c r="U797" s="34"/>
      <c r="V797" s="34"/>
      <c r="W797" s="34"/>
      <c r="X797" s="34"/>
      <c r="Y797" s="34"/>
      <c r="Z797" s="34"/>
      <c r="AA797" s="34"/>
      <c r="AB797" s="34"/>
      <c r="AC797" s="34"/>
      <c r="AD797" s="34"/>
      <c r="AE797" s="34"/>
      <c r="AR797" s="200" t="s">
        <v>136</v>
      </c>
      <c r="AT797" s="200" t="s">
        <v>132</v>
      </c>
      <c r="AU797" s="200" t="s">
        <v>91</v>
      </c>
      <c r="AY797" s="17" t="s">
        <v>130</v>
      </c>
      <c r="BE797" s="201">
        <f>IF(N797="základní",J797,0)</f>
        <v>0</v>
      </c>
      <c r="BF797" s="201">
        <f>IF(N797="snížená",J797,0)</f>
        <v>0</v>
      </c>
      <c r="BG797" s="201">
        <f>IF(N797="zákl. přenesená",J797,0)</f>
        <v>0</v>
      </c>
      <c r="BH797" s="201">
        <f>IF(N797="sníž. přenesená",J797,0)</f>
        <v>0</v>
      </c>
      <c r="BI797" s="201">
        <f>IF(N797="nulová",J797,0)</f>
        <v>0</v>
      </c>
      <c r="BJ797" s="17" t="s">
        <v>89</v>
      </c>
      <c r="BK797" s="201">
        <f>ROUND(I797*H797,2)</f>
        <v>0</v>
      </c>
      <c r="BL797" s="17" t="s">
        <v>136</v>
      </c>
      <c r="BM797" s="200" t="s">
        <v>967</v>
      </c>
    </row>
    <row r="798" spans="1:65" s="2" customFormat="1" ht="11.25">
      <c r="A798" s="34"/>
      <c r="B798" s="35"/>
      <c r="C798" s="36"/>
      <c r="D798" s="202" t="s">
        <v>138</v>
      </c>
      <c r="E798" s="36"/>
      <c r="F798" s="203" t="s">
        <v>968</v>
      </c>
      <c r="G798" s="36"/>
      <c r="H798" s="36"/>
      <c r="I798" s="204"/>
      <c r="J798" s="36"/>
      <c r="K798" s="36"/>
      <c r="L798" s="39"/>
      <c r="M798" s="205"/>
      <c r="N798" s="206"/>
      <c r="O798" s="72"/>
      <c r="P798" s="72"/>
      <c r="Q798" s="72"/>
      <c r="R798" s="72"/>
      <c r="S798" s="72"/>
      <c r="T798" s="73"/>
      <c r="U798" s="34"/>
      <c r="V798" s="34"/>
      <c r="W798" s="34"/>
      <c r="X798" s="34"/>
      <c r="Y798" s="34"/>
      <c r="Z798" s="34"/>
      <c r="AA798" s="34"/>
      <c r="AB798" s="34"/>
      <c r="AC798" s="34"/>
      <c r="AD798" s="34"/>
      <c r="AE798" s="34"/>
      <c r="AT798" s="17" t="s">
        <v>138</v>
      </c>
      <c r="AU798" s="17" t="s">
        <v>91</v>
      </c>
    </row>
    <row r="799" spans="1:65" s="2" customFormat="1" ht="11.25">
      <c r="A799" s="34"/>
      <c r="B799" s="35"/>
      <c r="C799" s="36"/>
      <c r="D799" s="207" t="s">
        <v>140</v>
      </c>
      <c r="E799" s="36"/>
      <c r="F799" s="208" t="s">
        <v>969</v>
      </c>
      <c r="G799" s="36"/>
      <c r="H799" s="36"/>
      <c r="I799" s="204"/>
      <c r="J799" s="36"/>
      <c r="K799" s="36"/>
      <c r="L799" s="39"/>
      <c r="M799" s="205"/>
      <c r="N799" s="206"/>
      <c r="O799" s="72"/>
      <c r="P799" s="72"/>
      <c r="Q799" s="72"/>
      <c r="R799" s="72"/>
      <c r="S799" s="72"/>
      <c r="T799" s="73"/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T799" s="17" t="s">
        <v>140</v>
      </c>
      <c r="AU799" s="17" t="s">
        <v>91</v>
      </c>
    </row>
    <row r="800" spans="1:65" s="14" customFormat="1" ht="11.25">
      <c r="B800" s="219"/>
      <c r="C800" s="220"/>
      <c r="D800" s="202" t="s">
        <v>142</v>
      </c>
      <c r="E800" s="221" t="s">
        <v>1</v>
      </c>
      <c r="F800" s="222" t="s">
        <v>970</v>
      </c>
      <c r="G800" s="220"/>
      <c r="H800" s="223">
        <v>150.566</v>
      </c>
      <c r="I800" s="224"/>
      <c r="J800" s="220"/>
      <c r="K800" s="220"/>
      <c r="L800" s="225"/>
      <c r="M800" s="226"/>
      <c r="N800" s="227"/>
      <c r="O800" s="227"/>
      <c r="P800" s="227"/>
      <c r="Q800" s="227"/>
      <c r="R800" s="227"/>
      <c r="S800" s="227"/>
      <c r="T800" s="228"/>
      <c r="AT800" s="229" t="s">
        <v>142</v>
      </c>
      <c r="AU800" s="229" t="s">
        <v>91</v>
      </c>
      <c r="AV800" s="14" t="s">
        <v>91</v>
      </c>
      <c r="AW800" s="14" t="s">
        <v>36</v>
      </c>
      <c r="AX800" s="14" t="s">
        <v>89</v>
      </c>
      <c r="AY800" s="229" t="s">
        <v>130</v>
      </c>
    </row>
    <row r="801" spans="1:65" s="12" customFormat="1" ht="22.9" customHeight="1">
      <c r="B801" s="172"/>
      <c r="C801" s="173"/>
      <c r="D801" s="174" t="s">
        <v>80</v>
      </c>
      <c r="E801" s="186" t="s">
        <v>163</v>
      </c>
      <c r="F801" s="186" t="s">
        <v>971</v>
      </c>
      <c r="G801" s="173"/>
      <c r="H801" s="173"/>
      <c r="I801" s="176"/>
      <c r="J801" s="187">
        <f>BK801</f>
        <v>0</v>
      </c>
      <c r="K801" s="173"/>
      <c r="L801" s="178"/>
      <c r="M801" s="179"/>
      <c r="N801" s="180"/>
      <c r="O801" s="180"/>
      <c r="P801" s="181">
        <f>SUM(P802:P821)</f>
        <v>0</v>
      </c>
      <c r="Q801" s="180"/>
      <c r="R801" s="181">
        <f>SUM(R802:R821)</f>
        <v>0</v>
      </c>
      <c r="S801" s="180"/>
      <c r="T801" s="182">
        <f>SUM(T802:T821)</f>
        <v>0</v>
      </c>
      <c r="AR801" s="183" t="s">
        <v>89</v>
      </c>
      <c r="AT801" s="184" t="s">
        <v>80</v>
      </c>
      <c r="AU801" s="184" t="s">
        <v>89</v>
      </c>
      <c r="AY801" s="183" t="s">
        <v>130</v>
      </c>
      <c r="BK801" s="185">
        <f>SUM(BK802:BK821)</f>
        <v>0</v>
      </c>
    </row>
    <row r="802" spans="1:65" s="2" customFormat="1" ht="24.2" customHeight="1">
      <c r="A802" s="34"/>
      <c r="B802" s="35"/>
      <c r="C802" s="188" t="s">
        <v>972</v>
      </c>
      <c r="D802" s="188" t="s">
        <v>132</v>
      </c>
      <c r="E802" s="189" t="s">
        <v>973</v>
      </c>
      <c r="F802" s="190" t="s">
        <v>974</v>
      </c>
      <c r="G802" s="191" t="s">
        <v>204</v>
      </c>
      <c r="H802" s="192">
        <v>1</v>
      </c>
      <c r="I802" s="193"/>
      <c r="J802" s="194">
        <f>ROUND(I802*H802,2)</f>
        <v>0</v>
      </c>
      <c r="K802" s="195"/>
      <c r="L802" s="39"/>
      <c r="M802" s="196" t="s">
        <v>1</v>
      </c>
      <c r="N802" s="197" t="s">
        <v>46</v>
      </c>
      <c r="O802" s="72"/>
      <c r="P802" s="198">
        <f>O802*H802</f>
        <v>0</v>
      </c>
      <c r="Q802" s="198">
        <v>0</v>
      </c>
      <c r="R802" s="198">
        <f>Q802*H802</f>
        <v>0</v>
      </c>
      <c r="S802" s="198">
        <v>0</v>
      </c>
      <c r="T802" s="199">
        <f>S802*H802</f>
        <v>0</v>
      </c>
      <c r="U802" s="34"/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  <c r="AR802" s="200" t="s">
        <v>136</v>
      </c>
      <c r="AT802" s="200" t="s">
        <v>132</v>
      </c>
      <c r="AU802" s="200" t="s">
        <v>91</v>
      </c>
      <c r="AY802" s="17" t="s">
        <v>130</v>
      </c>
      <c r="BE802" s="201">
        <f>IF(N802="základní",J802,0)</f>
        <v>0</v>
      </c>
      <c r="BF802" s="201">
        <f>IF(N802="snížená",J802,0)</f>
        <v>0</v>
      </c>
      <c r="BG802" s="201">
        <f>IF(N802="zákl. přenesená",J802,0)</f>
        <v>0</v>
      </c>
      <c r="BH802" s="201">
        <f>IF(N802="sníž. přenesená",J802,0)</f>
        <v>0</v>
      </c>
      <c r="BI802" s="201">
        <f>IF(N802="nulová",J802,0)</f>
        <v>0</v>
      </c>
      <c r="BJ802" s="17" t="s">
        <v>89</v>
      </c>
      <c r="BK802" s="201">
        <f>ROUND(I802*H802,2)</f>
        <v>0</v>
      </c>
      <c r="BL802" s="17" t="s">
        <v>136</v>
      </c>
      <c r="BM802" s="200" t="s">
        <v>975</v>
      </c>
    </row>
    <row r="803" spans="1:65" s="2" customFormat="1" ht="19.5">
      <c r="A803" s="34"/>
      <c r="B803" s="35"/>
      <c r="C803" s="36"/>
      <c r="D803" s="202" t="s">
        <v>138</v>
      </c>
      <c r="E803" s="36"/>
      <c r="F803" s="203" t="s">
        <v>974</v>
      </c>
      <c r="G803" s="36"/>
      <c r="H803" s="36"/>
      <c r="I803" s="204"/>
      <c r="J803" s="36"/>
      <c r="K803" s="36"/>
      <c r="L803" s="39"/>
      <c r="M803" s="205"/>
      <c r="N803" s="206"/>
      <c r="O803" s="72"/>
      <c r="P803" s="72"/>
      <c r="Q803" s="72"/>
      <c r="R803" s="72"/>
      <c r="S803" s="72"/>
      <c r="T803" s="73"/>
      <c r="U803" s="34"/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  <c r="AT803" s="17" t="s">
        <v>138</v>
      </c>
      <c r="AU803" s="17" t="s">
        <v>91</v>
      </c>
    </row>
    <row r="804" spans="1:65" s="13" customFormat="1" ht="11.25">
      <c r="B804" s="209"/>
      <c r="C804" s="210"/>
      <c r="D804" s="202" t="s">
        <v>142</v>
      </c>
      <c r="E804" s="211" t="s">
        <v>1</v>
      </c>
      <c r="F804" s="212" t="s">
        <v>976</v>
      </c>
      <c r="G804" s="210"/>
      <c r="H804" s="211" t="s">
        <v>1</v>
      </c>
      <c r="I804" s="213"/>
      <c r="J804" s="210"/>
      <c r="K804" s="210"/>
      <c r="L804" s="214"/>
      <c r="M804" s="215"/>
      <c r="N804" s="216"/>
      <c r="O804" s="216"/>
      <c r="P804" s="216"/>
      <c r="Q804" s="216"/>
      <c r="R804" s="216"/>
      <c r="S804" s="216"/>
      <c r="T804" s="217"/>
      <c r="AT804" s="218" t="s">
        <v>142</v>
      </c>
      <c r="AU804" s="218" t="s">
        <v>91</v>
      </c>
      <c r="AV804" s="13" t="s">
        <v>89</v>
      </c>
      <c r="AW804" s="13" t="s">
        <v>36</v>
      </c>
      <c r="AX804" s="13" t="s">
        <v>81</v>
      </c>
      <c r="AY804" s="218" t="s">
        <v>130</v>
      </c>
    </row>
    <row r="805" spans="1:65" s="14" customFormat="1" ht="11.25">
      <c r="B805" s="219"/>
      <c r="C805" s="220"/>
      <c r="D805" s="202" t="s">
        <v>142</v>
      </c>
      <c r="E805" s="221" t="s">
        <v>1</v>
      </c>
      <c r="F805" s="222" t="s">
        <v>89</v>
      </c>
      <c r="G805" s="220"/>
      <c r="H805" s="223">
        <v>1</v>
      </c>
      <c r="I805" s="224"/>
      <c r="J805" s="220"/>
      <c r="K805" s="220"/>
      <c r="L805" s="225"/>
      <c r="M805" s="226"/>
      <c r="N805" s="227"/>
      <c r="O805" s="227"/>
      <c r="P805" s="227"/>
      <c r="Q805" s="227"/>
      <c r="R805" s="227"/>
      <c r="S805" s="227"/>
      <c r="T805" s="228"/>
      <c r="AT805" s="229" t="s">
        <v>142</v>
      </c>
      <c r="AU805" s="229" t="s">
        <v>91</v>
      </c>
      <c r="AV805" s="14" t="s">
        <v>91</v>
      </c>
      <c r="AW805" s="14" t="s">
        <v>36</v>
      </c>
      <c r="AX805" s="14" t="s">
        <v>81</v>
      </c>
      <c r="AY805" s="229" t="s">
        <v>130</v>
      </c>
    </row>
    <row r="806" spans="1:65" s="15" customFormat="1" ht="11.25">
      <c r="B806" s="230"/>
      <c r="C806" s="231"/>
      <c r="D806" s="202" t="s">
        <v>142</v>
      </c>
      <c r="E806" s="232" t="s">
        <v>1</v>
      </c>
      <c r="F806" s="233" t="s">
        <v>145</v>
      </c>
      <c r="G806" s="231"/>
      <c r="H806" s="234">
        <v>1</v>
      </c>
      <c r="I806" s="235"/>
      <c r="J806" s="231"/>
      <c r="K806" s="231"/>
      <c r="L806" s="236"/>
      <c r="M806" s="237"/>
      <c r="N806" s="238"/>
      <c r="O806" s="238"/>
      <c r="P806" s="238"/>
      <c r="Q806" s="238"/>
      <c r="R806" s="238"/>
      <c r="S806" s="238"/>
      <c r="T806" s="239"/>
      <c r="AT806" s="240" t="s">
        <v>142</v>
      </c>
      <c r="AU806" s="240" t="s">
        <v>91</v>
      </c>
      <c r="AV806" s="15" t="s">
        <v>136</v>
      </c>
      <c r="AW806" s="15" t="s">
        <v>36</v>
      </c>
      <c r="AX806" s="15" t="s">
        <v>89</v>
      </c>
      <c r="AY806" s="240" t="s">
        <v>130</v>
      </c>
    </row>
    <row r="807" spans="1:65" s="2" customFormat="1" ht="24.2" customHeight="1">
      <c r="A807" s="34"/>
      <c r="B807" s="35"/>
      <c r="C807" s="188" t="s">
        <v>626</v>
      </c>
      <c r="D807" s="188" t="s">
        <v>132</v>
      </c>
      <c r="E807" s="189" t="s">
        <v>977</v>
      </c>
      <c r="F807" s="190" t="s">
        <v>978</v>
      </c>
      <c r="G807" s="191" t="s">
        <v>204</v>
      </c>
      <c r="H807" s="192">
        <v>2</v>
      </c>
      <c r="I807" s="193"/>
      <c r="J807" s="194">
        <f>ROUND(I807*H807,2)</f>
        <v>0</v>
      </c>
      <c r="K807" s="195"/>
      <c r="L807" s="39"/>
      <c r="M807" s="196" t="s">
        <v>1</v>
      </c>
      <c r="N807" s="197" t="s">
        <v>46</v>
      </c>
      <c r="O807" s="72"/>
      <c r="P807" s="198">
        <f>O807*H807</f>
        <v>0</v>
      </c>
      <c r="Q807" s="198">
        <v>0</v>
      </c>
      <c r="R807" s="198">
        <f>Q807*H807</f>
        <v>0</v>
      </c>
      <c r="S807" s="198">
        <v>0</v>
      </c>
      <c r="T807" s="199">
        <f>S807*H807</f>
        <v>0</v>
      </c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R807" s="200" t="s">
        <v>136</v>
      </c>
      <c r="AT807" s="200" t="s">
        <v>132</v>
      </c>
      <c r="AU807" s="200" t="s">
        <v>91</v>
      </c>
      <c r="AY807" s="17" t="s">
        <v>130</v>
      </c>
      <c r="BE807" s="201">
        <f>IF(N807="základní",J807,0)</f>
        <v>0</v>
      </c>
      <c r="BF807" s="201">
        <f>IF(N807="snížená",J807,0)</f>
        <v>0</v>
      </c>
      <c r="BG807" s="201">
        <f>IF(N807="zákl. přenesená",J807,0)</f>
        <v>0</v>
      </c>
      <c r="BH807" s="201">
        <f>IF(N807="sníž. přenesená",J807,0)</f>
        <v>0</v>
      </c>
      <c r="BI807" s="201">
        <f>IF(N807="nulová",J807,0)</f>
        <v>0</v>
      </c>
      <c r="BJ807" s="17" t="s">
        <v>89</v>
      </c>
      <c r="BK807" s="201">
        <f>ROUND(I807*H807,2)</f>
        <v>0</v>
      </c>
      <c r="BL807" s="17" t="s">
        <v>136</v>
      </c>
      <c r="BM807" s="200" t="s">
        <v>979</v>
      </c>
    </row>
    <row r="808" spans="1:65" s="2" customFormat="1" ht="19.5">
      <c r="A808" s="34"/>
      <c r="B808" s="35"/>
      <c r="C808" s="36"/>
      <c r="D808" s="202" t="s">
        <v>138</v>
      </c>
      <c r="E808" s="36"/>
      <c r="F808" s="203" t="s">
        <v>978</v>
      </c>
      <c r="G808" s="36"/>
      <c r="H808" s="36"/>
      <c r="I808" s="204"/>
      <c r="J808" s="36"/>
      <c r="K808" s="36"/>
      <c r="L808" s="39"/>
      <c r="M808" s="205"/>
      <c r="N808" s="206"/>
      <c r="O808" s="72"/>
      <c r="P808" s="72"/>
      <c r="Q808" s="72"/>
      <c r="R808" s="72"/>
      <c r="S808" s="72"/>
      <c r="T808" s="73"/>
      <c r="U808" s="34"/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  <c r="AT808" s="17" t="s">
        <v>138</v>
      </c>
      <c r="AU808" s="17" t="s">
        <v>91</v>
      </c>
    </row>
    <row r="809" spans="1:65" s="13" customFormat="1" ht="11.25">
      <c r="B809" s="209"/>
      <c r="C809" s="210"/>
      <c r="D809" s="202" t="s">
        <v>142</v>
      </c>
      <c r="E809" s="211" t="s">
        <v>1</v>
      </c>
      <c r="F809" s="212" t="s">
        <v>980</v>
      </c>
      <c r="G809" s="210"/>
      <c r="H809" s="211" t="s">
        <v>1</v>
      </c>
      <c r="I809" s="213"/>
      <c r="J809" s="210"/>
      <c r="K809" s="210"/>
      <c r="L809" s="214"/>
      <c r="M809" s="215"/>
      <c r="N809" s="216"/>
      <c r="O809" s="216"/>
      <c r="P809" s="216"/>
      <c r="Q809" s="216"/>
      <c r="R809" s="216"/>
      <c r="S809" s="216"/>
      <c r="T809" s="217"/>
      <c r="AT809" s="218" t="s">
        <v>142</v>
      </c>
      <c r="AU809" s="218" t="s">
        <v>91</v>
      </c>
      <c r="AV809" s="13" t="s">
        <v>89</v>
      </c>
      <c r="AW809" s="13" t="s">
        <v>36</v>
      </c>
      <c r="AX809" s="13" t="s">
        <v>81</v>
      </c>
      <c r="AY809" s="218" t="s">
        <v>130</v>
      </c>
    </row>
    <row r="810" spans="1:65" s="14" customFormat="1" ht="11.25">
      <c r="B810" s="219"/>
      <c r="C810" s="220"/>
      <c r="D810" s="202" t="s">
        <v>142</v>
      </c>
      <c r="E810" s="221" t="s">
        <v>1</v>
      </c>
      <c r="F810" s="222" t="s">
        <v>91</v>
      </c>
      <c r="G810" s="220"/>
      <c r="H810" s="223">
        <v>2</v>
      </c>
      <c r="I810" s="224"/>
      <c r="J810" s="220"/>
      <c r="K810" s="220"/>
      <c r="L810" s="225"/>
      <c r="M810" s="226"/>
      <c r="N810" s="227"/>
      <c r="O810" s="227"/>
      <c r="P810" s="227"/>
      <c r="Q810" s="227"/>
      <c r="R810" s="227"/>
      <c r="S810" s="227"/>
      <c r="T810" s="228"/>
      <c r="AT810" s="229" t="s">
        <v>142</v>
      </c>
      <c r="AU810" s="229" t="s">
        <v>91</v>
      </c>
      <c r="AV810" s="14" t="s">
        <v>91</v>
      </c>
      <c r="AW810" s="14" t="s">
        <v>36</v>
      </c>
      <c r="AX810" s="14" t="s">
        <v>81</v>
      </c>
      <c r="AY810" s="229" t="s">
        <v>130</v>
      </c>
    </row>
    <row r="811" spans="1:65" s="15" customFormat="1" ht="11.25">
      <c r="B811" s="230"/>
      <c r="C811" s="231"/>
      <c r="D811" s="202" t="s">
        <v>142</v>
      </c>
      <c r="E811" s="232" t="s">
        <v>1</v>
      </c>
      <c r="F811" s="233" t="s">
        <v>145</v>
      </c>
      <c r="G811" s="231"/>
      <c r="H811" s="234">
        <v>2</v>
      </c>
      <c r="I811" s="235"/>
      <c r="J811" s="231"/>
      <c r="K811" s="231"/>
      <c r="L811" s="236"/>
      <c r="M811" s="237"/>
      <c r="N811" s="238"/>
      <c r="O811" s="238"/>
      <c r="P811" s="238"/>
      <c r="Q811" s="238"/>
      <c r="R811" s="238"/>
      <c r="S811" s="238"/>
      <c r="T811" s="239"/>
      <c r="AT811" s="240" t="s">
        <v>142</v>
      </c>
      <c r="AU811" s="240" t="s">
        <v>91</v>
      </c>
      <c r="AV811" s="15" t="s">
        <v>136</v>
      </c>
      <c r="AW811" s="15" t="s">
        <v>36</v>
      </c>
      <c r="AX811" s="15" t="s">
        <v>89</v>
      </c>
      <c r="AY811" s="240" t="s">
        <v>130</v>
      </c>
    </row>
    <row r="812" spans="1:65" s="2" customFormat="1" ht="24.2" customHeight="1">
      <c r="A812" s="34"/>
      <c r="B812" s="35"/>
      <c r="C812" s="188" t="s">
        <v>981</v>
      </c>
      <c r="D812" s="188" t="s">
        <v>132</v>
      </c>
      <c r="E812" s="189" t="s">
        <v>982</v>
      </c>
      <c r="F812" s="190" t="s">
        <v>983</v>
      </c>
      <c r="G812" s="191" t="s">
        <v>204</v>
      </c>
      <c r="H812" s="192">
        <v>1</v>
      </c>
      <c r="I812" s="193"/>
      <c r="J812" s="194">
        <f>ROUND(I812*H812,2)</f>
        <v>0</v>
      </c>
      <c r="K812" s="195"/>
      <c r="L812" s="39"/>
      <c r="M812" s="196" t="s">
        <v>1</v>
      </c>
      <c r="N812" s="197" t="s">
        <v>46</v>
      </c>
      <c r="O812" s="72"/>
      <c r="P812" s="198">
        <f>O812*H812</f>
        <v>0</v>
      </c>
      <c r="Q812" s="198">
        <v>0</v>
      </c>
      <c r="R812" s="198">
        <f>Q812*H812</f>
        <v>0</v>
      </c>
      <c r="S812" s="198">
        <v>0</v>
      </c>
      <c r="T812" s="199">
        <f>S812*H812</f>
        <v>0</v>
      </c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R812" s="200" t="s">
        <v>136</v>
      </c>
      <c r="AT812" s="200" t="s">
        <v>132</v>
      </c>
      <c r="AU812" s="200" t="s">
        <v>91</v>
      </c>
      <c r="AY812" s="17" t="s">
        <v>130</v>
      </c>
      <c r="BE812" s="201">
        <f>IF(N812="základní",J812,0)</f>
        <v>0</v>
      </c>
      <c r="BF812" s="201">
        <f>IF(N812="snížená",J812,0)</f>
        <v>0</v>
      </c>
      <c r="BG812" s="201">
        <f>IF(N812="zákl. přenesená",J812,0)</f>
        <v>0</v>
      </c>
      <c r="BH812" s="201">
        <f>IF(N812="sníž. přenesená",J812,0)</f>
        <v>0</v>
      </c>
      <c r="BI812" s="201">
        <f>IF(N812="nulová",J812,0)</f>
        <v>0</v>
      </c>
      <c r="BJ812" s="17" t="s">
        <v>89</v>
      </c>
      <c r="BK812" s="201">
        <f>ROUND(I812*H812,2)</f>
        <v>0</v>
      </c>
      <c r="BL812" s="17" t="s">
        <v>136</v>
      </c>
      <c r="BM812" s="200" t="s">
        <v>984</v>
      </c>
    </row>
    <row r="813" spans="1:65" s="2" customFormat="1" ht="19.5">
      <c r="A813" s="34"/>
      <c r="B813" s="35"/>
      <c r="C813" s="36"/>
      <c r="D813" s="202" t="s">
        <v>138</v>
      </c>
      <c r="E813" s="36"/>
      <c r="F813" s="203" t="s">
        <v>983</v>
      </c>
      <c r="G813" s="36"/>
      <c r="H813" s="36"/>
      <c r="I813" s="204"/>
      <c r="J813" s="36"/>
      <c r="K813" s="36"/>
      <c r="L813" s="39"/>
      <c r="M813" s="205"/>
      <c r="N813" s="206"/>
      <c r="O813" s="72"/>
      <c r="P813" s="72"/>
      <c r="Q813" s="72"/>
      <c r="R813" s="72"/>
      <c r="S813" s="72"/>
      <c r="T813" s="73"/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T813" s="17" t="s">
        <v>138</v>
      </c>
      <c r="AU813" s="17" t="s">
        <v>91</v>
      </c>
    </row>
    <row r="814" spans="1:65" s="13" customFormat="1" ht="11.25">
      <c r="B814" s="209"/>
      <c r="C814" s="210"/>
      <c r="D814" s="202" t="s">
        <v>142</v>
      </c>
      <c r="E814" s="211" t="s">
        <v>1</v>
      </c>
      <c r="F814" s="212" t="s">
        <v>985</v>
      </c>
      <c r="G814" s="210"/>
      <c r="H814" s="211" t="s">
        <v>1</v>
      </c>
      <c r="I814" s="213"/>
      <c r="J814" s="210"/>
      <c r="K814" s="210"/>
      <c r="L814" s="214"/>
      <c r="M814" s="215"/>
      <c r="N814" s="216"/>
      <c r="O814" s="216"/>
      <c r="P814" s="216"/>
      <c r="Q814" s="216"/>
      <c r="R814" s="216"/>
      <c r="S814" s="216"/>
      <c r="T814" s="217"/>
      <c r="AT814" s="218" t="s">
        <v>142</v>
      </c>
      <c r="AU814" s="218" t="s">
        <v>91</v>
      </c>
      <c r="AV814" s="13" t="s">
        <v>89</v>
      </c>
      <c r="AW814" s="13" t="s">
        <v>36</v>
      </c>
      <c r="AX814" s="13" t="s">
        <v>81</v>
      </c>
      <c r="AY814" s="218" t="s">
        <v>130</v>
      </c>
    </row>
    <row r="815" spans="1:65" s="14" customFormat="1" ht="11.25">
      <c r="B815" s="219"/>
      <c r="C815" s="220"/>
      <c r="D815" s="202" t="s">
        <v>142</v>
      </c>
      <c r="E815" s="221" t="s">
        <v>1</v>
      </c>
      <c r="F815" s="222" t="s">
        <v>89</v>
      </c>
      <c r="G815" s="220"/>
      <c r="H815" s="223">
        <v>1</v>
      </c>
      <c r="I815" s="224"/>
      <c r="J815" s="220"/>
      <c r="K815" s="220"/>
      <c r="L815" s="225"/>
      <c r="M815" s="226"/>
      <c r="N815" s="227"/>
      <c r="O815" s="227"/>
      <c r="P815" s="227"/>
      <c r="Q815" s="227"/>
      <c r="R815" s="227"/>
      <c r="S815" s="227"/>
      <c r="T815" s="228"/>
      <c r="AT815" s="229" t="s">
        <v>142</v>
      </c>
      <c r="AU815" s="229" t="s">
        <v>91</v>
      </c>
      <c r="AV815" s="14" t="s">
        <v>91</v>
      </c>
      <c r="AW815" s="14" t="s">
        <v>36</v>
      </c>
      <c r="AX815" s="14" t="s">
        <v>81</v>
      </c>
      <c r="AY815" s="229" t="s">
        <v>130</v>
      </c>
    </row>
    <row r="816" spans="1:65" s="15" customFormat="1" ht="11.25">
      <c r="B816" s="230"/>
      <c r="C816" s="231"/>
      <c r="D816" s="202" t="s">
        <v>142</v>
      </c>
      <c r="E816" s="232" t="s">
        <v>1</v>
      </c>
      <c r="F816" s="233" t="s">
        <v>145</v>
      </c>
      <c r="G816" s="231"/>
      <c r="H816" s="234">
        <v>1</v>
      </c>
      <c r="I816" s="235"/>
      <c r="J816" s="231"/>
      <c r="K816" s="231"/>
      <c r="L816" s="236"/>
      <c r="M816" s="237"/>
      <c r="N816" s="238"/>
      <c r="O816" s="238"/>
      <c r="P816" s="238"/>
      <c r="Q816" s="238"/>
      <c r="R816" s="238"/>
      <c r="S816" s="238"/>
      <c r="T816" s="239"/>
      <c r="AT816" s="240" t="s">
        <v>142</v>
      </c>
      <c r="AU816" s="240" t="s">
        <v>91</v>
      </c>
      <c r="AV816" s="15" t="s">
        <v>136</v>
      </c>
      <c r="AW816" s="15" t="s">
        <v>36</v>
      </c>
      <c r="AX816" s="15" t="s">
        <v>89</v>
      </c>
      <c r="AY816" s="240" t="s">
        <v>130</v>
      </c>
    </row>
    <row r="817" spans="1:65" s="2" customFormat="1" ht="24.2" customHeight="1">
      <c r="A817" s="34"/>
      <c r="B817" s="35"/>
      <c r="C817" s="188" t="s">
        <v>628</v>
      </c>
      <c r="D817" s="188" t="s">
        <v>132</v>
      </c>
      <c r="E817" s="189" t="s">
        <v>986</v>
      </c>
      <c r="F817" s="190" t="s">
        <v>987</v>
      </c>
      <c r="G817" s="191" t="s">
        <v>204</v>
      </c>
      <c r="H817" s="192">
        <v>1</v>
      </c>
      <c r="I817" s="193"/>
      <c r="J817" s="194">
        <f>ROUND(I817*H817,2)</f>
        <v>0</v>
      </c>
      <c r="K817" s="195"/>
      <c r="L817" s="39"/>
      <c r="M817" s="196" t="s">
        <v>1</v>
      </c>
      <c r="N817" s="197" t="s">
        <v>46</v>
      </c>
      <c r="O817" s="72"/>
      <c r="P817" s="198">
        <f>O817*H817</f>
        <v>0</v>
      </c>
      <c r="Q817" s="198">
        <v>0</v>
      </c>
      <c r="R817" s="198">
        <f>Q817*H817</f>
        <v>0</v>
      </c>
      <c r="S817" s="198">
        <v>0</v>
      </c>
      <c r="T817" s="199">
        <f>S817*H817</f>
        <v>0</v>
      </c>
      <c r="U817" s="34"/>
      <c r="V817" s="34"/>
      <c r="W817" s="34"/>
      <c r="X817" s="34"/>
      <c r="Y817" s="34"/>
      <c r="Z817" s="34"/>
      <c r="AA817" s="34"/>
      <c r="AB817" s="34"/>
      <c r="AC817" s="34"/>
      <c r="AD817" s="34"/>
      <c r="AE817" s="34"/>
      <c r="AR817" s="200" t="s">
        <v>136</v>
      </c>
      <c r="AT817" s="200" t="s">
        <v>132</v>
      </c>
      <c r="AU817" s="200" t="s">
        <v>91</v>
      </c>
      <c r="AY817" s="17" t="s">
        <v>130</v>
      </c>
      <c r="BE817" s="201">
        <f>IF(N817="základní",J817,0)</f>
        <v>0</v>
      </c>
      <c r="BF817" s="201">
        <f>IF(N817="snížená",J817,0)</f>
        <v>0</v>
      </c>
      <c r="BG817" s="201">
        <f>IF(N817="zákl. přenesená",J817,0)</f>
        <v>0</v>
      </c>
      <c r="BH817" s="201">
        <f>IF(N817="sníž. přenesená",J817,0)</f>
        <v>0</v>
      </c>
      <c r="BI817" s="201">
        <f>IF(N817="nulová",J817,0)</f>
        <v>0</v>
      </c>
      <c r="BJ817" s="17" t="s">
        <v>89</v>
      </c>
      <c r="BK817" s="201">
        <f>ROUND(I817*H817,2)</f>
        <v>0</v>
      </c>
      <c r="BL817" s="17" t="s">
        <v>136</v>
      </c>
      <c r="BM817" s="200" t="s">
        <v>988</v>
      </c>
    </row>
    <row r="818" spans="1:65" s="2" customFormat="1" ht="19.5">
      <c r="A818" s="34"/>
      <c r="B818" s="35"/>
      <c r="C818" s="36"/>
      <c r="D818" s="202" t="s">
        <v>138</v>
      </c>
      <c r="E818" s="36"/>
      <c r="F818" s="203" t="s">
        <v>987</v>
      </c>
      <c r="G818" s="36"/>
      <c r="H818" s="36"/>
      <c r="I818" s="204"/>
      <c r="J818" s="36"/>
      <c r="K818" s="36"/>
      <c r="L818" s="39"/>
      <c r="M818" s="205"/>
      <c r="N818" s="206"/>
      <c r="O818" s="72"/>
      <c r="P818" s="72"/>
      <c r="Q818" s="72"/>
      <c r="R818" s="72"/>
      <c r="S818" s="72"/>
      <c r="T818" s="73"/>
      <c r="U818" s="34"/>
      <c r="V818" s="34"/>
      <c r="W818" s="34"/>
      <c r="X818" s="34"/>
      <c r="Y818" s="34"/>
      <c r="Z818" s="34"/>
      <c r="AA818" s="34"/>
      <c r="AB818" s="34"/>
      <c r="AC818" s="34"/>
      <c r="AD818" s="34"/>
      <c r="AE818" s="34"/>
      <c r="AT818" s="17" t="s">
        <v>138</v>
      </c>
      <c r="AU818" s="17" t="s">
        <v>91</v>
      </c>
    </row>
    <row r="819" spans="1:65" s="13" customFormat="1" ht="11.25">
      <c r="B819" s="209"/>
      <c r="C819" s="210"/>
      <c r="D819" s="202" t="s">
        <v>142</v>
      </c>
      <c r="E819" s="211" t="s">
        <v>1</v>
      </c>
      <c r="F819" s="212" t="s">
        <v>989</v>
      </c>
      <c r="G819" s="210"/>
      <c r="H819" s="211" t="s">
        <v>1</v>
      </c>
      <c r="I819" s="213"/>
      <c r="J819" s="210"/>
      <c r="K819" s="210"/>
      <c r="L819" s="214"/>
      <c r="M819" s="215"/>
      <c r="N819" s="216"/>
      <c r="O819" s="216"/>
      <c r="P819" s="216"/>
      <c r="Q819" s="216"/>
      <c r="R819" s="216"/>
      <c r="S819" s="216"/>
      <c r="T819" s="217"/>
      <c r="AT819" s="218" t="s">
        <v>142</v>
      </c>
      <c r="AU819" s="218" t="s">
        <v>91</v>
      </c>
      <c r="AV819" s="13" t="s">
        <v>89</v>
      </c>
      <c r="AW819" s="13" t="s">
        <v>36</v>
      </c>
      <c r="AX819" s="13" t="s">
        <v>81</v>
      </c>
      <c r="AY819" s="218" t="s">
        <v>130</v>
      </c>
    </row>
    <row r="820" spans="1:65" s="14" customFormat="1" ht="11.25">
      <c r="B820" s="219"/>
      <c r="C820" s="220"/>
      <c r="D820" s="202" t="s">
        <v>142</v>
      </c>
      <c r="E820" s="221" t="s">
        <v>1</v>
      </c>
      <c r="F820" s="222" t="s">
        <v>89</v>
      </c>
      <c r="G820" s="220"/>
      <c r="H820" s="223">
        <v>1</v>
      </c>
      <c r="I820" s="224"/>
      <c r="J820" s="220"/>
      <c r="K820" s="220"/>
      <c r="L820" s="225"/>
      <c r="M820" s="226"/>
      <c r="N820" s="227"/>
      <c r="O820" s="227"/>
      <c r="P820" s="227"/>
      <c r="Q820" s="227"/>
      <c r="R820" s="227"/>
      <c r="S820" s="227"/>
      <c r="T820" s="228"/>
      <c r="AT820" s="229" t="s">
        <v>142</v>
      </c>
      <c r="AU820" s="229" t="s">
        <v>91</v>
      </c>
      <c r="AV820" s="14" t="s">
        <v>91</v>
      </c>
      <c r="AW820" s="14" t="s">
        <v>36</v>
      </c>
      <c r="AX820" s="14" t="s">
        <v>81</v>
      </c>
      <c r="AY820" s="229" t="s">
        <v>130</v>
      </c>
    </row>
    <row r="821" spans="1:65" s="15" customFormat="1" ht="11.25">
      <c r="B821" s="230"/>
      <c r="C821" s="231"/>
      <c r="D821" s="202" t="s">
        <v>142</v>
      </c>
      <c r="E821" s="232" t="s">
        <v>1</v>
      </c>
      <c r="F821" s="233" t="s">
        <v>145</v>
      </c>
      <c r="G821" s="231"/>
      <c r="H821" s="234">
        <v>1</v>
      </c>
      <c r="I821" s="235"/>
      <c r="J821" s="231"/>
      <c r="K821" s="231"/>
      <c r="L821" s="236"/>
      <c r="M821" s="237"/>
      <c r="N821" s="238"/>
      <c r="O821" s="238"/>
      <c r="P821" s="238"/>
      <c r="Q821" s="238"/>
      <c r="R821" s="238"/>
      <c r="S821" s="238"/>
      <c r="T821" s="239"/>
      <c r="AT821" s="240" t="s">
        <v>142</v>
      </c>
      <c r="AU821" s="240" t="s">
        <v>91</v>
      </c>
      <c r="AV821" s="15" t="s">
        <v>136</v>
      </c>
      <c r="AW821" s="15" t="s">
        <v>36</v>
      </c>
      <c r="AX821" s="15" t="s">
        <v>89</v>
      </c>
      <c r="AY821" s="240" t="s">
        <v>130</v>
      </c>
    </row>
    <row r="822" spans="1:65" s="12" customFormat="1" ht="22.9" customHeight="1">
      <c r="B822" s="172"/>
      <c r="C822" s="173"/>
      <c r="D822" s="174" t="s">
        <v>80</v>
      </c>
      <c r="E822" s="186" t="s">
        <v>194</v>
      </c>
      <c r="F822" s="186" t="s">
        <v>383</v>
      </c>
      <c r="G822" s="173"/>
      <c r="H822" s="173"/>
      <c r="I822" s="176"/>
      <c r="J822" s="187">
        <f>BK822</f>
        <v>0</v>
      </c>
      <c r="K822" s="173"/>
      <c r="L822" s="178"/>
      <c r="M822" s="179"/>
      <c r="N822" s="180"/>
      <c r="O822" s="180"/>
      <c r="P822" s="181">
        <f>SUM(P823:P908)</f>
        <v>0</v>
      </c>
      <c r="Q822" s="180"/>
      <c r="R822" s="181">
        <f>SUM(R823:R908)</f>
        <v>1.4318534999999999</v>
      </c>
      <c r="S822" s="180"/>
      <c r="T822" s="182">
        <f>SUM(T823:T908)</f>
        <v>231.93048599999997</v>
      </c>
      <c r="AR822" s="183" t="s">
        <v>89</v>
      </c>
      <c r="AT822" s="184" t="s">
        <v>80</v>
      </c>
      <c r="AU822" s="184" t="s">
        <v>89</v>
      </c>
      <c r="AY822" s="183" t="s">
        <v>130</v>
      </c>
      <c r="BK822" s="185">
        <f>SUM(BK823:BK908)</f>
        <v>0</v>
      </c>
    </row>
    <row r="823" spans="1:65" s="2" customFormat="1" ht="16.5" customHeight="1">
      <c r="A823" s="34"/>
      <c r="B823" s="35"/>
      <c r="C823" s="188" t="s">
        <v>990</v>
      </c>
      <c r="D823" s="188" t="s">
        <v>132</v>
      </c>
      <c r="E823" s="189" t="s">
        <v>991</v>
      </c>
      <c r="F823" s="190" t="s">
        <v>992</v>
      </c>
      <c r="G823" s="191" t="s">
        <v>135</v>
      </c>
      <c r="H823" s="192">
        <v>20.5</v>
      </c>
      <c r="I823" s="193"/>
      <c r="J823" s="194">
        <f>ROUND(I823*H823,2)</f>
        <v>0</v>
      </c>
      <c r="K823" s="195"/>
      <c r="L823" s="39"/>
      <c r="M823" s="196" t="s">
        <v>1</v>
      </c>
      <c r="N823" s="197" t="s">
        <v>46</v>
      </c>
      <c r="O823" s="72"/>
      <c r="P823" s="198">
        <f>O823*H823</f>
        <v>0</v>
      </c>
      <c r="Q823" s="198">
        <v>6.3000000000000003E-4</v>
      </c>
      <c r="R823" s="198">
        <f>Q823*H823</f>
        <v>1.2915000000000001E-2</v>
      </c>
      <c r="S823" s="198">
        <v>0</v>
      </c>
      <c r="T823" s="199">
        <f>S823*H823</f>
        <v>0</v>
      </c>
      <c r="U823" s="34"/>
      <c r="V823" s="34"/>
      <c r="W823" s="34"/>
      <c r="X823" s="34"/>
      <c r="Y823" s="34"/>
      <c r="Z823" s="34"/>
      <c r="AA823" s="34"/>
      <c r="AB823" s="34"/>
      <c r="AC823" s="34"/>
      <c r="AD823" s="34"/>
      <c r="AE823" s="34"/>
      <c r="AR823" s="200" t="s">
        <v>136</v>
      </c>
      <c r="AT823" s="200" t="s">
        <v>132</v>
      </c>
      <c r="AU823" s="200" t="s">
        <v>91</v>
      </c>
      <c r="AY823" s="17" t="s">
        <v>130</v>
      </c>
      <c r="BE823" s="201">
        <f>IF(N823="základní",J823,0)</f>
        <v>0</v>
      </c>
      <c r="BF823" s="201">
        <f>IF(N823="snížená",J823,0)</f>
        <v>0</v>
      </c>
      <c r="BG823" s="201">
        <f>IF(N823="zákl. přenesená",J823,0)</f>
        <v>0</v>
      </c>
      <c r="BH823" s="201">
        <f>IF(N823="sníž. přenesená",J823,0)</f>
        <v>0</v>
      </c>
      <c r="BI823" s="201">
        <f>IF(N823="nulová",J823,0)</f>
        <v>0</v>
      </c>
      <c r="BJ823" s="17" t="s">
        <v>89</v>
      </c>
      <c r="BK823" s="201">
        <f>ROUND(I823*H823,2)</f>
        <v>0</v>
      </c>
      <c r="BL823" s="17" t="s">
        <v>136</v>
      </c>
      <c r="BM823" s="200" t="s">
        <v>993</v>
      </c>
    </row>
    <row r="824" spans="1:65" s="2" customFormat="1" ht="11.25">
      <c r="A824" s="34"/>
      <c r="B824" s="35"/>
      <c r="C824" s="36"/>
      <c r="D824" s="202" t="s">
        <v>138</v>
      </c>
      <c r="E824" s="36"/>
      <c r="F824" s="203" t="s">
        <v>994</v>
      </c>
      <c r="G824" s="36"/>
      <c r="H824" s="36"/>
      <c r="I824" s="204"/>
      <c r="J824" s="36"/>
      <c r="K824" s="36"/>
      <c r="L824" s="39"/>
      <c r="M824" s="205"/>
      <c r="N824" s="206"/>
      <c r="O824" s="72"/>
      <c r="P824" s="72"/>
      <c r="Q824" s="72"/>
      <c r="R824" s="72"/>
      <c r="S824" s="72"/>
      <c r="T824" s="73"/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T824" s="17" t="s">
        <v>138</v>
      </c>
      <c r="AU824" s="17" t="s">
        <v>91</v>
      </c>
    </row>
    <row r="825" spans="1:65" s="2" customFormat="1" ht="11.25">
      <c r="A825" s="34"/>
      <c r="B825" s="35"/>
      <c r="C825" s="36"/>
      <c r="D825" s="207" t="s">
        <v>140</v>
      </c>
      <c r="E825" s="36"/>
      <c r="F825" s="208" t="s">
        <v>995</v>
      </c>
      <c r="G825" s="36"/>
      <c r="H825" s="36"/>
      <c r="I825" s="204"/>
      <c r="J825" s="36"/>
      <c r="K825" s="36"/>
      <c r="L825" s="39"/>
      <c r="M825" s="205"/>
      <c r="N825" s="206"/>
      <c r="O825" s="72"/>
      <c r="P825" s="72"/>
      <c r="Q825" s="72"/>
      <c r="R825" s="72"/>
      <c r="S825" s="72"/>
      <c r="T825" s="73"/>
      <c r="U825" s="34"/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  <c r="AT825" s="17" t="s">
        <v>140</v>
      </c>
      <c r="AU825" s="17" t="s">
        <v>91</v>
      </c>
    </row>
    <row r="826" spans="1:65" s="13" customFormat="1" ht="11.25">
      <c r="B826" s="209"/>
      <c r="C826" s="210"/>
      <c r="D826" s="202" t="s">
        <v>142</v>
      </c>
      <c r="E826" s="211" t="s">
        <v>1</v>
      </c>
      <c r="F826" s="212" t="s">
        <v>996</v>
      </c>
      <c r="G826" s="210"/>
      <c r="H826" s="211" t="s">
        <v>1</v>
      </c>
      <c r="I826" s="213"/>
      <c r="J826" s="210"/>
      <c r="K826" s="210"/>
      <c r="L826" s="214"/>
      <c r="M826" s="215"/>
      <c r="N826" s="216"/>
      <c r="O826" s="216"/>
      <c r="P826" s="216"/>
      <c r="Q826" s="216"/>
      <c r="R826" s="216"/>
      <c r="S826" s="216"/>
      <c r="T826" s="217"/>
      <c r="AT826" s="218" t="s">
        <v>142</v>
      </c>
      <c r="AU826" s="218" t="s">
        <v>91</v>
      </c>
      <c r="AV826" s="13" t="s">
        <v>89</v>
      </c>
      <c r="AW826" s="13" t="s">
        <v>36</v>
      </c>
      <c r="AX826" s="13" t="s">
        <v>81</v>
      </c>
      <c r="AY826" s="218" t="s">
        <v>130</v>
      </c>
    </row>
    <row r="827" spans="1:65" s="14" customFormat="1" ht="11.25">
      <c r="B827" s="219"/>
      <c r="C827" s="220"/>
      <c r="D827" s="202" t="s">
        <v>142</v>
      </c>
      <c r="E827" s="221" t="s">
        <v>1</v>
      </c>
      <c r="F827" s="222" t="s">
        <v>997</v>
      </c>
      <c r="G827" s="220"/>
      <c r="H827" s="223">
        <v>20.5</v>
      </c>
      <c r="I827" s="224"/>
      <c r="J827" s="220"/>
      <c r="K827" s="220"/>
      <c r="L827" s="225"/>
      <c r="M827" s="226"/>
      <c r="N827" s="227"/>
      <c r="O827" s="227"/>
      <c r="P827" s="227"/>
      <c r="Q827" s="227"/>
      <c r="R827" s="227"/>
      <c r="S827" s="227"/>
      <c r="T827" s="228"/>
      <c r="AT827" s="229" t="s">
        <v>142</v>
      </c>
      <c r="AU827" s="229" t="s">
        <v>91</v>
      </c>
      <c r="AV827" s="14" t="s">
        <v>91</v>
      </c>
      <c r="AW827" s="14" t="s">
        <v>36</v>
      </c>
      <c r="AX827" s="14" t="s">
        <v>81</v>
      </c>
      <c r="AY827" s="229" t="s">
        <v>130</v>
      </c>
    </row>
    <row r="828" spans="1:65" s="15" customFormat="1" ht="11.25">
      <c r="B828" s="230"/>
      <c r="C828" s="231"/>
      <c r="D828" s="202" t="s">
        <v>142</v>
      </c>
      <c r="E828" s="232" t="s">
        <v>1</v>
      </c>
      <c r="F828" s="233" t="s">
        <v>145</v>
      </c>
      <c r="G828" s="231"/>
      <c r="H828" s="234">
        <v>20.5</v>
      </c>
      <c r="I828" s="235"/>
      <c r="J828" s="231"/>
      <c r="K828" s="231"/>
      <c r="L828" s="236"/>
      <c r="M828" s="237"/>
      <c r="N828" s="238"/>
      <c r="O828" s="238"/>
      <c r="P828" s="238"/>
      <c r="Q828" s="238"/>
      <c r="R828" s="238"/>
      <c r="S828" s="238"/>
      <c r="T828" s="239"/>
      <c r="AT828" s="240" t="s">
        <v>142</v>
      </c>
      <c r="AU828" s="240" t="s">
        <v>91</v>
      </c>
      <c r="AV828" s="15" t="s">
        <v>136</v>
      </c>
      <c r="AW828" s="15" t="s">
        <v>36</v>
      </c>
      <c r="AX828" s="15" t="s">
        <v>89</v>
      </c>
      <c r="AY828" s="240" t="s">
        <v>130</v>
      </c>
    </row>
    <row r="829" spans="1:65" s="2" customFormat="1" ht="16.5" customHeight="1">
      <c r="A829" s="34"/>
      <c r="B829" s="35"/>
      <c r="C829" s="188" t="s">
        <v>630</v>
      </c>
      <c r="D829" s="188" t="s">
        <v>132</v>
      </c>
      <c r="E829" s="189" t="s">
        <v>998</v>
      </c>
      <c r="F829" s="190" t="s">
        <v>999</v>
      </c>
      <c r="G829" s="191" t="s">
        <v>154</v>
      </c>
      <c r="H829" s="192">
        <v>89.8</v>
      </c>
      <c r="I829" s="193"/>
      <c r="J829" s="194">
        <f>ROUND(I829*H829,2)</f>
        <v>0</v>
      </c>
      <c r="K829" s="195"/>
      <c r="L829" s="39"/>
      <c r="M829" s="196" t="s">
        <v>1</v>
      </c>
      <c r="N829" s="197" t="s">
        <v>46</v>
      </c>
      <c r="O829" s="72"/>
      <c r="P829" s="198">
        <f>O829*H829</f>
        <v>0</v>
      </c>
      <c r="Q829" s="198">
        <v>1.67E-3</v>
      </c>
      <c r="R829" s="198">
        <f>Q829*H829</f>
        <v>0.14996599999999999</v>
      </c>
      <c r="S829" s="198">
        <v>0</v>
      </c>
      <c r="T829" s="199">
        <f>S829*H829</f>
        <v>0</v>
      </c>
      <c r="U829" s="34"/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  <c r="AR829" s="200" t="s">
        <v>136</v>
      </c>
      <c r="AT829" s="200" t="s">
        <v>132</v>
      </c>
      <c r="AU829" s="200" t="s">
        <v>91</v>
      </c>
      <c r="AY829" s="17" t="s">
        <v>130</v>
      </c>
      <c r="BE829" s="201">
        <f>IF(N829="základní",J829,0)</f>
        <v>0</v>
      </c>
      <c r="BF829" s="201">
        <f>IF(N829="snížená",J829,0)</f>
        <v>0</v>
      </c>
      <c r="BG829" s="201">
        <f>IF(N829="zákl. přenesená",J829,0)</f>
        <v>0</v>
      </c>
      <c r="BH829" s="201">
        <f>IF(N829="sníž. přenesená",J829,0)</f>
        <v>0</v>
      </c>
      <c r="BI829" s="201">
        <f>IF(N829="nulová",J829,0)</f>
        <v>0</v>
      </c>
      <c r="BJ829" s="17" t="s">
        <v>89</v>
      </c>
      <c r="BK829" s="201">
        <f>ROUND(I829*H829,2)</f>
        <v>0</v>
      </c>
      <c r="BL829" s="17" t="s">
        <v>136</v>
      </c>
      <c r="BM829" s="200" t="s">
        <v>1000</v>
      </c>
    </row>
    <row r="830" spans="1:65" s="2" customFormat="1" ht="11.25">
      <c r="A830" s="34"/>
      <c r="B830" s="35"/>
      <c r="C830" s="36"/>
      <c r="D830" s="202" t="s">
        <v>138</v>
      </c>
      <c r="E830" s="36"/>
      <c r="F830" s="203" t="s">
        <v>1001</v>
      </c>
      <c r="G830" s="36"/>
      <c r="H830" s="36"/>
      <c r="I830" s="204"/>
      <c r="J830" s="36"/>
      <c r="K830" s="36"/>
      <c r="L830" s="39"/>
      <c r="M830" s="205"/>
      <c r="N830" s="206"/>
      <c r="O830" s="72"/>
      <c r="P830" s="72"/>
      <c r="Q830" s="72"/>
      <c r="R830" s="72"/>
      <c r="S830" s="72"/>
      <c r="T830" s="73"/>
      <c r="U830" s="34"/>
      <c r="V830" s="34"/>
      <c r="W830" s="34"/>
      <c r="X830" s="34"/>
      <c r="Y830" s="34"/>
      <c r="Z830" s="34"/>
      <c r="AA830" s="34"/>
      <c r="AB830" s="34"/>
      <c r="AC830" s="34"/>
      <c r="AD830" s="34"/>
      <c r="AE830" s="34"/>
      <c r="AT830" s="17" t="s">
        <v>138</v>
      </c>
      <c r="AU830" s="17" t="s">
        <v>91</v>
      </c>
    </row>
    <row r="831" spans="1:65" s="2" customFormat="1" ht="11.25">
      <c r="A831" s="34"/>
      <c r="B831" s="35"/>
      <c r="C831" s="36"/>
      <c r="D831" s="207" t="s">
        <v>140</v>
      </c>
      <c r="E831" s="36"/>
      <c r="F831" s="208" t="s">
        <v>1002</v>
      </c>
      <c r="G831" s="36"/>
      <c r="H831" s="36"/>
      <c r="I831" s="204"/>
      <c r="J831" s="36"/>
      <c r="K831" s="36"/>
      <c r="L831" s="39"/>
      <c r="M831" s="205"/>
      <c r="N831" s="206"/>
      <c r="O831" s="72"/>
      <c r="P831" s="72"/>
      <c r="Q831" s="72"/>
      <c r="R831" s="72"/>
      <c r="S831" s="72"/>
      <c r="T831" s="73"/>
      <c r="U831" s="34"/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  <c r="AT831" s="17" t="s">
        <v>140</v>
      </c>
      <c r="AU831" s="17" t="s">
        <v>91</v>
      </c>
    </row>
    <row r="832" spans="1:65" s="13" customFormat="1" ht="11.25">
      <c r="B832" s="209"/>
      <c r="C832" s="210"/>
      <c r="D832" s="202" t="s">
        <v>142</v>
      </c>
      <c r="E832" s="211" t="s">
        <v>1</v>
      </c>
      <c r="F832" s="212" t="s">
        <v>1003</v>
      </c>
      <c r="G832" s="210"/>
      <c r="H832" s="211" t="s">
        <v>1</v>
      </c>
      <c r="I832" s="213"/>
      <c r="J832" s="210"/>
      <c r="K832" s="210"/>
      <c r="L832" s="214"/>
      <c r="M832" s="215"/>
      <c r="N832" s="216"/>
      <c r="O832" s="216"/>
      <c r="P832" s="216"/>
      <c r="Q832" s="216"/>
      <c r="R832" s="216"/>
      <c r="S832" s="216"/>
      <c r="T832" s="217"/>
      <c r="AT832" s="218" t="s">
        <v>142</v>
      </c>
      <c r="AU832" s="218" t="s">
        <v>91</v>
      </c>
      <c r="AV832" s="13" t="s">
        <v>89</v>
      </c>
      <c r="AW832" s="13" t="s">
        <v>36</v>
      </c>
      <c r="AX832" s="13" t="s">
        <v>81</v>
      </c>
      <c r="AY832" s="218" t="s">
        <v>130</v>
      </c>
    </row>
    <row r="833" spans="1:65" s="14" customFormat="1" ht="11.25">
      <c r="B833" s="219"/>
      <c r="C833" s="220"/>
      <c r="D833" s="202" t="s">
        <v>142</v>
      </c>
      <c r="E833" s="221" t="s">
        <v>1</v>
      </c>
      <c r="F833" s="222" t="s">
        <v>1004</v>
      </c>
      <c r="G833" s="220"/>
      <c r="H833" s="223">
        <v>89.8</v>
      </c>
      <c r="I833" s="224"/>
      <c r="J833" s="220"/>
      <c r="K833" s="220"/>
      <c r="L833" s="225"/>
      <c r="M833" s="226"/>
      <c r="N833" s="227"/>
      <c r="O833" s="227"/>
      <c r="P833" s="227"/>
      <c r="Q833" s="227"/>
      <c r="R833" s="227"/>
      <c r="S833" s="227"/>
      <c r="T833" s="228"/>
      <c r="AT833" s="229" t="s">
        <v>142</v>
      </c>
      <c r="AU833" s="229" t="s">
        <v>91</v>
      </c>
      <c r="AV833" s="14" t="s">
        <v>91</v>
      </c>
      <c r="AW833" s="14" t="s">
        <v>36</v>
      </c>
      <c r="AX833" s="14" t="s">
        <v>81</v>
      </c>
      <c r="AY833" s="229" t="s">
        <v>130</v>
      </c>
    </row>
    <row r="834" spans="1:65" s="15" customFormat="1" ht="11.25">
      <c r="B834" s="230"/>
      <c r="C834" s="231"/>
      <c r="D834" s="202" t="s">
        <v>142</v>
      </c>
      <c r="E834" s="232" t="s">
        <v>1</v>
      </c>
      <c r="F834" s="233" t="s">
        <v>145</v>
      </c>
      <c r="G834" s="231"/>
      <c r="H834" s="234">
        <v>89.8</v>
      </c>
      <c r="I834" s="235"/>
      <c r="J834" s="231"/>
      <c r="K834" s="231"/>
      <c r="L834" s="236"/>
      <c r="M834" s="237"/>
      <c r="N834" s="238"/>
      <c r="O834" s="238"/>
      <c r="P834" s="238"/>
      <c r="Q834" s="238"/>
      <c r="R834" s="238"/>
      <c r="S834" s="238"/>
      <c r="T834" s="239"/>
      <c r="AT834" s="240" t="s">
        <v>142</v>
      </c>
      <c r="AU834" s="240" t="s">
        <v>91</v>
      </c>
      <c r="AV834" s="15" t="s">
        <v>136</v>
      </c>
      <c r="AW834" s="15" t="s">
        <v>36</v>
      </c>
      <c r="AX834" s="15" t="s">
        <v>89</v>
      </c>
      <c r="AY834" s="240" t="s">
        <v>130</v>
      </c>
    </row>
    <row r="835" spans="1:65" s="2" customFormat="1" ht="16.5" customHeight="1">
      <c r="A835" s="34"/>
      <c r="B835" s="35"/>
      <c r="C835" s="188" t="s">
        <v>1005</v>
      </c>
      <c r="D835" s="188" t="s">
        <v>132</v>
      </c>
      <c r="E835" s="189" t="s">
        <v>1006</v>
      </c>
      <c r="F835" s="190" t="s">
        <v>1007</v>
      </c>
      <c r="G835" s="191" t="s">
        <v>154</v>
      </c>
      <c r="H835" s="192">
        <v>29.25</v>
      </c>
      <c r="I835" s="193"/>
      <c r="J835" s="194">
        <f>ROUND(I835*H835,2)</f>
        <v>0</v>
      </c>
      <c r="K835" s="195"/>
      <c r="L835" s="39"/>
      <c r="M835" s="196" t="s">
        <v>1</v>
      </c>
      <c r="N835" s="197" t="s">
        <v>46</v>
      </c>
      <c r="O835" s="72"/>
      <c r="P835" s="198">
        <f>O835*H835</f>
        <v>0</v>
      </c>
      <c r="Q835" s="198">
        <v>2.0799999999999998E-3</v>
      </c>
      <c r="R835" s="198">
        <f>Q835*H835</f>
        <v>6.0839999999999991E-2</v>
      </c>
      <c r="S835" s="198">
        <v>0</v>
      </c>
      <c r="T835" s="199">
        <f>S835*H835</f>
        <v>0</v>
      </c>
      <c r="U835" s="34"/>
      <c r="V835" s="34"/>
      <c r="W835" s="34"/>
      <c r="X835" s="34"/>
      <c r="Y835" s="34"/>
      <c r="Z835" s="34"/>
      <c r="AA835" s="34"/>
      <c r="AB835" s="34"/>
      <c r="AC835" s="34"/>
      <c r="AD835" s="34"/>
      <c r="AE835" s="34"/>
      <c r="AR835" s="200" t="s">
        <v>136</v>
      </c>
      <c r="AT835" s="200" t="s">
        <v>132</v>
      </c>
      <c r="AU835" s="200" t="s">
        <v>91</v>
      </c>
      <c r="AY835" s="17" t="s">
        <v>130</v>
      </c>
      <c r="BE835" s="201">
        <f>IF(N835="základní",J835,0)</f>
        <v>0</v>
      </c>
      <c r="BF835" s="201">
        <f>IF(N835="snížená",J835,0)</f>
        <v>0</v>
      </c>
      <c r="BG835" s="201">
        <f>IF(N835="zákl. přenesená",J835,0)</f>
        <v>0</v>
      </c>
      <c r="BH835" s="201">
        <f>IF(N835="sníž. přenesená",J835,0)</f>
        <v>0</v>
      </c>
      <c r="BI835" s="201">
        <f>IF(N835="nulová",J835,0)</f>
        <v>0</v>
      </c>
      <c r="BJ835" s="17" t="s">
        <v>89</v>
      </c>
      <c r="BK835" s="201">
        <f>ROUND(I835*H835,2)</f>
        <v>0</v>
      </c>
      <c r="BL835" s="17" t="s">
        <v>136</v>
      </c>
      <c r="BM835" s="200" t="s">
        <v>1008</v>
      </c>
    </row>
    <row r="836" spans="1:65" s="2" customFormat="1" ht="11.25">
      <c r="A836" s="34"/>
      <c r="B836" s="35"/>
      <c r="C836" s="36"/>
      <c r="D836" s="202" t="s">
        <v>138</v>
      </c>
      <c r="E836" s="36"/>
      <c r="F836" s="203" t="s">
        <v>1009</v>
      </c>
      <c r="G836" s="36"/>
      <c r="H836" s="36"/>
      <c r="I836" s="204"/>
      <c r="J836" s="36"/>
      <c r="K836" s="36"/>
      <c r="L836" s="39"/>
      <c r="M836" s="205"/>
      <c r="N836" s="206"/>
      <c r="O836" s="72"/>
      <c r="P836" s="72"/>
      <c r="Q836" s="72"/>
      <c r="R836" s="72"/>
      <c r="S836" s="72"/>
      <c r="T836" s="73"/>
      <c r="U836" s="34"/>
      <c r="V836" s="34"/>
      <c r="W836" s="34"/>
      <c r="X836" s="34"/>
      <c r="Y836" s="34"/>
      <c r="Z836" s="34"/>
      <c r="AA836" s="34"/>
      <c r="AB836" s="34"/>
      <c r="AC836" s="34"/>
      <c r="AD836" s="34"/>
      <c r="AE836" s="34"/>
      <c r="AT836" s="17" t="s">
        <v>138</v>
      </c>
      <c r="AU836" s="17" t="s">
        <v>91</v>
      </c>
    </row>
    <row r="837" spans="1:65" s="2" customFormat="1" ht="11.25">
      <c r="A837" s="34"/>
      <c r="B837" s="35"/>
      <c r="C837" s="36"/>
      <c r="D837" s="207" t="s">
        <v>140</v>
      </c>
      <c r="E837" s="36"/>
      <c r="F837" s="208" t="s">
        <v>1010</v>
      </c>
      <c r="G837" s="36"/>
      <c r="H837" s="36"/>
      <c r="I837" s="204"/>
      <c r="J837" s="36"/>
      <c r="K837" s="36"/>
      <c r="L837" s="39"/>
      <c r="M837" s="205"/>
      <c r="N837" s="206"/>
      <c r="O837" s="72"/>
      <c r="P837" s="72"/>
      <c r="Q837" s="72"/>
      <c r="R837" s="72"/>
      <c r="S837" s="72"/>
      <c r="T837" s="73"/>
      <c r="U837" s="34"/>
      <c r="V837" s="34"/>
      <c r="W837" s="34"/>
      <c r="X837" s="34"/>
      <c r="Y837" s="34"/>
      <c r="Z837" s="34"/>
      <c r="AA837" s="34"/>
      <c r="AB837" s="34"/>
      <c r="AC837" s="34"/>
      <c r="AD837" s="34"/>
      <c r="AE837" s="34"/>
      <c r="AT837" s="17" t="s">
        <v>140</v>
      </c>
      <c r="AU837" s="17" t="s">
        <v>91</v>
      </c>
    </row>
    <row r="838" spans="1:65" s="13" customFormat="1" ht="11.25">
      <c r="B838" s="209"/>
      <c r="C838" s="210"/>
      <c r="D838" s="202" t="s">
        <v>142</v>
      </c>
      <c r="E838" s="211" t="s">
        <v>1</v>
      </c>
      <c r="F838" s="212" t="s">
        <v>1011</v>
      </c>
      <c r="G838" s="210"/>
      <c r="H838" s="211" t="s">
        <v>1</v>
      </c>
      <c r="I838" s="213"/>
      <c r="J838" s="210"/>
      <c r="K838" s="210"/>
      <c r="L838" s="214"/>
      <c r="M838" s="215"/>
      <c r="N838" s="216"/>
      <c r="O838" s="216"/>
      <c r="P838" s="216"/>
      <c r="Q838" s="216"/>
      <c r="R838" s="216"/>
      <c r="S838" s="216"/>
      <c r="T838" s="217"/>
      <c r="AT838" s="218" t="s">
        <v>142</v>
      </c>
      <c r="AU838" s="218" t="s">
        <v>91</v>
      </c>
      <c r="AV838" s="13" t="s">
        <v>89</v>
      </c>
      <c r="AW838" s="13" t="s">
        <v>36</v>
      </c>
      <c r="AX838" s="13" t="s">
        <v>81</v>
      </c>
      <c r="AY838" s="218" t="s">
        <v>130</v>
      </c>
    </row>
    <row r="839" spans="1:65" s="14" customFormat="1" ht="11.25">
      <c r="B839" s="219"/>
      <c r="C839" s="220"/>
      <c r="D839" s="202" t="s">
        <v>142</v>
      </c>
      <c r="E839" s="221" t="s">
        <v>1</v>
      </c>
      <c r="F839" s="222" t="s">
        <v>1012</v>
      </c>
      <c r="G839" s="220"/>
      <c r="H839" s="223">
        <v>29.25</v>
      </c>
      <c r="I839" s="224"/>
      <c r="J839" s="220"/>
      <c r="K839" s="220"/>
      <c r="L839" s="225"/>
      <c r="M839" s="226"/>
      <c r="N839" s="227"/>
      <c r="O839" s="227"/>
      <c r="P839" s="227"/>
      <c r="Q839" s="227"/>
      <c r="R839" s="227"/>
      <c r="S839" s="227"/>
      <c r="T839" s="228"/>
      <c r="AT839" s="229" t="s">
        <v>142</v>
      </c>
      <c r="AU839" s="229" t="s">
        <v>91</v>
      </c>
      <c r="AV839" s="14" t="s">
        <v>91</v>
      </c>
      <c r="AW839" s="14" t="s">
        <v>36</v>
      </c>
      <c r="AX839" s="14" t="s">
        <v>81</v>
      </c>
      <c r="AY839" s="229" t="s">
        <v>130</v>
      </c>
    </row>
    <row r="840" spans="1:65" s="15" customFormat="1" ht="11.25">
      <c r="B840" s="230"/>
      <c r="C840" s="231"/>
      <c r="D840" s="202" t="s">
        <v>142</v>
      </c>
      <c r="E840" s="232" t="s">
        <v>1</v>
      </c>
      <c r="F840" s="233" t="s">
        <v>145</v>
      </c>
      <c r="G840" s="231"/>
      <c r="H840" s="234">
        <v>29.25</v>
      </c>
      <c r="I840" s="235"/>
      <c r="J840" s="231"/>
      <c r="K840" s="231"/>
      <c r="L840" s="236"/>
      <c r="M840" s="237"/>
      <c r="N840" s="238"/>
      <c r="O840" s="238"/>
      <c r="P840" s="238"/>
      <c r="Q840" s="238"/>
      <c r="R840" s="238"/>
      <c r="S840" s="238"/>
      <c r="T840" s="239"/>
      <c r="AT840" s="240" t="s">
        <v>142</v>
      </c>
      <c r="AU840" s="240" t="s">
        <v>91</v>
      </c>
      <c r="AV840" s="15" t="s">
        <v>136</v>
      </c>
      <c r="AW840" s="15" t="s">
        <v>36</v>
      </c>
      <c r="AX840" s="15" t="s">
        <v>89</v>
      </c>
      <c r="AY840" s="240" t="s">
        <v>130</v>
      </c>
    </row>
    <row r="841" spans="1:65" s="2" customFormat="1" ht="16.5" customHeight="1">
      <c r="A841" s="34"/>
      <c r="B841" s="35"/>
      <c r="C841" s="188" t="s">
        <v>631</v>
      </c>
      <c r="D841" s="188" t="s">
        <v>132</v>
      </c>
      <c r="E841" s="189" t="s">
        <v>1013</v>
      </c>
      <c r="F841" s="190" t="s">
        <v>1014</v>
      </c>
      <c r="G841" s="191" t="s">
        <v>154</v>
      </c>
      <c r="H841" s="192">
        <v>129.375</v>
      </c>
      <c r="I841" s="193"/>
      <c r="J841" s="194">
        <f>ROUND(I841*H841,2)</f>
        <v>0</v>
      </c>
      <c r="K841" s="195"/>
      <c r="L841" s="39"/>
      <c r="M841" s="196" t="s">
        <v>1</v>
      </c>
      <c r="N841" s="197" t="s">
        <v>46</v>
      </c>
      <c r="O841" s="72"/>
      <c r="P841" s="198">
        <f>O841*H841</f>
        <v>0</v>
      </c>
      <c r="Q841" s="198">
        <v>1.8000000000000001E-4</v>
      </c>
      <c r="R841" s="198">
        <f>Q841*H841</f>
        <v>2.3287500000000003E-2</v>
      </c>
      <c r="S841" s="198">
        <v>0</v>
      </c>
      <c r="T841" s="199">
        <f>S841*H841</f>
        <v>0</v>
      </c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R841" s="200" t="s">
        <v>136</v>
      </c>
      <c r="AT841" s="200" t="s">
        <v>132</v>
      </c>
      <c r="AU841" s="200" t="s">
        <v>91</v>
      </c>
      <c r="AY841" s="17" t="s">
        <v>130</v>
      </c>
      <c r="BE841" s="201">
        <f>IF(N841="základní",J841,0)</f>
        <v>0</v>
      </c>
      <c r="BF841" s="201">
        <f>IF(N841="snížená",J841,0)</f>
        <v>0</v>
      </c>
      <c r="BG841" s="201">
        <f>IF(N841="zákl. přenesená",J841,0)</f>
        <v>0</v>
      </c>
      <c r="BH841" s="201">
        <f>IF(N841="sníž. přenesená",J841,0)</f>
        <v>0</v>
      </c>
      <c r="BI841" s="201">
        <f>IF(N841="nulová",J841,0)</f>
        <v>0</v>
      </c>
      <c r="BJ841" s="17" t="s">
        <v>89</v>
      </c>
      <c r="BK841" s="201">
        <f>ROUND(I841*H841,2)</f>
        <v>0</v>
      </c>
      <c r="BL841" s="17" t="s">
        <v>136</v>
      </c>
      <c r="BM841" s="200" t="s">
        <v>1015</v>
      </c>
    </row>
    <row r="842" spans="1:65" s="2" customFormat="1" ht="11.25">
      <c r="A842" s="34"/>
      <c r="B842" s="35"/>
      <c r="C842" s="36"/>
      <c r="D842" s="202" t="s">
        <v>138</v>
      </c>
      <c r="E842" s="36"/>
      <c r="F842" s="203" t="s">
        <v>1016</v>
      </c>
      <c r="G842" s="36"/>
      <c r="H842" s="36"/>
      <c r="I842" s="204"/>
      <c r="J842" s="36"/>
      <c r="K842" s="36"/>
      <c r="L842" s="39"/>
      <c r="M842" s="205"/>
      <c r="N842" s="206"/>
      <c r="O842" s="72"/>
      <c r="P842" s="72"/>
      <c r="Q842" s="72"/>
      <c r="R842" s="72"/>
      <c r="S842" s="72"/>
      <c r="T842" s="73"/>
      <c r="U842" s="34"/>
      <c r="V842" s="34"/>
      <c r="W842" s="34"/>
      <c r="X842" s="34"/>
      <c r="Y842" s="34"/>
      <c r="Z842" s="34"/>
      <c r="AA842" s="34"/>
      <c r="AB842" s="34"/>
      <c r="AC842" s="34"/>
      <c r="AD842" s="34"/>
      <c r="AE842" s="34"/>
      <c r="AT842" s="17" t="s">
        <v>138</v>
      </c>
      <c r="AU842" s="17" t="s">
        <v>91</v>
      </c>
    </row>
    <row r="843" spans="1:65" s="2" customFormat="1" ht="11.25">
      <c r="A843" s="34"/>
      <c r="B843" s="35"/>
      <c r="C843" s="36"/>
      <c r="D843" s="207" t="s">
        <v>140</v>
      </c>
      <c r="E843" s="36"/>
      <c r="F843" s="208" t="s">
        <v>1017</v>
      </c>
      <c r="G843" s="36"/>
      <c r="H843" s="36"/>
      <c r="I843" s="204"/>
      <c r="J843" s="36"/>
      <c r="K843" s="36"/>
      <c r="L843" s="39"/>
      <c r="M843" s="205"/>
      <c r="N843" s="206"/>
      <c r="O843" s="72"/>
      <c r="P843" s="72"/>
      <c r="Q843" s="72"/>
      <c r="R843" s="72"/>
      <c r="S843" s="72"/>
      <c r="T843" s="73"/>
      <c r="U843" s="34"/>
      <c r="V843" s="34"/>
      <c r="W843" s="34"/>
      <c r="X843" s="34"/>
      <c r="Y843" s="34"/>
      <c r="Z843" s="34"/>
      <c r="AA843" s="34"/>
      <c r="AB843" s="34"/>
      <c r="AC843" s="34"/>
      <c r="AD843" s="34"/>
      <c r="AE843" s="34"/>
      <c r="AT843" s="17" t="s">
        <v>140</v>
      </c>
      <c r="AU843" s="17" t="s">
        <v>91</v>
      </c>
    </row>
    <row r="844" spans="1:65" s="13" customFormat="1" ht="11.25">
      <c r="B844" s="209"/>
      <c r="C844" s="210"/>
      <c r="D844" s="202" t="s">
        <v>142</v>
      </c>
      <c r="E844" s="211" t="s">
        <v>1</v>
      </c>
      <c r="F844" s="212" t="s">
        <v>1018</v>
      </c>
      <c r="G844" s="210"/>
      <c r="H844" s="211" t="s">
        <v>1</v>
      </c>
      <c r="I844" s="213"/>
      <c r="J844" s="210"/>
      <c r="K844" s="210"/>
      <c r="L844" s="214"/>
      <c r="M844" s="215"/>
      <c r="N844" s="216"/>
      <c r="O844" s="216"/>
      <c r="P844" s="216"/>
      <c r="Q844" s="216"/>
      <c r="R844" s="216"/>
      <c r="S844" s="216"/>
      <c r="T844" s="217"/>
      <c r="AT844" s="218" t="s">
        <v>142</v>
      </c>
      <c r="AU844" s="218" t="s">
        <v>91</v>
      </c>
      <c r="AV844" s="13" t="s">
        <v>89</v>
      </c>
      <c r="AW844" s="13" t="s">
        <v>36</v>
      </c>
      <c r="AX844" s="13" t="s">
        <v>81</v>
      </c>
      <c r="AY844" s="218" t="s">
        <v>130</v>
      </c>
    </row>
    <row r="845" spans="1:65" s="14" customFormat="1" ht="11.25">
      <c r="B845" s="219"/>
      <c r="C845" s="220"/>
      <c r="D845" s="202" t="s">
        <v>142</v>
      </c>
      <c r="E845" s="221" t="s">
        <v>1</v>
      </c>
      <c r="F845" s="222" t="s">
        <v>1019</v>
      </c>
      <c r="G845" s="220"/>
      <c r="H845" s="223">
        <v>129.375</v>
      </c>
      <c r="I845" s="224"/>
      <c r="J845" s="220"/>
      <c r="K845" s="220"/>
      <c r="L845" s="225"/>
      <c r="M845" s="226"/>
      <c r="N845" s="227"/>
      <c r="O845" s="227"/>
      <c r="P845" s="227"/>
      <c r="Q845" s="227"/>
      <c r="R845" s="227"/>
      <c r="S845" s="227"/>
      <c r="T845" s="228"/>
      <c r="AT845" s="229" t="s">
        <v>142</v>
      </c>
      <c r="AU845" s="229" t="s">
        <v>91</v>
      </c>
      <c r="AV845" s="14" t="s">
        <v>91</v>
      </c>
      <c r="AW845" s="14" t="s">
        <v>36</v>
      </c>
      <c r="AX845" s="14" t="s">
        <v>81</v>
      </c>
      <c r="AY845" s="229" t="s">
        <v>130</v>
      </c>
    </row>
    <row r="846" spans="1:65" s="15" customFormat="1" ht="11.25">
      <c r="B846" s="230"/>
      <c r="C846" s="231"/>
      <c r="D846" s="202" t="s">
        <v>142</v>
      </c>
      <c r="E846" s="232" t="s">
        <v>1</v>
      </c>
      <c r="F846" s="233" t="s">
        <v>145</v>
      </c>
      <c r="G846" s="231"/>
      <c r="H846" s="234">
        <v>129.375</v>
      </c>
      <c r="I846" s="235"/>
      <c r="J846" s="231"/>
      <c r="K846" s="231"/>
      <c r="L846" s="236"/>
      <c r="M846" s="237"/>
      <c r="N846" s="238"/>
      <c r="O846" s="238"/>
      <c r="P846" s="238"/>
      <c r="Q846" s="238"/>
      <c r="R846" s="238"/>
      <c r="S846" s="238"/>
      <c r="T846" s="239"/>
      <c r="AT846" s="240" t="s">
        <v>142</v>
      </c>
      <c r="AU846" s="240" t="s">
        <v>91</v>
      </c>
      <c r="AV846" s="15" t="s">
        <v>136</v>
      </c>
      <c r="AW846" s="15" t="s">
        <v>36</v>
      </c>
      <c r="AX846" s="15" t="s">
        <v>89</v>
      </c>
      <c r="AY846" s="240" t="s">
        <v>130</v>
      </c>
    </row>
    <row r="847" spans="1:65" s="2" customFormat="1" ht="16.5" customHeight="1">
      <c r="A847" s="34"/>
      <c r="B847" s="35"/>
      <c r="C847" s="188" t="s">
        <v>1020</v>
      </c>
      <c r="D847" s="188" t="s">
        <v>132</v>
      </c>
      <c r="E847" s="189" t="s">
        <v>1021</v>
      </c>
      <c r="F847" s="190" t="s">
        <v>1022</v>
      </c>
      <c r="G847" s="191" t="s">
        <v>154</v>
      </c>
      <c r="H847" s="192">
        <v>112.5</v>
      </c>
      <c r="I847" s="193"/>
      <c r="J847" s="194">
        <f>ROUND(I847*H847,2)</f>
        <v>0</v>
      </c>
      <c r="K847" s="195"/>
      <c r="L847" s="39"/>
      <c r="M847" s="196" t="s">
        <v>1</v>
      </c>
      <c r="N847" s="197" t="s">
        <v>46</v>
      </c>
      <c r="O847" s="72"/>
      <c r="P847" s="198">
        <f>O847*H847</f>
        <v>0</v>
      </c>
      <c r="Q847" s="198">
        <v>3.0000000000000001E-5</v>
      </c>
      <c r="R847" s="198">
        <f>Q847*H847</f>
        <v>3.375E-3</v>
      </c>
      <c r="S847" s="198">
        <v>0</v>
      </c>
      <c r="T847" s="199">
        <f>S847*H847</f>
        <v>0</v>
      </c>
      <c r="U847" s="34"/>
      <c r="V847" s="34"/>
      <c r="W847" s="34"/>
      <c r="X847" s="34"/>
      <c r="Y847" s="34"/>
      <c r="Z847" s="34"/>
      <c r="AA847" s="34"/>
      <c r="AB847" s="34"/>
      <c r="AC847" s="34"/>
      <c r="AD847" s="34"/>
      <c r="AE847" s="34"/>
      <c r="AR847" s="200" t="s">
        <v>136</v>
      </c>
      <c r="AT847" s="200" t="s">
        <v>132</v>
      </c>
      <c r="AU847" s="200" t="s">
        <v>91</v>
      </c>
      <c r="AY847" s="17" t="s">
        <v>130</v>
      </c>
      <c r="BE847" s="201">
        <f>IF(N847="základní",J847,0)</f>
        <v>0</v>
      </c>
      <c r="BF847" s="201">
        <f>IF(N847="snížená",J847,0)</f>
        <v>0</v>
      </c>
      <c r="BG847" s="201">
        <f>IF(N847="zákl. přenesená",J847,0)</f>
        <v>0</v>
      </c>
      <c r="BH847" s="201">
        <f>IF(N847="sníž. přenesená",J847,0)</f>
        <v>0</v>
      </c>
      <c r="BI847" s="201">
        <f>IF(N847="nulová",J847,0)</f>
        <v>0</v>
      </c>
      <c r="BJ847" s="17" t="s">
        <v>89</v>
      </c>
      <c r="BK847" s="201">
        <f>ROUND(I847*H847,2)</f>
        <v>0</v>
      </c>
      <c r="BL847" s="17" t="s">
        <v>136</v>
      </c>
      <c r="BM847" s="200" t="s">
        <v>1023</v>
      </c>
    </row>
    <row r="848" spans="1:65" s="2" customFormat="1" ht="11.25">
      <c r="A848" s="34"/>
      <c r="B848" s="35"/>
      <c r="C848" s="36"/>
      <c r="D848" s="202" t="s">
        <v>138</v>
      </c>
      <c r="E848" s="36"/>
      <c r="F848" s="203" t="s">
        <v>1024</v>
      </c>
      <c r="G848" s="36"/>
      <c r="H848" s="36"/>
      <c r="I848" s="204"/>
      <c r="J848" s="36"/>
      <c r="K848" s="36"/>
      <c r="L848" s="39"/>
      <c r="M848" s="205"/>
      <c r="N848" s="206"/>
      <c r="O848" s="72"/>
      <c r="P848" s="72"/>
      <c r="Q848" s="72"/>
      <c r="R848" s="72"/>
      <c r="S848" s="72"/>
      <c r="T848" s="73"/>
      <c r="U848" s="34"/>
      <c r="V848" s="34"/>
      <c r="W848" s="34"/>
      <c r="X848" s="34"/>
      <c r="Y848" s="34"/>
      <c r="Z848" s="34"/>
      <c r="AA848" s="34"/>
      <c r="AB848" s="34"/>
      <c r="AC848" s="34"/>
      <c r="AD848" s="34"/>
      <c r="AE848" s="34"/>
      <c r="AT848" s="17" t="s">
        <v>138</v>
      </c>
      <c r="AU848" s="17" t="s">
        <v>91</v>
      </c>
    </row>
    <row r="849" spans="1:65" s="2" customFormat="1" ht="11.25">
      <c r="A849" s="34"/>
      <c r="B849" s="35"/>
      <c r="C849" s="36"/>
      <c r="D849" s="207" t="s">
        <v>140</v>
      </c>
      <c r="E849" s="36"/>
      <c r="F849" s="208" t="s">
        <v>1025</v>
      </c>
      <c r="G849" s="36"/>
      <c r="H849" s="36"/>
      <c r="I849" s="204"/>
      <c r="J849" s="36"/>
      <c r="K849" s="36"/>
      <c r="L849" s="39"/>
      <c r="M849" s="205"/>
      <c r="N849" s="206"/>
      <c r="O849" s="72"/>
      <c r="P849" s="72"/>
      <c r="Q849" s="72"/>
      <c r="R849" s="72"/>
      <c r="S849" s="72"/>
      <c r="T849" s="73"/>
      <c r="U849" s="34"/>
      <c r="V849" s="34"/>
      <c r="W849" s="34"/>
      <c r="X849" s="34"/>
      <c r="Y849" s="34"/>
      <c r="Z849" s="34"/>
      <c r="AA849" s="34"/>
      <c r="AB849" s="34"/>
      <c r="AC849" s="34"/>
      <c r="AD849" s="34"/>
      <c r="AE849" s="34"/>
      <c r="AT849" s="17" t="s">
        <v>140</v>
      </c>
      <c r="AU849" s="17" t="s">
        <v>91</v>
      </c>
    </row>
    <row r="850" spans="1:65" s="13" customFormat="1" ht="11.25">
      <c r="B850" s="209"/>
      <c r="C850" s="210"/>
      <c r="D850" s="202" t="s">
        <v>142</v>
      </c>
      <c r="E850" s="211" t="s">
        <v>1</v>
      </c>
      <c r="F850" s="212" t="s">
        <v>1026</v>
      </c>
      <c r="G850" s="210"/>
      <c r="H850" s="211" t="s">
        <v>1</v>
      </c>
      <c r="I850" s="213"/>
      <c r="J850" s="210"/>
      <c r="K850" s="210"/>
      <c r="L850" s="214"/>
      <c r="M850" s="215"/>
      <c r="N850" s="216"/>
      <c r="O850" s="216"/>
      <c r="P850" s="216"/>
      <c r="Q850" s="216"/>
      <c r="R850" s="216"/>
      <c r="S850" s="216"/>
      <c r="T850" s="217"/>
      <c r="AT850" s="218" t="s">
        <v>142</v>
      </c>
      <c r="AU850" s="218" t="s">
        <v>91</v>
      </c>
      <c r="AV850" s="13" t="s">
        <v>89</v>
      </c>
      <c r="AW850" s="13" t="s">
        <v>36</v>
      </c>
      <c r="AX850" s="13" t="s">
        <v>81</v>
      </c>
      <c r="AY850" s="218" t="s">
        <v>130</v>
      </c>
    </row>
    <row r="851" spans="1:65" s="14" customFormat="1" ht="11.25">
      <c r="B851" s="219"/>
      <c r="C851" s="220"/>
      <c r="D851" s="202" t="s">
        <v>142</v>
      </c>
      <c r="E851" s="221" t="s">
        <v>1</v>
      </c>
      <c r="F851" s="222" t="s">
        <v>1027</v>
      </c>
      <c r="G851" s="220"/>
      <c r="H851" s="223">
        <v>112.5</v>
      </c>
      <c r="I851" s="224"/>
      <c r="J851" s="220"/>
      <c r="K851" s="220"/>
      <c r="L851" s="225"/>
      <c r="M851" s="226"/>
      <c r="N851" s="227"/>
      <c r="O851" s="227"/>
      <c r="P851" s="227"/>
      <c r="Q851" s="227"/>
      <c r="R851" s="227"/>
      <c r="S851" s="227"/>
      <c r="T851" s="228"/>
      <c r="AT851" s="229" t="s">
        <v>142</v>
      </c>
      <c r="AU851" s="229" t="s">
        <v>91</v>
      </c>
      <c r="AV851" s="14" t="s">
        <v>91</v>
      </c>
      <c r="AW851" s="14" t="s">
        <v>36</v>
      </c>
      <c r="AX851" s="14" t="s">
        <v>81</v>
      </c>
      <c r="AY851" s="229" t="s">
        <v>130</v>
      </c>
    </row>
    <row r="852" spans="1:65" s="15" customFormat="1" ht="11.25">
      <c r="B852" s="230"/>
      <c r="C852" s="231"/>
      <c r="D852" s="202" t="s">
        <v>142</v>
      </c>
      <c r="E852" s="232" t="s">
        <v>1</v>
      </c>
      <c r="F852" s="233" t="s">
        <v>145</v>
      </c>
      <c r="G852" s="231"/>
      <c r="H852" s="234">
        <v>112.5</v>
      </c>
      <c r="I852" s="235"/>
      <c r="J852" s="231"/>
      <c r="K852" s="231"/>
      <c r="L852" s="236"/>
      <c r="M852" s="237"/>
      <c r="N852" s="238"/>
      <c r="O852" s="238"/>
      <c r="P852" s="238"/>
      <c r="Q852" s="238"/>
      <c r="R852" s="238"/>
      <c r="S852" s="238"/>
      <c r="T852" s="239"/>
      <c r="AT852" s="240" t="s">
        <v>142</v>
      </c>
      <c r="AU852" s="240" t="s">
        <v>91</v>
      </c>
      <c r="AV852" s="15" t="s">
        <v>136</v>
      </c>
      <c r="AW852" s="15" t="s">
        <v>36</v>
      </c>
      <c r="AX852" s="15" t="s">
        <v>89</v>
      </c>
      <c r="AY852" s="240" t="s">
        <v>130</v>
      </c>
    </row>
    <row r="853" spans="1:65" s="2" customFormat="1" ht="16.5" customHeight="1">
      <c r="A853" s="34"/>
      <c r="B853" s="35"/>
      <c r="C853" s="188" t="s">
        <v>638</v>
      </c>
      <c r="D853" s="188" t="s">
        <v>132</v>
      </c>
      <c r="E853" s="189" t="s">
        <v>1028</v>
      </c>
      <c r="F853" s="190" t="s">
        <v>1029</v>
      </c>
      <c r="G853" s="191" t="s">
        <v>258</v>
      </c>
      <c r="H853" s="192">
        <v>3</v>
      </c>
      <c r="I853" s="193"/>
      <c r="J853" s="194">
        <f>ROUND(I853*H853,2)</f>
        <v>0</v>
      </c>
      <c r="K853" s="195"/>
      <c r="L853" s="39"/>
      <c r="M853" s="196" t="s">
        <v>1</v>
      </c>
      <c r="N853" s="197" t="s">
        <v>46</v>
      </c>
      <c r="O853" s="72"/>
      <c r="P853" s="198">
        <f>O853*H853</f>
        <v>0</v>
      </c>
      <c r="Q853" s="198">
        <v>0.39332</v>
      </c>
      <c r="R853" s="198">
        <f>Q853*H853</f>
        <v>1.1799599999999999</v>
      </c>
      <c r="S853" s="198">
        <v>0</v>
      </c>
      <c r="T853" s="199">
        <f>S853*H853</f>
        <v>0</v>
      </c>
      <c r="U853" s="34"/>
      <c r="V853" s="34"/>
      <c r="W853" s="34"/>
      <c r="X853" s="34"/>
      <c r="Y853" s="34"/>
      <c r="Z853" s="34"/>
      <c r="AA853" s="34"/>
      <c r="AB853" s="34"/>
      <c r="AC853" s="34"/>
      <c r="AD853" s="34"/>
      <c r="AE853" s="34"/>
      <c r="AR853" s="200" t="s">
        <v>136</v>
      </c>
      <c r="AT853" s="200" t="s">
        <v>132</v>
      </c>
      <c r="AU853" s="200" t="s">
        <v>91</v>
      </c>
      <c r="AY853" s="17" t="s">
        <v>130</v>
      </c>
      <c r="BE853" s="201">
        <f>IF(N853="základní",J853,0)</f>
        <v>0</v>
      </c>
      <c r="BF853" s="201">
        <f>IF(N853="snížená",J853,0)</f>
        <v>0</v>
      </c>
      <c r="BG853" s="201">
        <f>IF(N853="zákl. přenesená",J853,0)</f>
        <v>0</v>
      </c>
      <c r="BH853" s="201">
        <f>IF(N853="sníž. přenesená",J853,0)</f>
        <v>0</v>
      </c>
      <c r="BI853" s="201">
        <f>IF(N853="nulová",J853,0)</f>
        <v>0</v>
      </c>
      <c r="BJ853" s="17" t="s">
        <v>89</v>
      </c>
      <c r="BK853" s="201">
        <f>ROUND(I853*H853,2)</f>
        <v>0</v>
      </c>
      <c r="BL853" s="17" t="s">
        <v>136</v>
      </c>
      <c r="BM853" s="200" t="s">
        <v>1030</v>
      </c>
    </row>
    <row r="854" spans="1:65" s="2" customFormat="1" ht="11.25">
      <c r="A854" s="34"/>
      <c r="B854" s="35"/>
      <c r="C854" s="36"/>
      <c r="D854" s="202" t="s">
        <v>138</v>
      </c>
      <c r="E854" s="36"/>
      <c r="F854" s="203" t="s">
        <v>1029</v>
      </c>
      <c r="G854" s="36"/>
      <c r="H854" s="36"/>
      <c r="I854" s="204"/>
      <c r="J854" s="36"/>
      <c r="K854" s="36"/>
      <c r="L854" s="39"/>
      <c r="M854" s="205"/>
      <c r="N854" s="206"/>
      <c r="O854" s="72"/>
      <c r="P854" s="72"/>
      <c r="Q854" s="72"/>
      <c r="R854" s="72"/>
      <c r="S854" s="72"/>
      <c r="T854" s="73"/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T854" s="17" t="s">
        <v>138</v>
      </c>
      <c r="AU854" s="17" t="s">
        <v>91</v>
      </c>
    </row>
    <row r="855" spans="1:65" s="2" customFormat="1" ht="11.25">
      <c r="A855" s="34"/>
      <c r="B855" s="35"/>
      <c r="C855" s="36"/>
      <c r="D855" s="207" t="s">
        <v>140</v>
      </c>
      <c r="E855" s="36"/>
      <c r="F855" s="208" t="s">
        <v>1031</v>
      </c>
      <c r="G855" s="36"/>
      <c r="H855" s="36"/>
      <c r="I855" s="204"/>
      <c r="J855" s="36"/>
      <c r="K855" s="36"/>
      <c r="L855" s="39"/>
      <c r="M855" s="205"/>
      <c r="N855" s="206"/>
      <c r="O855" s="72"/>
      <c r="P855" s="72"/>
      <c r="Q855" s="72"/>
      <c r="R855" s="72"/>
      <c r="S855" s="72"/>
      <c r="T855" s="73"/>
      <c r="U855" s="34"/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  <c r="AT855" s="17" t="s">
        <v>140</v>
      </c>
      <c r="AU855" s="17" t="s">
        <v>91</v>
      </c>
    </row>
    <row r="856" spans="1:65" s="13" customFormat="1" ht="11.25">
      <c r="B856" s="209"/>
      <c r="C856" s="210"/>
      <c r="D856" s="202" t="s">
        <v>142</v>
      </c>
      <c r="E856" s="211" t="s">
        <v>1</v>
      </c>
      <c r="F856" s="212" t="s">
        <v>1032</v>
      </c>
      <c r="G856" s="210"/>
      <c r="H856" s="211" t="s">
        <v>1</v>
      </c>
      <c r="I856" s="213"/>
      <c r="J856" s="210"/>
      <c r="K856" s="210"/>
      <c r="L856" s="214"/>
      <c r="M856" s="215"/>
      <c r="N856" s="216"/>
      <c r="O856" s="216"/>
      <c r="P856" s="216"/>
      <c r="Q856" s="216"/>
      <c r="R856" s="216"/>
      <c r="S856" s="216"/>
      <c r="T856" s="217"/>
      <c r="AT856" s="218" t="s">
        <v>142</v>
      </c>
      <c r="AU856" s="218" t="s">
        <v>91</v>
      </c>
      <c r="AV856" s="13" t="s">
        <v>89</v>
      </c>
      <c r="AW856" s="13" t="s">
        <v>36</v>
      </c>
      <c r="AX856" s="13" t="s">
        <v>81</v>
      </c>
      <c r="AY856" s="218" t="s">
        <v>130</v>
      </c>
    </row>
    <row r="857" spans="1:65" s="14" customFormat="1" ht="11.25">
      <c r="B857" s="219"/>
      <c r="C857" s="220"/>
      <c r="D857" s="202" t="s">
        <v>142</v>
      </c>
      <c r="E857" s="221" t="s">
        <v>1</v>
      </c>
      <c r="F857" s="222" t="s">
        <v>151</v>
      </c>
      <c r="G857" s="220"/>
      <c r="H857" s="223">
        <v>3</v>
      </c>
      <c r="I857" s="224"/>
      <c r="J857" s="220"/>
      <c r="K857" s="220"/>
      <c r="L857" s="225"/>
      <c r="M857" s="226"/>
      <c r="N857" s="227"/>
      <c r="O857" s="227"/>
      <c r="P857" s="227"/>
      <c r="Q857" s="227"/>
      <c r="R857" s="227"/>
      <c r="S857" s="227"/>
      <c r="T857" s="228"/>
      <c r="AT857" s="229" t="s">
        <v>142</v>
      </c>
      <c r="AU857" s="229" t="s">
        <v>91</v>
      </c>
      <c r="AV857" s="14" t="s">
        <v>91</v>
      </c>
      <c r="AW857" s="14" t="s">
        <v>36</v>
      </c>
      <c r="AX857" s="14" t="s">
        <v>81</v>
      </c>
      <c r="AY857" s="229" t="s">
        <v>130</v>
      </c>
    </row>
    <row r="858" spans="1:65" s="15" customFormat="1" ht="11.25">
      <c r="B858" s="230"/>
      <c r="C858" s="231"/>
      <c r="D858" s="202" t="s">
        <v>142</v>
      </c>
      <c r="E858" s="232" t="s">
        <v>1</v>
      </c>
      <c r="F858" s="233" t="s">
        <v>145</v>
      </c>
      <c r="G858" s="231"/>
      <c r="H858" s="234">
        <v>3</v>
      </c>
      <c r="I858" s="235"/>
      <c r="J858" s="231"/>
      <c r="K858" s="231"/>
      <c r="L858" s="236"/>
      <c r="M858" s="237"/>
      <c r="N858" s="238"/>
      <c r="O858" s="238"/>
      <c r="P858" s="238"/>
      <c r="Q858" s="238"/>
      <c r="R858" s="238"/>
      <c r="S858" s="238"/>
      <c r="T858" s="239"/>
      <c r="AT858" s="240" t="s">
        <v>142</v>
      </c>
      <c r="AU858" s="240" t="s">
        <v>91</v>
      </c>
      <c r="AV858" s="15" t="s">
        <v>136</v>
      </c>
      <c r="AW858" s="15" t="s">
        <v>36</v>
      </c>
      <c r="AX858" s="15" t="s">
        <v>89</v>
      </c>
      <c r="AY858" s="240" t="s">
        <v>130</v>
      </c>
    </row>
    <row r="859" spans="1:65" s="2" customFormat="1" ht="16.5" customHeight="1">
      <c r="A859" s="34"/>
      <c r="B859" s="35"/>
      <c r="C859" s="188" t="s">
        <v>1033</v>
      </c>
      <c r="D859" s="188" t="s">
        <v>132</v>
      </c>
      <c r="E859" s="189" t="s">
        <v>1034</v>
      </c>
      <c r="F859" s="190" t="s">
        <v>1035</v>
      </c>
      <c r="G859" s="191" t="s">
        <v>204</v>
      </c>
      <c r="H859" s="192">
        <v>1</v>
      </c>
      <c r="I859" s="193"/>
      <c r="J859" s="194">
        <f>ROUND(I859*H859,2)</f>
        <v>0</v>
      </c>
      <c r="K859" s="195"/>
      <c r="L859" s="39"/>
      <c r="M859" s="196" t="s">
        <v>1</v>
      </c>
      <c r="N859" s="197" t="s">
        <v>46</v>
      </c>
      <c r="O859" s="72"/>
      <c r="P859" s="198">
        <f>O859*H859</f>
        <v>0</v>
      </c>
      <c r="Q859" s="198">
        <v>0</v>
      </c>
      <c r="R859" s="198">
        <f>Q859*H859</f>
        <v>0</v>
      </c>
      <c r="S859" s="198">
        <v>0</v>
      </c>
      <c r="T859" s="199">
        <f>S859*H859</f>
        <v>0</v>
      </c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R859" s="200" t="s">
        <v>136</v>
      </c>
      <c r="AT859" s="200" t="s">
        <v>132</v>
      </c>
      <c r="AU859" s="200" t="s">
        <v>91</v>
      </c>
      <c r="AY859" s="17" t="s">
        <v>130</v>
      </c>
      <c r="BE859" s="201">
        <f>IF(N859="základní",J859,0)</f>
        <v>0</v>
      </c>
      <c r="BF859" s="201">
        <f>IF(N859="snížená",J859,0)</f>
        <v>0</v>
      </c>
      <c r="BG859" s="201">
        <f>IF(N859="zákl. přenesená",J859,0)</f>
        <v>0</v>
      </c>
      <c r="BH859" s="201">
        <f>IF(N859="sníž. přenesená",J859,0)</f>
        <v>0</v>
      </c>
      <c r="BI859" s="201">
        <f>IF(N859="nulová",J859,0)</f>
        <v>0</v>
      </c>
      <c r="BJ859" s="17" t="s">
        <v>89</v>
      </c>
      <c r="BK859" s="201">
        <f>ROUND(I859*H859,2)</f>
        <v>0</v>
      </c>
      <c r="BL859" s="17" t="s">
        <v>136</v>
      </c>
      <c r="BM859" s="200" t="s">
        <v>1036</v>
      </c>
    </row>
    <row r="860" spans="1:65" s="2" customFormat="1" ht="11.25">
      <c r="A860" s="34"/>
      <c r="B860" s="35"/>
      <c r="C860" s="36"/>
      <c r="D860" s="202" t="s">
        <v>138</v>
      </c>
      <c r="E860" s="36"/>
      <c r="F860" s="203" t="s">
        <v>1035</v>
      </c>
      <c r="G860" s="36"/>
      <c r="H860" s="36"/>
      <c r="I860" s="204"/>
      <c r="J860" s="36"/>
      <c r="K860" s="36"/>
      <c r="L860" s="39"/>
      <c r="M860" s="205"/>
      <c r="N860" s="206"/>
      <c r="O860" s="72"/>
      <c r="P860" s="72"/>
      <c r="Q860" s="72"/>
      <c r="R860" s="72"/>
      <c r="S860" s="72"/>
      <c r="T860" s="73"/>
      <c r="U860" s="34"/>
      <c r="V860" s="34"/>
      <c r="W860" s="34"/>
      <c r="X860" s="34"/>
      <c r="Y860" s="34"/>
      <c r="Z860" s="34"/>
      <c r="AA860" s="34"/>
      <c r="AB860" s="34"/>
      <c r="AC860" s="34"/>
      <c r="AD860" s="34"/>
      <c r="AE860" s="34"/>
      <c r="AT860" s="17" t="s">
        <v>138</v>
      </c>
      <c r="AU860" s="17" t="s">
        <v>91</v>
      </c>
    </row>
    <row r="861" spans="1:65" s="13" customFormat="1" ht="11.25">
      <c r="B861" s="209"/>
      <c r="C861" s="210"/>
      <c r="D861" s="202" t="s">
        <v>142</v>
      </c>
      <c r="E861" s="211" t="s">
        <v>1</v>
      </c>
      <c r="F861" s="212" t="s">
        <v>1037</v>
      </c>
      <c r="G861" s="210"/>
      <c r="H861" s="211" t="s">
        <v>1</v>
      </c>
      <c r="I861" s="213"/>
      <c r="J861" s="210"/>
      <c r="K861" s="210"/>
      <c r="L861" s="214"/>
      <c r="M861" s="215"/>
      <c r="N861" s="216"/>
      <c r="O861" s="216"/>
      <c r="P861" s="216"/>
      <c r="Q861" s="216"/>
      <c r="R861" s="216"/>
      <c r="S861" s="216"/>
      <c r="T861" s="217"/>
      <c r="AT861" s="218" t="s">
        <v>142</v>
      </c>
      <c r="AU861" s="218" t="s">
        <v>91</v>
      </c>
      <c r="AV861" s="13" t="s">
        <v>89</v>
      </c>
      <c r="AW861" s="13" t="s">
        <v>36</v>
      </c>
      <c r="AX861" s="13" t="s">
        <v>81</v>
      </c>
      <c r="AY861" s="218" t="s">
        <v>130</v>
      </c>
    </row>
    <row r="862" spans="1:65" s="14" customFormat="1" ht="11.25">
      <c r="B862" s="219"/>
      <c r="C862" s="220"/>
      <c r="D862" s="202" t="s">
        <v>142</v>
      </c>
      <c r="E862" s="221" t="s">
        <v>1</v>
      </c>
      <c r="F862" s="222" t="s">
        <v>89</v>
      </c>
      <c r="G862" s="220"/>
      <c r="H862" s="223">
        <v>1</v>
      </c>
      <c r="I862" s="224"/>
      <c r="J862" s="220"/>
      <c r="K862" s="220"/>
      <c r="L862" s="225"/>
      <c r="M862" s="226"/>
      <c r="N862" s="227"/>
      <c r="O862" s="227"/>
      <c r="P862" s="227"/>
      <c r="Q862" s="227"/>
      <c r="R862" s="227"/>
      <c r="S862" s="227"/>
      <c r="T862" s="228"/>
      <c r="AT862" s="229" t="s">
        <v>142</v>
      </c>
      <c r="AU862" s="229" t="s">
        <v>91</v>
      </c>
      <c r="AV862" s="14" t="s">
        <v>91</v>
      </c>
      <c r="AW862" s="14" t="s">
        <v>36</v>
      </c>
      <c r="AX862" s="14" t="s">
        <v>81</v>
      </c>
      <c r="AY862" s="229" t="s">
        <v>130</v>
      </c>
    </row>
    <row r="863" spans="1:65" s="15" customFormat="1" ht="11.25">
      <c r="B863" s="230"/>
      <c r="C863" s="231"/>
      <c r="D863" s="202" t="s">
        <v>142</v>
      </c>
      <c r="E863" s="232" t="s">
        <v>1</v>
      </c>
      <c r="F863" s="233" t="s">
        <v>145</v>
      </c>
      <c r="G863" s="231"/>
      <c r="H863" s="234">
        <v>1</v>
      </c>
      <c r="I863" s="235"/>
      <c r="J863" s="231"/>
      <c r="K863" s="231"/>
      <c r="L863" s="236"/>
      <c r="M863" s="237"/>
      <c r="N863" s="238"/>
      <c r="O863" s="238"/>
      <c r="P863" s="238"/>
      <c r="Q863" s="238"/>
      <c r="R863" s="238"/>
      <c r="S863" s="238"/>
      <c r="T863" s="239"/>
      <c r="AT863" s="240" t="s">
        <v>142</v>
      </c>
      <c r="AU863" s="240" t="s">
        <v>91</v>
      </c>
      <c r="AV863" s="15" t="s">
        <v>136</v>
      </c>
      <c r="AW863" s="15" t="s">
        <v>36</v>
      </c>
      <c r="AX863" s="15" t="s">
        <v>89</v>
      </c>
      <c r="AY863" s="240" t="s">
        <v>130</v>
      </c>
    </row>
    <row r="864" spans="1:65" s="2" customFormat="1" ht="24.2" customHeight="1">
      <c r="A864" s="34"/>
      <c r="B864" s="35"/>
      <c r="C864" s="188" t="s">
        <v>644</v>
      </c>
      <c r="D864" s="188" t="s">
        <v>132</v>
      </c>
      <c r="E864" s="189" t="s">
        <v>1038</v>
      </c>
      <c r="F864" s="190" t="s">
        <v>1039</v>
      </c>
      <c r="G864" s="191" t="s">
        <v>258</v>
      </c>
      <c r="H864" s="192">
        <v>108</v>
      </c>
      <c r="I864" s="193"/>
      <c r="J864" s="194">
        <f>ROUND(I864*H864,2)</f>
        <v>0</v>
      </c>
      <c r="K864" s="195"/>
      <c r="L864" s="39"/>
      <c r="M864" s="196" t="s">
        <v>1</v>
      </c>
      <c r="N864" s="197" t="s">
        <v>46</v>
      </c>
      <c r="O864" s="72"/>
      <c r="P864" s="198">
        <f>O864*H864</f>
        <v>0</v>
      </c>
      <c r="Q864" s="198">
        <v>0</v>
      </c>
      <c r="R864" s="198">
        <f>Q864*H864</f>
        <v>0</v>
      </c>
      <c r="S864" s="198">
        <v>0</v>
      </c>
      <c r="T864" s="199">
        <f>S864*H864</f>
        <v>0</v>
      </c>
      <c r="U864" s="34"/>
      <c r="V864" s="34"/>
      <c r="W864" s="34"/>
      <c r="X864" s="34"/>
      <c r="Y864" s="34"/>
      <c r="Z864" s="34"/>
      <c r="AA864" s="34"/>
      <c r="AB864" s="34"/>
      <c r="AC864" s="34"/>
      <c r="AD864" s="34"/>
      <c r="AE864" s="34"/>
      <c r="AR864" s="200" t="s">
        <v>136</v>
      </c>
      <c r="AT864" s="200" t="s">
        <v>132</v>
      </c>
      <c r="AU864" s="200" t="s">
        <v>91</v>
      </c>
      <c r="AY864" s="17" t="s">
        <v>130</v>
      </c>
      <c r="BE864" s="201">
        <f>IF(N864="základní",J864,0)</f>
        <v>0</v>
      </c>
      <c r="BF864" s="201">
        <f>IF(N864="snížená",J864,0)</f>
        <v>0</v>
      </c>
      <c r="BG864" s="201">
        <f>IF(N864="zákl. přenesená",J864,0)</f>
        <v>0</v>
      </c>
      <c r="BH864" s="201">
        <f>IF(N864="sníž. přenesená",J864,0)</f>
        <v>0</v>
      </c>
      <c r="BI864" s="201">
        <f>IF(N864="nulová",J864,0)</f>
        <v>0</v>
      </c>
      <c r="BJ864" s="17" t="s">
        <v>89</v>
      </c>
      <c r="BK864" s="201">
        <f>ROUND(I864*H864,2)</f>
        <v>0</v>
      </c>
      <c r="BL864" s="17" t="s">
        <v>136</v>
      </c>
      <c r="BM864" s="200" t="s">
        <v>1040</v>
      </c>
    </row>
    <row r="865" spans="1:65" s="2" customFormat="1" ht="19.5">
      <c r="A865" s="34"/>
      <c r="B865" s="35"/>
      <c r="C865" s="36"/>
      <c r="D865" s="202" t="s">
        <v>138</v>
      </c>
      <c r="E865" s="36"/>
      <c r="F865" s="203" t="s">
        <v>1039</v>
      </c>
      <c r="G865" s="36"/>
      <c r="H865" s="36"/>
      <c r="I865" s="204"/>
      <c r="J865" s="36"/>
      <c r="K865" s="36"/>
      <c r="L865" s="39"/>
      <c r="M865" s="205"/>
      <c r="N865" s="206"/>
      <c r="O865" s="72"/>
      <c r="P865" s="72"/>
      <c r="Q865" s="72"/>
      <c r="R865" s="72"/>
      <c r="S865" s="72"/>
      <c r="T865" s="73"/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T865" s="17" t="s">
        <v>138</v>
      </c>
      <c r="AU865" s="17" t="s">
        <v>91</v>
      </c>
    </row>
    <row r="866" spans="1:65" s="2" customFormat="1" ht="19.5">
      <c r="A866" s="34"/>
      <c r="B866" s="35"/>
      <c r="C866" s="36"/>
      <c r="D866" s="202" t="s">
        <v>206</v>
      </c>
      <c r="E866" s="36"/>
      <c r="F866" s="252" t="s">
        <v>1041</v>
      </c>
      <c r="G866" s="36"/>
      <c r="H866" s="36"/>
      <c r="I866" s="204"/>
      <c r="J866" s="36"/>
      <c r="K866" s="36"/>
      <c r="L866" s="39"/>
      <c r="M866" s="205"/>
      <c r="N866" s="206"/>
      <c r="O866" s="72"/>
      <c r="P866" s="72"/>
      <c r="Q866" s="72"/>
      <c r="R866" s="72"/>
      <c r="S866" s="72"/>
      <c r="T866" s="73"/>
      <c r="U866" s="34"/>
      <c r="V866" s="34"/>
      <c r="W866" s="34"/>
      <c r="X866" s="34"/>
      <c r="Y866" s="34"/>
      <c r="Z866" s="34"/>
      <c r="AA866" s="34"/>
      <c r="AB866" s="34"/>
      <c r="AC866" s="34"/>
      <c r="AD866" s="34"/>
      <c r="AE866" s="34"/>
      <c r="AT866" s="17" t="s">
        <v>206</v>
      </c>
      <c r="AU866" s="17" t="s">
        <v>91</v>
      </c>
    </row>
    <row r="867" spans="1:65" s="13" customFormat="1" ht="11.25">
      <c r="B867" s="209"/>
      <c r="C867" s="210"/>
      <c r="D867" s="202" t="s">
        <v>142</v>
      </c>
      <c r="E867" s="211" t="s">
        <v>1</v>
      </c>
      <c r="F867" s="212" t="s">
        <v>1042</v>
      </c>
      <c r="G867" s="210"/>
      <c r="H867" s="211" t="s">
        <v>1</v>
      </c>
      <c r="I867" s="213"/>
      <c r="J867" s="210"/>
      <c r="K867" s="210"/>
      <c r="L867" s="214"/>
      <c r="M867" s="215"/>
      <c r="N867" s="216"/>
      <c r="O867" s="216"/>
      <c r="P867" s="216"/>
      <c r="Q867" s="216"/>
      <c r="R867" s="216"/>
      <c r="S867" s="216"/>
      <c r="T867" s="217"/>
      <c r="AT867" s="218" t="s">
        <v>142</v>
      </c>
      <c r="AU867" s="218" t="s">
        <v>91</v>
      </c>
      <c r="AV867" s="13" t="s">
        <v>89</v>
      </c>
      <c r="AW867" s="13" t="s">
        <v>36</v>
      </c>
      <c r="AX867" s="13" t="s">
        <v>81</v>
      </c>
      <c r="AY867" s="218" t="s">
        <v>130</v>
      </c>
    </row>
    <row r="868" spans="1:65" s="14" customFormat="1" ht="11.25">
      <c r="B868" s="219"/>
      <c r="C868" s="220"/>
      <c r="D868" s="202" t="s">
        <v>142</v>
      </c>
      <c r="E868" s="221" t="s">
        <v>1</v>
      </c>
      <c r="F868" s="222" t="s">
        <v>1043</v>
      </c>
      <c r="G868" s="220"/>
      <c r="H868" s="223">
        <v>108</v>
      </c>
      <c r="I868" s="224"/>
      <c r="J868" s="220"/>
      <c r="K868" s="220"/>
      <c r="L868" s="225"/>
      <c r="M868" s="226"/>
      <c r="N868" s="227"/>
      <c r="O868" s="227"/>
      <c r="P868" s="227"/>
      <c r="Q868" s="227"/>
      <c r="R868" s="227"/>
      <c r="S868" s="227"/>
      <c r="T868" s="228"/>
      <c r="AT868" s="229" t="s">
        <v>142</v>
      </c>
      <c r="AU868" s="229" t="s">
        <v>91</v>
      </c>
      <c r="AV868" s="14" t="s">
        <v>91</v>
      </c>
      <c r="AW868" s="14" t="s">
        <v>36</v>
      </c>
      <c r="AX868" s="14" t="s">
        <v>81</v>
      </c>
      <c r="AY868" s="229" t="s">
        <v>130</v>
      </c>
    </row>
    <row r="869" spans="1:65" s="15" customFormat="1" ht="11.25">
      <c r="B869" s="230"/>
      <c r="C869" s="231"/>
      <c r="D869" s="202" t="s">
        <v>142</v>
      </c>
      <c r="E869" s="232" t="s">
        <v>1</v>
      </c>
      <c r="F869" s="233" t="s">
        <v>145</v>
      </c>
      <c r="G869" s="231"/>
      <c r="H869" s="234">
        <v>108</v>
      </c>
      <c r="I869" s="235"/>
      <c r="J869" s="231"/>
      <c r="K869" s="231"/>
      <c r="L869" s="236"/>
      <c r="M869" s="237"/>
      <c r="N869" s="238"/>
      <c r="O869" s="238"/>
      <c r="P869" s="238"/>
      <c r="Q869" s="238"/>
      <c r="R869" s="238"/>
      <c r="S869" s="238"/>
      <c r="T869" s="239"/>
      <c r="AT869" s="240" t="s">
        <v>142</v>
      </c>
      <c r="AU869" s="240" t="s">
        <v>91</v>
      </c>
      <c r="AV869" s="15" t="s">
        <v>136</v>
      </c>
      <c r="AW869" s="15" t="s">
        <v>36</v>
      </c>
      <c r="AX869" s="15" t="s">
        <v>89</v>
      </c>
      <c r="AY869" s="240" t="s">
        <v>130</v>
      </c>
    </row>
    <row r="870" spans="1:65" s="2" customFormat="1" ht="16.5" customHeight="1">
      <c r="A870" s="34"/>
      <c r="B870" s="35"/>
      <c r="C870" s="188" t="s">
        <v>1044</v>
      </c>
      <c r="D870" s="188" t="s">
        <v>132</v>
      </c>
      <c r="E870" s="189" t="s">
        <v>1045</v>
      </c>
      <c r="F870" s="190" t="s">
        <v>1046</v>
      </c>
      <c r="G870" s="191" t="s">
        <v>258</v>
      </c>
      <c r="H870" s="192">
        <v>151</v>
      </c>
      <c r="I870" s="193"/>
      <c r="J870" s="194">
        <f>ROUND(I870*H870,2)</f>
        <v>0</v>
      </c>
      <c r="K870" s="195"/>
      <c r="L870" s="39"/>
      <c r="M870" s="196" t="s">
        <v>1</v>
      </c>
      <c r="N870" s="197" t="s">
        <v>46</v>
      </c>
      <c r="O870" s="72"/>
      <c r="P870" s="198">
        <f>O870*H870</f>
        <v>0</v>
      </c>
      <c r="Q870" s="198">
        <v>1.0000000000000001E-5</v>
      </c>
      <c r="R870" s="198">
        <f>Q870*H870</f>
        <v>1.5100000000000001E-3</v>
      </c>
      <c r="S870" s="198">
        <v>0</v>
      </c>
      <c r="T870" s="199">
        <f>S870*H870</f>
        <v>0</v>
      </c>
      <c r="U870" s="34"/>
      <c r="V870" s="34"/>
      <c r="W870" s="34"/>
      <c r="X870" s="34"/>
      <c r="Y870" s="34"/>
      <c r="Z870" s="34"/>
      <c r="AA870" s="34"/>
      <c r="AB870" s="34"/>
      <c r="AC870" s="34"/>
      <c r="AD870" s="34"/>
      <c r="AE870" s="34"/>
      <c r="AR870" s="200" t="s">
        <v>136</v>
      </c>
      <c r="AT870" s="200" t="s">
        <v>132</v>
      </c>
      <c r="AU870" s="200" t="s">
        <v>91</v>
      </c>
      <c r="AY870" s="17" t="s">
        <v>130</v>
      </c>
      <c r="BE870" s="201">
        <f>IF(N870="základní",J870,0)</f>
        <v>0</v>
      </c>
      <c r="BF870" s="201">
        <f>IF(N870="snížená",J870,0)</f>
        <v>0</v>
      </c>
      <c r="BG870" s="201">
        <f>IF(N870="zákl. přenesená",J870,0)</f>
        <v>0</v>
      </c>
      <c r="BH870" s="201">
        <f>IF(N870="sníž. přenesená",J870,0)</f>
        <v>0</v>
      </c>
      <c r="BI870" s="201">
        <f>IF(N870="nulová",J870,0)</f>
        <v>0</v>
      </c>
      <c r="BJ870" s="17" t="s">
        <v>89</v>
      </c>
      <c r="BK870" s="201">
        <f>ROUND(I870*H870,2)</f>
        <v>0</v>
      </c>
      <c r="BL870" s="17" t="s">
        <v>136</v>
      </c>
      <c r="BM870" s="200" t="s">
        <v>1047</v>
      </c>
    </row>
    <row r="871" spans="1:65" s="2" customFormat="1" ht="11.25">
      <c r="A871" s="34"/>
      <c r="B871" s="35"/>
      <c r="C871" s="36"/>
      <c r="D871" s="202" t="s">
        <v>138</v>
      </c>
      <c r="E871" s="36"/>
      <c r="F871" s="203" t="s">
        <v>1048</v>
      </c>
      <c r="G871" s="36"/>
      <c r="H871" s="36"/>
      <c r="I871" s="204"/>
      <c r="J871" s="36"/>
      <c r="K871" s="36"/>
      <c r="L871" s="39"/>
      <c r="M871" s="205"/>
      <c r="N871" s="206"/>
      <c r="O871" s="72"/>
      <c r="P871" s="72"/>
      <c r="Q871" s="72"/>
      <c r="R871" s="72"/>
      <c r="S871" s="72"/>
      <c r="T871" s="73"/>
      <c r="U871" s="34"/>
      <c r="V871" s="34"/>
      <c r="W871" s="34"/>
      <c r="X871" s="34"/>
      <c r="Y871" s="34"/>
      <c r="Z871" s="34"/>
      <c r="AA871" s="34"/>
      <c r="AB871" s="34"/>
      <c r="AC871" s="34"/>
      <c r="AD871" s="34"/>
      <c r="AE871" s="34"/>
      <c r="AT871" s="17" t="s">
        <v>138</v>
      </c>
      <c r="AU871" s="17" t="s">
        <v>91</v>
      </c>
    </row>
    <row r="872" spans="1:65" s="2" customFormat="1" ht="11.25">
      <c r="A872" s="34"/>
      <c r="B872" s="35"/>
      <c r="C872" s="36"/>
      <c r="D872" s="207" t="s">
        <v>140</v>
      </c>
      <c r="E872" s="36"/>
      <c r="F872" s="208" t="s">
        <v>1049</v>
      </c>
      <c r="G872" s="36"/>
      <c r="H872" s="36"/>
      <c r="I872" s="204"/>
      <c r="J872" s="36"/>
      <c r="K872" s="36"/>
      <c r="L872" s="39"/>
      <c r="M872" s="205"/>
      <c r="N872" s="206"/>
      <c r="O872" s="72"/>
      <c r="P872" s="72"/>
      <c r="Q872" s="72"/>
      <c r="R872" s="72"/>
      <c r="S872" s="72"/>
      <c r="T872" s="73"/>
      <c r="U872" s="34"/>
      <c r="V872" s="34"/>
      <c r="W872" s="34"/>
      <c r="X872" s="34"/>
      <c r="Y872" s="34"/>
      <c r="Z872" s="34"/>
      <c r="AA872" s="34"/>
      <c r="AB872" s="34"/>
      <c r="AC872" s="34"/>
      <c r="AD872" s="34"/>
      <c r="AE872" s="34"/>
      <c r="AT872" s="17" t="s">
        <v>140</v>
      </c>
      <c r="AU872" s="17" t="s">
        <v>91</v>
      </c>
    </row>
    <row r="873" spans="1:65" s="14" customFormat="1" ht="11.25">
      <c r="B873" s="219"/>
      <c r="C873" s="220"/>
      <c r="D873" s="202" t="s">
        <v>142</v>
      </c>
      <c r="E873" s="221" t="s">
        <v>1</v>
      </c>
      <c r="F873" s="222" t="s">
        <v>1050</v>
      </c>
      <c r="G873" s="220"/>
      <c r="H873" s="223">
        <v>151</v>
      </c>
      <c r="I873" s="224"/>
      <c r="J873" s="220"/>
      <c r="K873" s="220"/>
      <c r="L873" s="225"/>
      <c r="M873" s="226"/>
      <c r="N873" s="227"/>
      <c r="O873" s="227"/>
      <c r="P873" s="227"/>
      <c r="Q873" s="227"/>
      <c r="R873" s="227"/>
      <c r="S873" s="227"/>
      <c r="T873" s="228"/>
      <c r="AT873" s="229" t="s">
        <v>142</v>
      </c>
      <c r="AU873" s="229" t="s">
        <v>91</v>
      </c>
      <c r="AV873" s="14" t="s">
        <v>91</v>
      </c>
      <c r="AW873" s="14" t="s">
        <v>36</v>
      </c>
      <c r="AX873" s="14" t="s">
        <v>89</v>
      </c>
      <c r="AY873" s="229" t="s">
        <v>130</v>
      </c>
    </row>
    <row r="874" spans="1:65" s="2" customFormat="1" ht="16.5" customHeight="1">
      <c r="A874" s="34"/>
      <c r="B874" s="35"/>
      <c r="C874" s="188" t="s">
        <v>648</v>
      </c>
      <c r="D874" s="188" t="s">
        <v>132</v>
      </c>
      <c r="E874" s="189" t="s">
        <v>1051</v>
      </c>
      <c r="F874" s="190" t="s">
        <v>1052</v>
      </c>
      <c r="G874" s="191" t="s">
        <v>258</v>
      </c>
      <c r="H874" s="192">
        <v>3</v>
      </c>
      <c r="I874" s="193"/>
      <c r="J874" s="194">
        <f>ROUND(I874*H874,2)</f>
        <v>0</v>
      </c>
      <c r="K874" s="195"/>
      <c r="L874" s="39"/>
      <c r="M874" s="196" t="s">
        <v>1</v>
      </c>
      <c r="N874" s="197" t="s">
        <v>46</v>
      </c>
      <c r="O874" s="72"/>
      <c r="P874" s="198">
        <f>O874*H874</f>
        <v>0</v>
      </c>
      <c r="Q874" s="198">
        <v>0</v>
      </c>
      <c r="R874" s="198">
        <f>Q874*H874</f>
        <v>0</v>
      </c>
      <c r="S874" s="198">
        <v>1.31</v>
      </c>
      <c r="T874" s="199">
        <f>S874*H874</f>
        <v>3.93</v>
      </c>
      <c r="U874" s="34"/>
      <c r="V874" s="34"/>
      <c r="W874" s="34"/>
      <c r="X874" s="34"/>
      <c r="Y874" s="34"/>
      <c r="Z874" s="34"/>
      <c r="AA874" s="34"/>
      <c r="AB874" s="34"/>
      <c r="AC874" s="34"/>
      <c r="AD874" s="34"/>
      <c r="AE874" s="34"/>
      <c r="AR874" s="200" t="s">
        <v>136</v>
      </c>
      <c r="AT874" s="200" t="s">
        <v>132</v>
      </c>
      <c r="AU874" s="200" t="s">
        <v>91</v>
      </c>
      <c r="AY874" s="17" t="s">
        <v>130</v>
      </c>
      <c r="BE874" s="201">
        <f>IF(N874="základní",J874,0)</f>
        <v>0</v>
      </c>
      <c r="BF874" s="201">
        <f>IF(N874="snížená",J874,0)</f>
        <v>0</v>
      </c>
      <c r="BG874" s="201">
        <f>IF(N874="zákl. přenesená",J874,0)</f>
        <v>0</v>
      </c>
      <c r="BH874" s="201">
        <f>IF(N874="sníž. přenesená",J874,0)</f>
        <v>0</v>
      </c>
      <c r="BI874" s="201">
        <f>IF(N874="nulová",J874,0)</f>
        <v>0</v>
      </c>
      <c r="BJ874" s="17" t="s">
        <v>89</v>
      </c>
      <c r="BK874" s="201">
        <f>ROUND(I874*H874,2)</f>
        <v>0</v>
      </c>
      <c r="BL874" s="17" t="s">
        <v>136</v>
      </c>
      <c r="BM874" s="200" t="s">
        <v>1053</v>
      </c>
    </row>
    <row r="875" spans="1:65" s="2" customFormat="1" ht="11.25">
      <c r="A875" s="34"/>
      <c r="B875" s="35"/>
      <c r="C875" s="36"/>
      <c r="D875" s="202" t="s">
        <v>138</v>
      </c>
      <c r="E875" s="36"/>
      <c r="F875" s="203" t="s">
        <v>1054</v>
      </c>
      <c r="G875" s="36"/>
      <c r="H875" s="36"/>
      <c r="I875" s="204"/>
      <c r="J875" s="36"/>
      <c r="K875" s="36"/>
      <c r="L875" s="39"/>
      <c r="M875" s="205"/>
      <c r="N875" s="206"/>
      <c r="O875" s="72"/>
      <c r="P875" s="72"/>
      <c r="Q875" s="72"/>
      <c r="R875" s="72"/>
      <c r="S875" s="72"/>
      <c r="T875" s="73"/>
      <c r="U875" s="34"/>
      <c r="V875" s="34"/>
      <c r="W875" s="34"/>
      <c r="X875" s="34"/>
      <c r="Y875" s="34"/>
      <c r="Z875" s="34"/>
      <c r="AA875" s="34"/>
      <c r="AB875" s="34"/>
      <c r="AC875" s="34"/>
      <c r="AD875" s="34"/>
      <c r="AE875" s="34"/>
      <c r="AT875" s="17" t="s">
        <v>138</v>
      </c>
      <c r="AU875" s="17" t="s">
        <v>91</v>
      </c>
    </row>
    <row r="876" spans="1:65" s="2" customFormat="1" ht="11.25">
      <c r="A876" s="34"/>
      <c r="B876" s="35"/>
      <c r="C876" s="36"/>
      <c r="D876" s="207" t="s">
        <v>140</v>
      </c>
      <c r="E876" s="36"/>
      <c r="F876" s="208" t="s">
        <v>1055</v>
      </c>
      <c r="G876" s="36"/>
      <c r="H876" s="36"/>
      <c r="I876" s="204"/>
      <c r="J876" s="36"/>
      <c r="K876" s="36"/>
      <c r="L876" s="39"/>
      <c r="M876" s="205"/>
      <c r="N876" s="206"/>
      <c r="O876" s="72"/>
      <c r="P876" s="72"/>
      <c r="Q876" s="72"/>
      <c r="R876" s="72"/>
      <c r="S876" s="72"/>
      <c r="T876" s="73"/>
      <c r="U876" s="34"/>
      <c r="V876" s="34"/>
      <c r="W876" s="34"/>
      <c r="X876" s="34"/>
      <c r="Y876" s="34"/>
      <c r="Z876" s="34"/>
      <c r="AA876" s="34"/>
      <c r="AB876" s="34"/>
      <c r="AC876" s="34"/>
      <c r="AD876" s="34"/>
      <c r="AE876" s="34"/>
      <c r="AT876" s="17" t="s">
        <v>140</v>
      </c>
      <c r="AU876" s="17" t="s">
        <v>91</v>
      </c>
    </row>
    <row r="877" spans="1:65" s="13" customFormat="1" ht="11.25">
      <c r="B877" s="209"/>
      <c r="C877" s="210"/>
      <c r="D877" s="202" t="s">
        <v>142</v>
      </c>
      <c r="E877" s="211" t="s">
        <v>1</v>
      </c>
      <c r="F877" s="212" t="s">
        <v>1056</v>
      </c>
      <c r="G877" s="210"/>
      <c r="H877" s="211" t="s">
        <v>1</v>
      </c>
      <c r="I877" s="213"/>
      <c r="J877" s="210"/>
      <c r="K877" s="210"/>
      <c r="L877" s="214"/>
      <c r="M877" s="215"/>
      <c r="N877" s="216"/>
      <c r="O877" s="216"/>
      <c r="P877" s="216"/>
      <c r="Q877" s="216"/>
      <c r="R877" s="216"/>
      <c r="S877" s="216"/>
      <c r="T877" s="217"/>
      <c r="AT877" s="218" t="s">
        <v>142</v>
      </c>
      <c r="AU877" s="218" t="s">
        <v>91</v>
      </c>
      <c r="AV877" s="13" t="s">
        <v>89</v>
      </c>
      <c r="AW877" s="13" t="s">
        <v>36</v>
      </c>
      <c r="AX877" s="13" t="s">
        <v>81</v>
      </c>
      <c r="AY877" s="218" t="s">
        <v>130</v>
      </c>
    </row>
    <row r="878" spans="1:65" s="14" customFormat="1" ht="11.25">
      <c r="B878" s="219"/>
      <c r="C878" s="220"/>
      <c r="D878" s="202" t="s">
        <v>142</v>
      </c>
      <c r="E878" s="221" t="s">
        <v>1</v>
      </c>
      <c r="F878" s="222" t="s">
        <v>151</v>
      </c>
      <c r="G878" s="220"/>
      <c r="H878" s="223">
        <v>3</v>
      </c>
      <c r="I878" s="224"/>
      <c r="J878" s="220"/>
      <c r="K878" s="220"/>
      <c r="L878" s="225"/>
      <c r="M878" s="226"/>
      <c r="N878" s="227"/>
      <c r="O878" s="227"/>
      <c r="P878" s="227"/>
      <c r="Q878" s="227"/>
      <c r="R878" s="227"/>
      <c r="S878" s="227"/>
      <c r="T878" s="228"/>
      <c r="AT878" s="229" t="s">
        <v>142</v>
      </c>
      <c r="AU878" s="229" t="s">
        <v>91</v>
      </c>
      <c r="AV878" s="14" t="s">
        <v>91</v>
      </c>
      <c r="AW878" s="14" t="s">
        <v>36</v>
      </c>
      <c r="AX878" s="14" t="s">
        <v>81</v>
      </c>
      <c r="AY878" s="229" t="s">
        <v>130</v>
      </c>
    </row>
    <row r="879" spans="1:65" s="15" customFormat="1" ht="11.25">
      <c r="B879" s="230"/>
      <c r="C879" s="231"/>
      <c r="D879" s="202" t="s">
        <v>142</v>
      </c>
      <c r="E879" s="232" t="s">
        <v>1</v>
      </c>
      <c r="F879" s="233" t="s">
        <v>145</v>
      </c>
      <c r="G879" s="231"/>
      <c r="H879" s="234">
        <v>3</v>
      </c>
      <c r="I879" s="235"/>
      <c r="J879" s="231"/>
      <c r="K879" s="231"/>
      <c r="L879" s="236"/>
      <c r="M879" s="237"/>
      <c r="N879" s="238"/>
      <c r="O879" s="238"/>
      <c r="P879" s="238"/>
      <c r="Q879" s="238"/>
      <c r="R879" s="238"/>
      <c r="S879" s="238"/>
      <c r="T879" s="239"/>
      <c r="AT879" s="240" t="s">
        <v>142</v>
      </c>
      <c r="AU879" s="240" t="s">
        <v>91</v>
      </c>
      <c r="AV879" s="15" t="s">
        <v>136</v>
      </c>
      <c r="AW879" s="15" t="s">
        <v>36</v>
      </c>
      <c r="AX879" s="15" t="s">
        <v>89</v>
      </c>
      <c r="AY879" s="240" t="s">
        <v>130</v>
      </c>
    </row>
    <row r="880" spans="1:65" s="2" customFormat="1" ht="16.5" customHeight="1">
      <c r="A880" s="34"/>
      <c r="B880" s="35"/>
      <c r="C880" s="188" t="s">
        <v>1057</v>
      </c>
      <c r="D880" s="188" t="s">
        <v>132</v>
      </c>
      <c r="E880" s="189" t="s">
        <v>1058</v>
      </c>
      <c r="F880" s="190" t="s">
        <v>1059</v>
      </c>
      <c r="G880" s="191" t="s">
        <v>258</v>
      </c>
      <c r="H880" s="192">
        <v>19</v>
      </c>
      <c r="I880" s="193"/>
      <c r="J880" s="194">
        <f>ROUND(I880*H880,2)</f>
        <v>0</v>
      </c>
      <c r="K880" s="195"/>
      <c r="L880" s="39"/>
      <c r="M880" s="196" t="s">
        <v>1</v>
      </c>
      <c r="N880" s="197" t="s">
        <v>46</v>
      </c>
      <c r="O880" s="72"/>
      <c r="P880" s="198">
        <f>O880*H880</f>
        <v>0</v>
      </c>
      <c r="Q880" s="198">
        <v>0</v>
      </c>
      <c r="R880" s="198">
        <f>Q880*H880</f>
        <v>0</v>
      </c>
      <c r="S880" s="198">
        <v>0.16500000000000001</v>
      </c>
      <c r="T880" s="199">
        <f>S880*H880</f>
        <v>3.1350000000000002</v>
      </c>
      <c r="U880" s="34"/>
      <c r="V880" s="34"/>
      <c r="W880" s="34"/>
      <c r="X880" s="34"/>
      <c r="Y880" s="34"/>
      <c r="Z880" s="34"/>
      <c r="AA880" s="34"/>
      <c r="AB880" s="34"/>
      <c r="AC880" s="34"/>
      <c r="AD880" s="34"/>
      <c r="AE880" s="34"/>
      <c r="AR880" s="200" t="s">
        <v>136</v>
      </c>
      <c r="AT880" s="200" t="s">
        <v>132</v>
      </c>
      <c r="AU880" s="200" t="s">
        <v>91</v>
      </c>
      <c r="AY880" s="17" t="s">
        <v>130</v>
      </c>
      <c r="BE880" s="201">
        <f>IF(N880="základní",J880,0)</f>
        <v>0</v>
      </c>
      <c r="BF880" s="201">
        <f>IF(N880="snížená",J880,0)</f>
        <v>0</v>
      </c>
      <c r="BG880" s="201">
        <f>IF(N880="zákl. přenesená",J880,0)</f>
        <v>0</v>
      </c>
      <c r="BH880" s="201">
        <f>IF(N880="sníž. přenesená",J880,0)</f>
        <v>0</v>
      </c>
      <c r="BI880" s="201">
        <f>IF(N880="nulová",J880,0)</f>
        <v>0</v>
      </c>
      <c r="BJ880" s="17" t="s">
        <v>89</v>
      </c>
      <c r="BK880" s="201">
        <f>ROUND(I880*H880,2)</f>
        <v>0</v>
      </c>
      <c r="BL880" s="17" t="s">
        <v>136</v>
      </c>
      <c r="BM880" s="200" t="s">
        <v>1060</v>
      </c>
    </row>
    <row r="881" spans="1:65" s="2" customFormat="1" ht="11.25">
      <c r="A881" s="34"/>
      <c r="B881" s="35"/>
      <c r="C881" s="36"/>
      <c r="D881" s="202" t="s">
        <v>138</v>
      </c>
      <c r="E881" s="36"/>
      <c r="F881" s="203" t="s">
        <v>1061</v>
      </c>
      <c r="G881" s="36"/>
      <c r="H881" s="36"/>
      <c r="I881" s="204"/>
      <c r="J881" s="36"/>
      <c r="K881" s="36"/>
      <c r="L881" s="39"/>
      <c r="M881" s="205"/>
      <c r="N881" s="206"/>
      <c r="O881" s="72"/>
      <c r="P881" s="72"/>
      <c r="Q881" s="72"/>
      <c r="R881" s="72"/>
      <c r="S881" s="72"/>
      <c r="T881" s="73"/>
      <c r="U881" s="34"/>
      <c r="V881" s="34"/>
      <c r="W881" s="34"/>
      <c r="X881" s="34"/>
      <c r="Y881" s="34"/>
      <c r="Z881" s="34"/>
      <c r="AA881" s="34"/>
      <c r="AB881" s="34"/>
      <c r="AC881" s="34"/>
      <c r="AD881" s="34"/>
      <c r="AE881" s="34"/>
      <c r="AT881" s="17" t="s">
        <v>138</v>
      </c>
      <c r="AU881" s="17" t="s">
        <v>91</v>
      </c>
    </row>
    <row r="882" spans="1:65" s="2" customFormat="1" ht="11.25">
      <c r="A882" s="34"/>
      <c r="B882" s="35"/>
      <c r="C882" s="36"/>
      <c r="D882" s="207" t="s">
        <v>140</v>
      </c>
      <c r="E882" s="36"/>
      <c r="F882" s="208" t="s">
        <v>1062</v>
      </c>
      <c r="G882" s="36"/>
      <c r="H882" s="36"/>
      <c r="I882" s="204"/>
      <c r="J882" s="36"/>
      <c r="K882" s="36"/>
      <c r="L882" s="39"/>
      <c r="M882" s="205"/>
      <c r="N882" s="206"/>
      <c r="O882" s="72"/>
      <c r="P882" s="72"/>
      <c r="Q882" s="72"/>
      <c r="R882" s="72"/>
      <c r="S882" s="72"/>
      <c r="T882" s="73"/>
      <c r="U882" s="34"/>
      <c r="V882" s="34"/>
      <c r="W882" s="34"/>
      <c r="X882" s="34"/>
      <c r="Y882" s="34"/>
      <c r="Z882" s="34"/>
      <c r="AA882" s="34"/>
      <c r="AB882" s="34"/>
      <c r="AC882" s="34"/>
      <c r="AD882" s="34"/>
      <c r="AE882" s="34"/>
      <c r="AT882" s="17" t="s">
        <v>140</v>
      </c>
      <c r="AU882" s="17" t="s">
        <v>91</v>
      </c>
    </row>
    <row r="883" spans="1:65" s="13" customFormat="1" ht="11.25">
      <c r="B883" s="209"/>
      <c r="C883" s="210"/>
      <c r="D883" s="202" t="s">
        <v>142</v>
      </c>
      <c r="E883" s="211" t="s">
        <v>1</v>
      </c>
      <c r="F883" s="212" t="s">
        <v>1063</v>
      </c>
      <c r="G883" s="210"/>
      <c r="H883" s="211" t="s">
        <v>1</v>
      </c>
      <c r="I883" s="213"/>
      <c r="J883" s="210"/>
      <c r="K883" s="210"/>
      <c r="L883" s="214"/>
      <c r="M883" s="215"/>
      <c r="N883" s="216"/>
      <c r="O883" s="216"/>
      <c r="P883" s="216"/>
      <c r="Q883" s="216"/>
      <c r="R883" s="216"/>
      <c r="S883" s="216"/>
      <c r="T883" s="217"/>
      <c r="AT883" s="218" t="s">
        <v>142</v>
      </c>
      <c r="AU883" s="218" t="s">
        <v>91</v>
      </c>
      <c r="AV883" s="13" t="s">
        <v>89</v>
      </c>
      <c r="AW883" s="13" t="s">
        <v>36</v>
      </c>
      <c r="AX883" s="13" t="s">
        <v>81</v>
      </c>
      <c r="AY883" s="218" t="s">
        <v>130</v>
      </c>
    </row>
    <row r="884" spans="1:65" s="14" customFormat="1" ht="11.25">
      <c r="B884" s="219"/>
      <c r="C884" s="220"/>
      <c r="D884" s="202" t="s">
        <v>142</v>
      </c>
      <c r="E884" s="221" t="s">
        <v>1</v>
      </c>
      <c r="F884" s="222" t="s">
        <v>250</v>
      </c>
      <c r="G884" s="220"/>
      <c r="H884" s="223">
        <v>18</v>
      </c>
      <c r="I884" s="224"/>
      <c r="J884" s="220"/>
      <c r="K884" s="220"/>
      <c r="L884" s="225"/>
      <c r="M884" s="226"/>
      <c r="N884" s="227"/>
      <c r="O884" s="227"/>
      <c r="P884" s="227"/>
      <c r="Q884" s="227"/>
      <c r="R884" s="227"/>
      <c r="S884" s="227"/>
      <c r="T884" s="228"/>
      <c r="AT884" s="229" t="s">
        <v>142</v>
      </c>
      <c r="AU884" s="229" t="s">
        <v>91</v>
      </c>
      <c r="AV884" s="14" t="s">
        <v>91</v>
      </c>
      <c r="AW884" s="14" t="s">
        <v>36</v>
      </c>
      <c r="AX884" s="14" t="s">
        <v>81</v>
      </c>
      <c r="AY884" s="229" t="s">
        <v>130</v>
      </c>
    </row>
    <row r="885" spans="1:65" s="13" customFormat="1" ht="11.25">
      <c r="B885" s="209"/>
      <c r="C885" s="210"/>
      <c r="D885" s="202" t="s">
        <v>142</v>
      </c>
      <c r="E885" s="211" t="s">
        <v>1</v>
      </c>
      <c r="F885" s="212" t="s">
        <v>1064</v>
      </c>
      <c r="G885" s="210"/>
      <c r="H885" s="211" t="s">
        <v>1</v>
      </c>
      <c r="I885" s="213"/>
      <c r="J885" s="210"/>
      <c r="K885" s="210"/>
      <c r="L885" s="214"/>
      <c r="M885" s="215"/>
      <c r="N885" s="216"/>
      <c r="O885" s="216"/>
      <c r="P885" s="216"/>
      <c r="Q885" s="216"/>
      <c r="R885" s="216"/>
      <c r="S885" s="216"/>
      <c r="T885" s="217"/>
      <c r="AT885" s="218" t="s">
        <v>142</v>
      </c>
      <c r="AU885" s="218" t="s">
        <v>91</v>
      </c>
      <c r="AV885" s="13" t="s">
        <v>89</v>
      </c>
      <c r="AW885" s="13" t="s">
        <v>36</v>
      </c>
      <c r="AX885" s="13" t="s">
        <v>81</v>
      </c>
      <c r="AY885" s="218" t="s">
        <v>130</v>
      </c>
    </row>
    <row r="886" spans="1:65" s="14" customFormat="1" ht="11.25">
      <c r="B886" s="219"/>
      <c r="C886" s="220"/>
      <c r="D886" s="202" t="s">
        <v>142</v>
      </c>
      <c r="E886" s="221" t="s">
        <v>1</v>
      </c>
      <c r="F886" s="222" t="s">
        <v>89</v>
      </c>
      <c r="G886" s="220"/>
      <c r="H886" s="223">
        <v>1</v>
      </c>
      <c r="I886" s="224"/>
      <c r="J886" s="220"/>
      <c r="K886" s="220"/>
      <c r="L886" s="225"/>
      <c r="M886" s="226"/>
      <c r="N886" s="227"/>
      <c r="O886" s="227"/>
      <c r="P886" s="227"/>
      <c r="Q886" s="227"/>
      <c r="R886" s="227"/>
      <c r="S886" s="227"/>
      <c r="T886" s="228"/>
      <c r="AT886" s="229" t="s">
        <v>142</v>
      </c>
      <c r="AU886" s="229" t="s">
        <v>91</v>
      </c>
      <c r="AV886" s="14" t="s">
        <v>91</v>
      </c>
      <c r="AW886" s="14" t="s">
        <v>36</v>
      </c>
      <c r="AX886" s="14" t="s">
        <v>81</v>
      </c>
      <c r="AY886" s="229" t="s">
        <v>130</v>
      </c>
    </row>
    <row r="887" spans="1:65" s="15" customFormat="1" ht="11.25">
      <c r="B887" s="230"/>
      <c r="C887" s="231"/>
      <c r="D887" s="202" t="s">
        <v>142</v>
      </c>
      <c r="E887" s="232" t="s">
        <v>1</v>
      </c>
      <c r="F887" s="233" t="s">
        <v>145</v>
      </c>
      <c r="G887" s="231"/>
      <c r="H887" s="234">
        <v>19</v>
      </c>
      <c r="I887" s="235"/>
      <c r="J887" s="231"/>
      <c r="K887" s="231"/>
      <c r="L887" s="236"/>
      <c r="M887" s="237"/>
      <c r="N887" s="238"/>
      <c r="O887" s="238"/>
      <c r="P887" s="238"/>
      <c r="Q887" s="238"/>
      <c r="R887" s="238"/>
      <c r="S887" s="238"/>
      <c r="T887" s="239"/>
      <c r="AT887" s="240" t="s">
        <v>142</v>
      </c>
      <c r="AU887" s="240" t="s">
        <v>91</v>
      </c>
      <c r="AV887" s="15" t="s">
        <v>136</v>
      </c>
      <c r="AW887" s="15" t="s">
        <v>36</v>
      </c>
      <c r="AX887" s="15" t="s">
        <v>89</v>
      </c>
      <c r="AY887" s="240" t="s">
        <v>130</v>
      </c>
    </row>
    <row r="888" spans="1:65" s="2" customFormat="1" ht="16.5" customHeight="1">
      <c r="A888" s="34"/>
      <c r="B888" s="35"/>
      <c r="C888" s="188" t="s">
        <v>649</v>
      </c>
      <c r="D888" s="188" t="s">
        <v>132</v>
      </c>
      <c r="E888" s="189" t="s">
        <v>1065</v>
      </c>
      <c r="F888" s="190" t="s">
        <v>1066</v>
      </c>
      <c r="G888" s="191" t="s">
        <v>154</v>
      </c>
      <c r="H888" s="192">
        <v>45.7</v>
      </c>
      <c r="I888" s="193"/>
      <c r="J888" s="194">
        <f>ROUND(I888*H888,2)</f>
        <v>0</v>
      </c>
      <c r="K888" s="195"/>
      <c r="L888" s="39"/>
      <c r="M888" s="196" t="s">
        <v>1</v>
      </c>
      <c r="N888" s="197" t="s">
        <v>46</v>
      </c>
      <c r="O888" s="72"/>
      <c r="P888" s="198">
        <f>O888*H888</f>
        <v>0</v>
      </c>
      <c r="Q888" s="198">
        <v>0</v>
      </c>
      <c r="R888" s="198">
        <f>Q888*H888</f>
        <v>0</v>
      </c>
      <c r="S888" s="198">
        <v>1.98E-3</v>
      </c>
      <c r="T888" s="199">
        <f>S888*H888</f>
        <v>9.0486000000000011E-2</v>
      </c>
      <c r="U888" s="34"/>
      <c r="V888" s="34"/>
      <c r="W888" s="34"/>
      <c r="X888" s="34"/>
      <c r="Y888" s="34"/>
      <c r="Z888" s="34"/>
      <c r="AA888" s="34"/>
      <c r="AB888" s="34"/>
      <c r="AC888" s="34"/>
      <c r="AD888" s="34"/>
      <c r="AE888" s="34"/>
      <c r="AR888" s="200" t="s">
        <v>136</v>
      </c>
      <c r="AT888" s="200" t="s">
        <v>132</v>
      </c>
      <c r="AU888" s="200" t="s">
        <v>91</v>
      </c>
      <c r="AY888" s="17" t="s">
        <v>130</v>
      </c>
      <c r="BE888" s="201">
        <f>IF(N888="základní",J888,0)</f>
        <v>0</v>
      </c>
      <c r="BF888" s="201">
        <f>IF(N888="snížená",J888,0)</f>
        <v>0</v>
      </c>
      <c r="BG888" s="201">
        <f>IF(N888="zákl. přenesená",J888,0)</f>
        <v>0</v>
      </c>
      <c r="BH888" s="201">
        <f>IF(N888="sníž. přenesená",J888,0)</f>
        <v>0</v>
      </c>
      <c r="BI888" s="201">
        <f>IF(N888="nulová",J888,0)</f>
        <v>0</v>
      </c>
      <c r="BJ888" s="17" t="s">
        <v>89</v>
      </c>
      <c r="BK888" s="201">
        <f>ROUND(I888*H888,2)</f>
        <v>0</v>
      </c>
      <c r="BL888" s="17" t="s">
        <v>136</v>
      </c>
      <c r="BM888" s="200" t="s">
        <v>1067</v>
      </c>
    </row>
    <row r="889" spans="1:65" s="2" customFormat="1" ht="11.25">
      <c r="A889" s="34"/>
      <c r="B889" s="35"/>
      <c r="C889" s="36"/>
      <c r="D889" s="202" t="s">
        <v>138</v>
      </c>
      <c r="E889" s="36"/>
      <c r="F889" s="203" t="s">
        <v>1068</v>
      </c>
      <c r="G889" s="36"/>
      <c r="H889" s="36"/>
      <c r="I889" s="204"/>
      <c r="J889" s="36"/>
      <c r="K889" s="36"/>
      <c r="L889" s="39"/>
      <c r="M889" s="205"/>
      <c r="N889" s="206"/>
      <c r="O889" s="72"/>
      <c r="P889" s="72"/>
      <c r="Q889" s="72"/>
      <c r="R889" s="72"/>
      <c r="S889" s="72"/>
      <c r="T889" s="73"/>
      <c r="U889" s="34"/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  <c r="AT889" s="17" t="s">
        <v>138</v>
      </c>
      <c r="AU889" s="17" t="s">
        <v>91</v>
      </c>
    </row>
    <row r="890" spans="1:65" s="2" customFormat="1" ht="11.25">
      <c r="A890" s="34"/>
      <c r="B890" s="35"/>
      <c r="C890" s="36"/>
      <c r="D890" s="207" t="s">
        <v>140</v>
      </c>
      <c r="E890" s="36"/>
      <c r="F890" s="208" t="s">
        <v>1069</v>
      </c>
      <c r="G890" s="36"/>
      <c r="H890" s="36"/>
      <c r="I890" s="204"/>
      <c r="J890" s="36"/>
      <c r="K890" s="36"/>
      <c r="L890" s="39"/>
      <c r="M890" s="205"/>
      <c r="N890" s="206"/>
      <c r="O890" s="72"/>
      <c r="P890" s="72"/>
      <c r="Q890" s="72"/>
      <c r="R890" s="72"/>
      <c r="S890" s="72"/>
      <c r="T890" s="73"/>
      <c r="U890" s="34"/>
      <c r="V890" s="34"/>
      <c r="W890" s="34"/>
      <c r="X890" s="34"/>
      <c r="Y890" s="34"/>
      <c r="Z890" s="34"/>
      <c r="AA890" s="34"/>
      <c r="AB890" s="34"/>
      <c r="AC890" s="34"/>
      <c r="AD890" s="34"/>
      <c r="AE890" s="34"/>
      <c r="AT890" s="17" t="s">
        <v>140</v>
      </c>
      <c r="AU890" s="17" t="s">
        <v>91</v>
      </c>
    </row>
    <row r="891" spans="1:65" s="13" customFormat="1" ht="11.25">
      <c r="B891" s="209"/>
      <c r="C891" s="210"/>
      <c r="D891" s="202" t="s">
        <v>142</v>
      </c>
      <c r="E891" s="211" t="s">
        <v>1</v>
      </c>
      <c r="F891" s="212" t="s">
        <v>1063</v>
      </c>
      <c r="G891" s="210"/>
      <c r="H891" s="211" t="s">
        <v>1</v>
      </c>
      <c r="I891" s="213"/>
      <c r="J891" s="210"/>
      <c r="K891" s="210"/>
      <c r="L891" s="214"/>
      <c r="M891" s="215"/>
      <c r="N891" s="216"/>
      <c r="O891" s="216"/>
      <c r="P891" s="216"/>
      <c r="Q891" s="216"/>
      <c r="R891" s="216"/>
      <c r="S891" s="216"/>
      <c r="T891" s="217"/>
      <c r="AT891" s="218" t="s">
        <v>142</v>
      </c>
      <c r="AU891" s="218" t="s">
        <v>91</v>
      </c>
      <c r="AV891" s="13" t="s">
        <v>89</v>
      </c>
      <c r="AW891" s="13" t="s">
        <v>36</v>
      </c>
      <c r="AX891" s="13" t="s">
        <v>81</v>
      </c>
      <c r="AY891" s="218" t="s">
        <v>130</v>
      </c>
    </row>
    <row r="892" spans="1:65" s="14" customFormat="1" ht="11.25">
      <c r="B892" s="219"/>
      <c r="C892" s="220"/>
      <c r="D892" s="202" t="s">
        <v>142</v>
      </c>
      <c r="E892" s="221" t="s">
        <v>1</v>
      </c>
      <c r="F892" s="222" t="s">
        <v>865</v>
      </c>
      <c r="G892" s="220"/>
      <c r="H892" s="223">
        <v>44.5</v>
      </c>
      <c r="I892" s="224"/>
      <c r="J892" s="220"/>
      <c r="K892" s="220"/>
      <c r="L892" s="225"/>
      <c r="M892" s="226"/>
      <c r="N892" s="227"/>
      <c r="O892" s="227"/>
      <c r="P892" s="227"/>
      <c r="Q892" s="227"/>
      <c r="R892" s="227"/>
      <c r="S892" s="227"/>
      <c r="T892" s="228"/>
      <c r="AT892" s="229" t="s">
        <v>142</v>
      </c>
      <c r="AU892" s="229" t="s">
        <v>91</v>
      </c>
      <c r="AV892" s="14" t="s">
        <v>91</v>
      </c>
      <c r="AW892" s="14" t="s">
        <v>36</v>
      </c>
      <c r="AX892" s="14" t="s">
        <v>81</v>
      </c>
      <c r="AY892" s="229" t="s">
        <v>130</v>
      </c>
    </row>
    <row r="893" spans="1:65" s="13" customFormat="1" ht="11.25">
      <c r="B893" s="209"/>
      <c r="C893" s="210"/>
      <c r="D893" s="202" t="s">
        <v>142</v>
      </c>
      <c r="E893" s="211" t="s">
        <v>1</v>
      </c>
      <c r="F893" s="212" t="s">
        <v>1064</v>
      </c>
      <c r="G893" s="210"/>
      <c r="H893" s="211" t="s">
        <v>1</v>
      </c>
      <c r="I893" s="213"/>
      <c r="J893" s="210"/>
      <c r="K893" s="210"/>
      <c r="L893" s="214"/>
      <c r="M893" s="215"/>
      <c r="N893" s="216"/>
      <c r="O893" s="216"/>
      <c r="P893" s="216"/>
      <c r="Q893" s="216"/>
      <c r="R893" s="216"/>
      <c r="S893" s="216"/>
      <c r="T893" s="217"/>
      <c r="AT893" s="218" t="s">
        <v>142</v>
      </c>
      <c r="AU893" s="218" t="s">
        <v>91</v>
      </c>
      <c r="AV893" s="13" t="s">
        <v>89</v>
      </c>
      <c r="AW893" s="13" t="s">
        <v>36</v>
      </c>
      <c r="AX893" s="13" t="s">
        <v>81</v>
      </c>
      <c r="AY893" s="218" t="s">
        <v>130</v>
      </c>
    </row>
    <row r="894" spans="1:65" s="14" customFormat="1" ht="11.25">
      <c r="B894" s="219"/>
      <c r="C894" s="220"/>
      <c r="D894" s="202" t="s">
        <v>142</v>
      </c>
      <c r="E894" s="221" t="s">
        <v>1</v>
      </c>
      <c r="F894" s="222" t="s">
        <v>1070</v>
      </c>
      <c r="G894" s="220"/>
      <c r="H894" s="223">
        <v>1.2</v>
      </c>
      <c r="I894" s="224"/>
      <c r="J894" s="220"/>
      <c r="K894" s="220"/>
      <c r="L894" s="225"/>
      <c r="M894" s="226"/>
      <c r="N894" s="227"/>
      <c r="O894" s="227"/>
      <c r="P894" s="227"/>
      <c r="Q894" s="227"/>
      <c r="R894" s="227"/>
      <c r="S894" s="227"/>
      <c r="T894" s="228"/>
      <c r="AT894" s="229" t="s">
        <v>142</v>
      </c>
      <c r="AU894" s="229" t="s">
        <v>91</v>
      </c>
      <c r="AV894" s="14" t="s">
        <v>91</v>
      </c>
      <c r="AW894" s="14" t="s">
        <v>36</v>
      </c>
      <c r="AX894" s="14" t="s">
        <v>81</v>
      </c>
      <c r="AY894" s="229" t="s">
        <v>130</v>
      </c>
    </row>
    <row r="895" spans="1:65" s="15" customFormat="1" ht="11.25">
      <c r="B895" s="230"/>
      <c r="C895" s="231"/>
      <c r="D895" s="202" t="s">
        <v>142</v>
      </c>
      <c r="E895" s="232" t="s">
        <v>1</v>
      </c>
      <c r="F895" s="233" t="s">
        <v>145</v>
      </c>
      <c r="G895" s="231"/>
      <c r="H895" s="234">
        <v>45.7</v>
      </c>
      <c r="I895" s="235"/>
      <c r="J895" s="231"/>
      <c r="K895" s="231"/>
      <c r="L895" s="236"/>
      <c r="M895" s="237"/>
      <c r="N895" s="238"/>
      <c r="O895" s="238"/>
      <c r="P895" s="238"/>
      <c r="Q895" s="238"/>
      <c r="R895" s="238"/>
      <c r="S895" s="238"/>
      <c r="T895" s="239"/>
      <c r="AT895" s="240" t="s">
        <v>142</v>
      </c>
      <c r="AU895" s="240" t="s">
        <v>91</v>
      </c>
      <c r="AV895" s="15" t="s">
        <v>136</v>
      </c>
      <c r="AW895" s="15" t="s">
        <v>36</v>
      </c>
      <c r="AX895" s="15" t="s">
        <v>89</v>
      </c>
      <c r="AY895" s="240" t="s">
        <v>130</v>
      </c>
    </row>
    <row r="896" spans="1:65" s="2" customFormat="1" ht="16.5" customHeight="1">
      <c r="A896" s="34"/>
      <c r="B896" s="35"/>
      <c r="C896" s="188" t="s">
        <v>1071</v>
      </c>
      <c r="D896" s="188" t="s">
        <v>132</v>
      </c>
      <c r="E896" s="189" t="s">
        <v>1072</v>
      </c>
      <c r="F896" s="190" t="s">
        <v>1073</v>
      </c>
      <c r="G896" s="191" t="s">
        <v>148</v>
      </c>
      <c r="H896" s="192">
        <v>89.91</v>
      </c>
      <c r="I896" s="193"/>
      <c r="J896" s="194">
        <f>ROUND(I896*H896,2)</f>
        <v>0</v>
      </c>
      <c r="K896" s="195"/>
      <c r="L896" s="39"/>
      <c r="M896" s="196" t="s">
        <v>1</v>
      </c>
      <c r="N896" s="197" t="s">
        <v>46</v>
      </c>
      <c r="O896" s="72"/>
      <c r="P896" s="198">
        <f>O896*H896</f>
        <v>0</v>
      </c>
      <c r="Q896" s="198">
        <v>0</v>
      </c>
      <c r="R896" s="198">
        <f>Q896*H896</f>
        <v>0</v>
      </c>
      <c r="S896" s="198">
        <v>2.5</v>
      </c>
      <c r="T896" s="199">
        <f>S896*H896</f>
        <v>224.77499999999998</v>
      </c>
      <c r="U896" s="34"/>
      <c r="V896" s="34"/>
      <c r="W896" s="34"/>
      <c r="X896" s="34"/>
      <c r="Y896" s="34"/>
      <c r="Z896" s="34"/>
      <c r="AA896" s="34"/>
      <c r="AB896" s="34"/>
      <c r="AC896" s="34"/>
      <c r="AD896" s="34"/>
      <c r="AE896" s="34"/>
      <c r="AR896" s="200" t="s">
        <v>136</v>
      </c>
      <c r="AT896" s="200" t="s">
        <v>132</v>
      </c>
      <c r="AU896" s="200" t="s">
        <v>91</v>
      </c>
      <c r="AY896" s="17" t="s">
        <v>130</v>
      </c>
      <c r="BE896" s="201">
        <f>IF(N896="základní",J896,0)</f>
        <v>0</v>
      </c>
      <c r="BF896" s="201">
        <f>IF(N896="snížená",J896,0)</f>
        <v>0</v>
      </c>
      <c r="BG896" s="201">
        <f>IF(N896="zákl. přenesená",J896,0)</f>
        <v>0</v>
      </c>
      <c r="BH896" s="201">
        <f>IF(N896="sníž. přenesená",J896,0)</f>
        <v>0</v>
      </c>
      <c r="BI896" s="201">
        <f>IF(N896="nulová",J896,0)</f>
        <v>0</v>
      </c>
      <c r="BJ896" s="17" t="s">
        <v>89</v>
      </c>
      <c r="BK896" s="201">
        <f>ROUND(I896*H896,2)</f>
        <v>0</v>
      </c>
      <c r="BL896" s="17" t="s">
        <v>136</v>
      </c>
      <c r="BM896" s="200" t="s">
        <v>1074</v>
      </c>
    </row>
    <row r="897" spans="1:65" s="2" customFormat="1" ht="11.25">
      <c r="A897" s="34"/>
      <c r="B897" s="35"/>
      <c r="C897" s="36"/>
      <c r="D897" s="202" t="s">
        <v>138</v>
      </c>
      <c r="E897" s="36"/>
      <c r="F897" s="203" t="s">
        <v>1075</v>
      </c>
      <c r="G897" s="36"/>
      <c r="H897" s="36"/>
      <c r="I897" s="204"/>
      <c r="J897" s="36"/>
      <c r="K897" s="36"/>
      <c r="L897" s="39"/>
      <c r="M897" s="205"/>
      <c r="N897" s="206"/>
      <c r="O897" s="72"/>
      <c r="P897" s="72"/>
      <c r="Q897" s="72"/>
      <c r="R897" s="72"/>
      <c r="S897" s="72"/>
      <c r="T897" s="73"/>
      <c r="U897" s="34"/>
      <c r="V897" s="34"/>
      <c r="W897" s="34"/>
      <c r="X897" s="34"/>
      <c r="Y897" s="34"/>
      <c r="Z897" s="34"/>
      <c r="AA897" s="34"/>
      <c r="AB897" s="34"/>
      <c r="AC897" s="34"/>
      <c r="AD897" s="34"/>
      <c r="AE897" s="34"/>
      <c r="AT897" s="17" t="s">
        <v>138</v>
      </c>
      <c r="AU897" s="17" t="s">
        <v>91</v>
      </c>
    </row>
    <row r="898" spans="1:65" s="2" customFormat="1" ht="11.25">
      <c r="A898" s="34"/>
      <c r="B898" s="35"/>
      <c r="C898" s="36"/>
      <c r="D898" s="207" t="s">
        <v>140</v>
      </c>
      <c r="E898" s="36"/>
      <c r="F898" s="208" t="s">
        <v>1076</v>
      </c>
      <c r="G898" s="36"/>
      <c r="H898" s="36"/>
      <c r="I898" s="204"/>
      <c r="J898" s="36"/>
      <c r="K898" s="36"/>
      <c r="L898" s="39"/>
      <c r="M898" s="205"/>
      <c r="N898" s="206"/>
      <c r="O898" s="72"/>
      <c r="P898" s="72"/>
      <c r="Q898" s="72"/>
      <c r="R898" s="72"/>
      <c r="S898" s="72"/>
      <c r="T898" s="73"/>
      <c r="U898" s="34"/>
      <c r="V898" s="34"/>
      <c r="W898" s="34"/>
      <c r="X898" s="34"/>
      <c r="Y898" s="34"/>
      <c r="Z898" s="34"/>
      <c r="AA898" s="34"/>
      <c r="AB898" s="34"/>
      <c r="AC898" s="34"/>
      <c r="AD898" s="34"/>
      <c r="AE898" s="34"/>
      <c r="AT898" s="17" t="s">
        <v>140</v>
      </c>
      <c r="AU898" s="17" t="s">
        <v>91</v>
      </c>
    </row>
    <row r="899" spans="1:65" s="13" customFormat="1" ht="11.25">
      <c r="B899" s="209"/>
      <c r="C899" s="210"/>
      <c r="D899" s="202" t="s">
        <v>142</v>
      </c>
      <c r="E899" s="211" t="s">
        <v>1</v>
      </c>
      <c r="F899" s="212" t="s">
        <v>1077</v>
      </c>
      <c r="G899" s="210"/>
      <c r="H899" s="211" t="s">
        <v>1</v>
      </c>
      <c r="I899" s="213"/>
      <c r="J899" s="210"/>
      <c r="K899" s="210"/>
      <c r="L899" s="214"/>
      <c r="M899" s="215"/>
      <c r="N899" s="216"/>
      <c r="O899" s="216"/>
      <c r="P899" s="216"/>
      <c r="Q899" s="216"/>
      <c r="R899" s="216"/>
      <c r="S899" s="216"/>
      <c r="T899" s="217"/>
      <c r="AT899" s="218" t="s">
        <v>142</v>
      </c>
      <c r="AU899" s="218" t="s">
        <v>91</v>
      </c>
      <c r="AV899" s="13" t="s">
        <v>89</v>
      </c>
      <c r="AW899" s="13" t="s">
        <v>36</v>
      </c>
      <c r="AX899" s="13" t="s">
        <v>81</v>
      </c>
      <c r="AY899" s="218" t="s">
        <v>130</v>
      </c>
    </row>
    <row r="900" spans="1:65" s="13" customFormat="1" ht="11.25">
      <c r="B900" s="209"/>
      <c r="C900" s="210"/>
      <c r="D900" s="202" t="s">
        <v>142</v>
      </c>
      <c r="E900" s="211" t="s">
        <v>1</v>
      </c>
      <c r="F900" s="212" t="s">
        <v>1078</v>
      </c>
      <c r="G900" s="210"/>
      <c r="H900" s="211" t="s">
        <v>1</v>
      </c>
      <c r="I900" s="213"/>
      <c r="J900" s="210"/>
      <c r="K900" s="210"/>
      <c r="L900" s="214"/>
      <c r="M900" s="215"/>
      <c r="N900" s="216"/>
      <c r="O900" s="216"/>
      <c r="P900" s="216"/>
      <c r="Q900" s="216"/>
      <c r="R900" s="216"/>
      <c r="S900" s="216"/>
      <c r="T900" s="217"/>
      <c r="AT900" s="218" t="s">
        <v>142</v>
      </c>
      <c r="AU900" s="218" t="s">
        <v>91</v>
      </c>
      <c r="AV900" s="13" t="s">
        <v>89</v>
      </c>
      <c r="AW900" s="13" t="s">
        <v>36</v>
      </c>
      <c r="AX900" s="13" t="s">
        <v>81</v>
      </c>
      <c r="AY900" s="218" t="s">
        <v>130</v>
      </c>
    </row>
    <row r="901" spans="1:65" s="14" customFormat="1" ht="11.25">
      <c r="B901" s="219"/>
      <c r="C901" s="220"/>
      <c r="D901" s="202" t="s">
        <v>142</v>
      </c>
      <c r="E901" s="221" t="s">
        <v>1</v>
      </c>
      <c r="F901" s="222" t="s">
        <v>1079</v>
      </c>
      <c r="G901" s="220"/>
      <c r="H901" s="223">
        <v>40.21</v>
      </c>
      <c r="I901" s="224"/>
      <c r="J901" s="220"/>
      <c r="K901" s="220"/>
      <c r="L901" s="225"/>
      <c r="M901" s="226"/>
      <c r="N901" s="227"/>
      <c r="O901" s="227"/>
      <c r="P901" s="227"/>
      <c r="Q901" s="227"/>
      <c r="R901" s="227"/>
      <c r="S901" s="227"/>
      <c r="T901" s="228"/>
      <c r="AT901" s="229" t="s">
        <v>142</v>
      </c>
      <c r="AU901" s="229" t="s">
        <v>91</v>
      </c>
      <c r="AV901" s="14" t="s">
        <v>91</v>
      </c>
      <c r="AW901" s="14" t="s">
        <v>36</v>
      </c>
      <c r="AX901" s="14" t="s">
        <v>81</v>
      </c>
      <c r="AY901" s="229" t="s">
        <v>130</v>
      </c>
    </row>
    <row r="902" spans="1:65" s="13" customFormat="1" ht="11.25">
      <c r="B902" s="209"/>
      <c r="C902" s="210"/>
      <c r="D902" s="202" t="s">
        <v>142</v>
      </c>
      <c r="E902" s="211" t="s">
        <v>1</v>
      </c>
      <c r="F902" s="212" t="s">
        <v>1080</v>
      </c>
      <c r="G902" s="210"/>
      <c r="H902" s="211" t="s">
        <v>1</v>
      </c>
      <c r="I902" s="213"/>
      <c r="J902" s="210"/>
      <c r="K902" s="210"/>
      <c r="L902" s="214"/>
      <c r="M902" s="215"/>
      <c r="N902" s="216"/>
      <c r="O902" s="216"/>
      <c r="P902" s="216"/>
      <c r="Q902" s="216"/>
      <c r="R902" s="216"/>
      <c r="S902" s="216"/>
      <c r="T902" s="217"/>
      <c r="AT902" s="218" t="s">
        <v>142</v>
      </c>
      <c r="AU902" s="218" t="s">
        <v>91</v>
      </c>
      <c r="AV902" s="13" t="s">
        <v>89</v>
      </c>
      <c r="AW902" s="13" t="s">
        <v>36</v>
      </c>
      <c r="AX902" s="13" t="s">
        <v>81</v>
      </c>
      <c r="AY902" s="218" t="s">
        <v>130</v>
      </c>
    </row>
    <row r="903" spans="1:65" s="14" customFormat="1" ht="11.25">
      <c r="B903" s="219"/>
      <c r="C903" s="220"/>
      <c r="D903" s="202" t="s">
        <v>142</v>
      </c>
      <c r="E903" s="221" t="s">
        <v>1</v>
      </c>
      <c r="F903" s="222" t="s">
        <v>1081</v>
      </c>
      <c r="G903" s="220"/>
      <c r="H903" s="223">
        <v>4.7</v>
      </c>
      <c r="I903" s="224"/>
      <c r="J903" s="220"/>
      <c r="K903" s="220"/>
      <c r="L903" s="225"/>
      <c r="M903" s="226"/>
      <c r="N903" s="227"/>
      <c r="O903" s="227"/>
      <c r="P903" s="227"/>
      <c r="Q903" s="227"/>
      <c r="R903" s="227"/>
      <c r="S903" s="227"/>
      <c r="T903" s="228"/>
      <c r="AT903" s="229" t="s">
        <v>142</v>
      </c>
      <c r="AU903" s="229" t="s">
        <v>91</v>
      </c>
      <c r="AV903" s="14" t="s">
        <v>91</v>
      </c>
      <c r="AW903" s="14" t="s">
        <v>36</v>
      </c>
      <c r="AX903" s="14" t="s">
        <v>81</v>
      </c>
      <c r="AY903" s="229" t="s">
        <v>130</v>
      </c>
    </row>
    <row r="904" spans="1:65" s="13" customFormat="1" ht="11.25">
      <c r="B904" s="209"/>
      <c r="C904" s="210"/>
      <c r="D904" s="202" t="s">
        <v>142</v>
      </c>
      <c r="E904" s="211" t="s">
        <v>1</v>
      </c>
      <c r="F904" s="212" t="s">
        <v>1082</v>
      </c>
      <c r="G904" s="210"/>
      <c r="H904" s="211" t="s">
        <v>1</v>
      </c>
      <c r="I904" s="213"/>
      <c r="J904" s="210"/>
      <c r="K904" s="210"/>
      <c r="L904" s="214"/>
      <c r="M904" s="215"/>
      <c r="N904" s="216"/>
      <c r="O904" s="216"/>
      <c r="P904" s="216"/>
      <c r="Q904" s="216"/>
      <c r="R904" s="216"/>
      <c r="S904" s="216"/>
      <c r="T904" s="217"/>
      <c r="AT904" s="218" t="s">
        <v>142</v>
      </c>
      <c r="AU904" s="218" t="s">
        <v>91</v>
      </c>
      <c r="AV904" s="13" t="s">
        <v>89</v>
      </c>
      <c r="AW904" s="13" t="s">
        <v>36</v>
      </c>
      <c r="AX904" s="13" t="s">
        <v>81</v>
      </c>
      <c r="AY904" s="218" t="s">
        <v>130</v>
      </c>
    </row>
    <row r="905" spans="1:65" s="14" customFormat="1" ht="11.25">
      <c r="B905" s="219"/>
      <c r="C905" s="220"/>
      <c r="D905" s="202" t="s">
        <v>142</v>
      </c>
      <c r="E905" s="221" t="s">
        <v>1</v>
      </c>
      <c r="F905" s="222" t="s">
        <v>1083</v>
      </c>
      <c r="G905" s="220"/>
      <c r="H905" s="223">
        <v>8.5</v>
      </c>
      <c r="I905" s="224"/>
      <c r="J905" s="220"/>
      <c r="K905" s="220"/>
      <c r="L905" s="225"/>
      <c r="M905" s="226"/>
      <c r="N905" s="227"/>
      <c r="O905" s="227"/>
      <c r="P905" s="227"/>
      <c r="Q905" s="227"/>
      <c r="R905" s="227"/>
      <c r="S905" s="227"/>
      <c r="T905" s="228"/>
      <c r="AT905" s="229" t="s">
        <v>142</v>
      </c>
      <c r="AU905" s="229" t="s">
        <v>91</v>
      </c>
      <c r="AV905" s="14" t="s">
        <v>91</v>
      </c>
      <c r="AW905" s="14" t="s">
        <v>36</v>
      </c>
      <c r="AX905" s="14" t="s">
        <v>81</v>
      </c>
      <c r="AY905" s="229" t="s">
        <v>130</v>
      </c>
    </row>
    <row r="906" spans="1:65" s="13" customFormat="1" ht="11.25">
      <c r="B906" s="209"/>
      <c r="C906" s="210"/>
      <c r="D906" s="202" t="s">
        <v>142</v>
      </c>
      <c r="E906" s="211" t="s">
        <v>1</v>
      </c>
      <c r="F906" s="212" t="s">
        <v>1084</v>
      </c>
      <c r="G906" s="210"/>
      <c r="H906" s="211" t="s">
        <v>1</v>
      </c>
      <c r="I906" s="213"/>
      <c r="J906" s="210"/>
      <c r="K906" s="210"/>
      <c r="L906" s="214"/>
      <c r="M906" s="215"/>
      <c r="N906" s="216"/>
      <c r="O906" s="216"/>
      <c r="P906" s="216"/>
      <c r="Q906" s="216"/>
      <c r="R906" s="216"/>
      <c r="S906" s="216"/>
      <c r="T906" s="217"/>
      <c r="AT906" s="218" t="s">
        <v>142</v>
      </c>
      <c r="AU906" s="218" t="s">
        <v>91</v>
      </c>
      <c r="AV906" s="13" t="s">
        <v>89</v>
      </c>
      <c r="AW906" s="13" t="s">
        <v>36</v>
      </c>
      <c r="AX906" s="13" t="s">
        <v>81</v>
      </c>
      <c r="AY906" s="218" t="s">
        <v>130</v>
      </c>
    </row>
    <row r="907" spans="1:65" s="14" customFormat="1" ht="11.25">
      <c r="B907" s="219"/>
      <c r="C907" s="220"/>
      <c r="D907" s="202" t="s">
        <v>142</v>
      </c>
      <c r="E907" s="221" t="s">
        <v>1</v>
      </c>
      <c r="F907" s="222" t="s">
        <v>1085</v>
      </c>
      <c r="G907" s="220"/>
      <c r="H907" s="223">
        <v>36.5</v>
      </c>
      <c r="I907" s="224"/>
      <c r="J907" s="220"/>
      <c r="K907" s="220"/>
      <c r="L907" s="225"/>
      <c r="M907" s="226"/>
      <c r="N907" s="227"/>
      <c r="O907" s="227"/>
      <c r="P907" s="227"/>
      <c r="Q907" s="227"/>
      <c r="R907" s="227"/>
      <c r="S907" s="227"/>
      <c r="T907" s="228"/>
      <c r="AT907" s="229" t="s">
        <v>142</v>
      </c>
      <c r="AU907" s="229" t="s">
        <v>91</v>
      </c>
      <c r="AV907" s="14" t="s">
        <v>91</v>
      </c>
      <c r="AW907" s="14" t="s">
        <v>36</v>
      </c>
      <c r="AX907" s="14" t="s">
        <v>81</v>
      </c>
      <c r="AY907" s="229" t="s">
        <v>130</v>
      </c>
    </row>
    <row r="908" spans="1:65" s="15" customFormat="1" ht="11.25">
      <c r="B908" s="230"/>
      <c r="C908" s="231"/>
      <c r="D908" s="202" t="s">
        <v>142</v>
      </c>
      <c r="E908" s="232" t="s">
        <v>1</v>
      </c>
      <c r="F908" s="233" t="s">
        <v>145</v>
      </c>
      <c r="G908" s="231"/>
      <c r="H908" s="234">
        <v>89.91</v>
      </c>
      <c r="I908" s="235"/>
      <c r="J908" s="231"/>
      <c r="K908" s="231"/>
      <c r="L908" s="236"/>
      <c r="M908" s="237"/>
      <c r="N908" s="238"/>
      <c r="O908" s="238"/>
      <c r="P908" s="238"/>
      <c r="Q908" s="238"/>
      <c r="R908" s="238"/>
      <c r="S908" s="238"/>
      <c r="T908" s="239"/>
      <c r="AT908" s="240" t="s">
        <v>142</v>
      </c>
      <c r="AU908" s="240" t="s">
        <v>91</v>
      </c>
      <c r="AV908" s="15" t="s">
        <v>136</v>
      </c>
      <c r="AW908" s="15" t="s">
        <v>36</v>
      </c>
      <c r="AX908" s="15" t="s">
        <v>89</v>
      </c>
      <c r="AY908" s="240" t="s">
        <v>130</v>
      </c>
    </row>
    <row r="909" spans="1:65" s="12" customFormat="1" ht="22.9" customHeight="1">
      <c r="B909" s="172"/>
      <c r="C909" s="173"/>
      <c r="D909" s="174" t="s">
        <v>80</v>
      </c>
      <c r="E909" s="186" t="s">
        <v>1086</v>
      </c>
      <c r="F909" s="186" t="s">
        <v>1087</v>
      </c>
      <c r="G909" s="173"/>
      <c r="H909" s="173"/>
      <c r="I909" s="176"/>
      <c r="J909" s="187">
        <f>BK909</f>
        <v>0</v>
      </c>
      <c r="K909" s="173"/>
      <c r="L909" s="178"/>
      <c r="M909" s="179"/>
      <c r="N909" s="180"/>
      <c r="O909" s="180"/>
      <c r="P909" s="181">
        <f>SUM(P910:P931)</f>
        <v>0</v>
      </c>
      <c r="Q909" s="180"/>
      <c r="R909" s="181">
        <f>SUM(R910:R931)</f>
        <v>0</v>
      </c>
      <c r="S909" s="180"/>
      <c r="T909" s="182">
        <f>SUM(T910:T931)</f>
        <v>0</v>
      </c>
      <c r="AR909" s="183" t="s">
        <v>89</v>
      </c>
      <c r="AT909" s="184" t="s">
        <v>80</v>
      </c>
      <c r="AU909" s="184" t="s">
        <v>89</v>
      </c>
      <c r="AY909" s="183" t="s">
        <v>130</v>
      </c>
      <c r="BK909" s="185">
        <f>SUM(BK910:BK931)</f>
        <v>0</v>
      </c>
    </row>
    <row r="910" spans="1:65" s="2" customFormat="1" ht="16.5" customHeight="1">
      <c r="A910" s="34"/>
      <c r="B910" s="35"/>
      <c r="C910" s="188" t="s">
        <v>1088</v>
      </c>
      <c r="D910" s="188" t="s">
        <v>132</v>
      </c>
      <c r="E910" s="189" t="s">
        <v>1089</v>
      </c>
      <c r="F910" s="190" t="s">
        <v>1090</v>
      </c>
      <c r="G910" s="191" t="s">
        <v>223</v>
      </c>
      <c r="H910" s="192">
        <v>145.08000000000001</v>
      </c>
      <c r="I910" s="193"/>
      <c r="J910" s="194">
        <f>ROUND(I910*H910,2)</f>
        <v>0</v>
      </c>
      <c r="K910" s="195"/>
      <c r="L910" s="39"/>
      <c r="M910" s="196" t="s">
        <v>1</v>
      </c>
      <c r="N910" s="197" t="s">
        <v>46</v>
      </c>
      <c r="O910" s="72"/>
      <c r="P910" s="198">
        <f>O910*H910</f>
        <v>0</v>
      </c>
      <c r="Q910" s="198">
        <v>0</v>
      </c>
      <c r="R910" s="198">
        <f>Q910*H910</f>
        <v>0</v>
      </c>
      <c r="S910" s="198">
        <v>0</v>
      </c>
      <c r="T910" s="199">
        <f>S910*H910</f>
        <v>0</v>
      </c>
      <c r="U910" s="34"/>
      <c r="V910" s="34"/>
      <c r="W910" s="34"/>
      <c r="X910" s="34"/>
      <c r="Y910" s="34"/>
      <c r="Z910" s="34"/>
      <c r="AA910" s="34"/>
      <c r="AB910" s="34"/>
      <c r="AC910" s="34"/>
      <c r="AD910" s="34"/>
      <c r="AE910" s="34"/>
      <c r="AR910" s="200" t="s">
        <v>136</v>
      </c>
      <c r="AT910" s="200" t="s">
        <v>132</v>
      </c>
      <c r="AU910" s="200" t="s">
        <v>91</v>
      </c>
      <c r="AY910" s="17" t="s">
        <v>130</v>
      </c>
      <c r="BE910" s="201">
        <f>IF(N910="základní",J910,0)</f>
        <v>0</v>
      </c>
      <c r="BF910" s="201">
        <f>IF(N910="snížená",J910,0)</f>
        <v>0</v>
      </c>
      <c r="BG910" s="201">
        <f>IF(N910="zákl. přenesená",J910,0)</f>
        <v>0</v>
      </c>
      <c r="BH910" s="201">
        <f>IF(N910="sníž. přenesená",J910,0)</f>
        <v>0</v>
      </c>
      <c r="BI910" s="201">
        <f>IF(N910="nulová",J910,0)</f>
        <v>0</v>
      </c>
      <c r="BJ910" s="17" t="s">
        <v>89</v>
      </c>
      <c r="BK910" s="201">
        <f>ROUND(I910*H910,2)</f>
        <v>0</v>
      </c>
      <c r="BL910" s="17" t="s">
        <v>136</v>
      </c>
      <c r="BM910" s="200" t="s">
        <v>1091</v>
      </c>
    </row>
    <row r="911" spans="1:65" s="2" customFormat="1" ht="19.5">
      <c r="A911" s="34"/>
      <c r="B911" s="35"/>
      <c r="C911" s="36"/>
      <c r="D911" s="202" t="s">
        <v>138</v>
      </c>
      <c r="E911" s="36"/>
      <c r="F911" s="203" t="s">
        <v>1092</v>
      </c>
      <c r="G911" s="36"/>
      <c r="H911" s="36"/>
      <c r="I911" s="204"/>
      <c r="J911" s="36"/>
      <c r="K911" s="36"/>
      <c r="L911" s="39"/>
      <c r="M911" s="205"/>
      <c r="N911" s="206"/>
      <c r="O911" s="72"/>
      <c r="P911" s="72"/>
      <c r="Q911" s="72"/>
      <c r="R911" s="72"/>
      <c r="S911" s="72"/>
      <c r="T911" s="73"/>
      <c r="U911" s="34"/>
      <c r="V911" s="34"/>
      <c r="W911" s="34"/>
      <c r="X911" s="34"/>
      <c r="Y911" s="34"/>
      <c r="Z911" s="34"/>
      <c r="AA911" s="34"/>
      <c r="AB911" s="34"/>
      <c r="AC911" s="34"/>
      <c r="AD911" s="34"/>
      <c r="AE911" s="34"/>
      <c r="AT911" s="17" t="s">
        <v>138</v>
      </c>
      <c r="AU911" s="17" t="s">
        <v>91</v>
      </c>
    </row>
    <row r="912" spans="1:65" s="2" customFormat="1" ht="11.25">
      <c r="A912" s="34"/>
      <c r="B912" s="35"/>
      <c r="C912" s="36"/>
      <c r="D912" s="207" t="s">
        <v>140</v>
      </c>
      <c r="E912" s="36"/>
      <c r="F912" s="208" t="s">
        <v>1093</v>
      </c>
      <c r="G912" s="36"/>
      <c r="H912" s="36"/>
      <c r="I912" s="204"/>
      <c r="J912" s="36"/>
      <c r="K912" s="36"/>
      <c r="L912" s="39"/>
      <c r="M912" s="205"/>
      <c r="N912" s="206"/>
      <c r="O912" s="72"/>
      <c r="P912" s="72"/>
      <c r="Q912" s="72"/>
      <c r="R912" s="72"/>
      <c r="S912" s="72"/>
      <c r="T912" s="73"/>
      <c r="U912" s="34"/>
      <c r="V912" s="34"/>
      <c r="W912" s="34"/>
      <c r="X912" s="34"/>
      <c r="Y912" s="34"/>
      <c r="Z912" s="34"/>
      <c r="AA912" s="34"/>
      <c r="AB912" s="34"/>
      <c r="AC912" s="34"/>
      <c r="AD912" s="34"/>
      <c r="AE912" s="34"/>
      <c r="AT912" s="17" t="s">
        <v>140</v>
      </c>
      <c r="AU912" s="17" t="s">
        <v>91</v>
      </c>
    </row>
    <row r="913" spans="1:65" s="2" customFormat="1" ht="19.5">
      <c r="A913" s="34"/>
      <c r="B913" s="35"/>
      <c r="C913" s="36"/>
      <c r="D913" s="202" t="s">
        <v>206</v>
      </c>
      <c r="E913" s="36"/>
      <c r="F913" s="252" t="s">
        <v>1094</v>
      </c>
      <c r="G913" s="36"/>
      <c r="H913" s="36"/>
      <c r="I913" s="204"/>
      <c r="J913" s="36"/>
      <c r="K913" s="36"/>
      <c r="L913" s="39"/>
      <c r="M913" s="205"/>
      <c r="N913" s="206"/>
      <c r="O913" s="72"/>
      <c r="P913" s="72"/>
      <c r="Q913" s="72"/>
      <c r="R913" s="72"/>
      <c r="S913" s="72"/>
      <c r="T913" s="73"/>
      <c r="U913" s="34"/>
      <c r="V913" s="34"/>
      <c r="W913" s="34"/>
      <c r="X913" s="34"/>
      <c r="Y913" s="34"/>
      <c r="Z913" s="34"/>
      <c r="AA913" s="34"/>
      <c r="AB913" s="34"/>
      <c r="AC913" s="34"/>
      <c r="AD913" s="34"/>
      <c r="AE913" s="34"/>
      <c r="AT913" s="17" t="s">
        <v>206</v>
      </c>
      <c r="AU913" s="17" t="s">
        <v>91</v>
      </c>
    </row>
    <row r="914" spans="1:65" s="14" customFormat="1" ht="11.25">
      <c r="B914" s="219"/>
      <c r="C914" s="220"/>
      <c r="D914" s="202" t="s">
        <v>142</v>
      </c>
      <c r="E914" s="221" t="s">
        <v>1</v>
      </c>
      <c r="F914" s="222" t="s">
        <v>1095</v>
      </c>
      <c r="G914" s="220"/>
      <c r="H914" s="223">
        <v>145.08000000000001</v>
      </c>
      <c r="I914" s="224"/>
      <c r="J914" s="220"/>
      <c r="K914" s="220"/>
      <c r="L914" s="225"/>
      <c r="M914" s="226"/>
      <c r="N914" s="227"/>
      <c r="O914" s="227"/>
      <c r="P914" s="227"/>
      <c r="Q914" s="227"/>
      <c r="R914" s="227"/>
      <c r="S914" s="227"/>
      <c r="T914" s="228"/>
      <c r="AT914" s="229" t="s">
        <v>142</v>
      </c>
      <c r="AU914" s="229" t="s">
        <v>91</v>
      </c>
      <c r="AV914" s="14" t="s">
        <v>91</v>
      </c>
      <c r="AW914" s="14" t="s">
        <v>36</v>
      </c>
      <c r="AX914" s="14" t="s">
        <v>89</v>
      </c>
      <c r="AY914" s="229" t="s">
        <v>130</v>
      </c>
    </row>
    <row r="915" spans="1:65" s="2" customFormat="1" ht="16.5" customHeight="1">
      <c r="A915" s="34"/>
      <c r="B915" s="35"/>
      <c r="C915" s="188" t="s">
        <v>1096</v>
      </c>
      <c r="D915" s="188" t="s">
        <v>132</v>
      </c>
      <c r="E915" s="189" t="s">
        <v>1097</v>
      </c>
      <c r="F915" s="190" t="s">
        <v>1098</v>
      </c>
      <c r="G915" s="191" t="s">
        <v>223</v>
      </c>
      <c r="H915" s="192">
        <v>145.08000000000001</v>
      </c>
      <c r="I915" s="193"/>
      <c r="J915" s="194">
        <f>ROUND(I915*H915,2)</f>
        <v>0</v>
      </c>
      <c r="K915" s="195"/>
      <c r="L915" s="39"/>
      <c r="M915" s="196" t="s">
        <v>1</v>
      </c>
      <c r="N915" s="197" t="s">
        <v>46</v>
      </c>
      <c r="O915" s="72"/>
      <c r="P915" s="198">
        <f>O915*H915</f>
        <v>0</v>
      </c>
      <c r="Q915" s="198">
        <v>0</v>
      </c>
      <c r="R915" s="198">
        <f>Q915*H915</f>
        <v>0</v>
      </c>
      <c r="S915" s="198">
        <v>0</v>
      </c>
      <c r="T915" s="199">
        <f>S915*H915</f>
        <v>0</v>
      </c>
      <c r="U915" s="34"/>
      <c r="V915" s="34"/>
      <c r="W915" s="34"/>
      <c r="X915" s="34"/>
      <c r="Y915" s="34"/>
      <c r="Z915" s="34"/>
      <c r="AA915" s="34"/>
      <c r="AB915" s="34"/>
      <c r="AC915" s="34"/>
      <c r="AD915" s="34"/>
      <c r="AE915" s="34"/>
      <c r="AR915" s="200" t="s">
        <v>136</v>
      </c>
      <c r="AT915" s="200" t="s">
        <v>132</v>
      </c>
      <c r="AU915" s="200" t="s">
        <v>91</v>
      </c>
      <c r="AY915" s="17" t="s">
        <v>130</v>
      </c>
      <c r="BE915" s="201">
        <f>IF(N915="základní",J915,0)</f>
        <v>0</v>
      </c>
      <c r="BF915" s="201">
        <f>IF(N915="snížená",J915,0)</f>
        <v>0</v>
      </c>
      <c r="BG915" s="201">
        <f>IF(N915="zákl. přenesená",J915,0)</f>
        <v>0</v>
      </c>
      <c r="BH915" s="201">
        <f>IF(N915="sníž. přenesená",J915,0)</f>
        <v>0</v>
      </c>
      <c r="BI915" s="201">
        <f>IF(N915="nulová",J915,0)</f>
        <v>0</v>
      </c>
      <c r="BJ915" s="17" t="s">
        <v>89</v>
      </c>
      <c r="BK915" s="201">
        <f>ROUND(I915*H915,2)</f>
        <v>0</v>
      </c>
      <c r="BL915" s="17" t="s">
        <v>136</v>
      </c>
      <c r="BM915" s="200" t="s">
        <v>1099</v>
      </c>
    </row>
    <row r="916" spans="1:65" s="2" customFormat="1" ht="11.25">
      <c r="A916" s="34"/>
      <c r="B916" s="35"/>
      <c r="C916" s="36"/>
      <c r="D916" s="202" t="s">
        <v>138</v>
      </c>
      <c r="E916" s="36"/>
      <c r="F916" s="203" t="s">
        <v>1100</v>
      </c>
      <c r="G916" s="36"/>
      <c r="H916" s="36"/>
      <c r="I916" s="204"/>
      <c r="J916" s="36"/>
      <c r="K916" s="36"/>
      <c r="L916" s="39"/>
      <c r="M916" s="205"/>
      <c r="N916" s="206"/>
      <c r="O916" s="72"/>
      <c r="P916" s="72"/>
      <c r="Q916" s="72"/>
      <c r="R916" s="72"/>
      <c r="S916" s="72"/>
      <c r="T916" s="73"/>
      <c r="U916" s="34"/>
      <c r="V916" s="34"/>
      <c r="W916" s="34"/>
      <c r="X916" s="34"/>
      <c r="Y916" s="34"/>
      <c r="Z916" s="34"/>
      <c r="AA916" s="34"/>
      <c r="AB916" s="34"/>
      <c r="AC916" s="34"/>
      <c r="AD916" s="34"/>
      <c r="AE916" s="34"/>
      <c r="AT916" s="17" t="s">
        <v>138</v>
      </c>
      <c r="AU916" s="17" t="s">
        <v>91</v>
      </c>
    </row>
    <row r="917" spans="1:65" s="2" customFormat="1" ht="11.25">
      <c r="A917" s="34"/>
      <c r="B917" s="35"/>
      <c r="C917" s="36"/>
      <c r="D917" s="207" t="s">
        <v>140</v>
      </c>
      <c r="E917" s="36"/>
      <c r="F917" s="208" t="s">
        <v>1101</v>
      </c>
      <c r="G917" s="36"/>
      <c r="H917" s="36"/>
      <c r="I917" s="204"/>
      <c r="J917" s="36"/>
      <c r="K917" s="36"/>
      <c r="L917" s="39"/>
      <c r="M917" s="205"/>
      <c r="N917" s="206"/>
      <c r="O917" s="72"/>
      <c r="P917" s="72"/>
      <c r="Q917" s="72"/>
      <c r="R917" s="72"/>
      <c r="S917" s="72"/>
      <c r="T917" s="73"/>
      <c r="U917" s="34"/>
      <c r="V917" s="34"/>
      <c r="W917" s="34"/>
      <c r="X917" s="34"/>
      <c r="Y917" s="34"/>
      <c r="Z917" s="34"/>
      <c r="AA917" s="34"/>
      <c r="AB917" s="34"/>
      <c r="AC917" s="34"/>
      <c r="AD917" s="34"/>
      <c r="AE917" s="34"/>
      <c r="AT917" s="17" t="s">
        <v>140</v>
      </c>
      <c r="AU917" s="17" t="s">
        <v>91</v>
      </c>
    </row>
    <row r="918" spans="1:65" s="2" customFormat="1" ht="19.5">
      <c r="A918" s="34"/>
      <c r="B918" s="35"/>
      <c r="C918" s="36"/>
      <c r="D918" s="202" t="s">
        <v>206</v>
      </c>
      <c r="E918" s="36"/>
      <c r="F918" s="252" t="s">
        <v>1102</v>
      </c>
      <c r="G918" s="36"/>
      <c r="H918" s="36"/>
      <c r="I918" s="204"/>
      <c r="J918" s="36"/>
      <c r="K918" s="36"/>
      <c r="L918" s="39"/>
      <c r="M918" s="205"/>
      <c r="N918" s="206"/>
      <c r="O918" s="72"/>
      <c r="P918" s="72"/>
      <c r="Q918" s="72"/>
      <c r="R918" s="72"/>
      <c r="S918" s="72"/>
      <c r="T918" s="73"/>
      <c r="U918" s="34"/>
      <c r="V918" s="34"/>
      <c r="W918" s="34"/>
      <c r="X918" s="34"/>
      <c r="Y918" s="34"/>
      <c r="Z918" s="34"/>
      <c r="AA918" s="34"/>
      <c r="AB918" s="34"/>
      <c r="AC918" s="34"/>
      <c r="AD918" s="34"/>
      <c r="AE918" s="34"/>
      <c r="AT918" s="17" t="s">
        <v>206</v>
      </c>
      <c r="AU918" s="17" t="s">
        <v>91</v>
      </c>
    </row>
    <row r="919" spans="1:65" s="14" customFormat="1" ht="11.25">
      <c r="B919" s="219"/>
      <c r="C919" s="220"/>
      <c r="D919" s="202" t="s">
        <v>142</v>
      </c>
      <c r="E919" s="221" t="s">
        <v>1</v>
      </c>
      <c r="F919" s="222" t="s">
        <v>1103</v>
      </c>
      <c r="G919" s="220"/>
      <c r="H919" s="223">
        <v>145.08000000000001</v>
      </c>
      <c r="I919" s="224"/>
      <c r="J919" s="220"/>
      <c r="K919" s="220"/>
      <c r="L919" s="225"/>
      <c r="M919" s="226"/>
      <c r="N919" s="227"/>
      <c r="O919" s="227"/>
      <c r="P919" s="227"/>
      <c r="Q919" s="227"/>
      <c r="R919" s="227"/>
      <c r="S919" s="227"/>
      <c r="T919" s="228"/>
      <c r="AT919" s="229" t="s">
        <v>142</v>
      </c>
      <c r="AU919" s="229" t="s">
        <v>91</v>
      </c>
      <c r="AV919" s="14" t="s">
        <v>91</v>
      </c>
      <c r="AW919" s="14" t="s">
        <v>36</v>
      </c>
      <c r="AX919" s="14" t="s">
        <v>81</v>
      </c>
      <c r="AY919" s="229" t="s">
        <v>130</v>
      </c>
    </row>
    <row r="920" spans="1:65" s="15" customFormat="1" ht="11.25">
      <c r="B920" s="230"/>
      <c r="C920" s="231"/>
      <c r="D920" s="202" t="s">
        <v>142</v>
      </c>
      <c r="E920" s="232" t="s">
        <v>1</v>
      </c>
      <c r="F920" s="233" t="s">
        <v>145</v>
      </c>
      <c r="G920" s="231"/>
      <c r="H920" s="234">
        <v>145.08000000000001</v>
      </c>
      <c r="I920" s="235"/>
      <c r="J920" s="231"/>
      <c r="K920" s="231"/>
      <c r="L920" s="236"/>
      <c r="M920" s="237"/>
      <c r="N920" s="238"/>
      <c r="O920" s="238"/>
      <c r="P920" s="238"/>
      <c r="Q920" s="238"/>
      <c r="R920" s="238"/>
      <c r="S920" s="238"/>
      <c r="T920" s="239"/>
      <c r="AT920" s="240" t="s">
        <v>142</v>
      </c>
      <c r="AU920" s="240" t="s">
        <v>91</v>
      </c>
      <c r="AV920" s="15" t="s">
        <v>136</v>
      </c>
      <c r="AW920" s="15" t="s">
        <v>36</v>
      </c>
      <c r="AX920" s="15" t="s">
        <v>89</v>
      </c>
      <c r="AY920" s="240" t="s">
        <v>130</v>
      </c>
    </row>
    <row r="921" spans="1:65" s="2" customFormat="1" ht="16.5" customHeight="1">
      <c r="A921" s="34"/>
      <c r="B921" s="35"/>
      <c r="C921" s="188" t="s">
        <v>659</v>
      </c>
      <c r="D921" s="188" t="s">
        <v>132</v>
      </c>
      <c r="E921" s="189" t="s">
        <v>1104</v>
      </c>
      <c r="F921" s="190" t="s">
        <v>1105</v>
      </c>
      <c r="G921" s="191" t="s">
        <v>223</v>
      </c>
      <c r="H921" s="192">
        <v>725.4</v>
      </c>
      <c r="I921" s="193"/>
      <c r="J921" s="194">
        <f>ROUND(I921*H921,2)</f>
        <v>0</v>
      </c>
      <c r="K921" s="195"/>
      <c r="L921" s="39"/>
      <c r="M921" s="196" t="s">
        <v>1</v>
      </c>
      <c r="N921" s="197" t="s">
        <v>46</v>
      </c>
      <c r="O921" s="72"/>
      <c r="P921" s="198">
        <f>O921*H921</f>
        <v>0</v>
      </c>
      <c r="Q921" s="198">
        <v>0</v>
      </c>
      <c r="R921" s="198">
        <f>Q921*H921</f>
        <v>0</v>
      </c>
      <c r="S921" s="198">
        <v>0</v>
      </c>
      <c r="T921" s="199">
        <f>S921*H921</f>
        <v>0</v>
      </c>
      <c r="U921" s="34"/>
      <c r="V921" s="34"/>
      <c r="W921" s="34"/>
      <c r="X921" s="34"/>
      <c r="Y921" s="34"/>
      <c r="Z921" s="34"/>
      <c r="AA921" s="34"/>
      <c r="AB921" s="34"/>
      <c r="AC921" s="34"/>
      <c r="AD921" s="34"/>
      <c r="AE921" s="34"/>
      <c r="AR921" s="200" t="s">
        <v>136</v>
      </c>
      <c r="AT921" s="200" t="s">
        <v>132</v>
      </c>
      <c r="AU921" s="200" t="s">
        <v>91</v>
      </c>
      <c r="AY921" s="17" t="s">
        <v>130</v>
      </c>
      <c r="BE921" s="201">
        <f>IF(N921="základní",J921,0)</f>
        <v>0</v>
      </c>
      <c r="BF921" s="201">
        <f>IF(N921="snížená",J921,0)</f>
        <v>0</v>
      </c>
      <c r="BG921" s="201">
        <f>IF(N921="zákl. přenesená",J921,0)</f>
        <v>0</v>
      </c>
      <c r="BH921" s="201">
        <f>IF(N921="sníž. přenesená",J921,0)</f>
        <v>0</v>
      </c>
      <c r="BI921" s="201">
        <f>IF(N921="nulová",J921,0)</f>
        <v>0</v>
      </c>
      <c r="BJ921" s="17" t="s">
        <v>89</v>
      </c>
      <c r="BK921" s="201">
        <f>ROUND(I921*H921,2)</f>
        <v>0</v>
      </c>
      <c r="BL921" s="17" t="s">
        <v>136</v>
      </c>
      <c r="BM921" s="200" t="s">
        <v>1106</v>
      </c>
    </row>
    <row r="922" spans="1:65" s="2" customFormat="1" ht="19.5">
      <c r="A922" s="34"/>
      <c r="B922" s="35"/>
      <c r="C922" s="36"/>
      <c r="D922" s="202" t="s">
        <v>138</v>
      </c>
      <c r="E922" s="36"/>
      <c r="F922" s="203" t="s">
        <v>1107</v>
      </c>
      <c r="G922" s="36"/>
      <c r="H922" s="36"/>
      <c r="I922" s="204"/>
      <c r="J922" s="36"/>
      <c r="K922" s="36"/>
      <c r="L922" s="39"/>
      <c r="M922" s="205"/>
      <c r="N922" s="206"/>
      <c r="O922" s="72"/>
      <c r="P922" s="72"/>
      <c r="Q922" s="72"/>
      <c r="R922" s="72"/>
      <c r="S922" s="72"/>
      <c r="T922" s="73"/>
      <c r="U922" s="34"/>
      <c r="V922" s="34"/>
      <c r="W922" s="34"/>
      <c r="X922" s="34"/>
      <c r="Y922" s="34"/>
      <c r="Z922" s="34"/>
      <c r="AA922" s="34"/>
      <c r="AB922" s="34"/>
      <c r="AC922" s="34"/>
      <c r="AD922" s="34"/>
      <c r="AE922" s="34"/>
      <c r="AT922" s="17" t="s">
        <v>138</v>
      </c>
      <c r="AU922" s="17" t="s">
        <v>91</v>
      </c>
    </row>
    <row r="923" spans="1:65" s="2" customFormat="1" ht="11.25">
      <c r="A923" s="34"/>
      <c r="B923" s="35"/>
      <c r="C923" s="36"/>
      <c r="D923" s="207" t="s">
        <v>140</v>
      </c>
      <c r="E923" s="36"/>
      <c r="F923" s="208" t="s">
        <v>1108</v>
      </c>
      <c r="G923" s="36"/>
      <c r="H923" s="36"/>
      <c r="I923" s="204"/>
      <c r="J923" s="36"/>
      <c r="K923" s="36"/>
      <c r="L923" s="39"/>
      <c r="M923" s="205"/>
      <c r="N923" s="206"/>
      <c r="O923" s="72"/>
      <c r="P923" s="72"/>
      <c r="Q923" s="72"/>
      <c r="R923" s="72"/>
      <c r="S923" s="72"/>
      <c r="T923" s="73"/>
      <c r="U923" s="34"/>
      <c r="V923" s="34"/>
      <c r="W923" s="34"/>
      <c r="X923" s="34"/>
      <c r="Y923" s="34"/>
      <c r="Z923" s="34"/>
      <c r="AA923" s="34"/>
      <c r="AB923" s="34"/>
      <c r="AC923" s="34"/>
      <c r="AD923" s="34"/>
      <c r="AE923" s="34"/>
      <c r="AT923" s="17" t="s">
        <v>140</v>
      </c>
      <c r="AU923" s="17" t="s">
        <v>91</v>
      </c>
    </row>
    <row r="924" spans="1:65" s="2" customFormat="1" ht="19.5">
      <c r="A924" s="34"/>
      <c r="B924" s="35"/>
      <c r="C924" s="36"/>
      <c r="D924" s="202" t="s">
        <v>206</v>
      </c>
      <c r="E924" s="36"/>
      <c r="F924" s="252" t="s">
        <v>1102</v>
      </c>
      <c r="G924" s="36"/>
      <c r="H924" s="36"/>
      <c r="I924" s="204"/>
      <c r="J924" s="36"/>
      <c r="K924" s="36"/>
      <c r="L924" s="39"/>
      <c r="M924" s="205"/>
      <c r="N924" s="206"/>
      <c r="O924" s="72"/>
      <c r="P924" s="72"/>
      <c r="Q924" s="72"/>
      <c r="R924" s="72"/>
      <c r="S924" s="72"/>
      <c r="T924" s="73"/>
      <c r="U924" s="34"/>
      <c r="V924" s="34"/>
      <c r="W924" s="34"/>
      <c r="X924" s="34"/>
      <c r="Y924" s="34"/>
      <c r="Z924" s="34"/>
      <c r="AA924" s="34"/>
      <c r="AB924" s="34"/>
      <c r="AC924" s="34"/>
      <c r="AD924" s="34"/>
      <c r="AE924" s="34"/>
      <c r="AT924" s="17" t="s">
        <v>206</v>
      </c>
      <c r="AU924" s="17" t="s">
        <v>91</v>
      </c>
    </row>
    <row r="925" spans="1:65" s="14" customFormat="1" ht="11.25">
      <c r="B925" s="219"/>
      <c r="C925" s="220"/>
      <c r="D925" s="202" t="s">
        <v>142</v>
      </c>
      <c r="E925" s="221" t="s">
        <v>1</v>
      </c>
      <c r="F925" s="222" t="s">
        <v>1109</v>
      </c>
      <c r="G925" s="220"/>
      <c r="H925" s="223">
        <v>725.4</v>
      </c>
      <c r="I925" s="224"/>
      <c r="J925" s="220"/>
      <c r="K925" s="220"/>
      <c r="L925" s="225"/>
      <c r="M925" s="226"/>
      <c r="N925" s="227"/>
      <c r="O925" s="227"/>
      <c r="P925" s="227"/>
      <c r="Q925" s="227"/>
      <c r="R925" s="227"/>
      <c r="S925" s="227"/>
      <c r="T925" s="228"/>
      <c r="AT925" s="229" t="s">
        <v>142</v>
      </c>
      <c r="AU925" s="229" t="s">
        <v>91</v>
      </c>
      <c r="AV925" s="14" t="s">
        <v>91</v>
      </c>
      <c r="AW925" s="14" t="s">
        <v>36</v>
      </c>
      <c r="AX925" s="14" t="s">
        <v>81</v>
      </c>
      <c r="AY925" s="229" t="s">
        <v>130</v>
      </c>
    </row>
    <row r="926" spans="1:65" s="15" customFormat="1" ht="11.25">
      <c r="B926" s="230"/>
      <c r="C926" s="231"/>
      <c r="D926" s="202" t="s">
        <v>142</v>
      </c>
      <c r="E926" s="232" t="s">
        <v>1</v>
      </c>
      <c r="F926" s="233" t="s">
        <v>145</v>
      </c>
      <c r="G926" s="231"/>
      <c r="H926" s="234">
        <v>725.4</v>
      </c>
      <c r="I926" s="235"/>
      <c r="J926" s="231"/>
      <c r="K926" s="231"/>
      <c r="L926" s="236"/>
      <c r="M926" s="237"/>
      <c r="N926" s="238"/>
      <c r="O926" s="238"/>
      <c r="P926" s="238"/>
      <c r="Q926" s="238"/>
      <c r="R926" s="238"/>
      <c r="S926" s="238"/>
      <c r="T926" s="239"/>
      <c r="AT926" s="240" t="s">
        <v>142</v>
      </c>
      <c r="AU926" s="240" t="s">
        <v>91</v>
      </c>
      <c r="AV926" s="15" t="s">
        <v>136</v>
      </c>
      <c r="AW926" s="15" t="s">
        <v>36</v>
      </c>
      <c r="AX926" s="15" t="s">
        <v>89</v>
      </c>
      <c r="AY926" s="240" t="s">
        <v>130</v>
      </c>
    </row>
    <row r="927" spans="1:65" s="2" customFormat="1" ht="24.2" customHeight="1">
      <c r="A927" s="34"/>
      <c r="B927" s="35"/>
      <c r="C927" s="188" t="s">
        <v>1110</v>
      </c>
      <c r="D927" s="188" t="s">
        <v>132</v>
      </c>
      <c r="E927" s="189" t="s">
        <v>1111</v>
      </c>
      <c r="F927" s="190" t="s">
        <v>1112</v>
      </c>
      <c r="G927" s="191" t="s">
        <v>223</v>
      </c>
      <c r="H927" s="192">
        <v>145.08000000000001</v>
      </c>
      <c r="I927" s="193"/>
      <c r="J927" s="194">
        <f>ROUND(I927*H927,2)</f>
        <v>0</v>
      </c>
      <c r="K927" s="195"/>
      <c r="L927" s="39"/>
      <c r="M927" s="196" t="s">
        <v>1</v>
      </c>
      <c r="N927" s="197" t="s">
        <v>46</v>
      </c>
      <c r="O927" s="72"/>
      <c r="P927" s="198">
        <f>O927*H927</f>
        <v>0</v>
      </c>
      <c r="Q927" s="198">
        <v>0</v>
      </c>
      <c r="R927" s="198">
        <f>Q927*H927</f>
        <v>0</v>
      </c>
      <c r="S927" s="198">
        <v>0</v>
      </c>
      <c r="T927" s="199">
        <f>S927*H927</f>
        <v>0</v>
      </c>
      <c r="U927" s="34"/>
      <c r="V927" s="34"/>
      <c r="W927" s="34"/>
      <c r="X927" s="34"/>
      <c r="Y927" s="34"/>
      <c r="Z927" s="34"/>
      <c r="AA927" s="34"/>
      <c r="AB927" s="34"/>
      <c r="AC927" s="34"/>
      <c r="AD927" s="34"/>
      <c r="AE927" s="34"/>
      <c r="AR927" s="200" t="s">
        <v>136</v>
      </c>
      <c r="AT927" s="200" t="s">
        <v>132</v>
      </c>
      <c r="AU927" s="200" t="s">
        <v>91</v>
      </c>
      <c r="AY927" s="17" t="s">
        <v>130</v>
      </c>
      <c r="BE927" s="201">
        <f>IF(N927="základní",J927,0)</f>
        <v>0</v>
      </c>
      <c r="BF927" s="201">
        <f>IF(N927="snížená",J927,0)</f>
        <v>0</v>
      </c>
      <c r="BG927" s="201">
        <f>IF(N927="zákl. přenesená",J927,0)</f>
        <v>0</v>
      </c>
      <c r="BH927" s="201">
        <f>IF(N927="sníž. přenesená",J927,0)</f>
        <v>0</v>
      </c>
      <c r="BI927" s="201">
        <f>IF(N927="nulová",J927,0)</f>
        <v>0</v>
      </c>
      <c r="BJ927" s="17" t="s">
        <v>89</v>
      </c>
      <c r="BK927" s="201">
        <f>ROUND(I927*H927,2)</f>
        <v>0</v>
      </c>
      <c r="BL927" s="17" t="s">
        <v>136</v>
      </c>
      <c r="BM927" s="200" t="s">
        <v>1113</v>
      </c>
    </row>
    <row r="928" spans="1:65" s="2" customFormat="1" ht="11.25">
      <c r="A928" s="34"/>
      <c r="B928" s="35"/>
      <c r="C928" s="36"/>
      <c r="D928" s="202" t="s">
        <v>138</v>
      </c>
      <c r="E928" s="36"/>
      <c r="F928" s="203" t="s">
        <v>1112</v>
      </c>
      <c r="G928" s="36"/>
      <c r="H928" s="36"/>
      <c r="I928" s="204"/>
      <c r="J928" s="36"/>
      <c r="K928" s="36"/>
      <c r="L928" s="39"/>
      <c r="M928" s="205"/>
      <c r="N928" s="206"/>
      <c r="O928" s="72"/>
      <c r="P928" s="72"/>
      <c r="Q928" s="72"/>
      <c r="R928" s="72"/>
      <c r="S928" s="72"/>
      <c r="T928" s="73"/>
      <c r="U928" s="34"/>
      <c r="V928" s="34"/>
      <c r="W928" s="34"/>
      <c r="X928" s="34"/>
      <c r="Y928" s="34"/>
      <c r="Z928" s="34"/>
      <c r="AA928" s="34"/>
      <c r="AB928" s="34"/>
      <c r="AC928" s="34"/>
      <c r="AD928" s="34"/>
      <c r="AE928" s="34"/>
      <c r="AT928" s="17" t="s">
        <v>138</v>
      </c>
      <c r="AU928" s="17" t="s">
        <v>91</v>
      </c>
    </row>
    <row r="929" spans="1:65" s="13" customFormat="1" ht="11.25">
      <c r="B929" s="209"/>
      <c r="C929" s="210"/>
      <c r="D929" s="202" t="s">
        <v>142</v>
      </c>
      <c r="E929" s="211" t="s">
        <v>1</v>
      </c>
      <c r="F929" s="212" t="s">
        <v>1114</v>
      </c>
      <c r="G929" s="210"/>
      <c r="H929" s="211" t="s">
        <v>1</v>
      </c>
      <c r="I929" s="213"/>
      <c r="J929" s="210"/>
      <c r="K929" s="210"/>
      <c r="L929" s="214"/>
      <c r="M929" s="215"/>
      <c r="N929" s="216"/>
      <c r="O929" s="216"/>
      <c r="P929" s="216"/>
      <c r="Q929" s="216"/>
      <c r="R929" s="216"/>
      <c r="S929" s="216"/>
      <c r="T929" s="217"/>
      <c r="AT929" s="218" t="s">
        <v>142</v>
      </c>
      <c r="AU929" s="218" t="s">
        <v>91</v>
      </c>
      <c r="AV929" s="13" t="s">
        <v>89</v>
      </c>
      <c r="AW929" s="13" t="s">
        <v>36</v>
      </c>
      <c r="AX929" s="13" t="s">
        <v>81</v>
      </c>
      <c r="AY929" s="218" t="s">
        <v>130</v>
      </c>
    </row>
    <row r="930" spans="1:65" s="14" customFormat="1" ht="11.25">
      <c r="B930" s="219"/>
      <c r="C930" s="220"/>
      <c r="D930" s="202" t="s">
        <v>142</v>
      </c>
      <c r="E930" s="221" t="s">
        <v>1</v>
      </c>
      <c r="F930" s="222" t="s">
        <v>1115</v>
      </c>
      <c r="G930" s="220"/>
      <c r="H930" s="223">
        <v>145.08000000000001</v>
      </c>
      <c r="I930" s="224"/>
      <c r="J930" s="220"/>
      <c r="K930" s="220"/>
      <c r="L930" s="225"/>
      <c r="M930" s="226"/>
      <c r="N930" s="227"/>
      <c r="O930" s="227"/>
      <c r="P930" s="227"/>
      <c r="Q930" s="227"/>
      <c r="R930" s="227"/>
      <c r="S930" s="227"/>
      <c r="T930" s="228"/>
      <c r="AT930" s="229" t="s">
        <v>142</v>
      </c>
      <c r="AU930" s="229" t="s">
        <v>91</v>
      </c>
      <c r="AV930" s="14" t="s">
        <v>91</v>
      </c>
      <c r="AW930" s="14" t="s">
        <v>36</v>
      </c>
      <c r="AX930" s="14" t="s">
        <v>81</v>
      </c>
      <c r="AY930" s="229" t="s">
        <v>130</v>
      </c>
    </row>
    <row r="931" spans="1:65" s="15" customFormat="1" ht="11.25">
      <c r="B931" s="230"/>
      <c r="C931" s="231"/>
      <c r="D931" s="202" t="s">
        <v>142</v>
      </c>
      <c r="E931" s="232" t="s">
        <v>1</v>
      </c>
      <c r="F931" s="233" t="s">
        <v>145</v>
      </c>
      <c r="G931" s="231"/>
      <c r="H931" s="234">
        <v>145.08000000000001</v>
      </c>
      <c r="I931" s="235"/>
      <c r="J931" s="231"/>
      <c r="K931" s="231"/>
      <c r="L931" s="236"/>
      <c r="M931" s="237"/>
      <c r="N931" s="238"/>
      <c r="O931" s="238"/>
      <c r="P931" s="238"/>
      <c r="Q931" s="238"/>
      <c r="R931" s="238"/>
      <c r="S931" s="238"/>
      <c r="T931" s="239"/>
      <c r="AT931" s="240" t="s">
        <v>142</v>
      </c>
      <c r="AU931" s="240" t="s">
        <v>91</v>
      </c>
      <c r="AV931" s="15" t="s">
        <v>136</v>
      </c>
      <c r="AW931" s="15" t="s">
        <v>36</v>
      </c>
      <c r="AX931" s="15" t="s">
        <v>89</v>
      </c>
      <c r="AY931" s="240" t="s">
        <v>130</v>
      </c>
    </row>
    <row r="932" spans="1:65" s="12" customFormat="1" ht="22.9" customHeight="1">
      <c r="B932" s="172"/>
      <c r="C932" s="173"/>
      <c r="D932" s="174" t="s">
        <v>80</v>
      </c>
      <c r="E932" s="186" t="s">
        <v>394</v>
      </c>
      <c r="F932" s="186" t="s">
        <v>395</v>
      </c>
      <c r="G932" s="173"/>
      <c r="H932" s="173"/>
      <c r="I932" s="176"/>
      <c r="J932" s="187">
        <f>BK932</f>
        <v>0</v>
      </c>
      <c r="K932" s="173"/>
      <c r="L932" s="178"/>
      <c r="M932" s="179"/>
      <c r="N932" s="180"/>
      <c r="O932" s="180"/>
      <c r="P932" s="181">
        <f>SUM(P933:P942)</f>
        <v>0</v>
      </c>
      <c r="Q932" s="180"/>
      <c r="R932" s="181">
        <f>SUM(R933:R942)</f>
        <v>0</v>
      </c>
      <c r="S932" s="180"/>
      <c r="T932" s="182">
        <f>SUM(T933:T942)</f>
        <v>0</v>
      </c>
      <c r="AR932" s="183" t="s">
        <v>89</v>
      </c>
      <c r="AT932" s="184" t="s">
        <v>80</v>
      </c>
      <c r="AU932" s="184" t="s">
        <v>89</v>
      </c>
      <c r="AY932" s="183" t="s">
        <v>130</v>
      </c>
      <c r="BK932" s="185">
        <f>SUM(BK933:BK942)</f>
        <v>0</v>
      </c>
    </row>
    <row r="933" spans="1:65" s="2" customFormat="1" ht="16.5" customHeight="1">
      <c r="A933" s="34"/>
      <c r="B933" s="35"/>
      <c r="C933" s="188" t="s">
        <v>667</v>
      </c>
      <c r="D933" s="188" t="s">
        <v>132</v>
      </c>
      <c r="E933" s="189" t="s">
        <v>396</v>
      </c>
      <c r="F933" s="190" t="s">
        <v>397</v>
      </c>
      <c r="G933" s="191" t="s">
        <v>223</v>
      </c>
      <c r="H933" s="192">
        <v>2.3439999999999999</v>
      </c>
      <c r="I933" s="193"/>
      <c r="J933" s="194">
        <f>ROUND(I933*H933,2)</f>
        <v>0</v>
      </c>
      <c r="K933" s="195"/>
      <c r="L933" s="39"/>
      <c r="M933" s="196" t="s">
        <v>1</v>
      </c>
      <c r="N933" s="197" t="s">
        <v>46</v>
      </c>
      <c r="O933" s="72"/>
      <c r="P933" s="198">
        <f>O933*H933</f>
        <v>0</v>
      </c>
      <c r="Q933" s="198">
        <v>0</v>
      </c>
      <c r="R933" s="198">
        <f>Q933*H933</f>
        <v>0</v>
      </c>
      <c r="S933" s="198">
        <v>0</v>
      </c>
      <c r="T933" s="199">
        <f>S933*H933</f>
        <v>0</v>
      </c>
      <c r="U933" s="34"/>
      <c r="V933" s="34"/>
      <c r="W933" s="34"/>
      <c r="X933" s="34"/>
      <c r="Y933" s="34"/>
      <c r="Z933" s="34"/>
      <c r="AA933" s="34"/>
      <c r="AB933" s="34"/>
      <c r="AC933" s="34"/>
      <c r="AD933" s="34"/>
      <c r="AE933" s="34"/>
      <c r="AR933" s="200" t="s">
        <v>136</v>
      </c>
      <c r="AT933" s="200" t="s">
        <v>132</v>
      </c>
      <c r="AU933" s="200" t="s">
        <v>91</v>
      </c>
      <c r="AY933" s="17" t="s">
        <v>130</v>
      </c>
      <c r="BE933" s="201">
        <f>IF(N933="základní",J933,0)</f>
        <v>0</v>
      </c>
      <c r="BF933" s="201">
        <f>IF(N933="snížená",J933,0)</f>
        <v>0</v>
      </c>
      <c r="BG933" s="201">
        <f>IF(N933="zákl. přenesená",J933,0)</f>
        <v>0</v>
      </c>
      <c r="BH933" s="201">
        <f>IF(N933="sníž. přenesená",J933,0)</f>
        <v>0</v>
      </c>
      <c r="BI933" s="201">
        <f>IF(N933="nulová",J933,0)</f>
        <v>0</v>
      </c>
      <c r="BJ933" s="17" t="s">
        <v>89</v>
      </c>
      <c r="BK933" s="201">
        <f>ROUND(I933*H933,2)</f>
        <v>0</v>
      </c>
      <c r="BL933" s="17" t="s">
        <v>136</v>
      </c>
      <c r="BM933" s="200" t="s">
        <v>1116</v>
      </c>
    </row>
    <row r="934" spans="1:65" s="2" customFormat="1" ht="11.25">
      <c r="A934" s="34"/>
      <c r="B934" s="35"/>
      <c r="C934" s="36"/>
      <c r="D934" s="202" t="s">
        <v>138</v>
      </c>
      <c r="E934" s="36"/>
      <c r="F934" s="203" t="s">
        <v>399</v>
      </c>
      <c r="G934" s="36"/>
      <c r="H934" s="36"/>
      <c r="I934" s="204"/>
      <c r="J934" s="36"/>
      <c r="K934" s="36"/>
      <c r="L934" s="39"/>
      <c r="M934" s="205"/>
      <c r="N934" s="206"/>
      <c r="O934" s="72"/>
      <c r="P934" s="72"/>
      <c r="Q934" s="72"/>
      <c r="R934" s="72"/>
      <c r="S934" s="72"/>
      <c r="T934" s="73"/>
      <c r="U934" s="34"/>
      <c r="V934" s="34"/>
      <c r="W934" s="34"/>
      <c r="X934" s="34"/>
      <c r="Y934" s="34"/>
      <c r="Z934" s="34"/>
      <c r="AA934" s="34"/>
      <c r="AB934" s="34"/>
      <c r="AC934" s="34"/>
      <c r="AD934" s="34"/>
      <c r="AE934" s="34"/>
      <c r="AT934" s="17" t="s">
        <v>138</v>
      </c>
      <c r="AU934" s="17" t="s">
        <v>91</v>
      </c>
    </row>
    <row r="935" spans="1:65" s="2" customFormat="1" ht="11.25">
      <c r="A935" s="34"/>
      <c r="B935" s="35"/>
      <c r="C935" s="36"/>
      <c r="D935" s="207" t="s">
        <v>140</v>
      </c>
      <c r="E935" s="36"/>
      <c r="F935" s="208" t="s">
        <v>400</v>
      </c>
      <c r="G935" s="36"/>
      <c r="H935" s="36"/>
      <c r="I935" s="204"/>
      <c r="J935" s="36"/>
      <c r="K935" s="36"/>
      <c r="L935" s="39"/>
      <c r="M935" s="205"/>
      <c r="N935" s="206"/>
      <c r="O935" s="72"/>
      <c r="P935" s="72"/>
      <c r="Q935" s="72"/>
      <c r="R935" s="72"/>
      <c r="S935" s="72"/>
      <c r="T935" s="73"/>
      <c r="U935" s="34"/>
      <c r="V935" s="34"/>
      <c r="W935" s="34"/>
      <c r="X935" s="34"/>
      <c r="Y935" s="34"/>
      <c r="Z935" s="34"/>
      <c r="AA935" s="34"/>
      <c r="AB935" s="34"/>
      <c r="AC935" s="34"/>
      <c r="AD935" s="34"/>
      <c r="AE935" s="34"/>
      <c r="AT935" s="17" t="s">
        <v>140</v>
      </c>
      <c r="AU935" s="17" t="s">
        <v>91</v>
      </c>
    </row>
    <row r="936" spans="1:65" s="14" customFormat="1" ht="11.25">
      <c r="B936" s="219"/>
      <c r="C936" s="220"/>
      <c r="D936" s="202" t="s">
        <v>142</v>
      </c>
      <c r="E936" s="221" t="s">
        <v>1</v>
      </c>
      <c r="F936" s="222" t="s">
        <v>1117</v>
      </c>
      <c r="G936" s="220"/>
      <c r="H936" s="223">
        <v>2.3439999999999999</v>
      </c>
      <c r="I936" s="224"/>
      <c r="J936" s="220"/>
      <c r="K936" s="220"/>
      <c r="L936" s="225"/>
      <c r="M936" s="226"/>
      <c r="N936" s="227"/>
      <c r="O936" s="227"/>
      <c r="P936" s="227"/>
      <c r="Q936" s="227"/>
      <c r="R936" s="227"/>
      <c r="S936" s="227"/>
      <c r="T936" s="228"/>
      <c r="AT936" s="229" t="s">
        <v>142</v>
      </c>
      <c r="AU936" s="229" t="s">
        <v>91</v>
      </c>
      <c r="AV936" s="14" t="s">
        <v>91</v>
      </c>
      <c r="AW936" s="14" t="s">
        <v>36</v>
      </c>
      <c r="AX936" s="14" t="s">
        <v>81</v>
      </c>
      <c r="AY936" s="229" t="s">
        <v>130</v>
      </c>
    </row>
    <row r="937" spans="1:65" s="15" customFormat="1" ht="11.25">
      <c r="B937" s="230"/>
      <c r="C937" s="231"/>
      <c r="D937" s="202" t="s">
        <v>142</v>
      </c>
      <c r="E937" s="232" t="s">
        <v>1</v>
      </c>
      <c r="F937" s="233" t="s">
        <v>145</v>
      </c>
      <c r="G937" s="231"/>
      <c r="H937" s="234">
        <v>2.3439999999999999</v>
      </c>
      <c r="I937" s="235"/>
      <c r="J937" s="231"/>
      <c r="K937" s="231"/>
      <c r="L937" s="236"/>
      <c r="M937" s="237"/>
      <c r="N937" s="238"/>
      <c r="O937" s="238"/>
      <c r="P937" s="238"/>
      <c r="Q937" s="238"/>
      <c r="R937" s="238"/>
      <c r="S937" s="238"/>
      <c r="T937" s="239"/>
      <c r="AT937" s="240" t="s">
        <v>142</v>
      </c>
      <c r="AU937" s="240" t="s">
        <v>91</v>
      </c>
      <c r="AV937" s="15" t="s">
        <v>136</v>
      </c>
      <c r="AW937" s="15" t="s">
        <v>36</v>
      </c>
      <c r="AX937" s="15" t="s">
        <v>89</v>
      </c>
      <c r="AY937" s="240" t="s">
        <v>130</v>
      </c>
    </row>
    <row r="938" spans="1:65" s="2" customFormat="1" ht="16.5" customHeight="1">
      <c r="A938" s="34"/>
      <c r="B938" s="35"/>
      <c r="C938" s="188" t="s">
        <v>1118</v>
      </c>
      <c r="D938" s="188" t="s">
        <v>132</v>
      </c>
      <c r="E938" s="189" t="s">
        <v>403</v>
      </c>
      <c r="F938" s="190" t="s">
        <v>404</v>
      </c>
      <c r="G938" s="191" t="s">
        <v>223</v>
      </c>
      <c r="H938" s="192">
        <v>525.35199999999998</v>
      </c>
      <c r="I938" s="193"/>
      <c r="J938" s="194">
        <f>ROUND(I938*H938,2)</f>
        <v>0</v>
      </c>
      <c r="K938" s="195"/>
      <c r="L938" s="39"/>
      <c r="M938" s="196" t="s">
        <v>1</v>
      </c>
      <c r="N938" s="197" t="s">
        <v>46</v>
      </c>
      <c r="O938" s="72"/>
      <c r="P938" s="198">
        <f>O938*H938</f>
        <v>0</v>
      </c>
      <c r="Q938" s="198">
        <v>0</v>
      </c>
      <c r="R938" s="198">
        <f>Q938*H938</f>
        <v>0</v>
      </c>
      <c r="S938" s="198">
        <v>0</v>
      </c>
      <c r="T938" s="199">
        <f>S938*H938</f>
        <v>0</v>
      </c>
      <c r="U938" s="34"/>
      <c r="V938" s="34"/>
      <c r="W938" s="34"/>
      <c r="X938" s="34"/>
      <c r="Y938" s="34"/>
      <c r="Z938" s="34"/>
      <c r="AA938" s="34"/>
      <c r="AB938" s="34"/>
      <c r="AC938" s="34"/>
      <c r="AD938" s="34"/>
      <c r="AE938" s="34"/>
      <c r="AR938" s="200" t="s">
        <v>136</v>
      </c>
      <c r="AT938" s="200" t="s">
        <v>132</v>
      </c>
      <c r="AU938" s="200" t="s">
        <v>91</v>
      </c>
      <c r="AY938" s="17" t="s">
        <v>130</v>
      </c>
      <c r="BE938" s="201">
        <f>IF(N938="základní",J938,0)</f>
        <v>0</v>
      </c>
      <c r="BF938" s="201">
        <f>IF(N938="snížená",J938,0)</f>
        <v>0</v>
      </c>
      <c r="BG938" s="201">
        <f>IF(N938="zákl. přenesená",J938,0)</f>
        <v>0</v>
      </c>
      <c r="BH938" s="201">
        <f>IF(N938="sníž. přenesená",J938,0)</f>
        <v>0</v>
      </c>
      <c r="BI938" s="201">
        <f>IF(N938="nulová",J938,0)</f>
        <v>0</v>
      </c>
      <c r="BJ938" s="17" t="s">
        <v>89</v>
      </c>
      <c r="BK938" s="201">
        <f>ROUND(I938*H938,2)</f>
        <v>0</v>
      </c>
      <c r="BL938" s="17" t="s">
        <v>136</v>
      </c>
      <c r="BM938" s="200" t="s">
        <v>1119</v>
      </c>
    </row>
    <row r="939" spans="1:65" s="2" customFormat="1" ht="11.25">
      <c r="A939" s="34"/>
      <c r="B939" s="35"/>
      <c r="C939" s="36"/>
      <c r="D939" s="202" t="s">
        <v>138</v>
      </c>
      <c r="E939" s="36"/>
      <c r="F939" s="203" t="s">
        <v>1120</v>
      </c>
      <c r="G939" s="36"/>
      <c r="H939" s="36"/>
      <c r="I939" s="204"/>
      <c r="J939" s="36"/>
      <c r="K939" s="36"/>
      <c r="L939" s="39"/>
      <c r="M939" s="205"/>
      <c r="N939" s="206"/>
      <c r="O939" s="72"/>
      <c r="P939" s="72"/>
      <c r="Q939" s="72"/>
      <c r="R939" s="72"/>
      <c r="S939" s="72"/>
      <c r="T939" s="73"/>
      <c r="U939" s="34"/>
      <c r="V939" s="34"/>
      <c r="W939" s="34"/>
      <c r="X939" s="34"/>
      <c r="Y939" s="34"/>
      <c r="Z939" s="34"/>
      <c r="AA939" s="34"/>
      <c r="AB939" s="34"/>
      <c r="AC939" s="34"/>
      <c r="AD939" s="34"/>
      <c r="AE939" s="34"/>
      <c r="AT939" s="17" t="s">
        <v>138</v>
      </c>
      <c r="AU939" s="17" t="s">
        <v>91</v>
      </c>
    </row>
    <row r="940" spans="1:65" s="2" customFormat="1" ht="11.25">
      <c r="A940" s="34"/>
      <c r="B940" s="35"/>
      <c r="C940" s="36"/>
      <c r="D940" s="207" t="s">
        <v>140</v>
      </c>
      <c r="E940" s="36"/>
      <c r="F940" s="208" t="s">
        <v>407</v>
      </c>
      <c r="G940" s="36"/>
      <c r="H940" s="36"/>
      <c r="I940" s="204"/>
      <c r="J940" s="36"/>
      <c r="K940" s="36"/>
      <c r="L940" s="39"/>
      <c r="M940" s="205"/>
      <c r="N940" s="206"/>
      <c r="O940" s="72"/>
      <c r="P940" s="72"/>
      <c r="Q940" s="72"/>
      <c r="R940" s="72"/>
      <c r="S940" s="72"/>
      <c r="T940" s="73"/>
      <c r="U940" s="34"/>
      <c r="V940" s="34"/>
      <c r="W940" s="34"/>
      <c r="X940" s="34"/>
      <c r="Y940" s="34"/>
      <c r="Z940" s="34"/>
      <c r="AA940" s="34"/>
      <c r="AB940" s="34"/>
      <c r="AC940" s="34"/>
      <c r="AD940" s="34"/>
      <c r="AE940" s="34"/>
      <c r="AT940" s="17" t="s">
        <v>140</v>
      </c>
      <c r="AU940" s="17" t="s">
        <v>91</v>
      </c>
    </row>
    <row r="941" spans="1:65" s="14" customFormat="1" ht="11.25">
      <c r="B941" s="219"/>
      <c r="C941" s="220"/>
      <c r="D941" s="202" t="s">
        <v>142</v>
      </c>
      <c r="E941" s="221" t="s">
        <v>1</v>
      </c>
      <c r="F941" s="222" t="s">
        <v>1121</v>
      </c>
      <c r="G941" s="220"/>
      <c r="H941" s="223">
        <v>525.35199999999998</v>
      </c>
      <c r="I941" s="224"/>
      <c r="J941" s="220"/>
      <c r="K941" s="220"/>
      <c r="L941" s="225"/>
      <c r="M941" s="226"/>
      <c r="N941" s="227"/>
      <c r="O941" s="227"/>
      <c r="P941" s="227"/>
      <c r="Q941" s="227"/>
      <c r="R941" s="227"/>
      <c r="S941" s="227"/>
      <c r="T941" s="228"/>
      <c r="AT941" s="229" t="s">
        <v>142</v>
      </c>
      <c r="AU941" s="229" t="s">
        <v>91</v>
      </c>
      <c r="AV941" s="14" t="s">
        <v>91</v>
      </c>
      <c r="AW941" s="14" t="s">
        <v>36</v>
      </c>
      <c r="AX941" s="14" t="s">
        <v>81</v>
      </c>
      <c r="AY941" s="229" t="s">
        <v>130</v>
      </c>
    </row>
    <row r="942" spans="1:65" s="15" customFormat="1" ht="11.25">
      <c r="B942" s="230"/>
      <c r="C942" s="231"/>
      <c r="D942" s="202" t="s">
        <v>142</v>
      </c>
      <c r="E942" s="232" t="s">
        <v>1</v>
      </c>
      <c r="F942" s="233" t="s">
        <v>145</v>
      </c>
      <c r="G942" s="231"/>
      <c r="H942" s="234">
        <v>525.35199999999998</v>
      </c>
      <c r="I942" s="235"/>
      <c r="J942" s="231"/>
      <c r="K942" s="231"/>
      <c r="L942" s="236"/>
      <c r="M942" s="253"/>
      <c r="N942" s="254"/>
      <c r="O942" s="254"/>
      <c r="P942" s="254"/>
      <c r="Q942" s="254"/>
      <c r="R942" s="254"/>
      <c r="S942" s="254"/>
      <c r="T942" s="255"/>
      <c r="AT942" s="240" t="s">
        <v>142</v>
      </c>
      <c r="AU942" s="240" t="s">
        <v>91</v>
      </c>
      <c r="AV942" s="15" t="s">
        <v>136</v>
      </c>
      <c r="AW942" s="15" t="s">
        <v>36</v>
      </c>
      <c r="AX942" s="15" t="s">
        <v>89</v>
      </c>
      <c r="AY942" s="240" t="s">
        <v>130</v>
      </c>
    </row>
    <row r="943" spans="1:65" s="2" customFormat="1" ht="6.95" customHeight="1">
      <c r="A943" s="34"/>
      <c r="B943" s="55"/>
      <c r="C943" s="56"/>
      <c r="D943" s="56"/>
      <c r="E943" s="56"/>
      <c r="F943" s="56"/>
      <c r="G943" s="56"/>
      <c r="H943" s="56"/>
      <c r="I943" s="56"/>
      <c r="J943" s="56"/>
      <c r="K943" s="56"/>
      <c r="L943" s="39"/>
      <c r="M943" s="34"/>
      <c r="O943" s="34"/>
      <c r="P943" s="34"/>
      <c r="Q943" s="34"/>
      <c r="R943" s="34"/>
      <c r="S943" s="34"/>
      <c r="T943" s="34"/>
      <c r="U943" s="34"/>
      <c r="V943" s="34"/>
      <c r="W943" s="34"/>
      <c r="X943" s="34"/>
      <c r="Y943" s="34"/>
      <c r="Z943" s="34"/>
      <c r="AA943" s="34"/>
      <c r="AB943" s="34"/>
      <c r="AC943" s="34"/>
      <c r="AD943" s="34"/>
      <c r="AE943" s="34"/>
    </row>
  </sheetData>
  <sheetProtection algorithmName="SHA-512" hashValue="8NJOIHCwbAU22wCIKihniCSb2G1l2eIrKMrKeAQEkUYXdAPZAKUMOayuQiB4rPaRFCBvRsZaXKigyJAW8kHSAw==" saltValue="VJLsV9PdkH3yNZxrc/WGz7Qk4kz8/LjPAz8Hoju1gCxM1hSqwRw7AfJlTIrs3g0FLqwzfgLwKoSwA2S8OFVkFg==" spinCount="100000" sheet="1" objects="1" scenarios="1" formatColumns="0" formatRows="0" autoFilter="0"/>
  <autoFilter ref="C125:K942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hyperlinks>
    <hyperlink ref="F131" r:id="rId1"/>
    <hyperlink ref="F142" r:id="rId2"/>
    <hyperlink ref="F148" r:id="rId3"/>
    <hyperlink ref="F154" r:id="rId4"/>
    <hyperlink ref="F160" r:id="rId5"/>
    <hyperlink ref="F166" r:id="rId6"/>
    <hyperlink ref="F172" r:id="rId7"/>
    <hyperlink ref="F178" r:id="rId8"/>
    <hyperlink ref="F183" r:id="rId9"/>
    <hyperlink ref="F198" r:id="rId10"/>
    <hyperlink ref="F209" r:id="rId11"/>
    <hyperlink ref="F228" r:id="rId12"/>
    <hyperlink ref="F234" r:id="rId13"/>
    <hyperlink ref="F240" r:id="rId14"/>
    <hyperlink ref="F245" r:id="rId15"/>
    <hyperlink ref="F250" r:id="rId16"/>
    <hyperlink ref="F296" r:id="rId17"/>
    <hyperlink ref="F302" r:id="rId18"/>
    <hyperlink ref="F310" r:id="rId19"/>
    <hyperlink ref="F316" r:id="rId20"/>
    <hyperlink ref="F322" r:id="rId21"/>
    <hyperlink ref="F328" r:id="rId22"/>
    <hyperlink ref="F332" r:id="rId23"/>
    <hyperlink ref="F340" r:id="rId24"/>
    <hyperlink ref="F359" r:id="rId25"/>
    <hyperlink ref="F365" r:id="rId26"/>
    <hyperlink ref="F375" r:id="rId27"/>
    <hyperlink ref="F392" r:id="rId28"/>
    <hyperlink ref="F399" r:id="rId29"/>
    <hyperlink ref="F409" r:id="rId30"/>
    <hyperlink ref="F414" r:id="rId31"/>
    <hyperlink ref="F439" r:id="rId32"/>
    <hyperlink ref="F449" r:id="rId33"/>
    <hyperlink ref="F462" r:id="rId34"/>
    <hyperlink ref="F468" r:id="rId35"/>
    <hyperlink ref="F473" r:id="rId36"/>
    <hyperlink ref="F478" r:id="rId37"/>
    <hyperlink ref="F484" r:id="rId38"/>
    <hyperlink ref="F493" r:id="rId39"/>
    <hyperlink ref="F513" r:id="rId40"/>
    <hyperlink ref="F523" r:id="rId41"/>
    <hyperlink ref="F531" r:id="rId42"/>
    <hyperlink ref="F539" r:id="rId43"/>
    <hyperlink ref="F555" r:id="rId44"/>
    <hyperlink ref="F568" r:id="rId45"/>
    <hyperlink ref="F588" r:id="rId46"/>
    <hyperlink ref="F607" r:id="rId47"/>
    <hyperlink ref="F623" r:id="rId48"/>
    <hyperlink ref="F628" r:id="rId49"/>
    <hyperlink ref="F640" r:id="rId50"/>
    <hyperlink ref="F646" r:id="rId51"/>
    <hyperlink ref="F656" r:id="rId52"/>
    <hyperlink ref="F684" r:id="rId53"/>
    <hyperlink ref="F697" r:id="rId54"/>
    <hyperlink ref="F704" r:id="rId55"/>
    <hyperlink ref="F725" r:id="rId56"/>
    <hyperlink ref="F734" r:id="rId57"/>
    <hyperlink ref="F742" r:id="rId58"/>
    <hyperlink ref="F763" r:id="rId59"/>
    <hyperlink ref="F774" r:id="rId60"/>
    <hyperlink ref="F778" r:id="rId61"/>
    <hyperlink ref="F784" r:id="rId62"/>
    <hyperlink ref="F795" r:id="rId63"/>
    <hyperlink ref="F799" r:id="rId64"/>
    <hyperlink ref="F825" r:id="rId65"/>
    <hyperlink ref="F831" r:id="rId66"/>
    <hyperlink ref="F837" r:id="rId67"/>
    <hyperlink ref="F843" r:id="rId68"/>
    <hyperlink ref="F849" r:id="rId69"/>
    <hyperlink ref="F855" r:id="rId70"/>
    <hyperlink ref="F872" r:id="rId71"/>
    <hyperlink ref="F876" r:id="rId72"/>
    <hyperlink ref="F882" r:id="rId73"/>
    <hyperlink ref="F890" r:id="rId74"/>
    <hyperlink ref="F898" r:id="rId75"/>
    <hyperlink ref="F912" r:id="rId76"/>
    <hyperlink ref="F917" r:id="rId77"/>
    <hyperlink ref="F923" r:id="rId78"/>
    <hyperlink ref="F935" r:id="rId79"/>
    <hyperlink ref="F940" r:id="rId8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97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91</v>
      </c>
    </row>
    <row r="4" spans="1:46" s="1" customFormat="1" ht="24.95" customHeight="1">
      <c r="B4" s="20"/>
      <c r="D4" s="111" t="s">
        <v>101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04" t="str">
        <f>'Rekapitulace stavby'!K6</f>
        <v>Podolský potok, Heřmanův městec, rekonstrukce zdí, ř.km 12,713-12,800</v>
      </c>
      <c r="F7" s="305"/>
      <c r="G7" s="305"/>
      <c r="H7" s="305"/>
      <c r="L7" s="20"/>
    </row>
    <row r="8" spans="1:46" s="2" customFormat="1" ht="12" customHeight="1">
      <c r="A8" s="34"/>
      <c r="B8" s="39"/>
      <c r="C8" s="34"/>
      <c r="D8" s="113" t="s">
        <v>102</v>
      </c>
      <c r="E8" s="34"/>
      <c r="F8" s="34"/>
      <c r="G8" s="34"/>
      <c r="H8" s="34"/>
      <c r="I8" s="34"/>
      <c r="J8" s="34"/>
      <c r="K8" s="34"/>
      <c r="L8" s="5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6" t="s">
        <v>1122</v>
      </c>
      <c r="F9" s="307"/>
      <c r="G9" s="307"/>
      <c r="H9" s="307"/>
      <c r="I9" s="34"/>
      <c r="J9" s="34"/>
      <c r="K9" s="34"/>
      <c r="L9" s="5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22. 7. 2022</v>
      </c>
      <c r="K12" s="34"/>
      <c r="L12" s="5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26</v>
      </c>
      <c r="K14" s="34"/>
      <c r="L14" s="5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">
        <v>27</v>
      </c>
      <c r="F15" s="34"/>
      <c r="G15" s="34"/>
      <c r="H15" s="34"/>
      <c r="I15" s="113" t="s">
        <v>28</v>
      </c>
      <c r="J15" s="114" t="s">
        <v>29</v>
      </c>
      <c r="K15" s="34"/>
      <c r="L15" s="5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30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3" t="s">
        <v>28</v>
      </c>
      <c r="J18" s="30" t="str">
        <f>'Rekapitulace stavby'!AN14</f>
        <v>Vyplň údaj</v>
      </c>
      <c r="K18" s="34"/>
      <c r="L18" s="5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32</v>
      </c>
      <c r="E20" s="34"/>
      <c r="F20" s="34"/>
      <c r="G20" s="34"/>
      <c r="H20" s="34"/>
      <c r="I20" s="113" t="s">
        <v>25</v>
      </c>
      <c r="J20" s="114" t="s">
        <v>33</v>
      </c>
      <c r="K20" s="34"/>
      <c r="L20" s="5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34</v>
      </c>
      <c r="F21" s="34"/>
      <c r="G21" s="34"/>
      <c r="H21" s="34"/>
      <c r="I21" s="113" t="s">
        <v>28</v>
      </c>
      <c r="J21" s="114" t="s">
        <v>35</v>
      </c>
      <c r="K21" s="34"/>
      <c r="L21" s="5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37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5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28</v>
      </c>
      <c r="J24" s="114" t="str">
        <f>IF('Rekapitulace stavby'!AN20="","",'Rekapitulace stavby'!AN20)</f>
        <v/>
      </c>
      <c r="K24" s="34"/>
      <c r="L24" s="5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39</v>
      </c>
      <c r="E26" s="34"/>
      <c r="F26" s="34"/>
      <c r="G26" s="34"/>
      <c r="H26" s="34"/>
      <c r="I26" s="34"/>
      <c r="J26" s="34"/>
      <c r="K26" s="34"/>
      <c r="L26" s="5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41</v>
      </c>
      <c r="E30" s="34"/>
      <c r="F30" s="34"/>
      <c r="G30" s="34"/>
      <c r="H30" s="34"/>
      <c r="I30" s="34"/>
      <c r="J30" s="121">
        <f>ROUND(J124, 2)</f>
        <v>0</v>
      </c>
      <c r="K30" s="34"/>
      <c r="L30" s="5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43</v>
      </c>
      <c r="G32" s="34"/>
      <c r="H32" s="34"/>
      <c r="I32" s="122" t="s">
        <v>42</v>
      </c>
      <c r="J32" s="122" t="s">
        <v>44</v>
      </c>
      <c r="K32" s="34"/>
      <c r="L32" s="5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45</v>
      </c>
      <c r="E33" s="113" t="s">
        <v>46</v>
      </c>
      <c r="F33" s="124">
        <f>ROUND((SUM(BE124:BE424)),  2)</f>
        <v>0</v>
      </c>
      <c r="G33" s="34"/>
      <c r="H33" s="34"/>
      <c r="I33" s="125">
        <v>0.21</v>
      </c>
      <c r="J33" s="124">
        <f>ROUND(((SUM(BE124:BE424))*I33),  2)</f>
        <v>0</v>
      </c>
      <c r="K33" s="34"/>
      <c r="L33" s="5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47</v>
      </c>
      <c r="F34" s="124">
        <f>ROUND((SUM(BF124:BF424)),  2)</f>
        <v>0</v>
      </c>
      <c r="G34" s="34"/>
      <c r="H34" s="34"/>
      <c r="I34" s="125">
        <v>0.15</v>
      </c>
      <c r="J34" s="124">
        <f>ROUND(((SUM(BF124:BF424))*I34),  2)</f>
        <v>0</v>
      </c>
      <c r="K34" s="34"/>
      <c r="L34" s="5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48</v>
      </c>
      <c r="F35" s="124">
        <f>ROUND((SUM(BG124:BG424)),  2)</f>
        <v>0</v>
      </c>
      <c r="G35" s="34"/>
      <c r="H35" s="34"/>
      <c r="I35" s="125">
        <v>0.21</v>
      </c>
      <c r="J35" s="124">
        <f>0</f>
        <v>0</v>
      </c>
      <c r="K35" s="34"/>
      <c r="L35" s="5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49</v>
      </c>
      <c r="F36" s="124">
        <f>ROUND((SUM(BH124:BH424)),  2)</f>
        <v>0</v>
      </c>
      <c r="G36" s="34"/>
      <c r="H36" s="34"/>
      <c r="I36" s="125">
        <v>0.15</v>
      </c>
      <c r="J36" s="124">
        <f>0</f>
        <v>0</v>
      </c>
      <c r="K36" s="34"/>
      <c r="L36" s="5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50</v>
      </c>
      <c r="F37" s="124">
        <f>ROUND((SUM(BI124:BI424)),  2)</f>
        <v>0</v>
      </c>
      <c r="G37" s="34"/>
      <c r="H37" s="34"/>
      <c r="I37" s="125">
        <v>0</v>
      </c>
      <c r="J37" s="124">
        <f>0</f>
        <v>0</v>
      </c>
      <c r="K37" s="34"/>
      <c r="L37" s="5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51</v>
      </c>
      <c r="E39" s="128"/>
      <c r="F39" s="128"/>
      <c r="G39" s="129" t="s">
        <v>52</v>
      </c>
      <c r="H39" s="130" t="s">
        <v>53</v>
      </c>
      <c r="I39" s="128"/>
      <c r="J39" s="131">
        <f>SUM(J30:J37)</f>
        <v>0</v>
      </c>
      <c r="K39" s="132"/>
      <c r="L39" s="5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54</v>
      </c>
      <c r="E50" s="134"/>
      <c r="F50" s="134"/>
      <c r="G50" s="133" t="s">
        <v>55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56</v>
      </c>
      <c r="E61" s="136"/>
      <c r="F61" s="137" t="s">
        <v>57</v>
      </c>
      <c r="G61" s="135" t="s">
        <v>56</v>
      </c>
      <c r="H61" s="136"/>
      <c r="I61" s="136"/>
      <c r="J61" s="138" t="s">
        <v>57</v>
      </c>
      <c r="K61" s="136"/>
      <c r="L61" s="5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58</v>
      </c>
      <c r="E65" s="139"/>
      <c r="F65" s="139"/>
      <c r="G65" s="133" t="s">
        <v>59</v>
      </c>
      <c r="H65" s="139"/>
      <c r="I65" s="139"/>
      <c r="J65" s="139"/>
      <c r="K65" s="139"/>
      <c r="L65" s="5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56</v>
      </c>
      <c r="E76" s="136"/>
      <c r="F76" s="137" t="s">
        <v>57</v>
      </c>
      <c r="G76" s="135" t="s">
        <v>56</v>
      </c>
      <c r="H76" s="136"/>
      <c r="I76" s="136"/>
      <c r="J76" s="138" t="s">
        <v>57</v>
      </c>
      <c r="K76" s="136"/>
      <c r="L76" s="5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104</v>
      </c>
      <c r="D82" s="36"/>
      <c r="E82" s="36"/>
      <c r="F82" s="36"/>
      <c r="G82" s="36"/>
      <c r="H82" s="36"/>
      <c r="I82" s="36"/>
      <c r="J82" s="36"/>
      <c r="K82" s="36"/>
      <c r="L82" s="5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1" t="str">
        <f>E7</f>
        <v>Podolský potok, Heřmanův městec, rekonstrukce zdí, ř.km 12,713-12,800</v>
      </c>
      <c r="F85" s="312"/>
      <c r="G85" s="312"/>
      <c r="H85" s="312"/>
      <c r="I85" s="36"/>
      <c r="J85" s="36"/>
      <c r="K85" s="36"/>
      <c r="L85" s="5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102</v>
      </c>
      <c r="D86" s="36"/>
      <c r="E86" s="36"/>
      <c r="F86" s="36"/>
      <c r="G86" s="36"/>
      <c r="H86" s="36"/>
      <c r="I86" s="36"/>
      <c r="J86" s="36"/>
      <c r="K86" s="36"/>
      <c r="L86" s="52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3" t="str">
        <f>E9</f>
        <v>SO 03 - Rekonstrukce koryta ř. km 12,780 - 12,800</v>
      </c>
      <c r="F87" s="313"/>
      <c r="G87" s="313"/>
      <c r="H87" s="313"/>
      <c r="I87" s="36"/>
      <c r="J87" s="36"/>
      <c r="K87" s="36"/>
      <c r="L87" s="5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Podolský potok ř. km 12,713-12,800</v>
      </c>
      <c r="G89" s="36"/>
      <c r="H89" s="36"/>
      <c r="I89" s="29" t="s">
        <v>22</v>
      </c>
      <c r="J89" s="67" t="str">
        <f>IF(J12="","",J12)</f>
        <v>22. 7. 2022</v>
      </c>
      <c r="K89" s="36"/>
      <c r="L89" s="5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2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24</v>
      </c>
      <c r="D91" s="36"/>
      <c r="E91" s="36"/>
      <c r="F91" s="27" t="str">
        <f>E15</f>
        <v>Povodí Labe, státní podnik</v>
      </c>
      <c r="G91" s="36"/>
      <c r="H91" s="36"/>
      <c r="I91" s="29" t="s">
        <v>32</v>
      </c>
      <c r="J91" s="32" t="str">
        <f>E21</f>
        <v>Vodní zdroje Ekomonitor spol. s r. o.</v>
      </c>
      <c r="K91" s="36"/>
      <c r="L91" s="52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37</v>
      </c>
      <c r="J92" s="32" t="str">
        <f>E24</f>
        <v xml:space="preserve"> </v>
      </c>
      <c r="K92" s="36"/>
      <c r="L92" s="5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105</v>
      </c>
      <c r="D94" s="145"/>
      <c r="E94" s="145"/>
      <c r="F94" s="145"/>
      <c r="G94" s="145"/>
      <c r="H94" s="145"/>
      <c r="I94" s="145"/>
      <c r="J94" s="146" t="s">
        <v>106</v>
      </c>
      <c r="K94" s="145"/>
      <c r="L94" s="5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2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107</v>
      </c>
      <c r="D96" s="36"/>
      <c r="E96" s="36"/>
      <c r="F96" s="36"/>
      <c r="G96" s="36"/>
      <c r="H96" s="36"/>
      <c r="I96" s="36"/>
      <c r="J96" s="85">
        <f>J124</f>
        <v>0</v>
      </c>
      <c r="K96" s="36"/>
      <c r="L96" s="5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108</v>
      </c>
    </row>
    <row r="97" spans="1:31" s="9" customFormat="1" ht="24.95" customHeight="1">
      <c r="B97" s="148"/>
      <c r="C97" s="149"/>
      <c r="D97" s="150" t="s">
        <v>109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110</v>
      </c>
      <c r="E98" s="157"/>
      <c r="F98" s="157"/>
      <c r="G98" s="157"/>
      <c r="H98" s="157"/>
      <c r="I98" s="157"/>
      <c r="J98" s="158">
        <f>J126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411</v>
      </c>
      <c r="E99" s="157"/>
      <c r="F99" s="157"/>
      <c r="G99" s="157"/>
      <c r="H99" s="157"/>
      <c r="I99" s="157"/>
      <c r="J99" s="158">
        <f>J232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111</v>
      </c>
      <c r="E100" s="157"/>
      <c r="F100" s="157"/>
      <c r="G100" s="157"/>
      <c r="H100" s="157"/>
      <c r="I100" s="157"/>
      <c r="J100" s="158">
        <f>J302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112</v>
      </c>
      <c r="E101" s="157"/>
      <c r="F101" s="157"/>
      <c r="G101" s="157"/>
      <c r="H101" s="157"/>
      <c r="I101" s="157"/>
      <c r="J101" s="158">
        <f>J321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113</v>
      </c>
      <c r="E102" s="157"/>
      <c r="F102" s="157"/>
      <c r="G102" s="157"/>
      <c r="H102" s="157"/>
      <c r="I102" s="157"/>
      <c r="J102" s="158">
        <f>J330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413</v>
      </c>
      <c r="E103" s="157"/>
      <c r="F103" s="157"/>
      <c r="G103" s="157"/>
      <c r="H103" s="157"/>
      <c r="I103" s="157"/>
      <c r="J103" s="158">
        <f>J397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114</v>
      </c>
      <c r="E104" s="157"/>
      <c r="F104" s="157"/>
      <c r="G104" s="157"/>
      <c r="H104" s="157"/>
      <c r="I104" s="157"/>
      <c r="J104" s="158">
        <f>J421</f>
        <v>0</v>
      </c>
      <c r="K104" s="155"/>
      <c r="L104" s="159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2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115</v>
      </c>
      <c r="D111" s="36"/>
      <c r="E111" s="36"/>
      <c r="F111" s="36"/>
      <c r="G111" s="36"/>
      <c r="H111" s="36"/>
      <c r="I111" s="36"/>
      <c r="J111" s="36"/>
      <c r="K111" s="36"/>
      <c r="L111" s="52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2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2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11" t="str">
        <f>E7</f>
        <v>Podolský potok, Heřmanův městec, rekonstrukce zdí, ř.km 12,713-12,800</v>
      </c>
      <c r="F114" s="312"/>
      <c r="G114" s="312"/>
      <c r="H114" s="312"/>
      <c r="I114" s="36"/>
      <c r="J114" s="36"/>
      <c r="K114" s="36"/>
      <c r="L114" s="52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102</v>
      </c>
      <c r="D115" s="36"/>
      <c r="E115" s="36"/>
      <c r="F115" s="36"/>
      <c r="G115" s="36"/>
      <c r="H115" s="36"/>
      <c r="I115" s="36"/>
      <c r="J115" s="36"/>
      <c r="K115" s="36"/>
      <c r="L115" s="52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63" t="str">
        <f>E9</f>
        <v>SO 03 - Rekonstrukce koryta ř. km 12,780 - 12,800</v>
      </c>
      <c r="F116" s="313"/>
      <c r="G116" s="313"/>
      <c r="H116" s="313"/>
      <c r="I116" s="36"/>
      <c r="J116" s="36"/>
      <c r="K116" s="36"/>
      <c r="L116" s="52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2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>Podolský potok ř. km 12,713-12,800</v>
      </c>
      <c r="G118" s="36"/>
      <c r="H118" s="36"/>
      <c r="I118" s="29" t="s">
        <v>22</v>
      </c>
      <c r="J118" s="67" t="str">
        <f>IF(J12="","",J12)</f>
        <v>22. 7. 2022</v>
      </c>
      <c r="K118" s="36"/>
      <c r="L118" s="52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2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40.15" customHeight="1">
      <c r="A120" s="34"/>
      <c r="B120" s="35"/>
      <c r="C120" s="29" t="s">
        <v>24</v>
      </c>
      <c r="D120" s="36"/>
      <c r="E120" s="36"/>
      <c r="F120" s="27" t="str">
        <f>E15</f>
        <v>Povodí Labe, státní podnik</v>
      </c>
      <c r="G120" s="36"/>
      <c r="H120" s="36"/>
      <c r="I120" s="29" t="s">
        <v>32</v>
      </c>
      <c r="J120" s="32" t="str">
        <f>E21</f>
        <v>Vodní zdroje Ekomonitor spol. s r. o.</v>
      </c>
      <c r="K120" s="36"/>
      <c r="L120" s="52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30</v>
      </c>
      <c r="D121" s="36"/>
      <c r="E121" s="36"/>
      <c r="F121" s="27" t="str">
        <f>IF(E18="","",E18)</f>
        <v>Vyplň údaj</v>
      </c>
      <c r="G121" s="36"/>
      <c r="H121" s="36"/>
      <c r="I121" s="29" t="s">
        <v>37</v>
      </c>
      <c r="J121" s="32" t="str">
        <f>E24</f>
        <v xml:space="preserve"> </v>
      </c>
      <c r="K121" s="36"/>
      <c r="L121" s="52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2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0"/>
      <c r="B123" s="161"/>
      <c r="C123" s="162" t="s">
        <v>116</v>
      </c>
      <c r="D123" s="163" t="s">
        <v>66</v>
      </c>
      <c r="E123" s="163" t="s">
        <v>62</v>
      </c>
      <c r="F123" s="163" t="s">
        <v>63</v>
      </c>
      <c r="G123" s="163" t="s">
        <v>117</v>
      </c>
      <c r="H123" s="163" t="s">
        <v>118</v>
      </c>
      <c r="I123" s="163" t="s">
        <v>119</v>
      </c>
      <c r="J123" s="164" t="s">
        <v>106</v>
      </c>
      <c r="K123" s="165" t="s">
        <v>120</v>
      </c>
      <c r="L123" s="166"/>
      <c r="M123" s="76" t="s">
        <v>1</v>
      </c>
      <c r="N123" s="77" t="s">
        <v>45</v>
      </c>
      <c r="O123" s="77" t="s">
        <v>121</v>
      </c>
      <c r="P123" s="77" t="s">
        <v>122</v>
      </c>
      <c r="Q123" s="77" t="s">
        <v>123</v>
      </c>
      <c r="R123" s="77" t="s">
        <v>124</v>
      </c>
      <c r="S123" s="77" t="s">
        <v>125</v>
      </c>
      <c r="T123" s="78" t="s">
        <v>126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4"/>
      <c r="B124" s="35"/>
      <c r="C124" s="83" t="s">
        <v>127</v>
      </c>
      <c r="D124" s="36"/>
      <c r="E124" s="36"/>
      <c r="F124" s="36"/>
      <c r="G124" s="36"/>
      <c r="H124" s="36"/>
      <c r="I124" s="36"/>
      <c r="J124" s="167">
        <f>BK124</f>
        <v>0</v>
      </c>
      <c r="K124" s="36"/>
      <c r="L124" s="39"/>
      <c r="M124" s="79"/>
      <c r="N124" s="168"/>
      <c r="O124" s="80"/>
      <c r="P124" s="169">
        <f>P125</f>
        <v>0</v>
      </c>
      <c r="Q124" s="80"/>
      <c r="R124" s="169">
        <f>R125</f>
        <v>87.368423840000005</v>
      </c>
      <c r="S124" s="80"/>
      <c r="T124" s="170">
        <f>T125</f>
        <v>2.9929000000000001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80</v>
      </c>
      <c r="AU124" s="17" t="s">
        <v>108</v>
      </c>
      <c r="BK124" s="171">
        <f>BK125</f>
        <v>0</v>
      </c>
    </row>
    <row r="125" spans="1:65" s="12" customFormat="1" ht="25.9" customHeight="1">
      <c r="B125" s="172"/>
      <c r="C125" s="173"/>
      <c r="D125" s="174" t="s">
        <v>80</v>
      </c>
      <c r="E125" s="175" t="s">
        <v>128</v>
      </c>
      <c r="F125" s="175" t="s">
        <v>129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P126+P232+P302+P321+P330+P397+P421</f>
        <v>0</v>
      </c>
      <c r="Q125" s="180"/>
      <c r="R125" s="181">
        <f>R126+R232+R302+R321+R330+R397+R421</f>
        <v>87.368423840000005</v>
      </c>
      <c r="S125" s="180"/>
      <c r="T125" s="182">
        <f>T126+T232+T302+T321+T330+T397+T421</f>
        <v>2.9929000000000001</v>
      </c>
      <c r="AR125" s="183" t="s">
        <v>89</v>
      </c>
      <c r="AT125" s="184" t="s">
        <v>80</v>
      </c>
      <c r="AU125" s="184" t="s">
        <v>81</v>
      </c>
      <c r="AY125" s="183" t="s">
        <v>130</v>
      </c>
      <c r="BK125" s="185">
        <f>BK126+BK232+BK302+BK321+BK330+BK397+BK421</f>
        <v>0</v>
      </c>
    </row>
    <row r="126" spans="1:65" s="12" customFormat="1" ht="22.9" customHeight="1">
      <c r="B126" s="172"/>
      <c r="C126" s="173"/>
      <c r="D126" s="174" t="s">
        <v>80</v>
      </c>
      <c r="E126" s="186" t="s">
        <v>89</v>
      </c>
      <c r="F126" s="186" t="s">
        <v>131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SUM(P127:P231)</f>
        <v>0</v>
      </c>
      <c r="Q126" s="180"/>
      <c r="R126" s="181">
        <f>SUM(R127:R231)</f>
        <v>1.95688</v>
      </c>
      <c r="S126" s="180"/>
      <c r="T126" s="182">
        <f>SUM(T127:T231)</f>
        <v>0</v>
      </c>
      <c r="AR126" s="183" t="s">
        <v>89</v>
      </c>
      <c r="AT126" s="184" t="s">
        <v>80</v>
      </c>
      <c r="AU126" s="184" t="s">
        <v>89</v>
      </c>
      <c r="AY126" s="183" t="s">
        <v>130</v>
      </c>
      <c r="BK126" s="185">
        <f>SUM(BK127:BK231)</f>
        <v>0</v>
      </c>
    </row>
    <row r="127" spans="1:65" s="2" customFormat="1" ht="16.5" customHeight="1">
      <c r="A127" s="34"/>
      <c r="B127" s="35"/>
      <c r="C127" s="188" t="s">
        <v>89</v>
      </c>
      <c r="D127" s="188" t="s">
        <v>132</v>
      </c>
      <c r="E127" s="189" t="s">
        <v>471</v>
      </c>
      <c r="F127" s="190" t="s">
        <v>472</v>
      </c>
      <c r="G127" s="191" t="s">
        <v>154</v>
      </c>
      <c r="H127" s="192">
        <v>6</v>
      </c>
      <c r="I127" s="193"/>
      <c r="J127" s="194">
        <f>ROUND(I127*H127,2)</f>
        <v>0</v>
      </c>
      <c r="K127" s="195"/>
      <c r="L127" s="39"/>
      <c r="M127" s="196" t="s">
        <v>1</v>
      </c>
      <c r="N127" s="197" t="s">
        <v>46</v>
      </c>
      <c r="O127" s="72"/>
      <c r="P127" s="198">
        <f>O127*H127</f>
        <v>0</v>
      </c>
      <c r="Q127" s="198">
        <v>1.004E-2</v>
      </c>
      <c r="R127" s="198">
        <f>Q127*H127</f>
        <v>6.0240000000000002E-2</v>
      </c>
      <c r="S127" s="198">
        <v>0</v>
      </c>
      <c r="T127" s="19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0" t="s">
        <v>136</v>
      </c>
      <c r="AT127" s="200" t="s">
        <v>132</v>
      </c>
      <c r="AU127" s="200" t="s">
        <v>91</v>
      </c>
      <c r="AY127" s="17" t="s">
        <v>130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7" t="s">
        <v>89</v>
      </c>
      <c r="BK127" s="201">
        <f>ROUND(I127*H127,2)</f>
        <v>0</v>
      </c>
      <c r="BL127" s="17" t="s">
        <v>136</v>
      </c>
      <c r="BM127" s="200" t="s">
        <v>91</v>
      </c>
    </row>
    <row r="128" spans="1:65" s="2" customFormat="1" ht="11.25">
      <c r="A128" s="34"/>
      <c r="B128" s="35"/>
      <c r="C128" s="36"/>
      <c r="D128" s="202" t="s">
        <v>138</v>
      </c>
      <c r="E128" s="36"/>
      <c r="F128" s="203" t="s">
        <v>473</v>
      </c>
      <c r="G128" s="36"/>
      <c r="H128" s="36"/>
      <c r="I128" s="204"/>
      <c r="J128" s="36"/>
      <c r="K128" s="36"/>
      <c r="L128" s="39"/>
      <c r="M128" s="205"/>
      <c r="N128" s="206"/>
      <c r="O128" s="72"/>
      <c r="P128" s="72"/>
      <c r="Q128" s="72"/>
      <c r="R128" s="72"/>
      <c r="S128" s="72"/>
      <c r="T128" s="73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138</v>
      </c>
      <c r="AU128" s="17" t="s">
        <v>91</v>
      </c>
    </row>
    <row r="129" spans="1:65" s="2" customFormat="1" ht="11.25">
      <c r="A129" s="34"/>
      <c r="B129" s="35"/>
      <c r="C129" s="36"/>
      <c r="D129" s="207" t="s">
        <v>140</v>
      </c>
      <c r="E129" s="36"/>
      <c r="F129" s="208" t="s">
        <v>474</v>
      </c>
      <c r="G129" s="36"/>
      <c r="H129" s="36"/>
      <c r="I129" s="204"/>
      <c r="J129" s="36"/>
      <c r="K129" s="36"/>
      <c r="L129" s="39"/>
      <c r="M129" s="205"/>
      <c r="N129" s="206"/>
      <c r="O129" s="72"/>
      <c r="P129" s="72"/>
      <c r="Q129" s="72"/>
      <c r="R129" s="72"/>
      <c r="S129" s="72"/>
      <c r="T129" s="73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140</v>
      </c>
      <c r="AU129" s="17" t="s">
        <v>91</v>
      </c>
    </row>
    <row r="130" spans="1:65" s="13" customFormat="1" ht="11.25">
      <c r="B130" s="209"/>
      <c r="C130" s="210"/>
      <c r="D130" s="202" t="s">
        <v>142</v>
      </c>
      <c r="E130" s="211" t="s">
        <v>1</v>
      </c>
      <c r="F130" s="212" t="s">
        <v>1123</v>
      </c>
      <c r="G130" s="210"/>
      <c r="H130" s="211" t="s">
        <v>1</v>
      </c>
      <c r="I130" s="213"/>
      <c r="J130" s="210"/>
      <c r="K130" s="210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142</v>
      </c>
      <c r="AU130" s="218" t="s">
        <v>91</v>
      </c>
      <c r="AV130" s="13" t="s">
        <v>89</v>
      </c>
      <c r="AW130" s="13" t="s">
        <v>36</v>
      </c>
      <c r="AX130" s="13" t="s">
        <v>81</v>
      </c>
      <c r="AY130" s="218" t="s">
        <v>130</v>
      </c>
    </row>
    <row r="131" spans="1:65" s="14" customFormat="1" ht="11.25">
      <c r="B131" s="219"/>
      <c r="C131" s="220"/>
      <c r="D131" s="202" t="s">
        <v>142</v>
      </c>
      <c r="E131" s="221" t="s">
        <v>1</v>
      </c>
      <c r="F131" s="222" t="s">
        <v>1124</v>
      </c>
      <c r="G131" s="220"/>
      <c r="H131" s="223">
        <v>6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142</v>
      </c>
      <c r="AU131" s="229" t="s">
        <v>91</v>
      </c>
      <c r="AV131" s="14" t="s">
        <v>91</v>
      </c>
      <c r="AW131" s="14" t="s">
        <v>36</v>
      </c>
      <c r="AX131" s="14" t="s">
        <v>81</v>
      </c>
      <c r="AY131" s="229" t="s">
        <v>130</v>
      </c>
    </row>
    <row r="132" spans="1:65" s="15" customFormat="1" ht="11.25">
      <c r="B132" s="230"/>
      <c r="C132" s="231"/>
      <c r="D132" s="202" t="s">
        <v>142</v>
      </c>
      <c r="E132" s="232" t="s">
        <v>1</v>
      </c>
      <c r="F132" s="233" t="s">
        <v>145</v>
      </c>
      <c r="G132" s="231"/>
      <c r="H132" s="234">
        <v>6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142</v>
      </c>
      <c r="AU132" s="240" t="s">
        <v>91</v>
      </c>
      <c r="AV132" s="15" t="s">
        <v>136</v>
      </c>
      <c r="AW132" s="15" t="s">
        <v>36</v>
      </c>
      <c r="AX132" s="15" t="s">
        <v>89</v>
      </c>
      <c r="AY132" s="240" t="s">
        <v>130</v>
      </c>
    </row>
    <row r="133" spans="1:65" s="2" customFormat="1" ht="16.5" customHeight="1">
      <c r="A133" s="34"/>
      <c r="B133" s="35"/>
      <c r="C133" s="241" t="s">
        <v>91</v>
      </c>
      <c r="D133" s="241" t="s">
        <v>160</v>
      </c>
      <c r="E133" s="242" t="s">
        <v>1125</v>
      </c>
      <c r="F133" s="243" t="s">
        <v>1126</v>
      </c>
      <c r="G133" s="244" t="s">
        <v>154</v>
      </c>
      <c r="H133" s="245">
        <v>8</v>
      </c>
      <c r="I133" s="246"/>
      <c r="J133" s="247">
        <f>ROUND(I133*H133,2)</f>
        <v>0</v>
      </c>
      <c r="K133" s="248"/>
      <c r="L133" s="249"/>
      <c r="M133" s="250" t="s">
        <v>1</v>
      </c>
      <c r="N133" s="251" t="s">
        <v>46</v>
      </c>
      <c r="O133" s="72"/>
      <c r="P133" s="198">
        <f>O133*H133</f>
        <v>0</v>
      </c>
      <c r="Q133" s="198">
        <v>4.2700000000000004E-3</v>
      </c>
      <c r="R133" s="198">
        <f>Q133*H133</f>
        <v>3.4160000000000003E-2</v>
      </c>
      <c r="S133" s="198">
        <v>0</v>
      </c>
      <c r="T133" s="19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0" t="s">
        <v>163</v>
      </c>
      <c r="AT133" s="200" t="s">
        <v>160</v>
      </c>
      <c r="AU133" s="200" t="s">
        <v>91</v>
      </c>
      <c r="AY133" s="17" t="s">
        <v>130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7" t="s">
        <v>89</v>
      </c>
      <c r="BK133" s="201">
        <f>ROUND(I133*H133,2)</f>
        <v>0</v>
      </c>
      <c r="BL133" s="17" t="s">
        <v>136</v>
      </c>
      <c r="BM133" s="200" t="s">
        <v>136</v>
      </c>
    </row>
    <row r="134" spans="1:65" s="2" customFormat="1" ht="11.25">
      <c r="A134" s="34"/>
      <c r="B134" s="35"/>
      <c r="C134" s="36"/>
      <c r="D134" s="202" t="s">
        <v>138</v>
      </c>
      <c r="E134" s="36"/>
      <c r="F134" s="203" t="s">
        <v>1126</v>
      </c>
      <c r="G134" s="36"/>
      <c r="H134" s="36"/>
      <c r="I134" s="204"/>
      <c r="J134" s="36"/>
      <c r="K134" s="36"/>
      <c r="L134" s="39"/>
      <c r="M134" s="205"/>
      <c r="N134" s="206"/>
      <c r="O134" s="72"/>
      <c r="P134" s="72"/>
      <c r="Q134" s="72"/>
      <c r="R134" s="72"/>
      <c r="S134" s="72"/>
      <c r="T134" s="73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138</v>
      </c>
      <c r="AU134" s="17" t="s">
        <v>91</v>
      </c>
    </row>
    <row r="135" spans="1:65" s="14" customFormat="1" ht="11.25">
      <c r="B135" s="219"/>
      <c r="C135" s="220"/>
      <c r="D135" s="202" t="s">
        <v>142</v>
      </c>
      <c r="E135" s="221" t="s">
        <v>1</v>
      </c>
      <c r="F135" s="222" t="s">
        <v>1127</v>
      </c>
      <c r="G135" s="220"/>
      <c r="H135" s="223">
        <v>8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142</v>
      </c>
      <c r="AU135" s="229" t="s">
        <v>91</v>
      </c>
      <c r="AV135" s="14" t="s">
        <v>91</v>
      </c>
      <c r="AW135" s="14" t="s">
        <v>36</v>
      </c>
      <c r="AX135" s="14" t="s">
        <v>81</v>
      </c>
      <c r="AY135" s="229" t="s">
        <v>130</v>
      </c>
    </row>
    <row r="136" spans="1:65" s="15" customFormat="1" ht="11.25">
      <c r="B136" s="230"/>
      <c r="C136" s="231"/>
      <c r="D136" s="202" t="s">
        <v>142</v>
      </c>
      <c r="E136" s="232" t="s">
        <v>1</v>
      </c>
      <c r="F136" s="233" t="s">
        <v>145</v>
      </c>
      <c r="G136" s="231"/>
      <c r="H136" s="234">
        <v>8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142</v>
      </c>
      <c r="AU136" s="240" t="s">
        <v>91</v>
      </c>
      <c r="AV136" s="15" t="s">
        <v>136</v>
      </c>
      <c r="AW136" s="15" t="s">
        <v>36</v>
      </c>
      <c r="AX136" s="15" t="s">
        <v>89</v>
      </c>
      <c r="AY136" s="240" t="s">
        <v>130</v>
      </c>
    </row>
    <row r="137" spans="1:65" s="2" customFormat="1" ht="16.5" customHeight="1">
      <c r="A137" s="34"/>
      <c r="B137" s="35"/>
      <c r="C137" s="188" t="s">
        <v>151</v>
      </c>
      <c r="D137" s="188" t="s">
        <v>132</v>
      </c>
      <c r="E137" s="189" t="s">
        <v>152</v>
      </c>
      <c r="F137" s="190" t="s">
        <v>153</v>
      </c>
      <c r="G137" s="191" t="s">
        <v>154</v>
      </c>
      <c r="H137" s="192">
        <v>44</v>
      </c>
      <c r="I137" s="193"/>
      <c r="J137" s="194">
        <f>ROUND(I137*H137,2)</f>
        <v>0</v>
      </c>
      <c r="K137" s="195"/>
      <c r="L137" s="39"/>
      <c r="M137" s="196" t="s">
        <v>1</v>
      </c>
      <c r="N137" s="197" t="s">
        <v>46</v>
      </c>
      <c r="O137" s="72"/>
      <c r="P137" s="198">
        <f>O137*H137</f>
        <v>0</v>
      </c>
      <c r="Q137" s="198">
        <v>2.1930000000000002E-2</v>
      </c>
      <c r="R137" s="198">
        <f>Q137*H137</f>
        <v>0.96492000000000011</v>
      </c>
      <c r="S137" s="198">
        <v>0</v>
      </c>
      <c r="T137" s="19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136</v>
      </c>
      <c r="AT137" s="200" t="s">
        <v>132</v>
      </c>
      <c r="AU137" s="200" t="s">
        <v>91</v>
      </c>
      <c r="AY137" s="17" t="s">
        <v>130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89</v>
      </c>
      <c r="BK137" s="201">
        <f>ROUND(I137*H137,2)</f>
        <v>0</v>
      </c>
      <c r="BL137" s="17" t="s">
        <v>136</v>
      </c>
      <c r="BM137" s="200" t="s">
        <v>155</v>
      </c>
    </row>
    <row r="138" spans="1:65" s="2" customFormat="1" ht="11.25">
      <c r="A138" s="34"/>
      <c r="B138" s="35"/>
      <c r="C138" s="36"/>
      <c r="D138" s="202" t="s">
        <v>138</v>
      </c>
      <c r="E138" s="36"/>
      <c r="F138" s="203" t="s">
        <v>156</v>
      </c>
      <c r="G138" s="36"/>
      <c r="H138" s="36"/>
      <c r="I138" s="204"/>
      <c r="J138" s="36"/>
      <c r="K138" s="36"/>
      <c r="L138" s="39"/>
      <c r="M138" s="205"/>
      <c r="N138" s="206"/>
      <c r="O138" s="72"/>
      <c r="P138" s="72"/>
      <c r="Q138" s="72"/>
      <c r="R138" s="72"/>
      <c r="S138" s="72"/>
      <c r="T138" s="73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138</v>
      </c>
      <c r="AU138" s="17" t="s">
        <v>91</v>
      </c>
    </row>
    <row r="139" spans="1:65" s="2" customFormat="1" ht="11.25">
      <c r="A139" s="34"/>
      <c r="B139" s="35"/>
      <c r="C139" s="36"/>
      <c r="D139" s="207" t="s">
        <v>140</v>
      </c>
      <c r="E139" s="36"/>
      <c r="F139" s="208" t="s">
        <v>157</v>
      </c>
      <c r="G139" s="36"/>
      <c r="H139" s="36"/>
      <c r="I139" s="204"/>
      <c r="J139" s="36"/>
      <c r="K139" s="36"/>
      <c r="L139" s="39"/>
      <c r="M139" s="205"/>
      <c r="N139" s="206"/>
      <c r="O139" s="72"/>
      <c r="P139" s="72"/>
      <c r="Q139" s="72"/>
      <c r="R139" s="72"/>
      <c r="S139" s="72"/>
      <c r="T139" s="73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140</v>
      </c>
      <c r="AU139" s="17" t="s">
        <v>91</v>
      </c>
    </row>
    <row r="140" spans="1:65" s="13" customFormat="1" ht="11.25">
      <c r="B140" s="209"/>
      <c r="C140" s="210"/>
      <c r="D140" s="202" t="s">
        <v>142</v>
      </c>
      <c r="E140" s="211" t="s">
        <v>1</v>
      </c>
      <c r="F140" s="212" t="s">
        <v>1128</v>
      </c>
      <c r="G140" s="210"/>
      <c r="H140" s="211" t="s">
        <v>1</v>
      </c>
      <c r="I140" s="213"/>
      <c r="J140" s="210"/>
      <c r="K140" s="210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142</v>
      </c>
      <c r="AU140" s="218" t="s">
        <v>91</v>
      </c>
      <c r="AV140" s="13" t="s">
        <v>89</v>
      </c>
      <c r="AW140" s="13" t="s">
        <v>36</v>
      </c>
      <c r="AX140" s="13" t="s">
        <v>81</v>
      </c>
      <c r="AY140" s="218" t="s">
        <v>130</v>
      </c>
    </row>
    <row r="141" spans="1:65" s="14" customFormat="1" ht="11.25">
      <c r="B141" s="219"/>
      <c r="C141" s="220"/>
      <c r="D141" s="202" t="s">
        <v>142</v>
      </c>
      <c r="E141" s="221" t="s">
        <v>1</v>
      </c>
      <c r="F141" s="222" t="s">
        <v>1129</v>
      </c>
      <c r="G141" s="220"/>
      <c r="H141" s="223">
        <v>44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142</v>
      </c>
      <c r="AU141" s="229" t="s">
        <v>91</v>
      </c>
      <c r="AV141" s="14" t="s">
        <v>91</v>
      </c>
      <c r="AW141" s="14" t="s">
        <v>36</v>
      </c>
      <c r="AX141" s="14" t="s">
        <v>81</v>
      </c>
      <c r="AY141" s="229" t="s">
        <v>130</v>
      </c>
    </row>
    <row r="142" spans="1:65" s="15" customFormat="1" ht="11.25">
      <c r="B142" s="230"/>
      <c r="C142" s="231"/>
      <c r="D142" s="202" t="s">
        <v>142</v>
      </c>
      <c r="E142" s="232" t="s">
        <v>1</v>
      </c>
      <c r="F142" s="233" t="s">
        <v>145</v>
      </c>
      <c r="G142" s="231"/>
      <c r="H142" s="234">
        <v>44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142</v>
      </c>
      <c r="AU142" s="240" t="s">
        <v>91</v>
      </c>
      <c r="AV142" s="15" t="s">
        <v>136</v>
      </c>
      <c r="AW142" s="15" t="s">
        <v>36</v>
      </c>
      <c r="AX142" s="15" t="s">
        <v>89</v>
      </c>
      <c r="AY142" s="240" t="s">
        <v>130</v>
      </c>
    </row>
    <row r="143" spans="1:65" s="2" customFormat="1" ht="16.5" customHeight="1">
      <c r="A143" s="34"/>
      <c r="B143" s="35"/>
      <c r="C143" s="241" t="s">
        <v>136</v>
      </c>
      <c r="D143" s="241" t="s">
        <v>160</v>
      </c>
      <c r="E143" s="242" t="s">
        <v>161</v>
      </c>
      <c r="F143" s="243" t="s">
        <v>162</v>
      </c>
      <c r="G143" s="244" t="s">
        <v>154</v>
      </c>
      <c r="H143" s="245">
        <v>48</v>
      </c>
      <c r="I143" s="246"/>
      <c r="J143" s="247">
        <f>ROUND(I143*H143,2)</f>
        <v>0</v>
      </c>
      <c r="K143" s="248"/>
      <c r="L143" s="249"/>
      <c r="M143" s="250" t="s">
        <v>1</v>
      </c>
      <c r="N143" s="251" t="s">
        <v>46</v>
      </c>
      <c r="O143" s="72"/>
      <c r="P143" s="198">
        <f>O143*H143</f>
        <v>0</v>
      </c>
      <c r="Q143" s="198">
        <v>1.857E-2</v>
      </c>
      <c r="R143" s="198">
        <f>Q143*H143</f>
        <v>0.89135999999999993</v>
      </c>
      <c r="S143" s="198">
        <v>0</v>
      </c>
      <c r="T143" s="19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0" t="s">
        <v>163</v>
      </c>
      <c r="AT143" s="200" t="s">
        <v>160</v>
      </c>
      <c r="AU143" s="200" t="s">
        <v>91</v>
      </c>
      <c r="AY143" s="17" t="s">
        <v>130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89</v>
      </c>
      <c r="BK143" s="201">
        <f>ROUND(I143*H143,2)</f>
        <v>0</v>
      </c>
      <c r="BL143" s="17" t="s">
        <v>136</v>
      </c>
      <c r="BM143" s="200" t="s">
        <v>163</v>
      </c>
    </row>
    <row r="144" spans="1:65" s="2" customFormat="1" ht="11.25">
      <c r="A144" s="34"/>
      <c r="B144" s="35"/>
      <c r="C144" s="36"/>
      <c r="D144" s="202" t="s">
        <v>138</v>
      </c>
      <c r="E144" s="36"/>
      <c r="F144" s="203" t="s">
        <v>162</v>
      </c>
      <c r="G144" s="36"/>
      <c r="H144" s="36"/>
      <c r="I144" s="204"/>
      <c r="J144" s="36"/>
      <c r="K144" s="36"/>
      <c r="L144" s="39"/>
      <c r="M144" s="205"/>
      <c r="N144" s="206"/>
      <c r="O144" s="72"/>
      <c r="P144" s="72"/>
      <c r="Q144" s="72"/>
      <c r="R144" s="72"/>
      <c r="S144" s="72"/>
      <c r="T144" s="73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138</v>
      </c>
      <c r="AU144" s="17" t="s">
        <v>91</v>
      </c>
    </row>
    <row r="145" spans="1:65" s="14" customFormat="1" ht="11.25">
      <c r="B145" s="219"/>
      <c r="C145" s="220"/>
      <c r="D145" s="202" t="s">
        <v>142</v>
      </c>
      <c r="E145" s="221" t="s">
        <v>1</v>
      </c>
      <c r="F145" s="222" t="s">
        <v>1130</v>
      </c>
      <c r="G145" s="220"/>
      <c r="H145" s="223">
        <v>48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142</v>
      </c>
      <c r="AU145" s="229" t="s">
        <v>91</v>
      </c>
      <c r="AV145" s="14" t="s">
        <v>91</v>
      </c>
      <c r="AW145" s="14" t="s">
        <v>36</v>
      </c>
      <c r="AX145" s="14" t="s">
        <v>81</v>
      </c>
      <c r="AY145" s="229" t="s">
        <v>130</v>
      </c>
    </row>
    <row r="146" spans="1:65" s="15" customFormat="1" ht="11.25">
      <c r="B146" s="230"/>
      <c r="C146" s="231"/>
      <c r="D146" s="202" t="s">
        <v>142</v>
      </c>
      <c r="E146" s="232" t="s">
        <v>1</v>
      </c>
      <c r="F146" s="233" t="s">
        <v>145</v>
      </c>
      <c r="G146" s="231"/>
      <c r="H146" s="234">
        <v>48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142</v>
      </c>
      <c r="AU146" s="240" t="s">
        <v>91</v>
      </c>
      <c r="AV146" s="15" t="s">
        <v>136</v>
      </c>
      <c r="AW146" s="15" t="s">
        <v>36</v>
      </c>
      <c r="AX146" s="15" t="s">
        <v>89</v>
      </c>
      <c r="AY146" s="240" t="s">
        <v>130</v>
      </c>
    </row>
    <row r="147" spans="1:65" s="2" customFormat="1" ht="16.5" customHeight="1">
      <c r="A147" s="34"/>
      <c r="B147" s="35"/>
      <c r="C147" s="188" t="s">
        <v>165</v>
      </c>
      <c r="D147" s="188" t="s">
        <v>132</v>
      </c>
      <c r="E147" s="189" t="s">
        <v>166</v>
      </c>
      <c r="F147" s="190" t="s">
        <v>167</v>
      </c>
      <c r="G147" s="191" t="s">
        <v>168</v>
      </c>
      <c r="H147" s="192">
        <v>180</v>
      </c>
      <c r="I147" s="193"/>
      <c r="J147" s="194">
        <f>ROUND(I147*H147,2)</f>
        <v>0</v>
      </c>
      <c r="K147" s="195"/>
      <c r="L147" s="39"/>
      <c r="M147" s="196" t="s">
        <v>1</v>
      </c>
      <c r="N147" s="197" t="s">
        <v>46</v>
      </c>
      <c r="O147" s="72"/>
      <c r="P147" s="198">
        <f>O147*H147</f>
        <v>0</v>
      </c>
      <c r="Q147" s="198">
        <v>3.0000000000000001E-5</v>
      </c>
      <c r="R147" s="198">
        <f>Q147*H147</f>
        <v>5.4000000000000003E-3</v>
      </c>
      <c r="S147" s="198">
        <v>0</v>
      </c>
      <c r="T147" s="19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0" t="s">
        <v>136</v>
      </c>
      <c r="AT147" s="200" t="s">
        <v>132</v>
      </c>
      <c r="AU147" s="200" t="s">
        <v>91</v>
      </c>
      <c r="AY147" s="17" t="s">
        <v>130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89</v>
      </c>
      <c r="BK147" s="201">
        <f>ROUND(I147*H147,2)</f>
        <v>0</v>
      </c>
      <c r="BL147" s="17" t="s">
        <v>136</v>
      </c>
      <c r="BM147" s="200" t="s">
        <v>169</v>
      </c>
    </row>
    <row r="148" spans="1:65" s="2" customFormat="1" ht="11.25">
      <c r="A148" s="34"/>
      <c r="B148" s="35"/>
      <c r="C148" s="36"/>
      <c r="D148" s="202" t="s">
        <v>138</v>
      </c>
      <c r="E148" s="36"/>
      <c r="F148" s="203" t="s">
        <v>170</v>
      </c>
      <c r="G148" s="36"/>
      <c r="H148" s="36"/>
      <c r="I148" s="204"/>
      <c r="J148" s="36"/>
      <c r="K148" s="36"/>
      <c r="L148" s="39"/>
      <c r="M148" s="205"/>
      <c r="N148" s="206"/>
      <c r="O148" s="72"/>
      <c r="P148" s="72"/>
      <c r="Q148" s="72"/>
      <c r="R148" s="72"/>
      <c r="S148" s="72"/>
      <c r="T148" s="73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138</v>
      </c>
      <c r="AU148" s="17" t="s">
        <v>91</v>
      </c>
    </row>
    <row r="149" spans="1:65" s="2" customFormat="1" ht="11.25">
      <c r="A149" s="34"/>
      <c r="B149" s="35"/>
      <c r="C149" s="36"/>
      <c r="D149" s="207" t="s">
        <v>140</v>
      </c>
      <c r="E149" s="36"/>
      <c r="F149" s="208" t="s">
        <v>171</v>
      </c>
      <c r="G149" s="36"/>
      <c r="H149" s="36"/>
      <c r="I149" s="204"/>
      <c r="J149" s="36"/>
      <c r="K149" s="36"/>
      <c r="L149" s="39"/>
      <c r="M149" s="205"/>
      <c r="N149" s="206"/>
      <c r="O149" s="72"/>
      <c r="P149" s="72"/>
      <c r="Q149" s="72"/>
      <c r="R149" s="72"/>
      <c r="S149" s="72"/>
      <c r="T149" s="73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140</v>
      </c>
      <c r="AU149" s="17" t="s">
        <v>91</v>
      </c>
    </row>
    <row r="150" spans="1:65" s="13" customFormat="1" ht="11.25">
      <c r="B150" s="209"/>
      <c r="C150" s="210"/>
      <c r="D150" s="202" t="s">
        <v>142</v>
      </c>
      <c r="E150" s="211" t="s">
        <v>1</v>
      </c>
      <c r="F150" s="212" t="s">
        <v>1131</v>
      </c>
      <c r="G150" s="210"/>
      <c r="H150" s="211" t="s">
        <v>1</v>
      </c>
      <c r="I150" s="213"/>
      <c r="J150" s="210"/>
      <c r="K150" s="210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142</v>
      </c>
      <c r="AU150" s="218" t="s">
        <v>91</v>
      </c>
      <c r="AV150" s="13" t="s">
        <v>89</v>
      </c>
      <c r="AW150" s="13" t="s">
        <v>36</v>
      </c>
      <c r="AX150" s="13" t="s">
        <v>81</v>
      </c>
      <c r="AY150" s="218" t="s">
        <v>130</v>
      </c>
    </row>
    <row r="151" spans="1:65" s="14" customFormat="1" ht="11.25">
      <c r="B151" s="219"/>
      <c r="C151" s="220"/>
      <c r="D151" s="202" t="s">
        <v>142</v>
      </c>
      <c r="E151" s="221" t="s">
        <v>1</v>
      </c>
      <c r="F151" s="222" t="s">
        <v>1132</v>
      </c>
      <c r="G151" s="220"/>
      <c r="H151" s="223">
        <v>180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142</v>
      </c>
      <c r="AU151" s="229" t="s">
        <v>91</v>
      </c>
      <c r="AV151" s="14" t="s">
        <v>91</v>
      </c>
      <c r="AW151" s="14" t="s">
        <v>36</v>
      </c>
      <c r="AX151" s="14" t="s">
        <v>81</v>
      </c>
      <c r="AY151" s="229" t="s">
        <v>130</v>
      </c>
    </row>
    <row r="152" spans="1:65" s="15" customFormat="1" ht="11.25">
      <c r="B152" s="230"/>
      <c r="C152" s="231"/>
      <c r="D152" s="202" t="s">
        <v>142</v>
      </c>
      <c r="E152" s="232" t="s">
        <v>1</v>
      </c>
      <c r="F152" s="233" t="s">
        <v>145</v>
      </c>
      <c r="G152" s="231"/>
      <c r="H152" s="234">
        <v>180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142</v>
      </c>
      <c r="AU152" s="240" t="s">
        <v>91</v>
      </c>
      <c r="AV152" s="15" t="s">
        <v>136</v>
      </c>
      <c r="AW152" s="15" t="s">
        <v>36</v>
      </c>
      <c r="AX152" s="15" t="s">
        <v>89</v>
      </c>
      <c r="AY152" s="240" t="s">
        <v>130</v>
      </c>
    </row>
    <row r="153" spans="1:65" s="2" customFormat="1" ht="16.5" customHeight="1">
      <c r="A153" s="34"/>
      <c r="B153" s="35"/>
      <c r="C153" s="188" t="s">
        <v>155</v>
      </c>
      <c r="D153" s="188" t="s">
        <v>132</v>
      </c>
      <c r="E153" s="189" t="s">
        <v>1133</v>
      </c>
      <c r="F153" s="190" t="s">
        <v>1134</v>
      </c>
      <c r="G153" s="191" t="s">
        <v>168</v>
      </c>
      <c r="H153" s="192">
        <v>20</v>
      </c>
      <c r="I153" s="193"/>
      <c r="J153" s="194">
        <f>ROUND(I153*H153,2)</f>
        <v>0</v>
      </c>
      <c r="K153" s="195"/>
      <c r="L153" s="39"/>
      <c r="M153" s="196" t="s">
        <v>1</v>
      </c>
      <c r="N153" s="197" t="s">
        <v>46</v>
      </c>
      <c r="O153" s="72"/>
      <c r="P153" s="198">
        <f>O153*H153</f>
        <v>0</v>
      </c>
      <c r="Q153" s="198">
        <v>4.0000000000000003E-5</v>
      </c>
      <c r="R153" s="198">
        <f>Q153*H153</f>
        <v>8.0000000000000004E-4</v>
      </c>
      <c r="S153" s="198">
        <v>0</v>
      </c>
      <c r="T153" s="19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0" t="s">
        <v>136</v>
      </c>
      <c r="AT153" s="200" t="s">
        <v>132</v>
      </c>
      <c r="AU153" s="200" t="s">
        <v>91</v>
      </c>
      <c r="AY153" s="17" t="s">
        <v>130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7" t="s">
        <v>89</v>
      </c>
      <c r="BK153" s="201">
        <f>ROUND(I153*H153,2)</f>
        <v>0</v>
      </c>
      <c r="BL153" s="17" t="s">
        <v>136</v>
      </c>
      <c r="BM153" s="200" t="s">
        <v>176</v>
      </c>
    </row>
    <row r="154" spans="1:65" s="2" customFormat="1" ht="11.25">
      <c r="A154" s="34"/>
      <c r="B154" s="35"/>
      <c r="C154" s="36"/>
      <c r="D154" s="202" t="s">
        <v>138</v>
      </c>
      <c r="E154" s="36"/>
      <c r="F154" s="203" t="s">
        <v>1135</v>
      </c>
      <c r="G154" s="36"/>
      <c r="H154" s="36"/>
      <c r="I154" s="204"/>
      <c r="J154" s="36"/>
      <c r="K154" s="36"/>
      <c r="L154" s="39"/>
      <c r="M154" s="205"/>
      <c r="N154" s="206"/>
      <c r="O154" s="72"/>
      <c r="P154" s="72"/>
      <c r="Q154" s="72"/>
      <c r="R154" s="72"/>
      <c r="S154" s="72"/>
      <c r="T154" s="73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138</v>
      </c>
      <c r="AU154" s="17" t="s">
        <v>91</v>
      </c>
    </row>
    <row r="155" spans="1:65" s="2" customFormat="1" ht="11.25">
      <c r="A155" s="34"/>
      <c r="B155" s="35"/>
      <c r="C155" s="36"/>
      <c r="D155" s="207" t="s">
        <v>140</v>
      </c>
      <c r="E155" s="36"/>
      <c r="F155" s="208" t="s">
        <v>1136</v>
      </c>
      <c r="G155" s="36"/>
      <c r="H155" s="36"/>
      <c r="I155" s="204"/>
      <c r="J155" s="36"/>
      <c r="K155" s="36"/>
      <c r="L155" s="39"/>
      <c r="M155" s="205"/>
      <c r="N155" s="206"/>
      <c r="O155" s="72"/>
      <c r="P155" s="72"/>
      <c r="Q155" s="72"/>
      <c r="R155" s="72"/>
      <c r="S155" s="72"/>
      <c r="T155" s="73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140</v>
      </c>
      <c r="AU155" s="17" t="s">
        <v>91</v>
      </c>
    </row>
    <row r="156" spans="1:65" s="13" customFormat="1" ht="11.25">
      <c r="B156" s="209"/>
      <c r="C156" s="210"/>
      <c r="D156" s="202" t="s">
        <v>142</v>
      </c>
      <c r="E156" s="211" t="s">
        <v>1</v>
      </c>
      <c r="F156" s="212" t="s">
        <v>1137</v>
      </c>
      <c r="G156" s="210"/>
      <c r="H156" s="211" t="s">
        <v>1</v>
      </c>
      <c r="I156" s="213"/>
      <c r="J156" s="210"/>
      <c r="K156" s="210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142</v>
      </c>
      <c r="AU156" s="218" t="s">
        <v>91</v>
      </c>
      <c r="AV156" s="13" t="s">
        <v>89</v>
      </c>
      <c r="AW156" s="13" t="s">
        <v>36</v>
      </c>
      <c r="AX156" s="13" t="s">
        <v>81</v>
      </c>
      <c r="AY156" s="218" t="s">
        <v>130</v>
      </c>
    </row>
    <row r="157" spans="1:65" s="14" customFormat="1" ht="11.25">
      <c r="B157" s="219"/>
      <c r="C157" s="220"/>
      <c r="D157" s="202" t="s">
        <v>142</v>
      </c>
      <c r="E157" s="221" t="s">
        <v>1</v>
      </c>
      <c r="F157" s="222" t="s">
        <v>1138</v>
      </c>
      <c r="G157" s="220"/>
      <c r="H157" s="223">
        <v>20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142</v>
      </c>
      <c r="AU157" s="229" t="s">
        <v>91</v>
      </c>
      <c r="AV157" s="14" t="s">
        <v>91</v>
      </c>
      <c r="AW157" s="14" t="s">
        <v>36</v>
      </c>
      <c r="AX157" s="14" t="s">
        <v>81</v>
      </c>
      <c r="AY157" s="229" t="s">
        <v>130</v>
      </c>
    </row>
    <row r="158" spans="1:65" s="15" customFormat="1" ht="11.25">
      <c r="B158" s="230"/>
      <c r="C158" s="231"/>
      <c r="D158" s="202" t="s">
        <v>142</v>
      </c>
      <c r="E158" s="232" t="s">
        <v>1</v>
      </c>
      <c r="F158" s="233" t="s">
        <v>145</v>
      </c>
      <c r="G158" s="231"/>
      <c r="H158" s="234">
        <v>20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142</v>
      </c>
      <c r="AU158" s="240" t="s">
        <v>91</v>
      </c>
      <c r="AV158" s="15" t="s">
        <v>136</v>
      </c>
      <c r="AW158" s="15" t="s">
        <v>36</v>
      </c>
      <c r="AX158" s="15" t="s">
        <v>89</v>
      </c>
      <c r="AY158" s="240" t="s">
        <v>130</v>
      </c>
    </row>
    <row r="159" spans="1:65" s="2" customFormat="1" ht="16.5" customHeight="1">
      <c r="A159" s="34"/>
      <c r="B159" s="35"/>
      <c r="C159" s="188" t="s">
        <v>181</v>
      </c>
      <c r="D159" s="188" t="s">
        <v>132</v>
      </c>
      <c r="E159" s="189" t="s">
        <v>182</v>
      </c>
      <c r="F159" s="190" t="s">
        <v>183</v>
      </c>
      <c r="G159" s="191" t="s">
        <v>184</v>
      </c>
      <c r="H159" s="192">
        <v>30</v>
      </c>
      <c r="I159" s="193"/>
      <c r="J159" s="194">
        <f>ROUND(I159*H159,2)</f>
        <v>0</v>
      </c>
      <c r="K159" s="195"/>
      <c r="L159" s="39"/>
      <c r="M159" s="196" t="s">
        <v>1</v>
      </c>
      <c r="N159" s="197" t="s">
        <v>46</v>
      </c>
      <c r="O159" s="72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0" t="s">
        <v>136</v>
      </c>
      <c r="AT159" s="200" t="s">
        <v>132</v>
      </c>
      <c r="AU159" s="200" t="s">
        <v>91</v>
      </c>
      <c r="AY159" s="17" t="s">
        <v>130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89</v>
      </c>
      <c r="BK159" s="201">
        <f>ROUND(I159*H159,2)</f>
        <v>0</v>
      </c>
      <c r="BL159" s="17" t="s">
        <v>136</v>
      </c>
      <c r="BM159" s="200" t="s">
        <v>185</v>
      </c>
    </row>
    <row r="160" spans="1:65" s="2" customFormat="1" ht="11.25">
      <c r="A160" s="34"/>
      <c r="B160" s="35"/>
      <c r="C160" s="36"/>
      <c r="D160" s="202" t="s">
        <v>138</v>
      </c>
      <c r="E160" s="36"/>
      <c r="F160" s="203" t="s">
        <v>186</v>
      </c>
      <c r="G160" s="36"/>
      <c r="H160" s="36"/>
      <c r="I160" s="204"/>
      <c r="J160" s="36"/>
      <c r="K160" s="36"/>
      <c r="L160" s="39"/>
      <c r="M160" s="205"/>
      <c r="N160" s="206"/>
      <c r="O160" s="72"/>
      <c r="P160" s="72"/>
      <c r="Q160" s="72"/>
      <c r="R160" s="72"/>
      <c r="S160" s="72"/>
      <c r="T160" s="73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138</v>
      </c>
      <c r="AU160" s="17" t="s">
        <v>91</v>
      </c>
    </row>
    <row r="161" spans="1:65" s="2" customFormat="1" ht="11.25">
      <c r="A161" s="34"/>
      <c r="B161" s="35"/>
      <c r="C161" s="36"/>
      <c r="D161" s="207" t="s">
        <v>140</v>
      </c>
      <c r="E161" s="36"/>
      <c r="F161" s="208" t="s">
        <v>187</v>
      </c>
      <c r="G161" s="36"/>
      <c r="H161" s="36"/>
      <c r="I161" s="204"/>
      <c r="J161" s="36"/>
      <c r="K161" s="36"/>
      <c r="L161" s="39"/>
      <c r="M161" s="205"/>
      <c r="N161" s="206"/>
      <c r="O161" s="72"/>
      <c r="P161" s="72"/>
      <c r="Q161" s="72"/>
      <c r="R161" s="72"/>
      <c r="S161" s="72"/>
      <c r="T161" s="73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140</v>
      </c>
      <c r="AU161" s="17" t="s">
        <v>91</v>
      </c>
    </row>
    <row r="162" spans="1:65" s="13" customFormat="1" ht="11.25">
      <c r="B162" s="209"/>
      <c r="C162" s="210"/>
      <c r="D162" s="202" t="s">
        <v>142</v>
      </c>
      <c r="E162" s="211" t="s">
        <v>1</v>
      </c>
      <c r="F162" s="212" t="s">
        <v>188</v>
      </c>
      <c r="G162" s="210"/>
      <c r="H162" s="211" t="s">
        <v>1</v>
      </c>
      <c r="I162" s="213"/>
      <c r="J162" s="210"/>
      <c r="K162" s="210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142</v>
      </c>
      <c r="AU162" s="218" t="s">
        <v>91</v>
      </c>
      <c r="AV162" s="13" t="s">
        <v>89</v>
      </c>
      <c r="AW162" s="13" t="s">
        <v>36</v>
      </c>
      <c r="AX162" s="13" t="s">
        <v>81</v>
      </c>
      <c r="AY162" s="218" t="s">
        <v>130</v>
      </c>
    </row>
    <row r="163" spans="1:65" s="14" customFormat="1" ht="11.25">
      <c r="B163" s="219"/>
      <c r="C163" s="220"/>
      <c r="D163" s="202" t="s">
        <v>142</v>
      </c>
      <c r="E163" s="221" t="s">
        <v>1</v>
      </c>
      <c r="F163" s="222" t="s">
        <v>235</v>
      </c>
      <c r="G163" s="220"/>
      <c r="H163" s="223">
        <v>30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142</v>
      </c>
      <c r="AU163" s="229" t="s">
        <v>91</v>
      </c>
      <c r="AV163" s="14" t="s">
        <v>91</v>
      </c>
      <c r="AW163" s="14" t="s">
        <v>36</v>
      </c>
      <c r="AX163" s="14" t="s">
        <v>81</v>
      </c>
      <c r="AY163" s="229" t="s">
        <v>130</v>
      </c>
    </row>
    <row r="164" spans="1:65" s="15" customFormat="1" ht="11.25">
      <c r="B164" s="230"/>
      <c r="C164" s="231"/>
      <c r="D164" s="202" t="s">
        <v>142</v>
      </c>
      <c r="E164" s="232" t="s">
        <v>1</v>
      </c>
      <c r="F164" s="233" t="s">
        <v>145</v>
      </c>
      <c r="G164" s="231"/>
      <c r="H164" s="234">
        <v>30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142</v>
      </c>
      <c r="AU164" s="240" t="s">
        <v>91</v>
      </c>
      <c r="AV164" s="15" t="s">
        <v>136</v>
      </c>
      <c r="AW164" s="15" t="s">
        <v>36</v>
      </c>
      <c r="AX164" s="15" t="s">
        <v>89</v>
      </c>
      <c r="AY164" s="240" t="s">
        <v>130</v>
      </c>
    </row>
    <row r="165" spans="1:65" s="2" customFormat="1" ht="16.5" customHeight="1">
      <c r="A165" s="34"/>
      <c r="B165" s="35"/>
      <c r="C165" s="188" t="s">
        <v>163</v>
      </c>
      <c r="D165" s="188" t="s">
        <v>132</v>
      </c>
      <c r="E165" s="189" t="s">
        <v>1139</v>
      </c>
      <c r="F165" s="190" t="s">
        <v>1140</v>
      </c>
      <c r="G165" s="191" t="s">
        <v>184</v>
      </c>
      <c r="H165" s="192">
        <v>1</v>
      </c>
      <c r="I165" s="193"/>
      <c r="J165" s="194">
        <f>ROUND(I165*H165,2)</f>
        <v>0</v>
      </c>
      <c r="K165" s="195"/>
      <c r="L165" s="39"/>
      <c r="M165" s="196" t="s">
        <v>1</v>
      </c>
      <c r="N165" s="197" t="s">
        <v>46</v>
      </c>
      <c r="O165" s="72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0" t="s">
        <v>136</v>
      </c>
      <c r="AT165" s="200" t="s">
        <v>132</v>
      </c>
      <c r="AU165" s="200" t="s">
        <v>91</v>
      </c>
      <c r="AY165" s="17" t="s">
        <v>130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7" t="s">
        <v>89</v>
      </c>
      <c r="BK165" s="201">
        <f>ROUND(I165*H165,2)</f>
        <v>0</v>
      </c>
      <c r="BL165" s="17" t="s">
        <v>136</v>
      </c>
      <c r="BM165" s="200" t="s">
        <v>191</v>
      </c>
    </row>
    <row r="166" spans="1:65" s="2" customFormat="1" ht="11.25">
      <c r="A166" s="34"/>
      <c r="B166" s="35"/>
      <c r="C166" s="36"/>
      <c r="D166" s="202" t="s">
        <v>138</v>
      </c>
      <c r="E166" s="36"/>
      <c r="F166" s="203" t="s">
        <v>1141</v>
      </c>
      <c r="G166" s="36"/>
      <c r="H166" s="36"/>
      <c r="I166" s="204"/>
      <c r="J166" s="36"/>
      <c r="K166" s="36"/>
      <c r="L166" s="39"/>
      <c r="M166" s="205"/>
      <c r="N166" s="206"/>
      <c r="O166" s="72"/>
      <c r="P166" s="72"/>
      <c r="Q166" s="72"/>
      <c r="R166" s="72"/>
      <c r="S166" s="72"/>
      <c r="T166" s="73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138</v>
      </c>
      <c r="AU166" s="17" t="s">
        <v>91</v>
      </c>
    </row>
    <row r="167" spans="1:65" s="2" customFormat="1" ht="11.25">
      <c r="A167" s="34"/>
      <c r="B167" s="35"/>
      <c r="C167" s="36"/>
      <c r="D167" s="207" t="s">
        <v>140</v>
      </c>
      <c r="E167" s="36"/>
      <c r="F167" s="208" t="s">
        <v>1142</v>
      </c>
      <c r="G167" s="36"/>
      <c r="H167" s="36"/>
      <c r="I167" s="204"/>
      <c r="J167" s="36"/>
      <c r="K167" s="36"/>
      <c r="L167" s="39"/>
      <c r="M167" s="205"/>
      <c r="N167" s="206"/>
      <c r="O167" s="72"/>
      <c r="P167" s="72"/>
      <c r="Q167" s="72"/>
      <c r="R167" s="72"/>
      <c r="S167" s="72"/>
      <c r="T167" s="73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140</v>
      </c>
      <c r="AU167" s="17" t="s">
        <v>91</v>
      </c>
    </row>
    <row r="168" spans="1:65" s="13" customFormat="1" ht="11.25">
      <c r="B168" s="209"/>
      <c r="C168" s="210"/>
      <c r="D168" s="202" t="s">
        <v>142</v>
      </c>
      <c r="E168" s="211" t="s">
        <v>1</v>
      </c>
      <c r="F168" s="212" t="s">
        <v>1143</v>
      </c>
      <c r="G168" s="210"/>
      <c r="H168" s="211" t="s">
        <v>1</v>
      </c>
      <c r="I168" s="213"/>
      <c r="J168" s="210"/>
      <c r="K168" s="210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142</v>
      </c>
      <c r="AU168" s="218" t="s">
        <v>91</v>
      </c>
      <c r="AV168" s="13" t="s">
        <v>89</v>
      </c>
      <c r="AW168" s="13" t="s">
        <v>36</v>
      </c>
      <c r="AX168" s="13" t="s">
        <v>81</v>
      </c>
      <c r="AY168" s="218" t="s">
        <v>130</v>
      </c>
    </row>
    <row r="169" spans="1:65" s="14" customFormat="1" ht="11.25">
      <c r="B169" s="219"/>
      <c r="C169" s="220"/>
      <c r="D169" s="202" t="s">
        <v>142</v>
      </c>
      <c r="E169" s="221" t="s">
        <v>1</v>
      </c>
      <c r="F169" s="222" t="s">
        <v>89</v>
      </c>
      <c r="G169" s="220"/>
      <c r="H169" s="223">
        <v>1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142</v>
      </c>
      <c r="AU169" s="229" t="s">
        <v>91</v>
      </c>
      <c r="AV169" s="14" t="s">
        <v>91</v>
      </c>
      <c r="AW169" s="14" t="s">
        <v>36</v>
      </c>
      <c r="AX169" s="14" t="s">
        <v>81</v>
      </c>
      <c r="AY169" s="229" t="s">
        <v>130</v>
      </c>
    </row>
    <row r="170" spans="1:65" s="15" customFormat="1" ht="11.25">
      <c r="B170" s="230"/>
      <c r="C170" s="231"/>
      <c r="D170" s="202" t="s">
        <v>142</v>
      </c>
      <c r="E170" s="232" t="s">
        <v>1</v>
      </c>
      <c r="F170" s="233" t="s">
        <v>145</v>
      </c>
      <c r="G170" s="231"/>
      <c r="H170" s="234">
        <v>1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AT170" s="240" t="s">
        <v>142</v>
      </c>
      <c r="AU170" s="240" t="s">
        <v>91</v>
      </c>
      <c r="AV170" s="15" t="s">
        <v>136</v>
      </c>
      <c r="AW170" s="15" t="s">
        <v>36</v>
      </c>
      <c r="AX170" s="15" t="s">
        <v>89</v>
      </c>
      <c r="AY170" s="240" t="s">
        <v>130</v>
      </c>
    </row>
    <row r="171" spans="1:65" s="2" customFormat="1" ht="24.2" customHeight="1">
      <c r="A171" s="34"/>
      <c r="B171" s="35"/>
      <c r="C171" s="188" t="s">
        <v>194</v>
      </c>
      <c r="D171" s="188" t="s">
        <v>132</v>
      </c>
      <c r="E171" s="189" t="s">
        <v>508</v>
      </c>
      <c r="F171" s="190" t="s">
        <v>509</v>
      </c>
      <c r="G171" s="191" t="s">
        <v>148</v>
      </c>
      <c r="H171" s="192">
        <v>20.83</v>
      </c>
      <c r="I171" s="193"/>
      <c r="J171" s="194">
        <f>ROUND(I171*H171,2)</f>
        <v>0</v>
      </c>
      <c r="K171" s="195"/>
      <c r="L171" s="39"/>
      <c r="M171" s="196" t="s">
        <v>1</v>
      </c>
      <c r="N171" s="197" t="s">
        <v>46</v>
      </c>
      <c r="O171" s="72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0" t="s">
        <v>136</v>
      </c>
      <c r="AT171" s="200" t="s">
        <v>132</v>
      </c>
      <c r="AU171" s="200" t="s">
        <v>91</v>
      </c>
      <c r="AY171" s="17" t="s">
        <v>130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89</v>
      </c>
      <c r="BK171" s="201">
        <f>ROUND(I171*H171,2)</f>
        <v>0</v>
      </c>
      <c r="BL171" s="17" t="s">
        <v>136</v>
      </c>
      <c r="BM171" s="200" t="s">
        <v>1144</v>
      </c>
    </row>
    <row r="172" spans="1:65" s="2" customFormat="1" ht="19.5">
      <c r="A172" s="34"/>
      <c r="B172" s="35"/>
      <c r="C172" s="36"/>
      <c r="D172" s="202" t="s">
        <v>138</v>
      </c>
      <c r="E172" s="36"/>
      <c r="F172" s="203" t="s">
        <v>509</v>
      </c>
      <c r="G172" s="36"/>
      <c r="H172" s="36"/>
      <c r="I172" s="204"/>
      <c r="J172" s="36"/>
      <c r="K172" s="36"/>
      <c r="L172" s="39"/>
      <c r="M172" s="205"/>
      <c r="N172" s="206"/>
      <c r="O172" s="72"/>
      <c r="P172" s="72"/>
      <c r="Q172" s="72"/>
      <c r="R172" s="72"/>
      <c r="S172" s="72"/>
      <c r="T172" s="73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138</v>
      </c>
      <c r="AU172" s="17" t="s">
        <v>91</v>
      </c>
    </row>
    <row r="173" spans="1:65" s="13" customFormat="1" ht="11.25">
      <c r="B173" s="209"/>
      <c r="C173" s="210"/>
      <c r="D173" s="202" t="s">
        <v>142</v>
      </c>
      <c r="E173" s="211" t="s">
        <v>1</v>
      </c>
      <c r="F173" s="212" t="s">
        <v>1145</v>
      </c>
      <c r="G173" s="210"/>
      <c r="H173" s="211" t="s">
        <v>1</v>
      </c>
      <c r="I173" s="213"/>
      <c r="J173" s="210"/>
      <c r="K173" s="210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142</v>
      </c>
      <c r="AU173" s="218" t="s">
        <v>91</v>
      </c>
      <c r="AV173" s="13" t="s">
        <v>89</v>
      </c>
      <c r="AW173" s="13" t="s">
        <v>36</v>
      </c>
      <c r="AX173" s="13" t="s">
        <v>81</v>
      </c>
      <c r="AY173" s="218" t="s">
        <v>130</v>
      </c>
    </row>
    <row r="174" spans="1:65" s="13" customFormat="1" ht="11.25">
      <c r="B174" s="209"/>
      <c r="C174" s="210"/>
      <c r="D174" s="202" t="s">
        <v>142</v>
      </c>
      <c r="E174" s="211" t="s">
        <v>1</v>
      </c>
      <c r="F174" s="212" t="s">
        <v>1146</v>
      </c>
      <c r="G174" s="210"/>
      <c r="H174" s="211" t="s">
        <v>1</v>
      </c>
      <c r="I174" s="213"/>
      <c r="J174" s="210"/>
      <c r="K174" s="210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142</v>
      </c>
      <c r="AU174" s="218" t="s">
        <v>91</v>
      </c>
      <c r="AV174" s="13" t="s">
        <v>89</v>
      </c>
      <c r="AW174" s="13" t="s">
        <v>36</v>
      </c>
      <c r="AX174" s="13" t="s">
        <v>81</v>
      </c>
      <c r="AY174" s="218" t="s">
        <v>130</v>
      </c>
    </row>
    <row r="175" spans="1:65" s="14" customFormat="1" ht="11.25">
      <c r="B175" s="219"/>
      <c r="C175" s="220"/>
      <c r="D175" s="202" t="s">
        <v>142</v>
      </c>
      <c r="E175" s="221" t="s">
        <v>1</v>
      </c>
      <c r="F175" s="222" t="s">
        <v>1147</v>
      </c>
      <c r="G175" s="220"/>
      <c r="H175" s="223">
        <v>5.8559999999999999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142</v>
      </c>
      <c r="AU175" s="229" t="s">
        <v>91</v>
      </c>
      <c r="AV175" s="14" t="s">
        <v>91</v>
      </c>
      <c r="AW175" s="14" t="s">
        <v>36</v>
      </c>
      <c r="AX175" s="14" t="s">
        <v>81</v>
      </c>
      <c r="AY175" s="229" t="s">
        <v>130</v>
      </c>
    </row>
    <row r="176" spans="1:65" s="13" customFormat="1" ht="11.25">
      <c r="B176" s="209"/>
      <c r="C176" s="210"/>
      <c r="D176" s="202" t="s">
        <v>142</v>
      </c>
      <c r="E176" s="211" t="s">
        <v>1</v>
      </c>
      <c r="F176" s="212" t="s">
        <v>1148</v>
      </c>
      <c r="G176" s="210"/>
      <c r="H176" s="211" t="s">
        <v>1</v>
      </c>
      <c r="I176" s="213"/>
      <c r="J176" s="210"/>
      <c r="K176" s="210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142</v>
      </c>
      <c r="AU176" s="218" t="s">
        <v>91</v>
      </c>
      <c r="AV176" s="13" t="s">
        <v>89</v>
      </c>
      <c r="AW176" s="13" t="s">
        <v>36</v>
      </c>
      <c r="AX176" s="13" t="s">
        <v>81</v>
      </c>
      <c r="AY176" s="218" t="s">
        <v>130</v>
      </c>
    </row>
    <row r="177" spans="1:65" s="14" customFormat="1" ht="11.25">
      <c r="B177" s="219"/>
      <c r="C177" s="220"/>
      <c r="D177" s="202" t="s">
        <v>142</v>
      </c>
      <c r="E177" s="221" t="s">
        <v>1</v>
      </c>
      <c r="F177" s="222" t="s">
        <v>1149</v>
      </c>
      <c r="G177" s="220"/>
      <c r="H177" s="223">
        <v>5.8179999999999996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142</v>
      </c>
      <c r="AU177" s="229" t="s">
        <v>91</v>
      </c>
      <c r="AV177" s="14" t="s">
        <v>91</v>
      </c>
      <c r="AW177" s="14" t="s">
        <v>36</v>
      </c>
      <c r="AX177" s="14" t="s">
        <v>81</v>
      </c>
      <c r="AY177" s="229" t="s">
        <v>130</v>
      </c>
    </row>
    <row r="178" spans="1:65" s="13" customFormat="1" ht="11.25">
      <c r="B178" s="209"/>
      <c r="C178" s="210"/>
      <c r="D178" s="202" t="s">
        <v>142</v>
      </c>
      <c r="E178" s="211" t="s">
        <v>1</v>
      </c>
      <c r="F178" s="212" t="s">
        <v>1150</v>
      </c>
      <c r="G178" s="210"/>
      <c r="H178" s="211" t="s">
        <v>1</v>
      </c>
      <c r="I178" s="213"/>
      <c r="J178" s="210"/>
      <c r="K178" s="210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142</v>
      </c>
      <c r="AU178" s="218" t="s">
        <v>91</v>
      </c>
      <c r="AV178" s="13" t="s">
        <v>89</v>
      </c>
      <c r="AW178" s="13" t="s">
        <v>36</v>
      </c>
      <c r="AX178" s="13" t="s">
        <v>81</v>
      </c>
      <c r="AY178" s="218" t="s">
        <v>130</v>
      </c>
    </row>
    <row r="179" spans="1:65" s="14" customFormat="1" ht="11.25">
      <c r="B179" s="219"/>
      <c r="C179" s="220"/>
      <c r="D179" s="202" t="s">
        <v>142</v>
      </c>
      <c r="E179" s="221" t="s">
        <v>1</v>
      </c>
      <c r="F179" s="222" t="s">
        <v>1151</v>
      </c>
      <c r="G179" s="220"/>
      <c r="H179" s="223">
        <v>1.085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142</v>
      </c>
      <c r="AU179" s="229" t="s">
        <v>91</v>
      </c>
      <c r="AV179" s="14" t="s">
        <v>91</v>
      </c>
      <c r="AW179" s="14" t="s">
        <v>36</v>
      </c>
      <c r="AX179" s="14" t="s">
        <v>81</v>
      </c>
      <c r="AY179" s="229" t="s">
        <v>130</v>
      </c>
    </row>
    <row r="180" spans="1:65" s="13" customFormat="1" ht="11.25">
      <c r="B180" s="209"/>
      <c r="C180" s="210"/>
      <c r="D180" s="202" t="s">
        <v>142</v>
      </c>
      <c r="E180" s="211" t="s">
        <v>1</v>
      </c>
      <c r="F180" s="212" t="s">
        <v>1152</v>
      </c>
      <c r="G180" s="210"/>
      <c r="H180" s="211" t="s">
        <v>1</v>
      </c>
      <c r="I180" s="213"/>
      <c r="J180" s="210"/>
      <c r="K180" s="210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142</v>
      </c>
      <c r="AU180" s="218" t="s">
        <v>91</v>
      </c>
      <c r="AV180" s="13" t="s">
        <v>89</v>
      </c>
      <c r="AW180" s="13" t="s">
        <v>36</v>
      </c>
      <c r="AX180" s="13" t="s">
        <v>81</v>
      </c>
      <c r="AY180" s="218" t="s">
        <v>130</v>
      </c>
    </row>
    <row r="181" spans="1:65" s="14" customFormat="1" ht="11.25">
      <c r="B181" s="219"/>
      <c r="C181" s="220"/>
      <c r="D181" s="202" t="s">
        <v>142</v>
      </c>
      <c r="E181" s="221" t="s">
        <v>1</v>
      </c>
      <c r="F181" s="222" t="s">
        <v>1153</v>
      </c>
      <c r="G181" s="220"/>
      <c r="H181" s="223">
        <v>1.631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142</v>
      </c>
      <c r="AU181" s="229" t="s">
        <v>91</v>
      </c>
      <c r="AV181" s="14" t="s">
        <v>91</v>
      </c>
      <c r="AW181" s="14" t="s">
        <v>36</v>
      </c>
      <c r="AX181" s="14" t="s">
        <v>81</v>
      </c>
      <c r="AY181" s="229" t="s">
        <v>130</v>
      </c>
    </row>
    <row r="182" spans="1:65" s="13" customFormat="1" ht="11.25">
      <c r="B182" s="209"/>
      <c r="C182" s="210"/>
      <c r="D182" s="202" t="s">
        <v>142</v>
      </c>
      <c r="E182" s="211" t="s">
        <v>1</v>
      </c>
      <c r="F182" s="212" t="s">
        <v>518</v>
      </c>
      <c r="G182" s="210"/>
      <c r="H182" s="211" t="s">
        <v>1</v>
      </c>
      <c r="I182" s="213"/>
      <c r="J182" s="210"/>
      <c r="K182" s="210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142</v>
      </c>
      <c r="AU182" s="218" t="s">
        <v>91</v>
      </c>
      <c r="AV182" s="13" t="s">
        <v>89</v>
      </c>
      <c r="AW182" s="13" t="s">
        <v>36</v>
      </c>
      <c r="AX182" s="13" t="s">
        <v>81</v>
      </c>
      <c r="AY182" s="218" t="s">
        <v>130</v>
      </c>
    </row>
    <row r="183" spans="1:65" s="14" customFormat="1" ht="11.25">
      <c r="B183" s="219"/>
      <c r="C183" s="220"/>
      <c r="D183" s="202" t="s">
        <v>142</v>
      </c>
      <c r="E183" s="221" t="s">
        <v>1</v>
      </c>
      <c r="F183" s="222" t="s">
        <v>1154</v>
      </c>
      <c r="G183" s="220"/>
      <c r="H183" s="223">
        <v>6.44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142</v>
      </c>
      <c r="AU183" s="229" t="s">
        <v>91</v>
      </c>
      <c r="AV183" s="14" t="s">
        <v>91</v>
      </c>
      <c r="AW183" s="14" t="s">
        <v>36</v>
      </c>
      <c r="AX183" s="14" t="s">
        <v>81</v>
      </c>
      <c r="AY183" s="229" t="s">
        <v>130</v>
      </c>
    </row>
    <row r="184" spans="1:65" s="15" customFormat="1" ht="11.25">
      <c r="B184" s="230"/>
      <c r="C184" s="231"/>
      <c r="D184" s="202" t="s">
        <v>142</v>
      </c>
      <c r="E184" s="232" t="s">
        <v>1</v>
      </c>
      <c r="F184" s="233" t="s">
        <v>145</v>
      </c>
      <c r="G184" s="231"/>
      <c r="H184" s="234">
        <v>20.830000000000002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AT184" s="240" t="s">
        <v>142</v>
      </c>
      <c r="AU184" s="240" t="s">
        <v>91</v>
      </c>
      <c r="AV184" s="15" t="s">
        <v>136</v>
      </c>
      <c r="AW184" s="15" t="s">
        <v>36</v>
      </c>
      <c r="AX184" s="15" t="s">
        <v>89</v>
      </c>
      <c r="AY184" s="240" t="s">
        <v>130</v>
      </c>
    </row>
    <row r="185" spans="1:65" s="2" customFormat="1" ht="16.5" customHeight="1">
      <c r="A185" s="34"/>
      <c r="B185" s="35"/>
      <c r="C185" s="188" t="s">
        <v>169</v>
      </c>
      <c r="D185" s="188" t="s">
        <v>132</v>
      </c>
      <c r="E185" s="189" t="s">
        <v>210</v>
      </c>
      <c r="F185" s="190" t="s">
        <v>211</v>
      </c>
      <c r="G185" s="191" t="s">
        <v>148</v>
      </c>
      <c r="H185" s="192">
        <v>20.83</v>
      </c>
      <c r="I185" s="193"/>
      <c r="J185" s="194">
        <f>ROUND(I185*H185,2)</f>
        <v>0</v>
      </c>
      <c r="K185" s="195"/>
      <c r="L185" s="39"/>
      <c r="M185" s="196" t="s">
        <v>1</v>
      </c>
      <c r="N185" s="197" t="s">
        <v>46</v>
      </c>
      <c r="O185" s="72"/>
      <c r="P185" s="198">
        <f>O185*H185</f>
        <v>0</v>
      </c>
      <c r="Q185" s="198">
        <v>0</v>
      </c>
      <c r="R185" s="198">
        <f>Q185*H185</f>
        <v>0</v>
      </c>
      <c r="S185" s="198">
        <v>0</v>
      </c>
      <c r="T185" s="199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0" t="s">
        <v>136</v>
      </c>
      <c r="AT185" s="200" t="s">
        <v>132</v>
      </c>
      <c r="AU185" s="200" t="s">
        <v>91</v>
      </c>
      <c r="AY185" s="17" t="s">
        <v>130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7" t="s">
        <v>89</v>
      </c>
      <c r="BK185" s="201">
        <f>ROUND(I185*H185,2)</f>
        <v>0</v>
      </c>
      <c r="BL185" s="17" t="s">
        <v>136</v>
      </c>
      <c r="BM185" s="200" t="s">
        <v>1155</v>
      </c>
    </row>
    <row r="186" spans="1:65" s="2" customFormat="1" ht="19.5">
      <c r="A186" s="34"/>
      <c r="B186" s="35"/>
      <c r="C186" s="36"/>
      <c r="D186" s="202" t="s">
        <v>138</v>
      </c>
      <c r="E186" s="36"/>
      <c r="F186" s="203" t="s">
        <v>213</v>
      </c>
      <c r="G186" s="36"/>
      <c r="H186" s="36"/>
      <c r="I186" s="204"/>
      <c r="J186" s="36"/>
      <c r="K186" s="36"/>
      <c r="L186" s="39"/>
      <c r="M186" s="205"/>
      <c r="N186" s="206"/>
      <c r="O186" s="72"/>
      <c r="P186" s="72"/>
      <c r="Q186" s="72"/>
      <c r="R186" s="72"/>
      <c r="S186" s="72"/>
      <c r="T186" s="73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138</v>
      </c>
      <c r="AU186" s="17" t="s">
        <v>91</v>
      </c>
    </row>
    <row r="187" spans="1:65" s="2" customFormat="1" ht="11.25">
      <c r="A187" s="34"/>
      <c r="B187" s="35"/>
      <c r="C187" s="36"/>
      <c r="D187" s="207" t="s">
        <v>140</v>
      </c>
      <c r="E187" s="36"/>
      <c r="F187" s="208" t="s">
        <v>214</v>
      </c>
      <c r="G187" s="36"/>
      <c r="H187" s="36"/>
      <c r="I187" s="204"/>
      <c r="J187" s="36"/>
      <c r="K187" s="36"/>
      <c r="L187" s="39"/>
      <c r="M187" s="205"/>
      <c r="N187" s="206"/>
      <c r="O187" s="72"/>
      <c r="P187" s="72"/>
      <c r="Q187" s="72"/>
      <c r="R187" s="72"/>
      <c r="S187" s="72"/>
      <c r="T187" s="73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140</v>
      </c>
      <c r="AU187" s="17" t="s">
        <v>91</v>
      </c>
    </row>
    <row r="188" spans="1:65" s="13" customFormat="1" ht="11.25">
      <c r="B188" s="209"/>
      <c r="C188" s="210"/>
      <c r="D188" s="202" t="s">
        <v>142</v>
      </c>
      <c r="E188" s="211" t="s">
        <v>1</v>
      </c>
      <c r="F188" s="212" t="s">
        <v>1145</v>
      </c>
      <c r="G188" s="210"/>
      <c r="H188" s="211" t="s">
        <v>1</v>
      </c>
      <c r="I188" s="213"/>
      <c r="J188" s="210"/>
      <c r="K188" s="210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142</v>
      </c>
      <c r="AU188" s="218" t="s">
        <v>91</v>
      </c>
      <c r="AV188" s="13" t="s">
        <v>89</v>
      </c>
      <c r="AW188" s="13" t="s">
        <v>36</v>
      </c>
      <c r="AX188" s="13" t="s">
        <v>81</v>
      </c>
      <c r="AY188" s="218" t="s">
        <v>130</v>
      </c>
    </row>
    <row r="189" spans="1:65" s="13" customFormat="1" ht="11.25">
      <c r="B189" s="209"/>
      <c r="C189" s="210"/>
      <c r="D189" s="202" t="s">
        <v>142</v>
      </c>
      <c r="E189" s="211" t="s">
        <v>1</v>
      </c>
      <c r="F189" s="212" t="s">
        <v>1146</v>
      </c>
      <c r="G189" s="210"/>
      <c r="H189" s="211" t="s">
        <v>1</v>
      </c>
      <c r="I189" s="213"/>
      <c r="J189" s="210"/>
      <c r="K189" s="210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142</v>
      </c>
      <c r="AU189" s="218" t="s">
        <v>91</v>
      </c>
      <c r="AV189" s="13" t="s">
        <v>89</v>
      </c>
      <c r="AW189" s="13" t="s">
        <v>36</v>
      </c>
      <c r="AX189" s="13" t="s">
        <v>81</v>
      </c>
      <c r="AY189" s="218" t="s">
        <v>130</v>
      </c>
    </row>
    <row r="190" spans="1:65" s="14" customFormat="1" ht="11.25">
      <c r="B190" s="219"/>
      <c r="C190" s="220"/>
      <c r="D190" s="202" t="s">
        <v>142</v>
      </c>
      <c r="E190" s="221" t="s">
        <v>1</v>
      </c>
      <c r="F190" s="222" t="s">
        <v>1147</v>
      </c>
      <c r="G190" s="220"/>
      <c r="H190" s="223">
        <v>5.8559999999999999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142</v>
      </c>
      <c r="AU190" s="229" t="s">
        <v>91</v>
      </c>
      <c r="AV190" s="14" t="s">
        <v>91</v>
      </c>
      <c r="AW190" s="14" t="s">
        <v>36</v>
      </c>
      <c r="AX190" s="14" t="s">
        <v>81</v>
      </c>
      <c r="AY190" s="229" t="s">
        <v>130</v>
      </c>
    </row>
    <row r="191" spans="1:65" s="13" customFormat="1" ht="11.25">
      <c r="B191" s="209"/>
      <c r="C191" s="210"/>
      <c r="D191" s="202" t="s">
        <v>142</v>
      </c>
      <c r="E191" s="211" t="s">
        <v>1</v>
      </c>
      <c r="F191" s="212" t="s">
        <v>1148</v>
      </c>
      <c r="G191" s="210"/>
      <c r="H191" s="211" t="s">
        <v>1</v>
      </c>
      <c r="I191" s="213"/>
      <c r="J191" s="210"/>
      <c r="K191" s="210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142</v>
      </c>
      <c r="AU191" s="218" t="s">
        <v>91</v>
      </c>
      <c r="AV191" s="13" t="s">
        <v>89</v>
      </c>
      <c r="AW191" s="13" t="s">
        <v>36</v>
      </c>
      <c r="AX191" s="13" t="s">
        <v>81</v>
      </c>
      <c r="AY191" s="218" t="s">
        <v>130</v>
      </c>
    </row>
    <row r="192" spans="1:65" s="14" customFormat="1" ht="11.25">
      <c r="B192" s="219"/>
      <c r="C192" s="220"/>
      <c r="D192" s="202" t="s">
        <v>142</v>
      </c>
      <c r="E192" s="221" t="s">
        <v>1</v>
      </c>
      <c r="F192" s="222" t="s">
        <v>1149</v>
      </c>
      <c r="G192" s="220"/>
      <c r="H192" s="223">
        <v>5.8179999999999996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142</v>
      </c>
      <c r="AU192" s="229" t="s">
        <v>91</v>
      </c>
      <c r="AV192" s="14" t="s">
        <v>91</v>
      </c>
      <c r="AW192" s="14" t="s">
        <v>36</v>
      </c>
      <c r="AX192" s="14" t="s">
        <v>81</v>
      </c>
      <c r="AY192" s="229" t="s">
        <v>130</v>
      </c>
    </row>
    <row r="193" spans="1:65" s="13" customFormat="1" ht="11.25">
      <c r="B193" s="209"/>
      <c r="C193" s="210"/>
      <c r="D193" s="202" t="s">
        <v>142</v>
      </c>
      <c r="E193" s="211" t="s">
        <v>1</v>
      </c>
      <c r="F193" s="212" t="s">
        <v>1150</v>
      </c>
      <c r="G193" s="210"/>
      <c r="H193" s="211" t="s">
        <v>1</v>
      </c>
      <c r="I193" s="213"/>
      <c r="J193" s="210"/>
      <c r="K193" s="210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142</v>
      </c>
      <c r="AU193" s="218" t="s">
        <v>91</v>
      </c>
      <c r="AV193" s="13" t="s">
        <v>89</v>
      </c>
      <c r="AW193" s="13" t="s">
        <v>36</v>
      </c>
      <c r="AX193" s="13" t="s">
        <v>81</v>
      </c>
      <c r="AY193" s="218" t="s">
        <v>130</v>
      </c>
    </row>
    <row r="194" spans="1:65" s="14" customFormat="1" ht="11.25">
      <c r="B194" s="219"/>
      <c r="C194" s="220"/>
      <c r="D194" s="202" t="s">
        <v>142</v>
      </c>
      <c r="E194" s="221" t="s">
        <v>1</v>
      </c>
      <c r="F194" s="222" t="s">
        <v>1151</v>
      </c>
      <c r="G194" s="220"/>
      <c r="H194" s="223">
        <v>1.085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142</v>
      </c>
      <c r="AU194" s="229" t="s">
        <v>91</v>
      </c>
      <c r="AV194" s="14" t="s">
        <v>91</v>
      </c>
      <c r="AW194" s="14" t="s">
        <v>36</v>
      </c>
      <c r="AX194" s="14" t="s">
        <v>81</v>
      </c>
      <c r="AY194" s="229" t="s">
        <v>130</v>
      </c>
    </row>
    <row r="195" spans="1:65" s="13" customFormat="1" ht="11.25">
      <c r="B195" s="209"/>
      <c r="C195" s="210"/>
      <c r="D195" s="202" t="s">
        <v>142</v>
      </c>
      <c r="E195" s="211" t="s">
        <v>1</v>
      </c>
      <c r="F195" s="212" t="s">
        <v>1152</v>
      </c>
      <c r="G195" s="210"/>
      <c r="H195" s="211" t="s">
        <v>1</v>
      </c>
      <c r="I195" s="213"/>
      <c r="J195" s="210"/>
      <c r="K195" s="210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142</v>
      </c>
      <c r="AU195" s="218" t="s">
        <v>91</v>
      </c>
      <c r="AV195" s="13" t="s">
        <v>89</v>
      </c>
      <c r="AW195" s="13" t="s">
        <v>36</v>
      </c>
      <c r="AX195" s="13" t="s">
        <v>81</v>
      </c>
      <c r="AY195" s="218" t="s">
        <v>130</v>
      </c>
    </row>
    <row r="196" spans="1:65" s="14" customFormat="1" ht="11.25">
      <c r="B196" s="219"/>
      <c r="C196" s="220"/>
      <c r="D196" s="202" t="s">
        <v>142</v>
      </c>
      <c r="E196" s="221" t="s">
        <v>1</v>
      </c>
      <c r="F196" s="222" t="s">
        <v>1153</v>
      </c>
      <c r="G196" s="220"/>
      <c r="H196" s="223">
        <v>1.631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142</v>
      </c>
      <c r="AU196" s="229" t="s">
        <v>91</v>
      </c>
      <c r="AV196" s="14" t="s">
        <v>91</v>
      </c>
      <c r="AW196" s="14" t="s">
        <v>36</v>
      </c>
      <c r="AX196" s="14" t="s">
        <v>81</v>
      </c>
      <c r="AY196" s="229" t="s">
        <v>130</v>
      </c>
    </row>
    <row r="197" spans="1:65" s="13" customFormat="1" ht="11.25">
      <c r="B197" s="209"/>
      <c r="C197" s="210"/>
      <c r="D197" s="202" t="s">
        <v>142</v>
      </c>
      <c r="E197" s="211" t="s">
        <v>1</v>
      </c>
      <c r="F197" s="212" t="s">
        <v>518</v>
      </c>
      <c r="G197" s="210"/>
      <c r="H197" s="211" t="s">
        <v>1</v>
      </c>
      <c r="I197" s="213"/>
      <c r="J197" s="210"/>
      <c r="K197" s="210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142</v>
      </c>
      <c r="AU197" s="218" t="s">
        <v>91</v>
      </c>
      <c r="AV197" s="13" t="s">
        <v>89</v>
      </c>
      <c r="AW197" s="13" t="s">
        <v>36</v>
      </c>
      <c r="AX197" s="13" t="s">
        <v>81</v>
      </c>
      <c r="AY197" s="218" t="s">
        <v>130</v>
      </c>
    </row>
    <row r="198" spans="1:65" s="14" customFormat="1" ht="11.25">
      <c r="B198" s="219"/>
      <c r="C198" s="220"/>
      <c r="D198" s="202" t="s">
        <v>142</v>
      </c>
      <c r="E198" s="221" t="s">
        <v>1</v>
      </c>
      <c r="F198" s="222" t="s">
        <v>1154</v>
      </c>
      <c r="G198" s="220"/>
      <c r="H198" s="223">
        <v>6.44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142</v>
      </c>
      <c r="AU198" s="229" t="s">
        <v>91</v>
      </c>
      <c r="AV198" s="14" t="s">
        <v>91</v>
      </c>
      <c r="AW198" s="14" t="s">
        <v>36</v>
      </c>
      <c r="AX198" s="14" t="s">
        <v>81</v>
      </c>
      <c r="AY198" s="229" t="s">
        <v>130</v>
      </c>
    </row>
    <row r="199" spans="1:65" s="15" customFormat="1" ht="11.25">
      <c r="B199" s="230"/>
      <c r="C199" s="231"/>
      <c r="D199" s="202" t="s">
        <v>142</v>
      </c>
      <c r="E199" s="232" t="s">
        <v>1</v>
      </c>
      <c r="F199" s="233" t="s">
        <v>145</v>
      </c>
      <c r="G199" s="231"/>
      <c r="H199" s="234">
        <v>20.830000000000002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142</v>
      </c>
      <c r="AU199" s="240" t="s">
        <v>91</v>
      </c>
      <c r="AV199" s="15" t="s">
        <v>136</v>
      </c>
      <c r="AW199" s="15" t="s">
        <v>36</v>
      </c>
      <c r="AX199" s="15" t="s">
        <v>89</v>
      </c>
      <c r="AY199" s="240" t="s">
        <v>130</v>
      </c>
    </row>
    <row r="200" spans="1:65" s="2" customFormat="1" ht="21.75" customHeight="1">
      <c r="A200" s="34"/>
      <c r="B200" s="35"/>
      <c r="C200" s="188" t="s">
        <v>209</v>
      </c>
      <c r="D200" s="188" t="s">
        <v>132</v>
      </c>
      <c r="E200" s="189" t="s">
        <v>550</v>
      </c>
      <c r="F200" s="190" t="s">
        <v>551</v>
      </c>
      <c r="G200" s="191" t="s">
        <v>148</v>
      </c>
      <c r="H200" s="192">
        <v>20.83</v>
      </c>
      <c r="I200" s="193"/>
      <c r="J200" s="194">
        <f>ROUND(I200*H200,2)</f>
        <v>0</v>
      </c>
      <c r="K200" s="195"/>
      <c r="L200" s="39"/>
      <c r="M200" s="196" t="s">
        <v>1</v>
      </c>
      <c r="N200" s="197" t="s">
        <v>46</v>
      </c>
      <c r="O200" s="72"/>
      <c r="P200" s="198">
        <f>O200*H200</f>
        <v>0</v>
      </c>
      <c r="Q200" s="198">
        <v>0</v>
      </c>
      <c r="R200" s="198">
        <f>Q200*H200</f>
        <v>0</v>
      </c>
      <c r="S200" s="198">
        <v>0</v>
      </c>
      <c r="T200" s="199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0" t="s">
        <v>136</v>
      </c>
      <c r="AT200" s="200" t="s">
        <v>132</v>
      </c>
      <c r="AU200" s="200" t="s">
        <v>91</v>
      </c>
      <c r="AY200" s="17" t="s">
        <v>130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7" t="s">
        <v>89</v>
      </c>
      <c r="BK200" s="201">
        <f>ROUND(I200*H200,2)</f>
        <v>0</v>
      </c>
      <c r="BL200" s="17" t="s">
        <v>136</v>
      </c>
      <c r="BM200" s="200" t="s">
        <v>1156</v>
      </c>
    </row>
    <row r="201" spans="1:65" s="2" customFormat="1" ht="19.5">
      <c r="A201" s="34"/>
      <c r="B201" s="35"/>
      <c r="C201" s="36"/>
      <c r="D201" s="202" t="s">
        <v>138</v>
      </c>
      <c r="E201" s="36"/>
      <c r="F201" s="203" t="s">
        <v>553</v>
      </c>
      <c r="G201" s="36"/>
      <c r="H201" s="36"/>
      <c r="I201" s="204"/>
      <c r="J201" s="36"/>
      <c r="K201" s="36"/>
      <c r="L201" s="39"/>
      <c r="M201" s="205"/>
      <c r="N201" s="206"/>
      <c r="O201" s="72"/>
      <c r="P201" s="72"/>
      <c r="Q201" s="72"/>
      <c r="R201" s="72"/>
      <c r="S201" s="72"/>
      <c r="T201" s="73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138</v>
      </c>
      <c r="AU201" s="17" t="s">
        <v>91</v>
      </c>
    </row>
    <row r="202" spans="1:65" s="2" customFormat="1" ht="11.25">
      <c r="A202" s="34"/>
      <c r="B202" s="35"/>
      <c r="C202" s="36"/>
      <c r="D202" s="207" t="s">
        <v>140</v>
      </c>
      <c r="E202" s="36"/>
      <c r="F202" s="208" t="s">
        <v>554</v>
      </c>
      <c r="G202" s="36"/>
      <c r="H202" s="36"/>
      <c r="I202" s="204"/>
      <c r="J202" s="36"/>
      <c r="K202" s="36"/>
      <c r="L202" s="39"/>
      <c r="M202" s="205"/>
      <c r="N202" s="206"/>
      <c r="O202" s="72"/>
      <c r="P202" s="72"/>
      <c r="Q202" s="72"/>
      <c r="R202" s="72"/>
      <c r="S202" s="72"/>
      <c r="T202" s="73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140</v>
      </c>
      <c r="AU202" s="17" t="s">
        <v>91</v>
      </c>
    </row>
    <row r="203" spans="1:65" s="13" customFormat="1" ht="11.25">
      <c r="B203" s="209"/>
      <c r="C203" s="210"/>
      <c r="D203" s="202" t="s">
        <v>142</v>
      </c>
      <c r="E203" s="211" t="s">
        <v>1</v>
      </c>
      <c r="F203" s="212" t="s">
        <v>1157</v>
      </c>
      <c r="G203" s="210"/>
      <c r="H203" s="211" t="s">
        <v>1</v>
      </c>
      <c r="I203" s="213"/>
      <c r="J203" s="210"/>
      <c r="K203" s="210"/>
      <c r="L203" s="214"/>
      <c r="M203" s="215"/>
      <c r="N203" s="216"/>
      <c r="O203" s="216"/>
      <c r="P203" s="216"/>
      <c r="Q203" s="216"/>
      <c r="R203" s="216"/>
      <c r="S203" s="216"/>
      <c r="T203" s="217"/>
      <c r="AT203" s="218" t="s">
        <v>142</v>
      </c>
      <c r="AU203" s="218" t="s">
        <v>91</v>
      </c>
      <c r="AV203" s="13" t="s">
        <v>89</v>
      </c>
      <c r="AW203" s="13" t="s">
        <v>36</v>
      </c>
      <c r="AX203" s="13" t="s">
        <v>81</v>
      </c>
      <c r="AY203" s="218" t="s">
        <v>130</v>
      </c>
    </row>
    <row r="204" spans="1:65" s="14" customFormat="1" ht="11.25">
      <c r="B204" s="219"/>
      <c r="C204" s="220"/>
      <c r="D204" s="202" t="s">
        <v>142</v>
      </c>
      <c r="E204" s="221" t="s">
        <v>1</v>
      </c>
      <c r="F204" s="222" t="s">
        <v>1158</v>
      </c>
      <c r="G204" s="220"/>
      <c r="H204" s="223">
        <v>20.83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142</v>
      </c>
      <c r="AU204" s="229" t="s">
        <v>91</v>
      </c>
      <c r="AV204" s="14" t="s">
        <v>91</v>
      </c>
      <c r="AW204" s="14" t="s">
        <v>36</v>
      </c>
      <c r="AX204" s="14" t="s">
        <v>81</v>
      </c>
      <c r="AY204" s="229" t="s">
        <v>130</v>
      </c>
    </row>
    <row r="205" spans="1:65" s="15" customFormat="1" ht="11.25">
      <c r="B205" s="230"/>
      <c r="C205" s="231"/>
      <c r="D205" s="202" t="s">
        <v>142</v>
      </c>
      <c r="E205" s="232" t="s">
        <v>1</v>
      </c>
      <c r="F205" s="233" t="s">
        <v>145</v>
      </c>
      <c r="G205" s="231"/>
      <c r="H205" s="234">
        <v>20.83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AT205" s="240" t="s">
        <v>142</v>
      </c>
      <c r="AU205" s="240" t="s">
        <v>91</v>
      </c>
      <c r="AV205" s="15" t="s">
        <v>136</v>
      </c>
      <c r="AW205" s="15" t="s">
        <v>36</v>
      </c>
      <c r="AX205" s="15" t="s">
        <v>89</v>
      </c>
      <c r="AY205" s="240" t="s">
        <v>130</v>
      </c>
    </row>
    <row r="206" spans="1:65" s="2" customFormat="1" ht="21.75" customHeight="1">
      <c r="A206" s="34"/>
      <c r="B206" s="35"/>
      <c r="C206" s="188" t="s">
        <v>176</v>
      </c>
      <c r="D206" s="188" t="s">
        <v>132</v>
      </c>
      <c r="E206" s="189" t="s">
        <v>556</v>
      </c>
      <c r="F206" s="190" t="s">
        <v>557</v>
      </c>
      <c r="G206" s="191" t="s">
        <v>148</v>
      </c>
      <c r="H206" s="192">
        <v>20.114999999999998</v>
      </c>
      <c r="I206" s="193"/>
      <c r="J206" s="194">
        <f>ROUND(I206*H206,2)</f>
        <v>0</v>
      </c>
      <c r="K206" s="195"/>
      <c r="L206" s="39"/>
      <c r="M206" s="196" t="s">
        <v>1</v>
      </c>
      <c r="N206" s="197" t="s">
        <v>46</v>
      </c>
      <c r="O206" s="72"/>
      <c r="P206" s="198">
        <f>O206*H206</f>
        <v>0</v>
      </c>
      <c r="Q206" s="198">
        <v>0</v>
      </c>
      <c r="R206" s="198">
        <f>Q206*H206</f>
        <v>0</v>
      </c>
      <c r="S206" s="198">
        <v>0</v>
      </c>
      <c r="T206" s="199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0" t="s">
        <v>136</v>
      </c>
      <c r="AT206" s="200" t="s">
        <v>132</v>
      </c>
      <c r="AU206" s="200" t="s">
        <v>91</v>
      </c>
      <c r="AY206" s="17" t="s">
        <v>130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7" t="s">
        <v>89</v>
      </c>
      <c r="BK206" s="201">
        <f>ROUND(I206*H206,2)</f>
        <v>0</v>
      </c>
      <c r="BL206" s="17" t="s">
        <v>136</v>
      </c>
      <c r="BM206" s="200" t="s">
        <v>1159</v>
      </c>
    </row>
    <row r="207" spans="1:65" s="2" customFormat="1" ht="19.5">
      <c r="A207" s="34"/>
      <c r="B207" s="35"/>
      <c r="C207" s="36"/>
      <c r="D207" s="202" t="s">
        <v>138</v>
      </c>
      <c r="E207" s="36"/>
      <c r="F207" s="203" t="s">
        <v>559</v>
      </c>
      <c r="G207" s="36"/>
      <c r="H207" s="36"/>
      <c r="I207" s="204"/>
      <c r="J207" s="36"/>
      <c r="K207" s="36"/>
      <c r="L207" s="39"/>
      <c r="M207" s="205"/>
      <c r="N207" s="206"/>
      <c r="O207" s="72"/>
      <c r="P207" s="72"/>
      <c r="Q207" s="72"/>
      <c r="R207" s="72"/>
      <c r="S207" s="72"/>
      <c r="T207" s="73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138</v>
      </c>
      <c r="AU207" s="17" t="s">
        <v>91</v>
      </c>
    </row>
    <row r="208" spans="1:65" s="2" customFormat="1" ht="11.25">
      <c r="A208" s="34"/>
      <c r="B208" s="35"/>
      <c r="C208" s="36"/>
      <c r="D208" s="207" t="s">
        <v>140</v>
      </c>
      <c r="E208" s="36"/>
      <c r="F208" s="208" t="s">
        <v>560</v>
      </c>
      <c r="G208" s="36"/>
      <c r="H208" s="36"/>
      <c r="I208" s="204"/>
      <c r="J208" s="36"/>
      <c r="K208" s="36"/>
      <c r="L208" s="39"/>
      <c r="M208" s="205"/>
      <c r="N208" s="206"/>
      <c r="O208" s="72"/>
      <c r="P208" s="72"/>
      <c r="Q208" s="72"/>
      <c r="R208" s="72"/>
      <c r="S208" s="72"/>
      <c r="T208" s="73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140</v>
      </c>
      <c r="AU208" s="17" t="s">
        <v>91</v>
      </c>
    </row>
    <row r="209" spans="1:65" s="13" customFormat="1" ht="11.25">
      <c r="B209" s="209"/>
      <c r="C209" s="210"/>
      <c r="D209" s="202" t="s">
        <v>142</v>
      </c>
      <c r="E209" s="211" t="s">
        <v>1</v>
      </c>
      <c r="F209" s="212" t="s">
        <v>1160</v>
      </c>
      <c r="G209" s="210"/>
      <c r="H209" s="211" t="s">
        <v>1</v>
      </c>
      <c r="I209" s="213"/>
      <c r="J209" s="210"/>
      <c r="K209" s="210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142</v>
      </c>
      <c r="AU209" s="218" t="s">
        <v>91</v>
      </c>
      <c r="AV209" s="13" t="s">
        <v>89</v>
      </c>
      <c r="AW209" s="13" t="s">
        <v>36</v>
      </c>
      <c r="AX209" s="13" t="s">
        <v>81</v>
      </c>
      <c r="AY209" s="218" t="s">
        <v>130</v>
      </c>
    </row>
    <row r="210" spans="1:65" s="14" customFormat="1" ht="11.25">
      <c r="B210" s="219"/>
      <c r="C210" s="220"/>
      <c r="D210" s="202" t="s">
        <v>142</v>
      </c>
      <c r="E210" s="221" t="s">
        <v>1</v>
      </c>
      <c r="F210" s="222" t="s">
        <v>1161</v>
      </c>
      <c r="G210" s="220"/>
      <c r="H210" s="223">
        <v>20.114999999999998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142</v>
      </c>
      <c r="AU210" s="229" t="s">
        <v>91</v>
      </c>
      <c r="AV210" s="14" t="s">
        <v>91</v>
      </c>
      <c r="AW210" s="14" t="s">
        <v>36</v>
      </c>
      <c r="AX210" s="14" t="s">
        <v>81</v>
      </c>
      <c r="AY210" s="229" t="s">
        <v>130</v>
      </c>
    </row>
    <row r="211" spans="1:65" s="15" customFormat="1" ht="11.25">
      <c r="B211" s="230"/>
      <c r="C211" s="231"/>
      <c r="D211" s="202" t="s">
        <v>142</v>
      </c>
      <c r="E211" s="232" t="s">
        <v>1</v>
      </c>
      <c r="F211" s="233" t="s">
        <v>145</v>
      </c>
      <c r="G211" s="231"/>
      <c r="H211" s="234">
        <v>20.114999999999998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AT211" s="240" t="s">
        <v>142</v>
      </c>
      <c r="AU211" s="240" t="s">
        <v>91</v>
      </c>
      <c r="AV211" s="15" t="s">
        <v>136</v>
      </c>
      <c r="AW211" s="15" t="s">
        <v>36</v>
      </c>
      <c r="AX211" s="15" t="s">
        <v>89</v>
      </c>
      <c r="AY211" s="240" t="s">
        <v>130</v>
      </c>
    </row>
    <row r="212" spans="1:65" s="2" customFormat="1" ht="16.5" customHeight="1">
      <c r="A212" s="34"/>
      <c r="B212" s="35"/>
      <c r="C212" s="188" t="s">
        <v>220</v>
      </c>
      <c r="D212" s="188" t="s">
        <v>132</v>
      </c>
      <c r="E212" s="189" t="s">
        <v>544</v>
      </c>
      <c r="F212" s="190" t="s">
        <v>545</v>
      </c>
      <c r="G212" s="191" t="s">
        <v>148</v>
      </c>
      <c r="H212" s="192">
        <v>20.83</v>
      </c>
      <c r="I212" s="193"/>
      <c r="J212" s="194">
        <f>ROUND(I212*H212,2)</f>
        <v>0</v>
      </c>
      <c r="K212" s="195"/>
      <c r="L212" s="39"/>
      <c r="M212" s="196" t="s">
        <v>1</v>
      </c>
      <c r="N212" s="197" t="s">
        <v>46</v>
      </c>
      <c r="O212" s="72"/>
      <c r="P212" s="198">
        <f>O212*H212</f>
        <v>0</v>
      </c>
      <c r="Q212" s="198">
        <v>0</v>
      </c>
      <c r="R212" s="198">
        <f>Q212*H212</f>
        <v>0</v>
      </c>
      <c r="S212" s="198">
        <v>0</v>
      </c>
      <c r="T212" s="199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0" t="s">
        <v>136</v>
      </c>
      <c r="AT212" s="200" t="s">
        <v>132</v>
      </c>
      <c r="AU212" s="200" t="s">
        <v>91</v>
      </c>
      <c r="AY212" s="17" t="s">
        <v>130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17" t="s">
        <v>89</v>
      </c>
      <c r="BK212" s="201">
        <f>ROUND(I212*H212,2)</f>
        <v>0</v>
      </c>
      <c r="BL212" s="17" t="s">
        <v>136</v>
      </c>
      <c r="BM212" s="200" t="s">
        <v>1162</v>
      </c>
    </row>
    <row r="213" spans="1:65" s="2" customFormat="1" ht="19.5">
      <c r="A213" s="34"/>
      <c r="B213" s="35"/>
      <c r="C213" s="36"/>
      <c r="D213" s="202" t="s">
        <v>138</v>
      </c>
      <c r="E213" s="36"/>
      <c r="F213" s="203" t="s">
        <v>547</v>
      </c>
      <c r="G213" s="36"/>
      <c r="H213" s="36"/>
      <c r="I213" s="204"/>
      <c r="J213" s="36"/>
      <c r="K213" s="36"/>
      <c r="L213" s="39"/>
      <c r="M213" s="205"/>
      <c r="N213" s="206"/>
      <c r="O213" s="72"/>
      <c r="P213" s="72"/>
      <c r="Q213" s="72"/>
      <c r="R213" s="72"/>
      <c r="S213" s="72"/>
      <c r="T213" s="73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138</v>
      </c>
      <c r="AU213" s="17" t="s">
        <v>91</v>
      </c>
    </row>
    <row r="214" spans="1:65" s="2" customFormat="1" ht="11.25">
      <c r="A214" s="34"/>
      <c r="B214" s="35"/>
      <c r="C214" s="36"/>
      <c r="D214" s="207" t="s">
        <v>140</v>
      </c>
      <c r="E214" s="36"/>
      <c r="F214" s="208" t="s">
        <v>548</v>
      </c>
      <c r="G214" s="36"/>
      <c r="H214" s="36"/>
      <c r="I214" s="204"/>
      <c r="J214" s="36"/>
      <c r="K214" s="36"/>
      <c r="L214" s="39"/>
      <c r="M214" s="205"/>
      <c r="N214" s="206"/>
      <c r="O214" s="72"/>
      <c r="P214" s="72"/>
      <c r="Q214" s="72"/>
      <c r="R214" s="72"/>
      <c r="S214" s="72"/>
      <c r="T214" s="73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140</v>
      </c>
      <c r="AU214" s="17" t="s">
        <v>91</v>
      </c>
    </row>
    <row r="215" spans="1:65" s="14" customFormat="1" ht="11.25">
      <c r="B215" s="219"/>
      <c r="C215" s="220"/>
      <c r="D215" s="202" t="s">
        <v>142</v>
      </c>
      <c r="E215" s="221" t="s">
        <v>1</v>
      </c>
      <c r="F215" s="222" t="s">
        <v>1163</v>
      </c>
      <c r="G215" s="220"/>
      <c r="H215" s="223">
        <v>20.83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142</v>
      </c>
      <c r="AU215" s="229" t="s">
        <v>91</v>
      </c>
      <c r="AV215" s="14" t="s">
        <v>91</v>
      </c>
      <c r="AW215" s="14" t="s">
        <v>36</v>
      </c>
      <c r="AX215" s="14" t="s">
        <v>89</v>
      </c>
      <c r="AY215" s="229" t="s">
        <v>130</v>
      </c>
    </row>
    <row r="216" spans="1:65" s="2" customFormat="1" ht="16.5" customHeight="1">
      <c r="A216" s="34"/>
      <c r="B216" s="35"/>
      <c r="C216" s="188" t="s">
        <v>185</v>
      </c>
      <c r="D216" s="188" t="s">
        <v>132</v>
      </c>
      <c r="E216" s="189" t="s">
        <v>570</v>
      </c>
      <c r="F216" s="190" t="s">
        <v>571</v>
      </c>
      <c r="G216" s="191" t="s">
        <v>148</v>
      </c>
      <c r="H216" s="192">
        <v>0.71499999999999997</v>
      </c>
      <c r="I216" s="193"/>
      <c r="J216" s="194">
        <f>ROUND(I216*H216,2)</f>
        <v>0</v>
      </c>
      <c r="K216" s="195"/>
      <c r="L216" s="39"/>
      <c r="M216" s="196" t="s">
        <v>1</v>
      </c>
      <c r="N216" s="197" t="s">
        <v>46</v>
      </c>
      <c r="O216" s="72"/>
      <c r="P216" s="198">
        <f>O216*H216</f>
        <v>0</v>
      </c>
      <c r="Q216" s="198">
        <v>0</v>
      </c>
      <c r="R216" s="198">
        <f>Q216*H216</f>
        <v>0</v>
      </c>
      <c r="S216" s="198">
        <v>0</v>
      </c>
      <c r="T216" s="199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0" t="s">
        <v>136</v>
      </c>
      <c r="AT216" s="200" t="s">
        <v>132</v>
      </c>
      <c r="AU216" s="200" t="s">
        <v>91</v>
      </c>
      <c r="AY216" s="17" t="s">
        <v>130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7" t="s">
        <v>89</v>
      </c>
      <c r="BK216" s="201">
        <f>ROUND(I216*H216,2)</f>
        <v>0</v>
      </c>
      <c r="BL216" s="17" t="s">
        <v>136</v>
      </c>
      <c r="BM216" s="200" t="s">
        <v>1164</v>
      </c>
    </row>
    <row r="217" spans="1:65" s="2" customFormat="1" ht="19.5">
      <c r="A217" s="34"/>
      <c r="B217" s="35"/>
      <c r="C217" s="36"/>
      <c r="D217" s="202" t="s">
        <v>138</v>
      </c>
      <c r="E217" s="36"/>
      <c r="F217" s="203" t="s">
        <v>573</v>
      </c>
      <c r="G217" s="36"/>
      <c r="H217" s="36"/>
      <c r="I217" s="204"/>
      <c r="J217" s="36"/>
      <c r="K217" s="36"/>
      <c r="L217" s="39"/>
      <c r="M217" s="205"/>
      <c r="N217" s="206"/>
      <c r="O217" s="72"/>
      <c r="P217" s="72"/>
      <c r="Q217" s="72"/>
      <c r="R217" s="72"/>
      <c r="S217" s="72"/>
      <c r="T217" s="73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138</v>
      </c>
      <c r="AU217" s="17" t="s">
        <v>91</v>
      </c>
    </row>
    <row r="218" spans="1:65" s="2" customFormat="1" ht="11.25">
      <c r="A218" s="34"/>
      <c r="B218" s="35"/>
      <c r="C218" s="36"/>
      <c r="D218" s="207" t="s">
        <v>140</v>
      </c>
      <c r="E218" s="36"/>
      <c r="F218" s="208" t="s">
        <v>574</v>
      </c>
      <c r="G218" s="36"/>
      <c r="H218" s="36"/>
      <c r="I218" s="204"/>
      <c r="J218" s="36"/>
      <c r="K218" s="36"/>
      <c r="L218" s="39"/>
      <c r="M218" s="205"/>
      <c r="N218" s="206"/>
      <c r="O218" s="72"/>
      <c r="P218" s="72"/>
      <c r="Q218" s="72"/>
      <c r="R218" s="72"/>
      <c r="S218" s="72"/>
      <c r="T218" s="73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140</v>
      </c>
      <c r="AU218" s="17" t="s">
        <v>91</v>
      </c>
    </row>
    <row r="219" spans="1:65" s="13" customFormat="1" ht="11.25">
      <c r="B219" s="209"/>
      <c r="C219" s="210"/>
      <c r="D219" s="202" t="s">
        <v>142</v>
      </c>
      <c r="E219" s="211" t="s">
        <v>1</v>
      </c>
      <c r="F219" s="212" t="s">
        <v>1165</v>
      </c>
      <c r="G219" s="210"/>
      <c r="H219" s="211" t="s">
        <v>1</v>
      </c>
      <c r="I219" s="213"/>
      <c r="J219" s="210"/>
      <c r="K219" s="210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142</v>
      </c>
      <c r="AU219" s="218" t="s">
        <v>91</v>
      </c>
      <c r="AV219" s="13" t="s">
        <v>89</v>
      </c>
      <c r="AW219" s="13" t="s">
        <v>36</v>
      </c>
      <c r="AX219" s="13" t="s">
        <v>81</v>
      </c>
      <c r="AY219" s="218" t="s">
        <v>130</v>
      </c>
    </row>
    <row r="220" spans="1:65" s="14" customFormat="1" ht="11.25">
      <c r="B220" s="219"/>
      <c r="C220" s="220"/>
      <c r="D220" s="202" t="s">
        <v>142</v>
      </c>
      <c r="E220" s="221" t="s">
        <v>1</v>
      </c>
      <c r="F220" s="222" t="s">
        <v>1166</v>
      </c>
      <c r="G220" s="220"/>
      <c r="H220" s="223">
        <v>0.71499999999999997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142</v>
      </c>
      <c r="AU220" s="229" t="s">
        <v>91</v>
      </c>
      <c r="AV220" s="14" t="s">
        <v>91</v>
      </c>
      <c r="AW220" s="14" t="s">
        <v>36</v>
      </c>
      <c r="AX220" s="14" t="s">
        <v>81</v>
      </c>
      <c r="AY220" s="229" t="s">
        <v>130</v>
      </c>
    </row>
    <row r="221" spans="1:65" s="15" customFormat="1" ht="11.25">
      <c r="B221" s="230"/>
      <c r="C221" s="231"/>
      <c r="D221" s="202" t="s">
        <v>142</v>
      </c>
      <c r="E221" s="232" t="s">
        <v>1</v>
      </c>
      <c r="F221" s="233" t="s">
        <v>145</v>
      </c>
      <c r="G221" s="231"/>
      <c r="H221" s="234">
        <v>0.71499999999999997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AT221" s="240" t="s">
        <v>142</v>
      </c>
      <c r="AU221" s="240" t="s">
        <v>91</v>
      </c>
      <c r="AV221" s="15" t="s">
        <v>136</v>
      </c>
      <c r="AW221" s="15" t="s">
        <v>36</v>
      </c>
      <c r="AX221" s="15" t="s">
        <v>89</v>
      </c>
      <c r="AY221" s="240" t="s">
        <v>130</v>
      </c>
    </row>
    <row r="222" spans="1:65" s="2" customFormat="1" ht="16.5" customHeight="1">
      <c r="A222" s="34"/>
      <c r="B222" s="35"/>
      <c r="C222" s="188" t="s">
        <v>8</v>
      </c>
      <c r="D222" s="188" t="s">
        <v>132</v>
      </c>
      <c r="E222" s="189" t="s">
        <v>202</v>
      </c>
      <c r="F222" s="190" t="s">
        <v>203</v>
      </c>
      <c r="G222" s="191" t="s">
        <v>204</v>
      </c>
      <c r="H222" s="192">
        <v>2</v>
      </c>
      <c r="I222" s="193"/>
      <c r="J222" s="194">
        <f>ROUND(I222*H222,2)</f>
        <v>0</v>
      </c>
      <c r="K222" s="195"/>
      <c r="L222" s="39"/>
      <c r="M222" s="196" t="s">
        <v>1</v>
      </c>
      <c r="N222" s="197" t="s">
        <v>46</v>
      </c>
      <c r="O222" s="72"/>
      <c r="P222" s="198">
        <f>O222*H222</f>
        <v>0</v>
      </c>
      <c r="Q222" s="198">
        <v>0</v>
      </c>
      <c r="R222" s="198">
        <f>Q222*H222</f>
        <v>0</v>
      </c>
      <c r="S222" s="198">
        <v>0</v>
      </c>
      <c r="T222" s="199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0" t="s">
        <v>136</v>
      </c>
      <c r="AT222" s="200" t="s">
        <v>132</v>
      </c>
      <c r="AU222" s="200" t="s">
        <v>91</v>
      </c>
      <c r="AY222" s="17" t="s">
        <v>130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7" t="s">
        <v>89</v>
      </c>
      <c r="BK222" s="201">
        <f>ROUND(I222*H222,2)</f>
        <v>0</v>
      </c>
      <c r="BL222" s="17" t="s">
        <v>136</v>
      </c>
      <c r="BM222" s="200" t="s">
        <v>1167</v>
      </c>
    </row>
    <row r="223" spans="1:65" s="2" customFormat="1" ht="11.25">
      <c r="A223" s="34"/>
      <c r="B223" s="35"/>
      <c r="C223" s="36"/>
      <c r="D223" s="202" t="s">
        <v>138</v>
      </c>
      <c r="E223" s="36"/>
      <c r="F223" s="203" t="s">
        <v>203</v>
      </c>
      <c r="G223" s="36"/>
      <c r="H223" s="36"/>
      <c r="I223" s="204"/>
      <c r="J223" s="36"/>
      <c r="K223" s="36"/>
      <c r="L223" s="39"/>
      <c r="M223" s="205"/>
      <c r="N223" s="206"/>
      <c r="O223" s="72"/>
      <c r="P223" s="72"/>
      <c r="Q223" s="72"/>
      <c r="R223" s="72"/>
      <c r="S223" s="72"/>
      <c r="T223" s="73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138</v>
      </c>
      <c r="AU223" s="17" t="s">
        <v>91</v>
      </c>
    </row>
    <row r="224" spans="1:65" s="2" customFormat="1" ht="39">
      <c r="A224" s="34"/>
      <c r="B224" s="35"/>
      <c r="C224" s="36"/>
      <c r="D224" s="202" t="s">
        <v>206</v>
      </c>
      <c r="E224" s="36"/>
      <c r="F224" s="252" t="s">
        <v>207</v>
      </c>
      <c r="G224" s="36"/>
      <c r="H224" s="36"/>
      <c r="I224" s="204"/>
      <c r="J224" s="36"/>
      <c r="K224" s="36"/>
      <c r="L224" s="39"/>
      <c r="M224" s="205"/>
      <c r="N224" s="206"/>
      <c r="O224" s="72"/>
      <c r="P224" s="72"/>
      <c r="Q224" s="72"/>
      <c r="R224" s="72"/>
      <c r="S224" s="72"/>
      <c r="T224" s="73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206</v>
      </c>
      <c r="AU224" s="17" t="s">
        <v>91</v>
      </c>
    </row>
    <row r="225" spans="1:65" s="14" customFormat="1" ht="11.25">
      <c r="B225" s="219"/>
      <c r="C225" s="220"/>
      <c r="D225" s="202" t="s">
        <v>142</v>
      </c>
      <c r="E225" s="221" t="s">
        <v>1</v>
      </c>
      <c r="F225" s="222" t="s">
        <v>91</v>
      </c>
      <c r="G225" s="220"/>
      <c r="H225" s="223">
        <v>2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142</v>
      </c>
      <c r="AU225" s="229" t="s">
        <v>91</v>
      </c>
      <c r="AV225" s="14" t="s">
        <v>91</v>
      </c>
      <c r="AW225" s="14" t="s">
        <v>36</v>
      </c>
      <c r="AX225" s="14" t="s">
        <v>89</v>
      </c>
      <c r="AY225" s="229" t="s">
        <v>130</v>
      </c>
    </row>
    <row r="226" spans="1:65" s="2" customFormat="1" ht="16.5" customHeight="1">
      <c r="A226" s="34"/>
      <c r="B226" s="35"/>
      <c r="C226" s="188" t="s">
        <v>191</v>
      </c>
      <c r="D226" s="188" t="s">
        <v>132</v>
      </c>
      <c r="E226" s="189" t="s">
        <v>562</v>
      </c>
      <c r="F226" s="190" t="s">
        <v>563</v>
      </c>
      <c r="G226" s="191" t="s">
        <v>223</v>
      </c>
      <c r="H226" s="192">
        <v>27.35</v>
      </c>
      <c r="I226" s="193"/>
      <c r="J226" s="194">
        <f>ROUND(I226*H226,2)</f>
        <v>0</v>
      </c>
      <c r="K226" s="195"/>
      <c r="L226" s="39"/>
      <c r="M226" s="196" t="s">
        <v>1</v>
      </c>
      <c r="N226" s="197" t="s">
        <v>46</v>
      </c>
      <c r="O226" s="72"/>
      <c r="P226" s="198">
        <f>O226*H226</f>
        <v>0</v>
      </c>
      <c r="Q226" s="198">
        <v>0</v>
      </c>
      <c r="R226" s="198">
        <f>Q226*H226</f>
        <v>0</v>
      </c>
      <c r="S226" s="198">
        <v>0</v>
      </c>
      <c r="T226" s="199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0" t="s">
        <v>136</v>
      </c>
      <c r="AT226" s="200" t="s">
        <v>132</v>
      </c>
      <c r="AU226" s="200" t="s">
        <v>91</v>
      </c>
      <c r="AY226" s="17" t="s">
        <v>130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7" t="s">
        <v>89</v>
      </c>
      <c r="BK226" s="201">
        <f>ROUND(I226*H226,2)</f>
        <v>0</v>
      </c>
      <c r="BL226" s="17" t="s">
        <v>136</v>
      </c>
      <c r="BM226" s="200" t="s">
        <v>1168</v>
      </c>
    </row>
    <row r="227" spans="1:65" s="2" customFormat="1" ht="11.25">
      <c r="A227" s="34"/>
      <c r="B227" s="35"/>
      <c r="C227" s="36"/>
      <c r="D227" s="202" t="s">
        <v>138</v>
      </c>
      <c r="E227" s="36"/>
      <c r="F227" s="203" t="s">
        <v>563</v>
      </c>
      <c r="G227" s="36"/>
      <c r="H227" s="36"/>
      <c r="I227" s="204"/>
      <c r="J227" s="36"/>
      <c r="K227" s="36"/>
      <c r="L227" s="39"/>
      <c r="M227" s="205"/>
      <c r="N227" s="206"/>
      <c r="O227" s="72"/>
      <c r="P227" s="72"/>
      <c r="Q227" s="72"/>
      <c r="R227" s="72"/>
      <c r="S227" s="72"/>
      <c r="T227" s="73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138</v>
      </c>
      <c r="AU227" s="17" t="s">
        <v>91</v>
      </c>
    </row>
    <row r="228" spans="1:65" s="2" customFormat="1" ht="29.25">
      <c r="A228" s="34"/>
      <c r="B228" s="35"/>
      <c r="C228" s="36"/>
      <c r="D228" s="202" t="s">
        <v>206</v>
      </c>
      <c r="E228" s="36"/>
      <c r="F228" s="252" t="s">
        <v>564</v>
      </c>
      <c r="G228" s="36"/>
      <c r="H228" s="36"/>
      <c r="I228" s="204"/>
      <c r="J228" s="36"/>
      <c r="K228" s="36"/>
      <c r="L228" s="39"/>
      <c r="M228" s="205"/>
      <c r="N228" s="206"/>
      <c r="O228" s="72"/>
      <c r="P228" s="72"/>
      <c r="Q228" s="72"/>
      <c r="R228" s="72"/>
      <c r="S228" s="72"/>
      <c r="T228" s="73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206</v>
      </c>
      <c r="AU228" s="17" t="s">
        <v>91</v>
      </c>
    </row>
    <row r="229" spans="1:65" s="13" customFormat="1" ht="11.25">
      <c r="B229" s="209"/>
      <c r="C229" s="210"/>
      <c r="D229" s="202" t="s">
        <v>142</v>
      </c>
      <c r="E229" s="211" t="s">
        <v>1</v>
      </c>
      <c r="F229" s="212" t="s">
        <v>1169</v>
      </c>
      <c r="G229" s="210"/>
      <c r="H229" s="211" t="s">
        <v>1</v>
      </c>
      <c r="I229" s="213"/>
      <c r="J229" s="210"/>
      <c r="K229" s="210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142</v>
      </c>
      <c r="AU229" s="218" t="s">
        <v>91</v>
      </c>
      <c r="AV229" s="13" t="s">
        <v>89</v>
      </c>
      <c r="AW229" s="13" t="s">
        <v>36</v>
      </c>
      <c r="AX229" s="13" t="s">
        <v>81</v>
      </c>
      <c r="AY229" s="218" t="s">
        <v>130</v>
      </c>
    </row>
    <row r="230" spans="1:65" s="14" customFormat="1" ht="11.25">
      <c r="B230" s="219"/>
      <c r="C230" s="220"/>
      <c r="D230" s="202" t="s">
        <v>142</v>
      </c>
      <c r="E230" s="221" t="s">
        <v>1</v>
      </c>
      <c r="F230" s="222" t="s">
        <v>1170</v>
      </c>
      <c r="G230" s="220"/>
      <c r="H230" s="223">
        <v>27.35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142</v>
      </c>
      <c r="AU230" s="229" t="s">
        <v>91</v>
      </c>
      <c r="AV230" s="14" t="s">
        <v>91</v>
      </c>
      <c r="AW230" s="14" t="s">
        <v>36</v>
      </c>
      <c r="AX230" s="14" t="s">
        <v>81</v>
      </c>
      <c r="AY230" s="229" t="s">
        <v>130</v>
      </c>
    </row>
    <row r="231" spans="1:65" s="15" customFormat="1" ht="11.25">
      <c r="B231" s="230"/>
      <c r="C231" s="231"/>
      <c r="D231" s="202" t="s">
        <v>142</v>
      </c>
      <c r="E231" s="232" t="s">
        <v>1</v>
      </c>
      <c r="F231" s="233" t="s">
        <v>145</v>
      </c>
      <c r="G231" s="231"/>
      <c r="H231" s="234">
        <v>27.35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AT231" s="240" t="s">
        <v>142</v>
      </c>
      <c r="AU231" s="240" t="s">
        <v>91</v>
      </c>
      <c r="AV231" s="15" t="s">
        <v>136</v>
      </c>
      <c r="AW231" s="15" t="s">
        <v>36</v>
      </c>
      <c r="AX231" s="15" t="s">
        <v>89</v>
      </c>
      <c r="AY231" s="240" t="s">
        <v>130</v>
      </c>
    </row>
    <row r="232" spans="1:65" s="12" customFormat="1" ht="22.9" customHeight="1">
      <c r="B232" s="172"/>
      <c r="C232" s="173"/>
      <c r="D232" s="174" t="s">
        <v>80</v>
      </c>
      <c r="E232" s="186" t="s">
        <v>151</v>
      </c>
      <c r="F232" s="186" t="s">
        <v>719</v>
      </c>
      <c r="G232" s="173"/>
      <c r="H232" s="173"/>
      <c r="I232" s="176"/>
      <c r="J232" s="187">
        <f>BK232</f>
        <v>0</v>
      </c>
      <c r="K232" s="173"/>
      <c r="L232" s="178"/>
      <c r="M232" s="179"/>
      <c r="N232" s="180"/>
      <c r="O232" s="180"/>
      <c r="P232" s="181">
        <f>SUM(P233:P301)</f>
        <v>0</v>
      </c>
      <c r="Q232" s="180"/>
      <c r="R232" s="181">
        <f>SUM(R233:R301)</f>
        <v>56.869260709999999</v>
      </c>
      <c r="S232" s="180"/>
      <c r="T232" s="182">
        <f>SUM(T233:T301)</f>
        <v>2.8000000000000004E-3</v>
      </c>
      <c r="AR232" s="183" t="s">
        <v>89</v>
      </c>
      <c r="AT232" s="184" t="s">
        <v>80</v>
      </c>
      <c r="AU232" s="184" t="s">
        <v>89</v>
      </c>
      <c r="AY232" s="183" t="s">
        <v>130</v>
      </c>
      <c r="BK232" s="185">
        <f>SUM(BK233:BK301)</f>
        <v>0</v>
      </c>
    </row>
    <row r="233" spans="1:65" s="2" customFormat="1" ht="16.5" customHeight="1">
      <c r="A233" s="34"/>
      <c r="B233" s="35"/>
      <c r="C233" s="188" t="s">
        <v>244</v>
      </c>
      <c r="D233" s="188" t="s">
        <v>132</v>
      </c>
      <c r="E233" s="189" t="s">
        <v>721</v>
      </c>
      <c r="F233" s="190" t="s">
        <v>1171</v>
      </c>
      <c r="G233" s="191" t="s">
        <v>135</v>
      </c>
      <c r="H233" s="192">
        <v>2.8000000000000001E-2</v>
      </c>
      <c r="I233" s="193"/>
      <c r="J233" s="194">
        <f>ROUND(I233*H233,2)</f>
        <v>0</v>
      </c>
      <c r="K233" s="195"/>
      <c r="L233" s="39"/>
      <c r="M233" s="196" t="s">
        <v>1</v>
      </c>
      <c r="N233" s="197" t="s">
        <v>46</v>
      </c>
      <c r="O233" s="72"/>
      <c r="P233" s="198">
        <f>O233*H233</f>
        <v>0</v>
      </c>
      <c r="Q233" s="198">
        <v>0</v>
      </c>
      <c r="R233" s="198">
        <f>Q233*H233</f>
        <v>0</v>
      </c>
      <c r="S233" s="198">
        <v>0</v>
      </c>
      <c r="T233" s="199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0" t="s">
        <v>136</v>
      </c>
      <c r="AT233" s="200" t="s">
        <v>132</v>
      </c>
      <c r="AU233" s="200" t="s">
        <v>91</v>
      </c>
      <c r="AY233" s="17" t="s">
        <v>130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7" t="s">
        <v>89</v>
      </c>
      <c r="BK233" s="201">
        <f>ROUND(I233*H233,2)</f>
        <v>0</v>
      </c>
      <c r="BL233" s="17" t="s">
        <v>136</v>
      </c>
      <c r="BM233" s="200" t="s">
        <v>235</v>
      </c>
    </row>
    <row r="234" spans="1:65" s="2" customFormat="1" ht="11.25">
      <c r="A234" s="34"/>
      <c r="B234" s="35"/>
      <c r="C234" s="36"/>
      <c r="D234" s="202" t="s">
        <v>138</v>
      </c>
      <c r="E234" s="36"/>
      <c r="F234" s="203" t="s">
        <v>1171</v>
      </c>
      <c r="G234" s="36"/>
      <c r="H234" s="36"/>
      <c r="I234" s="204"/>
      <c r="J234" s="36"/>
      <c r="K234" s="36"/>
      <c r="L234" s="39"/>
      <c r="M234" s="205"/>
      <c r="N234" s="206"/>
      <c r="O234" s="72"/>
      <c r="P234" s="72"/>
      <c r="Q234" s="72"/>
      <c r="R234" s="72"/>
      <c r="S234" s="72"/>
      <c r="T234" s="73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138</v>
      </c>
      <c r="AU234" s="17" t="s">
        <v>91</v>
      </c>
    </row>
    <row r="235" spans="1:65" s="13" customFormat="1" ht="11.25">
      <c r="B235" s="209"/>
      <c r="C235" s="210"/>
      <c r="D235" s="202" t="s">
        <v>142</v>
      </c>
      <c r="E235" s="211" t="s">
        <v>1</v>
      </c>
      <c r="F235" s="212" t="s">
        <v>1172</v>
      </c>
      <c r="G235" s="210"/>
      <c r="H235" s="211" t="s">
        <v>1</v>
      </c>
      <c r="I235" s="213"/>
      <c r="J235" s="210"/>
      <c r="K235" s="210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142</v>
      </c>
      <c r="AU235" s="218" t="s">
        <v>91</v>
      </c>
      <c r="AV235" s="13" t="s">
        <v>89</v>
      </c>
      <c r="AW235" s="13" t="s">
        <v>36</v>
      </c>
      <c r="AX235" s="13" t="s">
        <v>81</v>
      </c>
      <c r="AY235" s="218" t="s">
        <v>130</v>
      </c>
    </row>
    <row r="236" spans="1:65" s="14" customFormat="1" ht="11.25">
      <c r="B236" s="219"/>
      <c r="C236" s="220"/>
      <c r="D236" s="202" t="s">
        <v>142</v>
      </c>
      <c r="E236" s="221" t="s">
        <v>1</v>
      </c>
      <c r="F236" s="222" t="s">
        <v>1173</v>
      </c>
      <c r="G236" s="220"/>
      <c r="H236" s="223">
        <v>2.8000000000000001E-2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142</v>
      </c>
      <c r="AU236" s="229" t="s">
        <v>91</v>
      </c>
      <c r="AV236" s="14" t="s">
        <v>91</v>
      </c>
      <c r="AW236" s="14" t="s">
        <v>36</v>
      </c>
      <c r="AX236" s="14" t="s">
        <v>81</v>
      </c>
      <c r="AY236" s="229" t="s">
        <v>130</v>
      </c>
    </row>
    <row r="237" spans="1:65" s="15" customFormat="1" ht="11.25">
      <c r="B237" s="230"/>
      <c r="C237" s="231"/>
      <c r="D237" s="202" t="s">
        <v>142</v>
      </c>
      <c r="E237" s="232" t="s">
        <v>1</v>
      </c>
      <c r="F237" s="233" t="s">
        <v>145</v>
      </c>
      <c r="G237" s="231"/>
      <c r="H237" s="234">
        <v>2.8000000000000001E-2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AT237" s="240" t="s">
        <v>142</v>
      </c>
      <c r="AU237" s="240" t="s">
        <v>91</v>
      </c>
      <c r="AV237" s="15" t="s">
        <v>136</v>
      </c>
      <c r="AW237" s="15" t="s">
        <v>36</v>
      </c>
      <c r="AX237" s="15" t="s">
        <v>89</v>
      </c>
      <c r="AY237" s="240" t="s">
        <v>130</v>
      </c>
    </row>
    <row r="238" spans="1:65" s="2" customFormat="1" ht="16.5" customHeight="1">
      <c r="A238" s="34"/>
      <c r="B238" s="35"/>
      <c r="C238" s="188" t="s">
        <v>250</v>
      </c>
      <c r="D238" s="188" t="s">
        <v>132</v>
      </c>
      <c r="E238" s="189" t="s">
        <v>1174</v>
      </c>
      <c r="F238" s="190" t="s">
        <v>1175</v>
      </c>
      <c r="G238" s="191" t="s">
        <v>154</v>
      </c>
      <c r="H238" s="192">
        <v>70</v>
      </c>
      <c r="I238" s="193"/>
      <c r="J238" s="194">
        <f>ROUND(I238*H238,2)</f>
        <v>0</v>
      </c>
      <c r="K238" s="195"/>
      <c r="L238" s="39"/>
      <c r="M238" s="196" t="s">
        <v>1</v>
      </c>
      <c r="N238" s="197" t="s">
        <v>46</v>
      </c>
      <c r="O238" s="72"/>
      <c r="P238" s="198">
        <f>O238*H238</f>
        <v>0</v>
      </c>
      <c r="Q238" s="198">
        <v>5.9999999999999995E-4</v>
      </c>
      <c r="R238" s="198">
        <f>Q238*H238</f>
        <v>4.1999999999999996E-2</v>
      </c>
      <c r="S238" s="198">
        <v>4.0000000000000003E-5</v>
      </c>
      <c r="T238" s="199">
        <f>S238*H238</f>
        <v>2.8000000000000004E-3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0" t="s">
        <v>136</v>
      </c>
      <c r="AT238" s="200" t="s">
        <v>132</v>
      </c>
      <c r="AU238" s="200" t="s">
        <v>91</v>
      </c>
      <c r="AY238" s="17" t="s">
        <v>130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17" t="s">
        <v>89</v>
      </c>
      <c r="BK238" s="201">
        <f>ROUND(I238*H238,2)</f>
        <v>0</v>
      </c>
      <c r="BL238" s="17" t="s">
        <v>136</v>
      </c>
      <c r="BM238" s="200" t="s">
        <v>242</v>
      </c>
    </row>
    <row r="239" spans="1:65" s="2" customFormat="1" ht="11.25">
      <c r="A239" s="34"/>
      <c r="B239" s="35"/>
      <c r="C239" s="36"/>
      <c r="D239" s="202" t="s">
        <v>138</v>
      </c>
      <c r="E239" s="36"/>
      <c r="F239" s="203" t="s">
        <v>1176</v>
      </c>
      <c r="G239" s="36"/>
      <c r="H239" s="36"/>
      <c r="I239" s="204"/>
      <c r="J239" s="36"/>
      <c r="K239" s="36"/>
      <c r="L239" s="39"/>
      <c r="M239" s="205"/>
      <c r="N239" s="206"/>
      <c r="O239" s="72"/>
      <c r="P239" s="72"/>
      <c r="Q239" s="72"/>
      <c r="R239" s="72"/>
      <c r="S239" s="72"/>
      <c r="T239" s="73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138</v>
      </c>
      <c r="AU239" s="17" t="s">
        <v>91</v>
      </c>
    </row>
    <row r="240" spans="1:65" s="2" customFormat="1" ht="11.25">
      <c r="A240" s="34"/>
      <c r="B240" s="35"/>
      <c r="C240" s="36"/>
      <c r="D240" s="207" t="s">
        <v>140</v>
      </c>
      <c r="E240" s="36"/>
      <c r="F240" s="208" t="s">
        <v>1177</v>
      </c>
      <c r="G240" s="36"/>
      <c r="H240" s="36"/>
      <c r="I240" s="204"/>
      <c r="J240" s="36"/>
      <c r="K240" s="36"/>
      <c r="L240" s="39"/>
      <c r="M240" s="205"/>
      <c r="N240" s="206"/>
      <c r="O240" s="72"/>
      <c r="P240" s="72"/>
      <c r="Q240" s="72"/>
      <c r="R240" s="72"/>
      <c r="S240" s="72"/>
      <c r="T240" s="73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140</v>
      </c>
      <c r="AU240" s="17" t="s">
        <v>91</v>
      </c>
    </row>
    <row r="241" spans="1:65" s="13" customFormat="1" ht="11.25">
      <c r="B241" s="209"/>
      <c r="C241" s="210"/>
      <c r="D241" s="202" t="s">
        <v>142</v>
      </c>
      <c r="E241" s="211" t="s">
        <v>1</v>
      </c>
      <c r="F241" s="212" t="s">
        <v>1178</v>
      </c>
      <c r="G241" s="210"/>
      <c r="H241" s="211" t="s">
        <v>1</v>
      </c>
      <c r="I241" s="213"/>
      <c r="J241" s="210"/>
      <c r="K241" s="210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142</v>
      </c>
      <c r="AU241" s="218" t="s">
        <v>91</v>
      </c>
      <c r="AV241" s="13" t="s">
        <v>89</v>
      </c>
      <c r="AW241" s="13" t="s">
        <v>36</v>
      </c>
      <c r="AX241" s="13" t="s">
        <v>81</v>
      </c>
      <c r="AY241" s="218" t="s">
        <v>130</v>
      </c>
    </row>
    <row r="242" spans="1:65" s="14" customFormat="1" ht="11.25">
      <c r="B242" s="219"/>
      <c r="C242" s="220"/>
      <c r="D242" s="202" t="s">
        <v>142</v>
      </c>
      <c r="E242" s="221" t="s">
        <v>1</v>
      </c>
      <c r="F242" s="222" t="s">
        <v>1179</v>
      </c>
      <c r="G242" s="220"/>
      <c r="H242" s="223">
        <v>70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142</v>
      </c>
      <c r="AU242" s="229" t="s">
        <v>91</v>
      </c>
      <c r="AV242" s="14" t="s">
        <v>91</v>
      </c>
      <c r="AW242" s="14" t="s">
        <v>36</v>
      </c>
      <c r="AX242" s="14" t="s">
        <v>81</v>
      </c>
      <c r="AY242" s="229" t="s">
        <v>130</v>
      </c>
    </row>
    <row r="243" spans="1:65" s="15" customFormat="1" ht="11.25">
      <c r="B243" s="230"/>
      <c r="C243" s="231"/>
      <c r="D243" s="202" t="s">
        <v>142</v>
      </c>
      <c r="E243" s="232" t="s">
        <v>1</v>
      </c>
      <c r="F243" s="233" t="s">
        <v>145</v>
      </c>
      <c r="G243" s="231"/>
      <c r="H243" s="234">
        <v>70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AT243" s="240" t="s">
        <v>142</v>
      </c>
      <c r="AU243" s="240" t="s">
        <v>91</v>
      </c>
      <c r="AV243" s="15" t="s">
        <v>136</v>
      </c>
      <c r="AW243" s="15" t="s">
        <v>36</v>
      </c>
      <c r="AX243" s="15" t="s">
        <v>89</v>
      </c>
      <c r="AY243" s="240" t="s">
        <v>130</v>
      </c>
    </row>
    <row r="244" spans="1:65" s="2" customFormat="1" ht="16.5" customHeight="1">
      <c r="A244" s="34"/>
      <c r="B244" s="35"/>
      <c r="C244" s="188" t="s">
        <v>255</v>
      </c>
      <c r="D244" s="188" t="s">
        <v>132</v>
      </c>
      <c r="E244" s="189" t="s">
        <v>1180</v>
      </c>
      <c r="F244" s="190" t="s">
        <v>1181</v>
      </c>
      <c r="G244" s="191" t="s">
        <v>148</v>
      </c>
      <c r="H244" s="192">
        <v>1.5</v>
      </c>
      <c r="I244" s="193"/>
      <c r="J244" s="194">
        <f>ROUND(I244*H244,2)</f>
        <v>0</v>
      </c>
      <c r="K244" s="195"/>
      <c r="L244" s="39"/>
      <c r="M244" s="196" t="s">
        <v>1</v>
      </c>
      <c r="N244" s="197" t="s">
        <v>46</v>
      </c>
      <c r="O244" s="72"/>
      <c r="P244" s="198">
        <f>O244*H244</f>
        <v>0</v>
      </c>
      <c r="Q244" s="198">
        <v>2.8967999999999998</v>
      </c>
      <c r="R244" s="198">
        <f>Q244*H244</f>
        <v>4.3452000000000002</v>
      </c>
      <c r="S244" s="198">
        <v>0</v>
      </c>
      <c r="T244" s="199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0" t="s">
        <v>136</v>
      </c>
      <c r="AT244" s="200" t="s">
        <v>132</v>
      </c>
      <c r="AU244" s="200" t="s">
        <v>91</v>
      </c>
      <c r="AY244" s="17" t="s">
        <v>130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17" t="s">
        <v>89</v>
      </c>
      <c r="BK244" s="201">
        <f>ROUND(I244*H244,2)</f>
        <v>0</v>
      </c>
      <c r="BL244" s="17" t="s">
        <v>136</v>
      </c>
      <c r="BM244" s="200" t="s">
        <v>247</v>
      </c>
    </row>
    <row r="245" spans="1:65" s="2" customFormat="1" ht="29.25">
      <c r="A245" s="34"/>
      <c r="B245" s="35"/>
      <c r="C245" s="36"/>
      <c r="D245" s="202" t="s">
        <v>138</v>
      </c>
      <c r="E245" s="36"/>
      <c r="F245" s="203" t="s">
        <v>1182</v>
      </c>
      <c r="G245" s="36"/>
      <c r="H245" s="36"/>
      <c r="I245" s="204"/>
      <c r="J245" s="36"/>
      <c r="K245" s="36"/>
      <c r="L245" s="39"/>
      <c r="M245" s="205"/>
      <c r="N245" s="206"/>
      <c r="O245" s="72"/>
      <c r="P245" s="72"/>
      <c r="Q245" s="72"/>
      <c r="R245" s="72"/>
      <c r="S245" s="72"/>
      <c r="T245" s="73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138</v>
      </c>
      <c r="AU245" s="17" t="s">
        <v>91</v>
      </c>
    </row>
    <row r="246" spans="1:65" s="2" customFormat="1" ht="11.25">
      <c r="A246" s="34"/>
      <c r="B246" s="35"/>
      <c r="C246" s="36"/>
      <c r="D246" s="207" t="s">
        <v>140</v>
      </c>
      <c r="E246" s="36"/>
      <c r="F246" s="208" t="s">
        <v>1183</v>
      </c>
      <c r="G246" s="36"/>
      <c r="H246" s="36"/>
      <c r="I246" s="204"/>
      <c r="J246" s="36"/>
      <c r="K246" s="36"/>
      <c r="L246" s="39"/>
      <c r="M246" s="205"/>
      <c r="N246" s="206"/>
      <c r="O246" s="72"/>
      <c r="P246" s="72"/>
      <c r="Q246" s="72"/>
      <c r="R246" s="72"/>
      <c r="S246" s="72"/>
      <c r="T246" s="73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140</v>
      </c>
      <c r="AU246" s="17" t="s">
        <v>91</v>
      </c>
    </row>
    <row r="247" spans="1:65" s="13" customFormat="1" ht="11.25">
      <c r="B247" s="209"/>
      <c r="C247" s="210"/>
      <c r="D247" s="202" t="s">
        <v>142</v>
      </c>
      <c r="E247" s="211" t="s">
        <v>1</v>
      </c>
      <c r="F247" s="212" t="s">
        <v>1184</v>
      </c>
      <c r="G247" s="210"/>
      <c r="H247" s="211" t="s">
        <v>1</v>
      </c>
      <c r="I247" s="213"/>
      <c r="J247" s="210"/>
      <c r="K247" s="210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142</v>
      </c>
      <c r="AU247" s="218" t="s">
        <v>91</v>
      </c>
      <c r="AV247" s="13" t="s">
        <v>89</v>
      </c>
      <c r="AW247" s="13" t="s">
        <v>36</v>
      </c>
      <c r="AX247" s="13" t="s">
        <v>81</v>
      </c>
      <c r="AY247" s="218" t="s">
        <v>130</v>
      </c>
    </row>
    <row r="248" spans="1:65" s="14" customFormat="1" ht="11.25">
      <c r="B248" s="219"/>
      <c r="C248" s="220"/>
      <c r="D248" s="202" t="s">
        <v>142</v>
      </c>
      <c r="E248" s="221" t="s">
        <v>1</v>
      </c>
      <c r="F248" s="222" t="s">
        <v>1185</v>
      </c>
      <c r="G248" s="220"/>
      <c r="H248" s="223">
        <v>1.5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142</v>
      </c>
      <c r="AU248" s="229" t="s">
        <v>91</v>
      </c>
      <c r="AV248" s="14" t="s">
        <v>91</v>
      </c>
      <c r="AW248" s="14" t="s">
        <v>36</v>
      </c>
      <c r="AX248" s="14" t="s">
        <v>81</v>
      </c>
      <c r="AY248" s="229" t="s">
        <v>130</v>
      </c>
    </row>
    <row r="249" spans="1:65" s="15" customFormat="1" ht="11.25">
      <c r="B249" s="230"/>
      <c r="C249" s="231"/>
      <c r="D249" s="202" t="s">
        <v>142</v>
      </c>
      <c r="E249" s="232" t="s">
        <v>1</v>
      </c>
      <c r="F249" s="233" t="s">
        <v>145</v>
      </c>
      <c r="G249" s="231"/>
      <c r="H249" s="234">
        <v>1.5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AT249" s="240" t="s">
        <v>142</v>
      </c>
      <c r="AU249" s="240" t="s">
        <v>91</v>
      </c>
      <c r="AV249" s="15" t="s">
        <v>136</v>
      </c>
      <c r="AW249" s="15" t="s">
        <v>36</v>
      </c>
      <c r="AX249" s="15" t="s">
        <v>89</v>
      </c>
      <c r="AY249" s="240" t="s">
        <v>130</v>
      </c>
    </row>
    <row r="250" spans="1:65" s="2" customFormat="1" ht="16.5" customHeight="1">
      <c r="A250" s="34"/>
      <c r="B250" s="35"/>
      <c r="C250" s="188" t="s">
        <v>262</v>
      </c>
      <c r="D250" s="188" t="s">
        <v>132</v>
      </c>
      <c r="E250" s="189" t="s">
        <v>748</v>
      </c>
      <c r="F250" s="190" t="s">
        <v>749</v>
      </c>
      <c r="G250" s="191" t="s">
        <v>148</v>
      </c>
      <c r="H250" s="192">
        <v>18.195</v>
      </c>
      <c r="I250" s="193"/>
      <c r="J250" s="194">
        <f>ROUND(I250*H250,2)</f>
        <v>0</v>
      </c>
      <c r="K250" s="195"/>
      <c r="L250" s="39"/>
      <c r="M250" s="196" t="s">
        <v>1</v>
      </c>
      <c r="N250" s="197" t="s">
        <v>46</v>
      </c>
      <c r="O250" s="72"/>
      <c r="P250" s="198">
        <f>O250*H250</f>
        <v>0</v>
      </c>
      <c r="Q250" s="198">
        <v>2.8332299999999999</v>
      </c>
      <c r="R250" s="198">
        <f>Q250*H250</f>
        <v>51.550619849999997</v>
      </c>
      <c r="S250" s="198">
        <v>0</v>
      </c>
      <c r="T250" s="199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0" t="s">
        <v>136</v>
      </c>
      <c r="AT250" s="200" t="s">
        <v>132</v>
      </c>
      <c r="AU250" s="200" t="s">
        <v>91</v>
      </c>
      <c r="AY250" s="17" t="s">
        <v>130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17" t="s">
        <v>89</v>
      </c>
      <c r="BK250" s="201">
        <f>ROUND(I250*H250,2)</f>
        <v>0</v>
      </c>
      <c r="BL250" s="17" t="s">
        <v>136</v>
      </c>
      <c r="BM250" s="200" t="s">
        <v>253</v>
      </c>
    </row>
    <row r="251" spans="1:65" s="2" customFormat="1" ht="19.5">
      <c r="A251" s="34"/>
      <c r="B251" s="35"/>
      <c r="C251" s="36"/>
      <c r="D251" s="202" t="s">
        <v>138</v>
      </c>
      <c r="E251" s="36"/>
      <c r="F251" s="203" t="s">
        <v>751</v>
      </c>
      <c r="G251" s="36"/>
      <c r="H251" s="36"/>
      <c r="I251" s="204"/>
      <c r="J251" s="36"/>
      <c r="K251" s="36"/>
      <c r="L251" s="39"/>
      <c r="M251" s="205"/>
      <c r="N251" s="206"/>
      <c r="O251" s="72"/>
      <c r="P251" s="72"/>
      <c r="Q251" s="72"/>
      <c r="R251" s="72"/>
      <c r="S251" s="72"/>
      <c r="T251" s="73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138</v>
      </c>
      <c r="AU251" s="17" t="s">
        <v>91</v>
      </c>
    </row>
    <row r="252" spans="1:65" s="2" customFormat="1" ht="11.25">
      <c r="A252" s="34"/>
      <c r="B252" s="35"/>
      <c r="C252" s="36"/>
      <c r="D252" s="207" t="s">
        <v>140</v>
      </c>
      <c r="E252" s="36"/>
      <c r="F252" s="208" t="s">
        <v>752</v>
      </c>
      <c r="G252" s="36"/>
      <c r="H252" s="36"/>
      <c r="I252" s="204"/>
      <c r="J252" s="36"/>
      <c r="K252" s="36"/>
      <c r="L252" s="39"/>
      <c r="M252" s="205"/>
      <c r="N252" s="206"/>
      <c r="O252" s="72"/>
      <c r="P252" s="72"/>
      <c r="Q252" s="72"/>
      <c r="R252" s="72"/>
      <c r="S252" s="72"/>
      <c r="T252" s="73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140</v>
      </c>
      <c r="AU252" s="17" t="s">
        <v>91</v>
      </c>
    </row>
    <row r="253" spans="1:65" s="13" customFormat="1" ht="11.25">
      <c r="B253" s="209"/>
      <c r="C253" s="210"/>
      <c r="D253" s="202" t="s">
        <v>142</v>
      </c>
      <c r="E253" s="211" t="s">
        <v>1</v>
      </c>
      <c r="F253" s="212" t="s">
        <v>1186</v>
      </c>
      <c r="G253" s="210"/>
      <c r="H253" s="211" t="s">
        <v>1</v>
      </c>
      <c r="I253" s="213"/>
      <c r="J253" s="210"/>
      <c r="K253" s="210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142</v>
      </c>
      <c r="AU253" s="218" t="s">
        <v>91</v>
      </c>
      <c r="AV253" s="13" t="s">
        <v>89</v>
      </c>
      <c r="AW253" s="13" t="s">
        <v>36</v>
      </c>
      <c r="AX253" s="13" t="s">
        <v>81</v>
      </c>
      <c r="AY253" s="218" t="s">
        <v>130</v>
      </c>
    </row>
    <row r="254" spans="1:65" s="13" customFormat="1" ht="11.25">
      <c r="B254" s="209"/>
      <c r="C254" s="210"/>
      <c r="D254" s="202" t="s">
        <v>142</v>
      </c>
      <c r="E254" s="211" t="s">
        <v>1</v>
      </c>
      <c r="F254" s="212" t="s">
        <v>1187</v>
      </c>
      <c r="G254" s="210"/>
      <c r="H254" s="211" t="s">
        <v>1</v>
      </c>
      <c r="I254" s="213"/>
      <c r="J254" s="210"/>
      <c r="K254" s="210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142</v>
      </c>
      <c r="AU254" s="218" t="s">
        <v>91</v>
      </c>
      <c r="AV254" s="13" t="s">
        <v>89</v>
      </c>
      <c r="AW254" s="13" t="s">
        <v>36</v>
      </c>
      <c r="AX254" s="13" t="s">
        <v>81</v>
      </c>
      <c r="AY254" s="218" t="s">
        <v>130</v>
      </c>
    </row>
    <row r="255" spans="1:65" s="14" customFormat="1" ht="11.25">
      <c r="B255" s="219"/>
      <c r="C255" s="220"/>
      <c r="D255" s="202" t="s">
        <v>142</v>
      </c>
      <c r="E255" s="221" t="s">
        <v>1</v>
      </c>
      <c r="F255" s="222" t="s">
        <v>1188</v>
      </c>
      <c r="G255" s="220"/>
      <c r="H255" s="223">
        <v>0.71199999999999997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142</v>
      </c>
      <c r="AU255" s="229" t="s">
        <v>91</v>
      </c>
      <c r="AV255" s="14" t="s">
        <v>91</v>
      </c>
      <c r="AW255" s="14" t="s">
        <v>36</v>
      </c>
      <c r="AX255" s="14" t="s">
        <v>81</v>
      </c>
      <c r="AY255" s="229" t="s">
        <v>130</v>
      </c>
    </row>
    <row r="256" spans="1:65" s="13" customFormat="1" ht="11.25">
      <c r="B256" s="209"/>
      <c r="C256" s="210"/>
      <c r="D256" s="202" t="s">
        <v>142</v>
      </c>
      <c r="E256" s="211" t="s">
        <v>1</v>
      </c>
      <c r="F256" s="212" t="s">
        <v>1189</v>
      </c>
      <c r="G256" s="210"/>
      <c r="H256" s="211" t="s">
        <v>1</v>
      </c>
      <c r="I256" s="213"/>
      <c r="J256" s="210"/>
      <c r="K256" s="210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142</v>
      </c>
      <c r="AU256" s="218" t="s">
        <v>91</v>
      </c>
      <c r="AV256" s="13" t="s">
        <v>89</v>
      </c>
      <c r="AW256" s="13" t="s">
        <v>36</v>
      </c>
      <c r="AX256" s="13" t="s">
        <v>81</v>
      </c>
      <c r="AY256" s="218" t="s">
        <v>130</v>
      </c>
    </row>
    <row r="257" spans="1:65" s="14" customFormat="1" ht="11.25">
      <c r="B257" s="219"/>
      <c r="C257" s="220"/>
      <c r="D257" s="202" t="s">
        <v>142</v>
      </c>
      <c r="E257" s="221" t="s">
        <v>1</v>
      </c>
      <c r="F257" s="222" t="s">
        <v>1190</v>
      </c>
      <c r="G257" s="220"/>
      <c r="H257" s="223">
        <v>0.99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142</v>
      </c>
      <c r="AU257" s="229" t="s">
        <v>91</v>
      </c>
      <c r="AV257" s="14" t="s">
        <v>91</v>
      </c>
      <c r="AW257" s="14" t="s">
        <v>36</v>
      </c>
      <c r="AX257" s="14" t="s">
        <v>81</v>
      </c>
      <c r="AY257" s="229" t="s">
        <v>130</v>
      </c>
    </row>
    <row r="258" spans="1:65" s="13" customFormat="1" ht="11.25">
      <c r="B258" s="209"/>
      <c r="C258" s="210"/>
      <c r="D258" s="202" t="s">
        <v>142</v>
      </c>
      <c r="E258" s="211" t="s">
        <v>1</v>
      </c>
      <c r="F258" s="212" t="s">
        <v>1191</v>
      </c>
      <c r="G258" s="210"/>
      <c r="H258" s="211" t="s">
        <v>1</v>
      </c>
      <c r="I258" s="213"/>
      <c r="J258" s="210"/>
      <c r="K258" s="210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142</v>
      </c>
      <c r="AU258" s="218" t="s">
        <v>91</v>
      </c>
      <c r="AV258" s="13" t="s">
        <v>89</v>
      </c>
      <c r="AW258" s="13" t="s">
        <v>36</v>
      </c>
      <c r="AX258" s="13" t="s">
        <v>81</v>
      </c>
      <c r="AY258" s="218" t="s">
        <v>130</v>
      </c>
    </row>
    <row r="259" spans="1:65" s="14" customFormat="1" ht="11.25">
      <c r="B259" s="219"/>
      <c r="C259" s="220"/>
      <c r="D259" s="202" t="s">
        <v>142</v>
      </c>
      <c r="E259" s="221" t="s">
        <v>1</v>
      </c>
      <c r="F259" s="222" t="s">
        <v>1192</v>
      </c>
      <c r="G259" s="220"/>
      <c r="H259" s="223">
        <v>11.673999999999999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142</v>
      </c>
      <c r="AU259" s="229" t="s">
        <v>91</v>
      </c>
      <c r="AV259" s="14" t="s">
        <v>91</v>
      </c>
      <c r="AW259" s="14" t="s">
        <v>36</v>
      </c>
      <c r="AX259" s="14" t="s">
        <v>81</v>
      </c>
      <c r="AY259" s="229" t="s">
        <v>130</v>
      </c>
    </row>
    <row r="260" spans="1:65" s="13" customFormat="1" ht="11.25">
      <c r="B260" s="209"/>
      <c r="C260" s="210"/>
      <c r="D260" s="202" t="s">
        <v>142</v>
      </c>
      <c r="E260" s="211" t="s">
        <v>1</v>
      </c>
      <c r="F260" s="212" t="s">
        <v>1193</v>
      </c>
      <c r="G260" s="210"/>
      <c r="H260" s="211" t="s">
        <v>1</v>
      </c>
      <c r="I260" s="213"/>
      <c r="J260" s="210"/>
      <c r="K260" s="210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142</v>
      </c>
      <c r="AU260" s="218" t="s">
        <v>91</v>
      </c>
      <c r="AV260" s="13" t="s">
        <v>89</v>
      </c>
      <c r="AW260" s="13" t="s">
        <v>36</v>
      </c>
      <c r="AX260" s="13" t="s">
        <v>81</v>
      </c>
      <c r="AY260" s="218" t="s">
        <v>130</v>
      </c>
    </row>
    <row r="261" spans="1:65" s="14" customFormat="1" ht="11.25">
      <c r="B261" s="219"/>
      <c r="C261" s="220"/>
      <c r="D261" s="202" t="s">
        <v>142</v>
      </c>
      <c r="E261" s="221" t="s">
        <v>1</v>
      </c>
      <c r="F261" s="222" t="s">
        <v>1194</v>
      </c>
      <c r="G261" s="220"/>
      <c r="H261" s="223">
        <v>4.742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142</v>
      </c>
      <c r="AU261" s="229" t="s">
        <v>91</v>
      </c>
      <c r="AV261" s="14" t="s">
        <v>91</v>
      </c>
      <c r="AW261" s="14" t="s">
        <v>36</v>
      </c>
      <c r="AX261" s="14" t="s">
        <v>81</v>
      </c>
      <c r="AY261" s="229" t="s">
        <v>130</v>
      </c>
    </row>
    <row r="262" spans="1:65" s="13" customFormat="1" ht="11.25">
      <c r="B262" s="209"/>
      <c r="C262" s="210"/>
      <c r="D262" s="202" t="s">
        <v>142</v>
      </c>
      <c r="E262" s="211" t="s">
        <v>1</v>
      </c>
      <c r="F262" s="212" t="s">
        <v>1195</v>
      </c>
      <c r="G262" s="210"/>
      <c r="H262" s="211" t="s">
        <v>1</v>
      </c>
      <c r="I262" s="213"/>
      <c r="J262" s="210"/>
      <c r="K262" s="210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142</v>
      </c>
      <c r="AU262" s="218" t="s">
        <v>91</v>
      </c>
      <c r="AV262" s="13" t="s">
        <v>89</v>
      </c>
      <c r="AW262" s="13" t="s">
        <v>36</v>
      </c>
      <c r="AX262" s="13" t="s">
        <v>81</v>
      </c>
      <c r="AY262" s="218" t="s">
        <v>130</v>
      </c>
    </row>
    <row r="263" spans="1:65" s="14" customFormat="1" ht="11.25">
      <c r="B263" s="219"/>
      <c r="C263" s="220"/>
      <c r="D263" s="202" t="s">
        <v>142</v>
      </c>
      <c r="E263" s="221" t="s">
        <v>1</v>
      </c>
      <c r="F263" s="222" t="s">
        <v>1196</v>
      </c>
      <c r="G263" s="220"/>
      <c r="H263" s="223">
        <v>7.6999999999999999E-2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142</v>
      </c>
      <c r="AU263" s="229" t="s">
        <v>91</v>
      </c>
      <c r="AV263" s="14" t="s">
        <v>91</v>
      </c>
      <c r="AW263" s="14" t="s">
        <v>36</v>
      </c>
      <c r="AX263" s="14" t="s">
        <v>81</v>
      </c>
      <c r="AY263" s="229" t="s">
        <v>130</v>
      </c>
    </row>
    <row r="264" spans="1:65" s="15" customFormat="1" ht="11.25">
      <c r="B264" s="230"/>
      <c r="C264" s="231"/>
      <c r="D264" s="202" t="s">
        <v>142</v>
      </c>
      <c r="E264" s="232" t="s">
        <v>1</v>
      </c>
      <c r="F264" s="233" t="s">
        <v>145</v>
      </c>
      <c r="G264" s="231"/>
      <c r="H264" s="234">
        <v>18.195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AT264" s="240" t="s">
        <v>142</v>
      </c>
      <c r="AU264" s="240" t="s">
        <v>91</v>
      </c>
      <c r="AV264" s="15" t="s">
        <v>136</v>
      </c>
      <c r="AW264" s="15" t="s">
        <v>36</v>
      </c>
      <c r="AX264" s="15" t="s">
        <v>89</v>
      </c>
      <c r="AY264" s="240" t="s">
        <v>130</v>
      </c>
    </row>
    <row r="265" spans="1:65" s="2" customFormat="1" ht="16.5" customHeight="1">
      <c r="A265" s="34"/>
      <c r="B265" s="35"/>
      <c r="C265" s="188" t="s">
        <v>7</v>
      </c>
      <c r="D265" s="188" t="s">
        <v>132</v>
      </c>
      <c r="E265" s="189" t="s">
        <v>768</v>
      </c>
      <c r="F265" s="190" t="s">
        <v>769</v>
      </c>
      <c r="G265" s="191" t="s">
        <v>135</v>
      </c>
      <c r="H265" s="192">
        <v>36.503</v>
      </c>
      <c r="I265" s="193"/>
      <c r="J265" s="194">
        <f>ROUND(I265*H265,2)</f>
        <v>0</v>
      </c>
      <c r="K265" s="195"/>
      <c r="L265" s="39"/>
      <c r="M265" s="196" t="s">
        <v>1</v>
      </c>
      <c r="N265" s="197" t="s">
        <v>46</v>
      </c>
      <c r="O265" s="72"/>
      <c r="P265" s="198">
        <f>O265*H265</f>
        <v>0</v>
      </c>
      <c r="Q265" s="198">
        <v>7.26E-3</v>
      </c>
      <c r="R265" s="198">
        <f>Q265*H265</f>
        <v>0.26501177999999997</v>
      </c>
      <c r="S265" s="198">
        <v>0</v>
      </c>
      <c r="T265" s="199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0" t="s">
        <v>136</v>
      </c>
      <c r="AT265" s="200" t="s">
        <v>132</v>
      </c>
      <c r="AU265" s="200" t="s">
        <v>91</v>
      </c>
      <c r="AY265" s="17" t="s">
        <v>130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17" t="s">
        <v>89</v>
      </c>
      <c r="BK265" s="201">
        <f>ROUND(I265*H265,2)</f>
        <v>0</v>
      </c>
      <c r="BL265" s="17" t="s">
        <v>136</v>
      </c>
      <c r="BM265" s="200" t="s">
        <v>259</v>
      </c>
    </row>
    <row r="266" spans="1:65" s="2" customFormat="1" ht="29.25">
      <c r="A266" s="34"/>
      <c r="B266" s="35"/>
      <c r="C266" s="36"/>
      <c r="D266" s="202" t="s">
        <v>138</v>
      </c>
      <c r="E266" s="36"/>
      <c r="F266" s="203" t="s">
        <v>771</v>
      </c>
      <c r="G266" s="36"/>
      <c r="H266" s="36"/>
      <c r="I266" s="204"/>
      <c r="J266" s="36"/>
      <c r="K266" s="36"/>
      <c r="L266" s="39"/>
      <c r="M266" s="205"/>
      <c r="N266" s="206"/>
      <c r="O266" s="72"/>
      <c r="P266" s="72"/>
      <c r="Q266" s="72"/>
      <c r="R266" s="72"/>
      <c r="S266" s="72"/>
      <c r="T266" s="73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138</v>
      </c>
      <c r="AU266" s="17" t="s">
        <v>91</v>
      </c>
    </row>
    <row r="267" spans="1:65" s="2" customFormat="1" ht="11.25">
      <c r="A267" s="34"/>
      <c r="B267" s="35"/>
      <c r="C267" s="36"/>
      <c r="D267" s="207" t="s">
        <v>140</v>
      </c>
      <c r="E267" s="36"/>
      <c r="F267" s="208" t="s">
        <v>772</v>
      </c>
      <c r="G267" s="36"/>
      <c r="H267" s="36"/>
      <c r="I267" s="204"/>
      <c r="J267" s="36"/>
      <c r="K267" s="36"/>
      <c r="L267" s="39"/>
      <c r="M267" s="205"/>
      <c r="N267" s="206"/>
      <c r="O267" s="72"/>
      <c r="P267" s="72"/>
      <c r="Q267" s="72"/>
      <c r="R267" s="72"/>
      <c r="S267" s="72"/>
      <c r="T267" s="73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140</v>
      </c>
      <c r="AU267" s="17" t="s">
        <v>91</v>
      </c>
    </row>
    <row r="268" spans="1:65" s="13" customFormat="1" ht="11.25">
      <c r="B268" s="209"/>
      <c r="C268" s="210"/>
      <c r="D268" s="202" t="s">
        <v>142</v>
      </c>
      <c r="E268" s="211" t="s">
        <v>1</v>
      </c>
      <c r="F268" s="212" t="s">
        <v>1150</v>
      </c>
      <c r="G268" s="210"/>
      <c r="H268" s="211" t="s">
        <v>1</v>
      </c>
      <c r="I268" s="213"/>
      <c r="J268" s="210"/>
      <c r="K268" s="210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142</v>
      </c>
      <c r="AU268" s="218" t="s">
        <v>91</v>
      </c>
      <c r="AV268" s="13" t="s">
        <v>89</v>
      </c>
      <c r="AW268" s="13" t="s">
        <v>36</v>
      </c>
      <c r="AX268" s="13" t="s">
        <v>81</v>
      </c>
      <c r="AY268" s="218" t="s">
        <v>130</v>
      </c>
    </row>
    <row r="269" spans="1:65" s="14" customFormat="1" ht="11.25">
      <c r="B269" s="219"/>
      <c r="C269" s="220"/>
      <c r="D269" s="202" t="s">
        <v>142</v>
      </c>
      <c r="E269" s="221" t="s">
        <v>1</v>
      </c>
      <c r="F269" s="222" t="s">
        <v>1197</v>
      </c>
      <c r="G269" s="220"/>
      <c r="H269" s="223">
        <v>4.7460000000000004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142</v>
      </c>
      <c r="AU269" s="229" t="s">
        <v>91</v>
      </c>
      <c r="AV269" s="14" t="s">
        <v>91</v>
      </c>
      <c r="AW269" s="14" t="s">
        <v>36</v>
      </c>
      <c r="AX269" s="14" t="s">
        <v>81</v>
      </c>
      <c r="AY269" s="229" t="s">
        <v>130</v>
      </c>
    </row>
    <row r="270" spans="1:65" s="13" customFormat="1" ht="11.25">
      <c r="B270" s="209"/>
      <c r="C270" s="210"/>
      <c r="D270" s="202" t="s">
        <v>142</v>
      </c>
      <c r="E270" s="211" t="s">
        <v>1</v>
      </c>
      <c r="F270" s="212" t="s">
        <v>1152</v>
      </c>
      <c r="G270" s="210"/>
      <c r="H270" s="211" t="s">
        <v>1</v>
      </c>
      <c r="I270" s="213"/>
      <c r="J270" s="210"/>
      <c r="K270" s="210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142</v>
      </c>
      <c r="AU270" s="218" t="s">
        <v>91</v>
      </c>
      <c r="AV270" s="13" t="s">
        <v>89</v>
      </c>
      <c r="AW270" s="13" t="s">
        <v>36</v>
      </c>
      <c r="AX270" s="13" t="s">
        <v>81</v>
      </c>
      <c r="AY270" s="218" t="s">
        <v>130</v>
      </c>
    </row>
    <row r="271" spans="1:65" s="14" customFormat="1" ht="11.25">
      <c r="B271" s="219"/>
      <c r="C271" s="220"/>
      <c r="D271" s="202" t="s">
        <v>142</v>
      </c>
      <c r="E271" s="221" t="s">
        <v>1</v>
      </c>
      <c r="F271" s="222" t="s">
        <v>1198</v>
      </c>
      <c r="G271" s="220"/>
      <c r="H271" s="223">
        <v>3.9609999999999999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142</v>
      </c>
      <c r="AU271" s="229" t="s">
        <v>91</v>
      </c>
      <c r="AV271" s="14" t="s">
        <v>91</v>
      </c>
      <c r="AW271" s="14" t="s">
        <v>36</v>
      </c>
      <c r="AX271" s="14" t="s">
        <v>81</v>
      </c>
      <c r="AY271" s="229" t="s">
        <v>130</v>
      </c>
    </row>
    <row r="272" spans="1:65" s="13" customFormat="1" ht="11.25">
      <c r="B272" s="209"/>
      <c r="C272" s="210"/>
      <c r="D272" s="202" t="s">
        <v>142</v>
      </c>
      <c r="E272" s="211" t="s">
        <v>1</v>
      </c>
      <c r="F272" s="212" t="s">
        <v>1195</v>
      </c>
      <c r="G272" s="210"/>
      <c r="H272" s="211" t="s">
        <v>1</v>
      </c>
      <c r="I272" s="213"/>
      <c r="J272" s="210"/>
      <c r="K272" s="210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142</v>
      </c>
      <c r="AU272" s="218" t="s">
        <v>91</v>
      </c>
      <c r="AV272" s="13" t="s">
        <v>89</v>
      </c>
      <c r="AW272" s="13" t="s">
        <v>36</v>
      </c>
      <c r="AX272" s="13" t="s">
        <v>81</v>
      </c>
      <c r="AY272" s="218" t="s">
        <v>130</v>
      </c>
    </row>
    <row r="273" spans="1:65" s="14" customFormat="1" ht="11.25">
      <c r="B273" s="219"/>
      <c r="C273" s="220"/>
      <c r="D273" s="202" t="s">
        <v>142</v>
      </c>
      <c r="E273" s="221" t="s">
        <v>1</v>
      </c>
      <c r="F273" s="222" t="s">
        <v>1199</v>
      </c>
      <c r="G273" s="220"/>
      <c r="H273" s="223">
        <v>0.255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142</v>
      </c>
      <c r="AU273" s="229" t="s">
        <v>91</v>
      </c>
      <c r="AV273" s="14" t="s">
        <v>91</v>
      </c>
      <c r="AW273" s="14" t="s">
        <v>36</v>
      </c>
      <c r="AX273" s="14" t="s">
        <v>81</v>
      </c>
      <c r="AY273" s="229" t="s">
        <v>130</v>
      </c>
    </row>
    <row r="274" spans="1:65" s="13" customFormat="1" ht="11.25">
      <c r="B274" s="209"/>
      <c r="C274" s="210"/>
      <c r="D274" s="202" t="s">
        <v>142</v>
      </c>
      <c r="E274" s="211" t="s">
        <v>1</v>
      </c>
      <c r="F274" s="212" t="s">
        <v>1200</v>
      </c>
      <c r="G274" s="210"/>
      <c r="H274" s="211" t="s">
        <v>1</v>
      </c>
      <c r="I274" s="213"/>
      <c r="J274" s="210"/>
      <c r="K274" s="210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142</v>
      </c>
      <c r="AU274" s="218" t="s">
        <v>91</v>
      </c>
      <c r="AV274" s="13" t="s">
        <v>89</v>
      </c>
      <c r="AW274" s="13" t="s">
        <v>36</v>
      </c>
      <c r="AX274" s="13" t="s">
        <v>81</v>
      </c>
      <c r="AY274" s="218" t="s">
        <v>130</v>
      </c>
    </row>
    <row r="275" spans="1:65" s="14" customFormat="1" ht="11.25">
      <c r="B275" s="219"/>
      <c r="C275" s="220"/>
      <c r="D275" s="202" t="s">
        <v>142</v>
      </c>
      <c r="E275" s="221" t="s">
        <v>1</v>
      </c>
      <c r="F275" s="222" t="s">
        <v>1201</v>
      </c>
      <c r="G275" s="220"/>
      <c r="H275" s="223">
        <v>27.541</v>
      </c>
      <c r="I275" s="224"/>
      <c r="J275" s="220"/>
      <c r="K275" s="220"/>
      <c r="L275" s="225"/>
      <c r="M275" s="226"/>
      <c r="N275" s="227"/>
      <c r="O275" s="227"/>
      <c r="P275" s="227"/>
      <c r="Q275" s="227"/>
      <c r="R275" s="227"/>
      <c r="S275" s="227"/>
      <c r="T275" s="228"/>
      <c r="AT275" s="229" t="s">
        <v>142</v>
      </c>
      <c r="AU275" s="229" t="s">
        <v>91</v>
      </c>
      <c r="AV275" s="14" t="s">
        <v>91</v>
      </c>
      <c r="AW275" s="14" t="s">
        <v>36</v>
      </c>
      <c r="AX275" s="14" t="s">
        <v>81</v>
      </c>
      <c r="AY275" s="229" t="s">
        <v>130</v>
      </c>
    </row>
    <row r="276" spans="1:65" s="15" customFormat="1" ht="11.25">
      <c r="B276" s="230"/>
      <c r="C276" s="231"/>
      <c r="D276" s="202" t="s">
        <v>142</v>
      </c>
      <c r="E276" s="232" t="s">
        <v>1</v>
      </c>
      <c r="F276" s="233" t="s">
        <v>145</v>
      </c>
      <c r="G276" s="231"/>
      <c r="H276" s="234">
        <v>36.503</v>
      </c>
      <c r="I276" s="235"/>
      <c r="J276" s="231"/>
      <c r="K276" s="231"/>
      <c r="L276" s="236"/>
      <c r="M276" s="237"/>
      <c r="N276" s="238"/>
      <c r="O276" s="238"/>
      <c r="P276" s="238"/>
      <c r="Q276" s="238"/>
      <c r="R276" s="238"/>
      <c r="S276" s="238"/>
      <c r="T276" s="239"/>
      <c r="AT276" s="240" t="s">
        <v>142</v>
      </c>
      <c r="AU276" s="240" t="s">
        <v>91</v>
      </c>
      <c r="AV276" s="15" t="s">
        <v>136</v>
      </c>
      <c r="AW276" s="15" t="s">
        <v>36</v>
      </c>
      <c r="AX276" s="15" t="s">
        <v>89</v>
      </c>
      <c r="AY276" s="240" t="s">
        <v>130</v>
      </c>
    </row>
    <row r="277" spans="1:65" s="2" customFormat="1" ht="16.5" customHeight="1">
      <c r="A277" s="34"/>
      <c r="B277" s="35"/>
      <c r="C277" s="188" t="s">
        <v>272</v>
      </c>
      <c r="D277" s="188" t="s">
        <v>132</v>
      </c>
      <c r="E277" s="189" t="s">
        <v>786</v>
      </c>
      <c r="F277" s="190" t="s">
        <v>787</v>
      </c>
      <c r="G277" s="191" t="s">
        <v>135</v>
      </c>
      <c r="H277" s="192">
        <v>36.503</v>
      </c>
      <c r="I277" s="193"/>
      <c r="J277" s="194">
        <f>ROUND(I277*H277,2)</f>
        <v>0</v>
      </c>
      <c r="K277" s="195"/>
      <c r="L277" s="39"/>
      <c r="M277" s="196" t="s">
        <v>1</v>
      </c>
      <c r="N277" s="197" t="s">
        <v>46</v>
      </c>
      <c r="O277" s="72"/>
      <c r="P277" s="198">
        <f>O277*H277</f>
        <v>0</v>
      </c>
      <c r="Q277" s="198">
        <v>8.5999999999999998E-4</v>
      </c>
      <c r="R277" s="198">
        <f>Q277*H277</f>
        <v>3.1392579999999996E-2</v>
      </c>
      <c r="S277" s="198">
        <v>0</v>
      </c>
      <c r="T277" s="199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0" t="s">
        <v>136</v>
      </c>
      <c r="AT277" s="200" t="s">
        <v>132</v>
      </c>
      <c r="AU277" s="200" t="s">
        <v>91</v>
      </c>
      <c r="AY277" s="17" t="s">
        <v>130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17" t="s">
        <v>89</v>
      </c>
      <c r="BK277" s="201">
        <f>ROUND(I277*H277,2)</f>
        <v>0</v>
      </c>
      <c r="BL277" s="17" t="s">
        <v>136</v>
      </c>
      <c r="BM277" s="200" t="s">
        <v>265</v>
      </c>
    </row>
    <row r="278" spans="1:65" s="2" customFormat="1" ht="29.25">
      <c r="A278" s="34"/>
      <c r="B278" s="35"/>
      <c r="C278" s="36"/>
      <c r="D278" s="202" t="s">
        <v>138</v>
      </c>
      <c r="E278" s="36"/>
      <c r="F278" s="203" t="s">
        <v>789</v>
      </c>
      <c r="G278" s="36"/>
      <c r="H278" s="36"/>
      <c r="I278" s="204"/>
      <c r="J278" s="36"/>
      <c r="K278" s="36"/>
      <c r="L278" s="39"/>
      <c r="M278" s="205"/>
      <c r="N278" s="206"/>
      <c r="O278" s="72"/>
      <c r="P278" s="72"/>
      <c r="Q278" s="72"/>
      <c r="R278" s="72"/>
      <c r="S278" s="72"/>
      <c r="T278" s="73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138</v>
      </c>
      <c r="AU278" s="17" t="s">
        <v>91</v>
      </c>
    </row>
    <row r="279" spans="1:65" s="2" customFormat="1" ht="11.25">
      <c r="A279" s="34"/>
      <c r="B279" s="35"/>
      <c r="C279" s="36"/>
      <c r="D279" s="207" t="s">
        <v>140</v>
      </c>
      <c r="E279" s="36"/>
      <c r="F279" s="208" t="s">
        <v>790</v>
      </c>
      <c r="G279" s="36"/>
      <c r="H279" s="36"/>
      <c r="I279" s="204"/>
      <c r="J279" s="36"/>
      <c r="K279" s="36"/>
      <c r="L279" s="39"/>
      <c r="M279" s="205"/>
      <c r="N279" s="206"/>
      <c r="O279" s="72"/>
      <c r="P279" s="72"/>
      <c r="Q279" s="72"/>
      <c r="R279" s="72"/>
      <c r="S279" s="72"/>
      <c r="T279" s="73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140</v>
      </c>
      <c r="AU279" s="17" t="s">
        <v>91</v>
      </c>
    </row>
    <row r="280" spans="1:65" s="14" customFormat="1" ht="11.25">
      <c r="B280" s="219"/>
      <c r="C280" s="220"/>
      <c r="D280" s="202" t="s">
        <v>142</v>
      </c>
      <c r="E280" s="221" t="s">
        <v>1</v>
      </c>
      <c r="F280" s="222" t="s">
        <v>1202</v>
      </c>
      <c r="G280" s="220"/>
      <c r="H280" s="223">
        <v>36.503</v>
      </c>
      <c r="I280" s="224"/>
      <c r="J280" s="220"/>
      <c r="K280" s="220"/>
      <c r="L280" s="225"/>
      <c r="M280" s="226"/>
      <c r="N280" s="227"/>
      <c r="O280" s="227"/>
      <c r="P280" s="227"/>
      <c r="Q280" s="227"/>
      <c r="R280" s="227"/>
      <c r="S280" s="227"/>
      <c r="T280" s="228"/>
      <c r="AT280" s="229" t="s">
        <v>142</v>
      </c>
      <c r="AU280" s="229" t="s">
        <v>91</v>
      </c>
      <c r="AV280" s="14" t="s">
        <v>91</v>
      </c>
      <c r="AW280" s="14" t="s">
        <v>36</v>
      </c>
      <c r="AX280" s="14" t="s">
        <v>81</v>
      </c>
      <c r="AY280" s="229" t="s">
        <v>130</v>
      </c>
    </row>
    <row r="281" spans="1:65" s="15" customFormat="1" ht="11.25">
      <c r="B281" s="230"/>
      <c r="C281" s="231"/>
      <c r="D281" s="202" t="s">
        <v>142</v>
      </c>
      <c r="E281" s="232" t="s">
        <v>1</v>
      </c>
      <c r="F281" s="233" t="s">
        <v>145</v>
      </c>
      <c r="G281" s="231"/>
      <c r="H281" s="234">
        <v>36.503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AT281" s="240" t="s">
        <v>142</v>
      </c>
      <c r="AU281" s="240" t="s">
        <v>91</v>
      </c>
      <c r="AV281" s="15" t="s">
        <v>136</v>
      </c>
      <c r="AW281" s="15" t="s">
        <v>36</v>
      </c>
      <c r="AX281" s="15" t="s">
        <v>89</v>
      </c>
      <c r="AY281" s="240" t="s">
        <v>130</v>
      </c>
    </row>
    <row r="282" spans="1:65" s="2" customFormat="1" ht="16.5" customHeight="1">
      <c r="A282" s="34"/>
      <c r="B282" s="35"/>
      <c r="C282" s="188" t="s">
        <v>277</v>
      </c>
      <c r="D282" s="188" t="s">
        <v>132</v>
      </c>
      <c r="E282" s="189" t="s">
        <v>792</v>
      </c>
      <c r="F282" s="190" t="s">
        <v>793</v>
      </c>
      <c r="G282" s="191" t="s">
        <v>223</v>
      </c>
      <c r="H282" s="192">
        <v>3.5000000000000003E-2</v>
      </c>
      <c r="I282" s="193"/>
      <c r="J282" s="194">
        <f>ROUND(I282*H282,2)</f>
        <v>0</v>
      </c>
      <c r="K282" s="195"/>
      <c r="L282" s="39"/>
      <c r="M282" s="196" t="s">
        <v>1</v>
      </c>
      <c r="N282" s="197" t="s">
        <v>46</v>
      </c>
      <c r="O282" s="72"/>
      <c r="P282" s="198">
        <f>O282*H282</f>
        <v>0</v>
      </c>
      <c r="Q282" s="198">
        <v>1.09528</v>
      </c>
      <c r="R282" s="198">
        <f>Q282*H282</f>
        <v>3.8334800000000002E-2</v>
      </c>
      <c r="S282" s="198">
        <v>0</v>
      </c>
      <c r="T282" s="199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00" t="s">
        <v>136</v>
      </c>
      <c r="AT282" s="200" t="s">
        <v>132</v>
      </c>
      <c r="AU282" s="200" t="s">
        <v>91</v>
      </c>
      <c r="AY282" s="17" t="s">
        <v>130</v>
      </c>
      <c r="BE282" s="201">
        <f>IF(N282="základní",J282,0)</f>
        <v>0</v>
      </c>
      <c r="BF282" s="201">
        <f>IF(N282="snížená",J282,0)</f>
        <v>0</v>
      </c>
      <c r="BG282" s="201">
        <f>IF(N282="zákl. přenesená",J282,0)</f>
        <v>0</v>
      </c>
      <c r="BH282" s="201">
        <f>IF(N282="sníž. přenesená",J282,0)</f>
        <v>0</v>
      </c>
      <c r="BI282" s="201">
        <f>IF(N282="nulová",J282,0)</f>
        <v>0</v>
      </c>
      <c r="BJ282" s="17" t="s">
        <v>89</v>
      </c>
      <c r="BK282" s="201">
        <f>ROUND(I282*H282,2)</f>
        <v>0</v>
      </c>
      <c r="BL282" s="17" t="s">
        <v>136</v>
      </c>
      <c r="BM282" s="200" t="s">
        <v>270</v>
      </c>
    </row>
    <row r="283" spans="1:65" s="2" customFormat="1" ht="29.25">
      <c r="A283" s="34"/>
      <c r="B283" s="35"/>
      <c r="C283" s="36"/>
      <c r="D283" s="202" t="s">
        <v>138</v>
      </c>
      <c r="E283" s="36"/>
      <c r="F283" s="203" t="s">
        <v>795</v>
      </c>
      <c r="G283" s="36"/>
      <c r="H283" s="36"/>
      <c r="I283" s="204"/>
      <c r="J283" s="36"/>
      <c r="K283" s="36"/>
      <c r="L283" s="39"/>
      <c r="M283" s="205"/>
      <c r="N283" s="206"/>
      <c r="O283" s="72"/>
      <c r="P283" s="72"/>
      <c r="Q283" s="72"/>
      <c r="R283" s="72"/>
      <c r="S283" s="72"/>
      <c r="T283" s="73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138</v>
      </c>
      <c r="AU283" s="17" t="s">
        <v>91</v>
      </c>
    </row>
    <row r="284" spans="1:65" s="2" customFormat="1" ht="11.25">
      <c r="A284" s="34"/>
      <c r="B284" s="35"/>
      <c r="C284" s="36"/>
      <c r="D284" s="207" t="s">
        <v>140</v>
      </c>
      <c r="E284" s="36"/>
      <c r="F284" s="208" t="s">
        <v>796</v>
      </c>
      <c r="G284" s="36"/>
      <c r="H284" s="36"/>
      <c r="I284" s="204"/>
      <c r="J284" s="36"/>
      <c r="K284" s="36"/>
      <c r="L284" s="39"/>
      <c r="M284" s="205"/>
      <c r="N284" s="206"/>
      <c r="O284" s="72"/>
      <c r="P284" s="72"/>
      <c r="Q284" s="72"/>
      <c r="R284" s="72"/>
      <c r="S284" s="72"/>
      <c r="T284" s="73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140</v>
      </c>
      <c r="AU284" s="17" t="s">
        <v>91</v>
      </c>
    </row>
    <row r="285" spans="1:65" s="13" customFormat="1" ht="11.25">
      <c r="B285" s="209"/>
      <c r="C285" s="210"/>
      <c r="D285" s="202" t="s">
        <v>142</v>
      </c>
      <c r="E285" s="211" t="s">
        <v>1</v>
      </c>
      <c r="F285" s="212" t="s">
        <v>1203</v>
      </c>
      <c r="G285" s="210"/>
      <c r="H285" s="211" t="s">
        <v>1</v>
      </c>
      <c r="I285" s="213"/>
      <c r="J285" s="210"/>
      <c r="K285" s="210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142</v>
      </c>
      <c r="AU285" s="218" t="s">
        <v>91</v>
      </c>
      <c r="AV285" s="13" t="s">
        <v>89</v>
      </c>
      <c r="AW285" s="13" t="s">
        <v>36</v>
      </c>
      <c r="AX285" s="13" t="s">
        <v>81</v>
      </c>
      <c r="AY285" s="218" t="s">
        <v>130</v>
      </c>
    </row>
    <row r="286" spans="1:65" s="14" customFormat="1" ht="11.25">
      <c r="B286" s="219"/>
      <c r="C286" s="220"/>
      <c r="D286" s="202" t="s">
        <v>142</v>
      </c>
      <c r="E286" s="221" t="s">
        <v>1</v>
      </c>
      <c r="F286" s="222" t="s">
        <v>1204</v>
      </c>
      <c r="G286" s="220"/>
      <c r="H286" s="223">
        <v>1.4E-2</v>
      </c>
      <c r="I286" s="224"/>
      <c r="J286" s="220"/>
      <c r="K286" s="220"/>
      <c r="L286" s="225"/>
      <c r="M286" s="226"/>
      <c r="N286" s="227"/>
      <c r="O286" s="227"/>
      <c r="P286" s="227"/>
      <c r="Q286" s="227"/>
      <c r="R286" s="227"/>
      <c r="S286" s="227"/>
      <c r="T286" s="228"/>
      <c r="AT286" s="229" t="s">
        <v>142</v>
      </c>
      <c r="AU286" s="229" t="s">
        <v>91</v>
      </c>
      <c r="AV286" s="14" t="s">
        <v>91</v>
      </c>
      <c r="AW286" s="14" t="s">
        <v>36</v>
      </c>
      <c r="AX286" s="14" t="s">
        <v>81</v>
      </c>
      <c r="AY286" s="229" t="s">
        <v>130</v>
      </c>
    </row>
    <row r="287" spans="1:65" s="14" customFormat="1" ht="11.25">
      <c r="B287" s="219"/>
      <c r="C287" s="220"/>
      <c r="D287" s="202" t="s">
        <v>142</v>
      </c>
      <c r="E287" s="221" t="s">
        <v>1</v>
      </c>
      <c r="F287" s="222" t="s">
        <v>1205</v>
      </c>
      <c r="G287" s="220"/>
      <c r="H287" s="223">
        <v>2.1000000000000001E-2</v>
      </c>
      <c r="I287" s="224"/>
      <c r="J287" s="220"/>
      <c r="K287" s="220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142</v>
      </c>
      <c r="AU287" s="229" t="s">
        <v>91</v>
      </c>
      <c r="AV287" s="14" t="s">
        <v>91</v>
      </c>
      <c r="AW287" s="14" t="s">
        <v>36</v>
      </c>
      <c r="AX287" s="14" t="s">
        <v>81</v>
      </c>
      <c r="AY287" s="229" t="s">
        <v>130</v>
      </c>
    </row>
    <row r="288" spans="1:65" s="15" customFormat="1" ht="11.25">
      <c r="B288" s="230"/>
      <c r="C288" s="231"/>
      <c r="D288" s="202" t="s">
        <v>142</v>
      </c>
      <c r="E288" s="232" t="s">
        <v>1</v>
      </c>
      <c r="F288" s="233" t="s">
        <v>145</v>
      </c>
      <c r="G288" s="231"/>
      <c r="H288" s="234">
        <v>3.5000000000000003E-2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AT288" s="240" t="s">
        <v>142</v>
      </c>
      <c r="AU288" s="240" t="s">
        <v>91</v>
      </c>
      <c r="AV288" s="15" t="s">
        <v>136</v>
      </c>
      <c r="AW288" s="15" t="s">
        <v>36</v>
      </c>
      <c r="AX288" s="15" t="s">
        <v>89</v>
      </c>
      <c r="AY288" s="240" t="s">
        <v>130</v>
      </c>
    </row>
    <row r="289" spans="1:65" s="2" customFormat="1" ht="16.5" customHeight="1">
      <c r="A289" s="34"/>
      <c r="B289" s="35"/>
      <c r="C289" s="188" t="s">
        <v>284</v>
      </c>
      <c r="D289" s="188" t="s">
        <v>132</v>
      </c>
      <c r="E289" s="189" t="s">
        <v>812</v>
      </c>
      <c r="F289" s="190" t="s">
        <v>813</v>
      </c>
      <c r="G289" s="191" t="s">
        <v>223</v>
      </c>
      <c r="H289" s="192">
        <v>0.57399999999999995</v>
      </c>
      <c r="I289" s="193"/>
      <c r="J289" s="194">
        <f>ROUND(I289*H289,2)</f>
        <v>0</v>
      </c>
      <c r="K289" s="195"/>
      <c r="L289" s="39"/>
      <c r="M289" s="196" t="s">
        <v>1</v>
      </c>
      <c r="N289" s="197" t="s">
        <v>46</v>
      </c>
      <c r="O289" s="72"/>
      <c r="P289" s="198">
        <f>O289*H289</f>
        <v>0</v>
      </c>
      <c r="Q289" s="198">
        <v>1.03955</v>
      </c>
      <c r="R289" s="198">
        <f>Q289*H289</f>
        <v>0.59670169999999989</v>
      </c>
      <c r="S289" s="198">
        <v>0</v>
      </c>
      <c r="T289" s="199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00" t="s">
        <v>136</v>
      </c>
      <c r="AT289" s="200" t="s">
        <v>132</v>
      </c>
      <c r="AU289" s="200" t="s">
        <v>91</v>
      </c>
      <c r="AY289" s="17" t="s">
        <v>130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17" t="s">
        <v>89</v>
      </c>
      <c r="BK289" s="201">
        <f>ROUND(I289*H289,2)</f>
        <v>0</v>
      </c>
      <c r="BL289" s="17" t="s">
        <v>136</v>
      </c>
      <c r="BM289" s="200" t="s">
        <v>275</v>
      </c>
    </row>
    <row r="290" spans="1:65" s="2" customFormat="1" ht="29.25">
      <c r="A290" s="34"/>
      <c r="B290" s="35"/>
      <c r="C290" s="36"/>
      <c r="D290" s="202" t="s">
        <v>138</v>
      </c>
      <c r="E290" s="36"/>
      <c r="F290" s="203" t="s">
        <v>815</v>
      </c>
      <c r="G290" s="36"/>
      <c r="H290" s="36"/>
      <c r="I290" s="204"/>
      <c r="J290" s="36"/>
      <c r="K290" s="36"/>
      <c r="L290" s="39"/>
      <c r="M290" s="205"/>
      <c r="N290" s="206"/>
      <c r="O290" s="72"/>
      <c r="P290" s="72"/>
      <c r="Q290" s="72"/>
      <c r="R290" s="72"/>
      <c r="S290" s="72"/>
      <c r="T290" s="73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138</v>
      </c>
      <c r="AU290" s="17" t="s">
        <v>91</v>
      </c>
    </row>
    <row r="291" spans="1:65" s="2" customFormat="1" ht="11.25">
      <c r="A291" s="34"/>
      <c r="B291" s="35"/>
      <c r="C291" s="36"/>
      <c r="D291" s="207" t="s">
        <v>140</v>
      </c>
      <c r="E291" s="36"/>
      <c r="F291" s="208" t="s">
        <v>816</v>
      </c>
      <c r="G291" s="36"/>
      <c r="H291" s="36"/>
      <c r="I291" s="204"/>
      <c r="J291" s="36"/>
      <c r="K291" s="36"/>
      <c r="L291" s="39"/>
      <c r="M291" s="205"/>
      <c r="N291" s="206"/>
      <c r="O291" s="72"/>
      <c r="P291" s="72"/>
      <c r="Q291" s="72"/>
      <c r="R291" s="72"/>
      <c r="S291" s="72"/>
      <c r="T291" s="73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140</v>
      </c>
      <c r="AU291" s="17" t="s">
        <v>91</v>
      </c>
    </row>
    <row r="292" spans="1:65" s="13" customFormat="1" ht="11.25">
      <c r="B292" s="209"/>
      <c r="C292" s="210"/>
      <c r="D292" s="202" t="s">
        <v>142</v>
      </c>
      <c r="E292" s="211" t="s">
        <v>1</v>
      </c>
      <c r="F292" s="212" t="s">
        <v>1206</v>
      </c>
      <c r="G292" s="210"/>
      <c r="H292" s="211" t="s">
        <v>1</v>
      </c>
      <c r="I292" s="213"/>
      <c r="J292" s="210"/>
      <c r="K292" s="210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142</v>
      </c>
      <c r="AU292" s="218" t="s">
        <v>91</v>
      </c>
      <c r="AV292" s="13" t="s">
        <v>89</v>
      </c>
      <c r="AW292" s="13" t="s">
        <v>36</v>
      </c>
      <c r="AX292" s="13" t="s">
        <v>81</v>
      </c>
      <c r="AY292" s="218" t="s">
        <v>130</v>
      </c>
    </row>
    <row r="293" spans="1:65" s="14" customFormat="1" ht="11.25">
      <c r="B293" s="219"/>
      <c r="C293" s="220"/>
      <c r="D293" s="202" t="s">
        <v>142</v>
      </c>
      <c r="E293" s="221" t="s">
        <v>1</v>
      </c>
      <c r="F293" s="222" t="s">
        <v>1207</v>
      </c>
      <c r="G293" s="220"/>
      <c r="H293" s="223">
        <v>2.7E-2</v>
      </c>
      <c r="I293" s="224"/>
      <c r="J293" s="220"/>
      <c r="K293" s="220"/>
      <c r="L293" s="225"/>
      <c r="M293" s="226"/>
      <c r="N293" s="227"/>
      <c r="O293" s="227"/>
      <c r="P293" s="227"/>
      <c r="Q293" s="227"/>
      <c r="R293" s="227"/>
      <c r="S293" s="227"/>
      <c r="T293" s="228"/>
      <c r="AT293" s="229" t="s">
        <v>142</v>
      </c>
      <c r="AU293" s="229" t="s">
        <v>91</v>
      </c>
      <c r="AV293" s="14" t="s">
        <v>91</v>
      </c>
      <c r="AW293" s="14" t="s">
        <v>36</v>
      </c>
      <c r="AX293" s="14" t="s">
        <v>81</v>
      </c>
      <c r="AY293" s="229" t="s">
        <v>130</v>
      </c>
    </row>
    <row r="294" spans="1:65" s="14" customFormat="1" ht="11.25">
      <c r="B294" s="219"/>
      <c r="C294" s="220"/>
      <c r="D294" s="202" t="s">
        <v>142</v>
      </c>
      <c r="E294" s="221" t="s">
        <v>1</v>
      </c>
      <c r="F294" s="222" t="s">
        <v>1208</v>
      </c>
      <c r="G294" s="220"/>
      <c r="H294" s="223">
        <v>2.5999999999999999E-2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AT294" s="229" t="s">
        <v>142</v>
      </c>
      <c r="AU294" s="229" t="s">
        <v>91</v>
      </c>
      <c r="AV294" s="14" t="s">
        <v>91</v>
      </c>
      <c r="AW294" s="14" t="s">
        <v>36</v>
      </c>
      <c r="AX294" s="14" t="s">
        <v>81</v>
      </c>
      <c r="AY294" s="229" t="s">
        <v>130</v>
      </c>
    </row>
    <row r="295" spans="1:65" s="13" customFormat="1" ht="11.25">
      <c r="B295" s="209"/>
      <c r="C295" s="210"/>
      <c r="D295" s="202" t="s">
        <v>142</v>
      </c>
      <c r="E295" s="211" t="s">
        <v>1</v>
      </c>
      <c r="F295" s="212" t="s">
        <v>1209</v>
      </c>
      <c r="G295" s="210"/>
      <c r="H295" s="211" t="s">
        <v>1</v>
      </c>
      <c r="I295" s="213"/>
      <c r="J295" s="210"/>
      <c r="K295" s="210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142</v>
      </c>
      <c r="AU295" s="218" t="s">
        <v>91</v>
      </c>
      <c r="AV295" s="13" t="s">
        <v>89</v>
      </c>
      <c r="AW295" s="13" t="s">
        <v>36</v>
      </c>
      <c r="AX295" s="13" t="s">
        <v>81</v>
      </c>
      <c r="AY295" s="218" t="s">
        <v>130</v>
      </c>
    </row>
    <row r="296" spans="1:65" s="14" customFormat="1" ht="11.25">
      <c r="B296" s="219"/>
      <c r="C296" s="220"/>
      <c r="D296" s="202" t="s">
        <v>142</v>
      </c>
      <c r="E296" s="221" t="s">
        <v>1</v>
      </c>
      <c r="F296" s="222" t="s">
        <v>1210</v>
      </c>
      <c r="G296" s="220"/>
      <c r="H296" s="223">
        <v>0.39500000000000002</v>
      </c>
      <c r="I296" s="224"/>
      <c r="J296" s="220"/>
      <c r="K296" s="220"/>
      <c r="L296" s="225"/>
      <c r="M296" s="226"/>
      <c r="N296" s="227"/>
      <c r="O296" s="227"/>
      <c r="P296" s="227"/>
      <c r="Q296" s="227"/>
      <c r="R296" s="227"/>
      <c r="S296" s="227"/>
      <c r="T296" s="228"/>
      <c r="AT296" s="229" t="s">
        <v>142</v>
      </c>
      <c r="AU296" s="229" t="s">
        <v>91</v>
      </c>
      <c r="AV296" s="14" t="s">
        <v>91</v>
      </c>
      <c r="AW296" s="14" t="s">
        <v>36</v>
      </c>
      <c r="AX296" s="14" t="s">
        <v>81</v>
      </c>
      <c r="AY296" s="229" t="s">
        <v>130</v>
      </c>
    </row>
    <row r="297" spans="1:65" s="13" customFormat="1" ht="11.25">
      <c r="B297" s="209"/>
      <c r="C297" s="210"/>
      <c r="D297" s="202" t="s">
        <v>142</v>
      </c>
      <c r="E297" s="211" t="s">
        <v>1</v>
      </c>
      <c r="F297" s="212" t="s">
        <v>1211</v>
      </c>
      <c r="G297" s="210"/>
      <c r="H297" s="211" t="s">
        <v>1</v>
      </c>
      <c r="I297" s="213"/>
      <c r="J297" s="210"/>
      <c r="K297" s="210"/>
      <c r="L297" s="214"/>
      <c r="M297" s="215"/>
      <c r="N297" s="216"/>
      <c r="O297" s="216"/>
      <c r="P297" s="216"/>
      <c r="Q297" s="216"/>
      <c r="R297" s="216"/>
      <c r="S297" s="216"/>
      <c r="T297" s="217"/>
      <c r="AT297" s="218" t="s">
        <v>142</v>
      </c>
      <c r="AU297" s="218" t="s">
        <v>91</v>
      </c>
      <c r="AV297" s="13" t="s">
        <v>89</v>
      </c>
      <c r="AW297" s="13" t="s">
        <v>36</v>
      </c>
      <c r="AX297" s="13" t="s">
        <v>81</v>
      </c>
      <c r="AY297" s="218" t="s">
        <v>130</v>
      </c>
    </row>
    <row r="298" spans="1:65" s="14" customFormat="1" ht="11.25">
      <c r="B298" s="219"/>
      <c r="C298" s="220"/>
      <c r="D298" s="202" t="s">
        <v>142</v>
      </c>
      <c r="E298" s="221" t="s">
        <v>1</v>
      </c>
      <c r="F298" s="222" t="s">
        <v>1212</v>
      </c>
      <c r="G298" s="220"/>
      <c r="H298" s="223">
        <v>0.123</v>
      </c>
      <c r="I298" s="224"/>
      <c r="J298" s="220"/>
      <c r="K298" s="220"/>
      <c r="L298" s="225"/>
      <c r="M298" s="226"/>
      <c r="N298" s="227"/>
      <c r="O298" s="227"/>
      <c r="P298" s="227"/>
      <c r="Q298" s="227"/>
      <c r="R298" s="227"/>
      <c r="S298" s="227"/>
      <c r="T298" s="228"/>
      <c r="AT298" s="229" t="s">
        <v>142</v>
      </c>
      <c r="AU298" s="229" t="s">
        <v>91</v>
      </c>
      <c r="AV298" s="14" t="s">
        <v>91</v>
      </c>
      <c r="AW298" s="14" t="s">
        <v>36</v>
      </c>
      <c r="AX298" s="14" t="s">
        <v>81</v>
      </c>
      <c r="AY298" s="229" t="s">
        <v>130</v>
      </c>
    </row>
    <row r="299" spans="1:65" s="13" customFormat="1" ht="11.25">
      <c r="B299" s="209"/>
      <c r="C299" s="210"/>
      <c r="D299" s="202" t="s">
        <v>142</v>
      </c>
      <c r="E299" s="211" t="s">
        <v>1</v>
      </c>
      <c r="F299" s="212" t="s">
        <v>1213</v>
      </c>
      <c r="G299" s="210"/>
      <c r="H299" s="211" t="s">
        <v>1</v>
      </c>
      <c r="I299" s="213"/>
      <c r="J299" s="210"/>
      <c r="K299" s="210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142</v>
      </c>
      <c r="AU299" s="218" t="s">
        <v>91</v>
      </c>
      <c r="AV299" s="13" t="s">
        <v>89</v>
      </c>
      <c r="AW299" s="13" t="s">
        <v>36</v>
      </c>
      <c r="AX299" s="13" t="s">
        <v>81</v>
      </c>
      <c r="AY299" s="218" t="s">
        <v>130</v>
      </c>
    </row>
    <row r="300" spans="1:65" s="14" customFormat="1" ht="11.25">
      <c r="B300" s="219"/>
      <c r="C300" s="220"/>
      <c r="D300" s="202" t="s">
        <v>142</v>
      </c>
      <c r="E300" s="221" t="s">
        <v>1</v>
      </c>
      <c r="F300" s="222" t="s">
        <v>1214</v>
      </c>
      <c r="G300" s="220"/>
      <c r="H300" s="223">
        <v>3.0000000000000001E-3</v>
      </c>
      <c r="I300" s="224"/>
      <c r="J300" s="220"/>
      <c r="K300" s="220"/>
      <c r="L300" s="225"/>
      <c r="M300" s="226"/>
      <c r="N300" s="227"/>
      <c r="O300" s="227"/>
      <c r="P300" s="227"/>
      <c r="Q300" s="227"/>
      <c r="R300" s="227"/>
      <c r="S300" s="227"/>
      <c r="T300" s="228"/>
      <c r="AT300" s="229" t="s">
        <v>142</v>
      </c>
      <c r="AU300" s="229" t="s">
        <v>91</v>
      </c>
      <c r="AV300" s="14" t="s">
        <v>91</v>
      </c>
      <c r="AW300" s="14" t="s">
        <v>36</v>
      </c>
      <c r="AX300" s="14" t="s">
        <v>81</v>
      </c>
      <c r="AY300" s="229" t="s">
        <v>130</v>
      </c>
    </row>
    <row r="301" spans="1:65" s="15" customFormat="1" ht="11.25">
      <c r="B301" s="230"/>
      <c r="C301" s="231"/>
      <c r="D301" s="202" t="s">
        <v>142</v>
      </c>
      <c r="E301" s="232" t="s">
        <v>1</v>
      </c>
      <c r="F301" s="233" t="s">
        <v>145</v>
      </c>
      <c r="G301" s="231"/>
      <c r="H301" s="234">
        <v>0.57399999999999995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AT301" s="240" t="s">
        <v>142</v>
      </c>
      <c r="AU301" s="240" t="s">
        <v>91</v>
      </c>
      <c r="AV301" s="15" t="s">
        <v>136</v>
      </c>
      <c r="AW301" s="15" t="s">
        <v>36</v>
      </c>
      <c r="AX301" s="15" t="s">
        <v>89</v>
      </c>
      <c r="AY301" s="240" t="s">
        <v>130</v>
      </c>
    </row>
    <row r="302" spans="1:65" s="12" customFormat="1" ht="22.9" customHeight="1">
      <c r="B302" s="172"/>
      <c r="C302" s="173"/>
      <c r="D302" s="174" t="s">
        <v>80</v>
      </c>
      <c r="E302" s="186" t="s">
        <v>136</v>
      </c>
      <c r="F302" s="186" t="s">
        <v>337</v>
      </c>
      <c r="G302" s="173"/>
      <c r="H302" s="173"/>
      <c r="I302" s="176"/>
      <c r="J302" s="187">
        <f>BK302</f>
        <v>0</v>
      </c>
      <c r="K302" s="173"/>
      <c r="L302" s="178"/>
      <c r="M302" s="179"/>
      <c r="N302" s="180"/>
      <c r="O302" s="180"/>
      <c r="P302" s="181">
        <f>SUM(P303:P320)</f>
        <v>0</v>
      </c>
      <c r="Q302" s="180"/>
      <c r="R302" s="181">
        <f>SUM(R303:R320)</f>
        <v>27.338997130000003</v>
      </c>
      <c r="S302" s="180"/>
      <c r="T302" s="182">
        <f>SUM(T303:T320)</f>
        <v>0</v>
      </c>
      <c r="AR302" s="183" t="s">
        <v>89</v>
      </c>
      <c r="AT302" s="184" t="s">
        <v>80</v>
      </c>
      <c r="AU302" s="184" t="s">
        <v>89</v>
      </c>
      <c r="AY302" s="183" t="s">
        <v>130</v>
      </c>
      <c r="BK302" s="185">
        <f>SUM(BK303:BK320)</f>
        <v>0</v>
      </c>
    </row>
    <row r="303" spans="1:65" s="2" customFormat="1" ht="16.5" customHeight="1">
      <c r="A303" s="34"/>
      <c r="B303" s="35"/>
      <c r="C303" s="188" t="s">
        <v>288</v>
      </c>
      <c r="D303" s="188" t="s">
        <v>132</v>
      </c>
      <c r="E303" s="189" t="s">
        <v>867</v>
      </c>
      <c r="F303" s="190" t="s">
        <v>868</v>
      </c>
      <c r="G303" s="191" t="s">
        <v>148</v>
      </c>
      <c r="H303" s="192">
        <v>0.29899999999999999</v>
      </c>
      <c r="I303" s="193"/>
      <c r="J303" s="194">
        <f>ROUND(I303*H303,2)</f>
        <v>0</v>
      </c>
      <c r="K303" s="195"/>
      <c r="L303" s="39"/>
      <c r="M303" s="196" t="s">
        <v>1</v>
      </c>
      <c r="N303" s="197" t="s">
        <v>46</v>
      </c>
      <c r="O303" s="72"/>
      <c r="P303" s="198">
        <f>O303*H303</f>
        <v>0</v>
      </c>
      <c r="Q303" s="198">
        <v>2.5018699999999998</v>
      </c>
      <c r="R303" s="198">
        <f>Q303*H303</f>
        <v>0.74805912999999991</v>
      </c>
      <c r="S303" s="198">
        <v>0</v>
      </c>
      <c r="T303" s="199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0" t="s">
        <v>136</v>
      </c>
      <c r="AT303" s="200" t="s">
        <v>132</v>
      </c>
      <c r="AU303" s="200" t="s">
        <v>91</v>
      </c>
      <c r="AY303" s="17" t="s">
        <v>130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7" t="s">
        <v>89</v>
      </c>
      <c r="BK303" s="201">
        <f>ROUND(I303*H303,2)</f>
        <v>0</v>
      </c>
      <c r="BL303" s="17" t="s">
        <v>136</v>
      </c>
      <c r="BM303" s="200" t="s">
        <v>280</v>
      </c>
    </row>
    <row r="304" spans="1:65" s="2" customFormat="1" ht="19.5">
      <c r="A304" s="34"/>
      <c r="B304" s="35"/>
      <c r="C304" s="36"/>
      <c r="D304" s="202" t="s">
        <v>138</v>
      </c>
      <c r="E304" s="36"/>
      <c r="F304" s="203" t="s">
        <v>870</v>
      </c>
      <c r="G304" s="36"/>
      <c r="H304" s="36"/>
      <c r="I304" s="204"/>
      <c r="J304" s="36"/>
      <c r="K304" s="36"/>
      <c r="L304" s="39"/>
      <c r="M304" s="205"/>
      <c r="N304" s="206"/>
      <c r="O304" s="72"/>
      <c r="P304" s="72"/>
      <c r="Q304" s="72"/>
      <c r="R304" s="72"/>
      <c r="S304" s="72"/>
      <c r="T304" s="73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138</v>
      </c>
      <c r="AU304" s="17" t="s">
        <v>91</v>
      </c>
    </row>
    <row r="305" spans="1:65" s="2" customFormat="1" ht="11.25">
      <c r="A305" s="34"/>
      <c r="B305" s="35"/>
      <c r="C305" s="36"/>
      <c r="D305" s="207" t="s">
        <v>140</v>
      </c>
      <c r="E305" s="36"/>
      <c r="F305" s="208" t="s">
        <v>871</v>
      </c>
      <c r="G305" s="36"/>
      <c r="H305" s="36"/>
      <c r="I305" s="204"/>
      <c r="J305" s="36"/>
      <c r="K305" s="36"/>
      <c r="L305" s="39"/>
      <c r="M305" s="205"/>
      <c r="N305" s="206"/>
      <c r="O305" s="72"/>
      <c r="P305" s="72"/>
      <c r="Q305" s="72"/>
      <c r="R305" s="72"/>
      <c r="S305" s="72"/>
      <c r="T305" s="73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140</v>
      </c>
      <c r="AU305" s="17" t="s">
        <v>91</v>
      </c>
    </row>
    <row r="306" spans="1:65" s="13" customFormat="1" ht="11.25">
      <c r="B306" s="209"/>
      <c r="C306" s="210"/>
      <c r="D306" s="202" t="s">
        <v>142</v>
      </c>
      <c r="E306" s="211" t="s">
        <v>1</v>
      </c>
      <c r="F306" s="212" t="s">
        <v>1215</v>
      </c>
      <c r="G306" s="210"/>
      <c r="H306" s="211" t="s">
        <v>1</v>
      </c>
      <c r="I306" s="213"/>
      <c r="J306" s="210"/>
      <c r="K306" s="210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142</v>
      </c>
      <c r="AU306" s="218" t="s">
        <v>91</v>
      </c>
      <c r="AV306" s="13" t="s">
        <v>89</v>
      </c>
      <c r="AW306" s="13" t="s">
        <v>36</v>
      </c>
      <c r="AX306" s="13" t="s">
        <v>81</v>
      </c>
      <c r="AY306" s="218" t="s">
        <v>130</v>
      </c>
    </row>
    <row r="307" spans="1:65" s="14" customFormat="1" ht="11.25">
      <c r="B307" s="219"/>
      <c r="C307" s="220"/>
      <c r="D307" s="202" t="s">
        <v>142</v>
      </c>
      <c r="E307" s="221" t="s">
        <v>1</v>
      </c>
      <c r="F307" s="222" t="s">
        <v>1216</v>
      </c>
      <c r="G307" s="220"/>
      <c r="H307" s="223">
        <v>0.16300000000000001</v>
      </c>
      <c r="I307" s="224"/>
      <c r="J307" s="220"/>
      <c r="K307" s="220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142</v>
      </c>
      <c r="AU307" s="229" t="s">
        <v>91</v>
      </c>
      <c r="AV307" s="14" t="s">
        <v>91</v>
      </c>
      <c r="AW307" s="14" t="s">
        <v>36</v>
      </c>
      <c r="AX307" s="14" t="s">
        <v>81</v>
      </c>
      <c r="AY307" s="229" t="s">
        <v>130</v>
      </c>
    </row>
    <row r="308" spans="1:65" s="14" customFormat="1" ht="11.25">
      <c r="B308" s="219"/>
      <c r="C308" s="220"/>
      <c r="D308" s="202" t="s">
        <v>142</v>
      </c>
      <c r="E308" s="221" t="s">
        <v>1</v>
      </c>
      <c r="F308" s="222" t="s">
        <v>1217</v>
      </c>
      <c r="G308" s="220"/>
      <c r="H308" s="223">
        <v>0.13600000000000001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142</v>
      </c>
      <c r="AU308" s="229" t="s">
        <v>91</v>
      </c>
      <c r="AV308" s="14" t="s">
        <v>91</v>
      </c>
      <c r="AW308" s="14" t="s">
        <v>36</v>
      </c>
      <c r="AX308" s="14" t="s">
        <v>81</v>
      </c>
      <c r="AY308" s="229" t="s">
        <v>130</v>
      </c>
    </row>
    <row r="309" spans="1:65" s="15" customFormat="1" ht="11.25">
      <c r="B309" s="230"/>
      <c r="C309" s="231"/>
      <c r="D309" s="202" t="s">
        <v>142</v>
      </c>
      <c r="E309" s="232" t="s">
        <v>1</v>
      </c>
      <c r="F309" s="233" t="s">
        <v>145</v>
      </c>
      <c r="G309" s="231"/>
      <c r="H309" s="234">
        <v>0.29900000000000004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AT309" s="240" t="s">
        <v>142</v>
      </c>
      <c r="AU309" s="240" t="s">
        <v>91</v>
      </c>
      <c r="AV309" s="15" t="s">
        <v>136</v>
      </c>
      <c r="AW309" s="15" t="s">
        <v>36</v>
      </c>
      <c r="AX309" s="15" t="s">
        <v>89</v>
      </c>
      <c r="AY309" s="240" t="s">
        <v>130</v>
      </c>
    </row>
    <row r="310" spans="1:65" s="2" customFormat="1" ht="16.5" customHeight="1">
      <c r="A310" s="34"/>
      <c r="B310" s="35"/>
      <c r="C310" s="188" t="s">
        <v>238</v>
      </c>
      <c r="D310" s="188" t="s">
        <v>132</v>
      </c>
      <c r="E310" s="189" t="s">
        <v>346</v>
      </c>
      <c r="F310" s="190" t="s">
        <v>347</v>
      </c>
      <c r="G310" s="191" t="s">
        <v>148</v>
      </c>
      <c r="H310" s="192">
        <v>0.51400000000000001</v>
      </c>
      <c r="I310" s="193"/>
      <c r="J310" s="194">
        <f>ROUND(I310*H310,2)</f>
        <v>0</v>
      </c>
      <c r="K310" s="195"/>
      <c r="L310" s="39"/>
      <c r="M310" s="196" t="s">
        <v>1</v>
      </c>
      <c r="N310" s="197" t="s">
        <v>46</v>
      </c>
      <c r="O310" s="72"/>
      <c r="P310" s="198">
        <f>O310*H310</f>
        <v>0</v>
      </c>
      <c r="Q310" s="198">
        <v>2.052</v>
      </c>
      <c r="R310" s="198">
        <f>Q310*H310</f>
        <v>1.0547280000000001</v>
      </c>
      <c r="S310" s="198">
        <v>0</v>
      </c>
      <c r="T310" s="199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00" t="s">
        <v>136</v>
      </c>
      <c r="AT310" s="200" t="s">
        <v>132</v>
      </c>
      <c r="AU310" s="200" t="s">
        <v>91</v>
      </c>
      <c r="AY310" s="17" t="s">
        <v>130</v>
      </c>
      <c r="BE310" s="201">
        <f>IF(N310="základní",J310,0)</f>
        <v>0</v>
      </c>
      <c r="BF310" s="201">
        <f>IF(N310="snížená",J310,0)</f>
        <v>0</v>
      </c>
      <c r="BG310" s="201">
        <f>IF(N310="zákl. přenesená",J310,0)</f>
        <v>0</v>
      </c>
      <c r="BH310" s="201">
        <f>IF(N310="sníž. přenesená",J310,0)</f>
        <v>0</v>
      </c>
      <c r="BI310" s="201">
        <f>IF(N310="nulová",J310,0)</f>
        <v>0</v>
      </c>
      <c r="BJ310" s="17" t="s">
        <v>89</v>
      </c>
      <c r="BK310" s="201">
        <f>ROUND(I310*H310,2)</f>
        <v>0</v>
      </c>
      <c r="BL310" s="17" t="s">
        <v>136</v>
      </c>
      <c r="BM310" s="200" t="s">
        <v>287</v>
      </c>
    </row>
    <row r="311" spans="1:65" s="2" customFormat="1" ht="11.25">
      <c r="A311" s="34"/>
      <c r="B311" s="35"/>
      <c r="C311" s="36"/>
      <c r="D311" s="202" t="s">
        <v>138</v>
      </c>
      <c r="E311" s="36"/>
      <c r="F311" s="203" t="s">
        <v>1218</v>
      </c>
      <c r="G311" s="36"/>
      <c r="H311" s="36"/>
      <c r="I311" s="204"/>
      <c r="J311" s="36"/>
      <c r="K311" s="36"/>
      <c r="L311" s="39"/>
      <c r="M311" s="205"/>
      <c r="N311" s="206"/>
      <c r="O311" s="72"/>
      <c r="P311" s="72"/>
      <c r="Q311" s="72"/>
      <c r="R311" s="72"/>
      <c r="S311" s="72"/>
      <c r="T311" s="73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138</v>
      </c>
      <c r="AU311" s="17" t="s">
        <v>91</v>
      </c>
    </row>
    <row r="312" spans="1:65" s="2" customFormat="1" ht="11.25">
      <c r="A312" s="34"/>
      <c r="B312" s="35"/>
      <c r="C312" s="36"/>
      <c r="D312" s="207" t="s">
        <v>140</v>
      </c>
      <c r="E312" s="36"/>
      <c r="F312" s="208" t="s">
        <v>350</v>
      </c>
      <c r="G312" s="36"/>
      <c r="H312" s="36"/>
      <c r="I312" s="204"/>
      <c r="J312" s="36"/>
      <c r="K312" s="36"/>
      <c r="L312" s="39"/>
      <c r="M312" s="205"/>
      <c r="N312" s="206"/>
      <c r="O312" s="72"/>
      <c r="P312" s="72"/>
      <c r="Q312" s="72"/>
      <c r="R312" s="72"/>
      <c r="S312" s="72"/>
      <c r="T312" s="73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140</v>
      </c>
      <c r="AU312" s="17" t="s">
        <v>91</v>
      </c>
    </row>
    <row r="313" spans="1:65" s="13" customFormat="1" ht="11.25">
      <c r="B313" s="209"/>
      <c r="C313" s="210"/>
      <c r="D313" s="202" t="s">
        <v>142</v>
      </c>
      <c r="E313" s="211" t="s">
        <v>1</v>
      </c>
      <c r="F313" s="212" t="s">
        <v>1219</v>
      </c>
      <c r="G313" s="210"/>
      <c r="H313" s="211" t="s">
        <v>1</v>
      </c>
      <c r="I313" s="213"/>
      <c r="J313" s="210"/>
      <c r="K313" s="210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142</v>
      </c>
      <c r="AU313" s="218" t="s">
        <v>91</v>
      </c>
      <c r="AV313" s="13" t="s">
        <v>89</v>
      </c>
      <c r="AW313" s="13" t="s">
        <v>36</v>
      </c>
      <c r="AX313" s="13" t="s">
        <v>81</v>
      </c>
      <c r="AY313" s="218" t="s">
        <v>130</v>
      </c>
    </row>
    <row r="314" spans="1:65" s="14" customFormat="1" ht="11.25">
      <c r="B314" s="219"/>
      <c r="C314" s="220"/>
      <c r="D314" s="202" t="s">
        <v>142</v>
      </c>
      <c r="E314" s="221" t="s">
        <v>1</v>
      </c>
      <c r="F314" s="222" t="s">
        <v>1220</v>
      </c>
      <c r="G314" s="220"/>
      <c r="H314" s="223">
        <v>0.51400000000000001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142</v>
      </c>
      <c r="AU314" s="229" t="s">
        <v>91</v>
      </c>
      <c r="AV314" s="14" t="s">
        <v>91</v>
      </c>
      <c r="AW314" s="14" t="s">
        <v>36</v>
      </c>
      <c r="AX314" s="14" t="s">
        <v>81</v>
      </c>
      <c r="AY314" s="229" t="s">
        <v>130</v>
      </c>
    </row>
    <row r="315" spans="1:65" s="15" customFormat="1" ht="11.25">
      <c r="B315" s="230"/>
      <c r="C315" s="231"/>
      <c r="D315" s="202" t="s">
        <v>142</v>
      </c>
      <c r="E315" s="232" t="s">
        <v>1</v>
      </c>
      <c r="F315" s="233" t="s">
        <v>145</v>
      </c>
      <c r="G315" s="231"/>
      <c r="H315" s="234">
        <v>0.51400000000000001</v>
      </c>
      <c r="I315" s="235"/>
      <c r="J315" s="231"/>
      <c r="K315" s="231"/>
      <c r="L315" s="236"/>
      <c r="M315" s="237"/>
      <c r="N315" s="238"/>
      <c r="O315" s="238"/>
      <c r="P315" s="238"/>
      <c r="Q315" s="238"/>
      <c r="R315" s="238"/>
      <c r="S315" s="238"/>
      <c r="T315" s="239"/>
      <c r="AT315" s="240" t="s">
        <v>142</v>
      </c>
      <c r="AU315" s="240" t="s">
        <v>91</v>
      </c>
      <c r="AV315" s="15" t="s">
        <v>136</v>
      </c>
      <c r="AW315" s="15" t="s">
        <v>36</v>
      </c>
      <c r="AX315" s="15" t="s">
        <v>89</v>
      </c>
      <c r="AY315" s="240" t="s">
        <v>130</v>
      </c>
    </row>
    <row r="316" spans="1:65" s="2" customFormat="1" ht="16.5" customHeight="1">
      <c r="A316" s="34"/>
      <c r="B316" s="35"/>
      <c r="C316" s="188" t="s">
        <v>298</v>
      </c>
      <c r="D316" s="188" t="s">
        <v>132</v>
      </c>
      <c r="E316" s="189" t="s">
        <v>933</v>
      </c>
      <c r="F316" s="190" t="s">
        <v>934</v>
      </c>
      <c r="G316" s="191" t="s">
        <v>135</v>
      </c>
      <c r="H316" s="192">
        <v>32.200000000000003</v>
      </c>
      <c r="I316" s="193"/>
      <c r="J316" s="194">
        <f>ROUND(I316*H316,2)</f>
        <v>0</v>
      </c>
      <c r="K316" s="195"/>
      <c r="L316" s="39"/>
      <c r="M316" s="196" t="s">
        <v>1</v>
      </c>
      <c r="N316" s="197" t="s">
        <v>46</v>
      </c>
      <c r="O316" s="72"/>
      <c r="P316" s="198">
        <f>O316*H316</f>
        <v>0</v>
      </c>
      <c r="Q316" s="198">
        <v>0.79305000000000003</v>
      </c>
      <c r="R316" s="198">
        <f>Q316*H316</f>
        <v>25.536210000000004</v>
      </c>
      <c r="S316" s="198">
        <v>0</v>
      </c>
      <c r="T316" s="199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00" t="s">
        <v>136</v>
      </c>
      <c r="AT316" s="200" t="s">
        <v>132</v>
      </c>
      <c r="AU316" s="200" t="s">
        <v>91</v>
      </c>
      <c r="AY316" s="17" t="s">
        <v>130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17" t="s">
        <v>89</v>
      </c>
      <c r="BK316" s="201">
        <f>ROUND(I316*H316,2)</f>
        <v>0</v>
      </c>
      <c r="BL316" s="17" t="s">
        <v>136</v>
      </c>
      <c r="BM316" s="200" t="s">
        <v>1221</v>
      </c>
    </row>
    <row r="317" spans="1:65" s="2" customFormat="1" ht="19.5">
      <c r="A317" s="34"/>
      <c r="B317" s="35"/>
      <c r="C317" s="36"/>
      <c r="D317" s="202" t="s">
        <v>138</v>
      </c>
      <c r="E317" s="36"/>
      <c r="F317" s="203" t="s">
        <v>936</v>
      </c>
      <c r="G317" s="36"/>
      <c r="H317" s="36"/>
      <c r="I317" s="204"/>
      <c r="J317" s="36"/>
      <c r="K317" s="36"/>
      <c r="L317" s="39"/>
      <c r="M317" s="205"/>
      <c r="N317" s="206"/>
      <c r="O317" s="72"/>
      <c r="P317" s="72"/>
      <c r="Q317" s="72"/>
      <c r="R317" s="72"/>
      <c r="S317" s="72"/>
      <c r="T317" s="73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138</v>
      </c>
      <c r="AU317" s="17" t="s">
        <v>91</v>
      </c>
    </row>
    <row r="318" spans="1:65" s="2" customFormat="1" ht="11.25">
      <c r="A318" s="34"/>
      <c r="B318" s="35"/>
      <c r="C318" s="36"/>
      <c r="D318" s="207" t="s">
        <v>140</v>
      </c>
      <c r="E318" s="36"/>
      <c r="F318" s="208" t="s">
        <v>937</v>
      </c>
      <c r="G318" s="36"/>
      <c r="H318" s="36"/>
      <c r="I318" s="204"/>
      <c r="J318" s="36"/>
      <c r="K318" s="36"/>
      <c r="L318" s="39"/>
      <c r="M318" s="205"/>
      <c r="N318" s="206"/>
      <c r="O318" s="72"/>
      <c r="P318" s="72"/>
      <c r="Q318" s="72"/>
      <c r="R318" s="72"/>
      <c r="S318" s="72"/>
      <c r="T318" s="73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140</v>
      </c>
      <c r="AU318" s="17" t="s">
        <v>91</v>
      </c>
    </row>
    <row r="319" spans="1:65" s="2" customFormat="1" ht="19.5">
      <c r="A319" s="34"/>
      <c r="B319" s="35"/>
      <c r="C319" s="36"/>
      <c r="D319" s="202" t="s">
        <v>206</v>
      </c>
      <c r="E319" s="36"/>
      <c r="F319" s="252" t="s">
        <v>1222</v>
      </c>
      <c r="G319" s="36"/>
      <c r="H319" s="36"/>
      <c r="I319" s="204"/>
      <c r="J319" s="36"/>
      <c r="K319" s="36"/>
      <c r="L319" s="39"/>
      <c r="M319" s="205"/>
      <c r="N319" s="206"/>
      <c r="O319" s="72"/>
      <c r="P319" s="72"/>
      <c r="Q319" s="72"/>
      <c r="R319" s="72"/>
      <c r="S319" s="72"/>
      <c r="T319" s="73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206</v>
      </c>
      <c r="AU319" s="17" t="s">
        <v>91</v>
      </c>
    </row>
    <row r="320" spans="1:65" s="14" customFormat="1" ht="11.25">
      <c r="B320" s="219"/>
      <c r="C320" s="220"/>
      <c r="D320" s="202" t="s">
        <v>142</v>
      </c>
      <c r="E320" s="221" t="s">
        <v>1</v>
      </c>
      <c r="F320" s="222" t="s">
        <v>1223</v>
      </c>
      <c r="G320" s="220"/>
      <c r="H320" s="223">
        <v>32.200000000000003</v>
      </c>
      <c r="I320" s="224"/>
      <c r="J320" s="220"/>
      <c r="K320" s="220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142</v>
      </c>
      <c r="AU320" s="229" t="s">
        <v>91</v>
      </c>
      <c r="AV320" s="14" t="s">
        <v>91</v>
      </c>
      <c r="AW320" s="14" t="s">
        <v>36</v>
      </c>
      <c r="AX320" s="14" t="s">
        <v>89</v>
      </c>
      <c r="AY320" s="229" t="s">
        <v>130</v>
      </c>
    </row>
    <row r="321" spans="1:65" s="12" customFormat="1" ht="22.9" customHeight="1">
      <c r="B321" s="172"/>
      <c r="C321" s="173"/>
      <c r="D321" s="174" t="s">
        <v>80</v>
      </c>
      <c r="E321" s="186" t="s">
        <v>155</v>
      </c>
      <c r="F321" s="186" t="s">
        <v>374</v>
      </c>
      <c r="G321" s="173"/>
      <c r="H321" s="173"/>
      <c r="I321" s="176"/>
      <c r="J321" s="187">
        <f>BK321</f>
        <v>0</v>
      </c>
      <c r="K321" s="173"/>
      <c r="L321" s="178"/>
      <c r="M321" s="179"/>
      <c r="N321" s="180"/>
      <c r="O321" s="180"/>
      <c r="P321" s="181">
        <f>SUM(P322:P329)</f>
        <v>0</v>
      </c>
      <c r="Q321" s="180"/>
      <c r="R321" s="181">
        <f>SUM(R322:R329)</f>
        <v>0.99118600000000001</v>
      </c>
      <c r="S321" s="180"/>
      <c r="T321" s="182">
        <f>SUM(T322:T329)</f>
        <v>0</v>
      </c>
      <c r="AR321" s="183" t="s">
        <v>89</v>
      </c>
      <c r="AT321" s="184" t="s">
        <v>80</v>
      </c>
      <c r="AU321" s="184" t="s">
        <v>89</v>
      </c>
      <c r="AY321" s="183" t="s">
        <v>130</v>
      </c>
      <c r="BK321" s="185">
        <f>SUM(BK322:BK329)</f>
        <v>0</v>
      </c>
    </row>
    <row r="322" spans="1:65" s="2" customFormat="1" ht="16.5" customHeight="1">
      <c r="A322" s="34"/>
      <c r="B322" s="35"/>
      <c r="C322" s="188" t="s">
        <v>304</v>
      </c>
      <c r="D322" s="188" t="s">
        <v>132</v>
      </c>
      <c r="E322" s="189" t="s">
        <v>1224</v>
      </c>
      <c r="F322" s="190" t="s">
        <v>1225</v>
      </c>
      <c r="G322" s="191" t="s">
        <v>135</v>
      </c>
      <c r="H322" s="192">
        <v>85.3</v>
      </c>
      <c r="I322" s="193"/>
      <c r="J322" s="194">
        <f>ROUND(I322*H322,2)</f>
        <v>0</v>
      </c>
      <c r="K322" s="195"/>
      <c r="L322" s="39"/>
      <c r="M322" s="196" t="s">
        <v>1</v>
      </c>
      <c r="N322" s="197" t="s">
        <v>46</v>
      </c>
      <c r="O322" s="72"/>
      <c r="P322" s="198">
        <f>O322*H322</f>
        <v>0</v>
      </c>
      <c r="Q322" s="198">
        <v>1.162E-2</v>
      </c>
      <c r="R322" s="198">
        <f>Q322*H322</f>
        <v>0.99118600000000001</v>
      </c>
      <c r="S322" s="198">
        <v>0</v>
      </c>
      <c r="T322" s="199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00" t="s">
        <v>136</v>
      </c>
      <c r="AT322" s="200" t="s">
        <v>132</v>
      </c>
      <c r="AU322" s="200" t="s">
        <v>91</v>
      </c>
      <c r="AY322" s="17" t="s">
        <v>130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17" t="s">
        <v>89</v>
      </c>
      <c r="BK322" s="201">
        <f>ROUND(I322*H322,2)</f>
        <v>0</v>
      </c>
      <c r="BL322" s="17" t="s">
        <v>136</v>
      </c>
      <c r="BM322" s="200" t="s">
        <v>297</v>
      </c>
    </row>
    <row r="323" spans="1:65" s="2" customFormat="1" ht="19.5">
      <c r="A323" s="34"/>
      <c r="B323" s="35"/>
      <c r="C323" s="36"/>
      <c r="D323" s="202" t="s">
        <v>138</v>
      </c>
      <c r="E323" s="36"/>
      <c r="F323" s="203" t="s">
        <v>1226</v>
      </c>
      <c r="G323" s="36"/>
      <c r="H323" s="36"/>
      <c r="I323" s="204"/>
      <c r="J323" s="36"/>
      <c r="K323" s="36"/>
      <c r="L323" s="39"/>
      <c r="M323" s="205"/>
      <c r="N323" s="206"/>
      <c r="O323" s="72"/>
      <c r="P323" s="72"/>
      <c r="Q323" s="72"/>
      <c r="R323" s="72"/>
      <c r="S323" s="72"/>
      <c r="T323" s="73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138</v>
      </c>
      <c r="AU323" s="17" t="s">
        <v>91</v>
      </c>
    </row>
    <row r="324" spans="1:65" s="2" customFormat="1" ht="11.25">
      <c r="A324" s="34"/>
      <c r="B324" s="35"/>
      <c r="C324" s="36"/>
      <c r="D324" s="207" t="s">
        <v>140</v>
      </c>
      <c r="E324" s="36"/>
      <c r="F324" s="208" t="s">
        <v>1227</v>
      </c>
      <c r="G324" s="36"/>
      <c r="H324" s="36"/>
      <c r="I324" s="204"/>
      <c r="J324" s="36"/>
      <c r="K324" s="36"/>
      <c r="L324" s="39"/>
      <c r="M324" s="205"/>
      <c r="N324" s="206"/>
      <c r="O324" s="72"/>
      <c r="P324" s="72"/>
      <c r="Q324" s="72"/>
      <c r="R324" s="72"/>
      <c r="S324" s="72"/>
      <c r="T324" s="73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140</v>
      </c>
      <c r="AU324" s="17" t="s">
        <v>91</v>
      </c>
    </row>
    <row r="325" spans="1:65" s="13" customFormat="1" ht="11.25">
      <c r="B325" s="209"/>
      <c r="C325" s="210"/>
      <c r="D325" s="202" t="s">
        <v>142</v>
      </c>
      <c r="E325" s="211" t="s">
        <v>1</v>
      </c>
      <c r="F325" s="212" t="s">
        <v>1228</v>
      </c>
      <c r="G325" s="210"/>
      <c r="H325" s="211" t="s">
        <v>1</v>
      </c>
      <c r="I325" s="213"/>
      <c r="J325" s="210"/>
      <c r="K325" s="210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142</v>
      </c>
      <c r="AU325" s="218" t="s">
        <v>91</v>
      </c>
      <c r="AV325" s="13" t="s">
        <v>89</v>
      </c>
      <c r="AW325" s="13" t="s">
        <v>36</v>
      </c>
      <c r="AX325" s="13" t="s">
        <v>81</v>
      </c>
      <c r="AY325" s="218" t="s">
        <v>130</v>
      </c>
    </row>
    <row r="326" spans="1:65" s="14" customFormat="1" ht="11.25">
      <c r="B326" s="219"/>
      <c r="C326" s="220"/>
      <c r="D326" s="202" t="s">
        <v>142</v>
      </c>
      <c r="E326" s="221" t="s">
        <v>1</v>
      </c>
      <c r="F326" s="222" t="s">
        <v>1229</v>
      </c>
      <c r="G326" s="220"/>
      <c r="H326" s="223">
        <v>43.3</v>
      </c>
      <c r="I326" s="224"/>
      <c r="J326" s="220"/>
      <c r="K326" s="220"/>
      <c r="L326" s="225"/>
      <c r="M326" s="226"/>
      <c r="N326" s="227"/>
      <c r="O326" s="227"/>
      <c r="P326" s="227"/>
      <c r="Q326" s="227"/>
      <c r="R326" s="227"/>
      <c r="S326" s="227"/>
      <c r="T326" s="228"/>
      <c r="AT326" s="229" t="s">
        <v>142</v>
      </c>
      <c r="AU326" s="229" t="s">
        <v>91</v>
      </c>
      <c r="AV326" s="14" t="s">
        <v>91</v>
      </c>
      <c r="AW326" s="14" t="s">
        <v>36</v>
      </c>
      <c r="AX326" s="14" t="s">
        <v>81</v>
      </c>
      <c r="AY326" s="229" t="s">
        <v>130</v>
      </c>
    </row>
    <row r="327" spans="1:65" s="13" customFormat="1" ht="11.25">
      <c r="B327" s="209"/>
      <c r="C327" s="210"/>
      <c r="D327" s="202" t="s">
        <v>142</v>
      </c>
      <c r="E327" s="211" t="s">
        <v>1</v>
      </c>
      <c r="F327" s="212" t="s">
        <v>1230</v>
      </c>
      <c r="G327" s="210"/>
      <c r="H327" s="211" t="s">
        <v>1</v>
      </c>
      <c r="I327" s="213"/>
      <c r="J327" s="210"/>
      <c r="K327" s="210"/>
      <c r="L327" s="214"/>
      <c r="M327" s="215"/>
      <c r="N327" s="216"/>
      <c r="O327" s="216"/>
      <c r="P327" s="216"/>
      <c r="Q327" s="216"/>
      <c r="R327" s="216"/>
      <c r="S327" s="216"/>
      <c r="T327" s="217"/>
      <c r="AT327" s="218" t="s">
        <v>142</v>
      </c>
      <c r="AU327" s="218" t="s">
        <v>91</v>
      </c>
      <c r="AV327" s="13" t="s">
        <v>89</v>
      </c>
      <c r="AW327" s="13" t="s">
        <v>36</v>
      </c>
      <c r="AX327" s="13" t="s">
        <v>81</v>
      </c>
      <c r="AY327" s="218" t="s">
        <v>130</v>
      </c>
    </row>
    <row r="328" spans="1:65" s="14" customFormat="1" ht="11.25">
      <c r="B328" s="219"/>
      <c r="C328" s="220"/>
      <c r="D328" s="202" t="s">
        <v>142</v>
      </c>
      <c r="E328" s="221" t="s">
        <v>1</v>
      </c>
      <c r="F328" s="222" t="s">
        <v>270</v>
      </c>
      <c r="G328" s="220"/>
      <c r="H328" s="223">
        <v>42</v>
      </c>
      <c r="I328" s="224"/>
      <c r="J328" s="220"/>
      <c r="K328" s="220"/>
      <c r="L328" s="225"/>
      <c r="M328" s="226"/>
      <c r="N328" s="227"/>
      <c r="O328" s="227"/>
      <c r="P328" s="227"/>
      <c r="Q328" s="227"/>
      <c r="R328" s="227"/>
      <c r="S328" s="227"/>
      <c r="T328" s="228"/>
      <c r="AT328" s="229" t="s">
        <v>142</v>
      </c>
      <c r="AU328" s="229" t="s">
        <v>91</v>
      </c>
      <c r="AV328" s="14" t="s">
        <v>91</v>
      </c>
      <c r="AW328" s="14" t="s">
        <v>36</v>
      </c>
      <c r="AX328" s="14" t="s">
        <v>81</v>
      </c>
      <c r="AY328" s="229" t="s">
        <v>130</v>
      </c>
    </row>
    <row r="329" spans="1:65" s="15" customFormat="1" ht="11.25">
      <c r="B329" s="230"/>
      <c r="C329" s="231"/>
      <c r="D329" s="202" t="s">
        <v>142</v>
      </c>
      <c r="E329" s="232" t="s">
        <v>1</v>
      </c>
      <c r="F329" s="233" t="s">
        <v>145</v>
      </c>
      <c r="G329" s="231"/>
      <c r="H329" s="234">
        <v>85.3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AT329" s="240" t="s">
        <v>142</v>
      </c>
      <c r="AU329" s="240" t="s">
        <v>91</v>
      </c>
      <c r="AV329" s="15" t="s">
        <v>136</v>
      </c>
      <c r="AW329" s="15" t="s">
        <v>36</v>
      </c>
      <c r="AX329" s="15" t="s">
        <v>89</v>
      </c>
      <c r="AY329" s="240" t="s">
        <v>130</v>
      </c>
    </row>
    <row r="330" spans="1:65" s="12" customFormat="1" ht="22.9" customHeight="1">
      <c r="B330" s="172"/>
      <c r="C330" s="173"/>
      <c r="D330" s="174" t="s">
        <v>80</v>
      </c>
      <c r="E330" s="186" t="s">
        <v>194</v>
      </c>
      <c r="F330" s="186" t="s">
        <v>383</v>
      </c>
      <c r="G330" s="173"/>
      <c r="H330" s="173"/>
      <c r="I330" s="176"/>
      <c r="J330" s="187">
        <f>BK330</f>
        <v>0</v>
      </c>
      <c r="K330" s="173"/>
      <c r="L330" s="178"/>
      <c r="M330" s="179"/>
      <c r="N330" s="180"/>
      <c r="O330" s="180"/>
      <c r="P330" s="181">
        <f>SUM(P331:P396)</f>
        <v>0</v>
      </c>
      <c r="Q330" s="180"/>
      <c r="R330" s="181">
        <f>SUM(R331:R396)</f>
        <v>0.21210000000000001</v>
      </c>
      <c r="S330" s="180"/>
      <c r="T330" s="182">
        <f>SUM(T331:T396)</f>
        <v>2.9901</v>
      </c>
      <c r="AR330" s="183" t="s">
        <v>89</v>
      </c>
      <c r="AT330" s="184" t="s">
        <v>80</v>
      </c>
      <c r="AU330" s="184" t="s">
        <v>89</v>
      </c>
      <c r="AY330" s="183" t="s">
        <v>130</v>
      </c>
      <c r="BK330" s="185">
        <f>SUM(BK331:BK396)</f>
        <v>0</v>
      </c>
    </row>
    <row r="331" spans="1:65" s="2" customFormat="1" ht="16.5" customHeight="1">
      <c r="A331" s="34"/>
      <c r="B331" s="35"/>
      <c r="C331" s="188" t="s">
        <v>312</v>
      </c>
      <c r="D331" s="188" t="s">
        <v>132</v>
      </c>
      <c r="E331" s="189" t="s">
        <v>1231</v>
      </c>
      <c r="F331" s="190" t="s">
        <v>1232</v>
      </c>
      <c r="G331" s="191" t="s">
        <v>135</v>
      </c>
      <c r="H331" s="192">
        <v>85.3</v>
      </c>
      <c r="I331" s="193"/>
      <c r="J331" s="194">
        <f>ROUND(I331*H331,2)</f>
        <v>0</v>
      </c>
      <c r="K331" s="195"/>
      <c r="L331" s="39"/>
      <c r="M331" s="196" t="s">
        <v>1</v>
      </c>
      <c r="N331" s="197" t="s">
        <v>46</v>
      </c>
      <c r="O331" s="72"/>
      <c r="P331" s="198">
        <f>O331*H331</f>
        <v>0</v>
      </c>
      <c r="Q331" s="198">
        <v>0</v>
      </c>
      <c r="R331" s="198">
        <f>Q331*H331</f>
        <v>0</v>
      </c>
      <c r="S331" s="198">
        <v>0</v>
      </c>
      <c r="T331" s="199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00" t="s">
        <v>136</v>
      </c>
      <c r="AT331" s="200" t="s">
        <v>132</v>
      </c>
      <c r="AU331" s="200" t="s">
        <v>91</v>
      </c>
      <c r="AY331" s="17" t="s">
        <v>130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17" t="s">
        <v>89</v>
      </c>
      <c r="BK331" s="201">
        <f>ROUND(I331*H331,2)</f>
        <v>0</v>
      </c>
      <c r="BL331" s="17" t="s">
        <v>136</v>
      </c>
      <c r="BM331" s="200" t="s">
        <v>301</v>
      </c>
    </row>
    <row r="332" spans="1:65" s="2" customFormat="1" ht="19.5">
      <c r="A332" s="34"/>
      <c r="B332" s="35"/>
      <c r="C332" s="36"/>
      <c r="D332" s="202" t="s">
        <v>138</v>
      </c>
      <c r="E332" s="36"/>
      <c r="F332" s="203" t="s">
        <v>1233</v>
      </c>
      <c r="G332" s="36"/>
      <c r="H332" s="36"/>
      <c r="I332" s="204"/>
      <c r="J332" s="36"/>
      <c r="K332" s="36"/>
      <c r="L332" s="39"/>
      <c r="M332" s="205"/>
      <c r="N332" s="206"/>
      <c r="O332" s="72"/>
      <c r="P332" s="72"/>
      <c r="Q332" s="72"/>
      <c r="R332" s="72"/>
      <c r="S332" s="72"/>
      <c r="T332" s="73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138</v>
      </c>
      <c r="AU332" s="17" t="s">
        <v>91</v>
      </c>
    </row>
    <row r="333" spans="1:65" s="2" customFormat="1" ht="11.25">
      <c r="A333" s="34"/>
      <c r="B333" s="35"/>
      <c r="C333" s="36"/>
      <c r="D333" s="207" t="s">
        <v>140</v>
      </c>
      <c r="E333" s="36"/>
      <c r="F333" s="208" t="s">
        <v>1234</v>
      </c>
      <c r="G333" s="36"/>
      <c r="H333" s="36"/>
      <c r="I333" s="204"/>
      <c r="J333" s="36"/>
      <c r="K333" s="36"/>
      <c r="L333" s="39"/>
      <c r="M333" s="205"/>
      <c r="N333" s="206"/>
      <c r="O333" s="72"/>
      <c r="P333" s="72"/>
      <c r="Q333" s="72"/>
      <c r="R333" s="72"/>
      <c r="S333" s="72"/>
      <c r="T333" s="73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140</v>
      </c>
      <c r="AU333" s="17" t="s">
        <v>91</v>
      </c>
    </row>
    <row r="334" spans="1:65" s="13" customFormat="1" ht="11.25">
      <c r="B334" s="209"/>
      <c r="C334" s="210"/>
      <c r="D334" s="202" t="s">
        <v>142</v>
      </c>
      <c r="E334" s="211" t="s">
        <v>1</v>
      </c>
      <c r="F334" s="212" t="s">
        <v>1235</v>
      </c>
      <c r="G334" s="210"/>
      <c r="H334" s="211" t="s">
        <v>1</v>
      </c>
      <c r="I334" s="213"/>
      <c r="J334" s="210"/>
      <c r="K334" s="210"/>
      <c r="L334" s="214"/>
      <c r="M334" s="215"/>
      <c r="N334" s="216"/>
      <c r="O334" s="216"/>
      <c r="P334" s="216"/>
      <c r="Q334" s="216"/>
      <c r="R334" s="216"/>
      <c r="S334" s="216"/>
      <c r="T334" s="217"/>
      <c r="AT334" s="218" t="s">
        <v>142</v>
      </c>
      <c r="AU334" s="218" t="s">
        <v>91</v>
      </c>
      <c r="AV334" s="13" t="s">
        <v>89</v>
      </c>
      <c r="AW334" s="13" t="s">
        <v>36</v>
      </c>
      <c r="AX334" s="13" t="s">
        <v>81</v>
      </c>
      <c r="AY334" s="218" t="s">
        <v>130</v>
      </c>
    </row>
    <row r="335" spans="1:65" s="13" customFormat="1" ht="11.25">
      <c r="B335" s="209"/>
      <c r="C335" s="210"/>
      <c r="D335" s="202" t="s">
        <v>142</v>
      </c>
      <c r="E335" s="211" t="s">
        <v>1</v>
      </c>
      <c r="F335" s="212" t="s">
        <v>1236</v>
      </c>
      <c r="G335" s="210"/>
      <c r="H335" s="211" t="s">
        <v>1</v>
      </c>
      <c r="I335" s="213"/>
      <c r="J335" s="210"/>
      <c r="K335" s="210"/>
      <c r="L335" s="214"/>
      <c r="M335" s="215"/>
      <c r="N335" s="216"/>
      <c r="O335" s="216"/>
      <c r="P335" s="216"/>
      <c r="Q335" s="216"/>
      <c r="R335" s="216"/>
      <c r="S335" s="216"/>
      <c r="T335" s="217"/>
      <c r="AT335" s="218" t="s">
        <v>142</v>
      </c>
      <c r="AU335" s="218" t="s">
        <v>91</v>
      </c>
      <c r="AV335" s="13" t="s">
        <v>89</v>
      </c>
      <c r="AW335" s="13" t="s">
        <v>36</v>
      </c>
      <c r="AX335" s="13" t="s">
        <v>81</v>
      </c>
      <c r="AY335" s="218" t="s">
        <v>130</v>
      </c>
    </row>
    <row r="336" spans="1:65" s="14" customFormat="1" ht="11.25">
      <c r="B336" s="219"/>
      <c r="C336" s="220"/>
      <c r="D336" s="202" t="s">
        <v>142</v>
      </c>
      <c r="E336" s="221" t="s">
        <v>1</v>
      </c>
      <c r="F336" s="222" t="s">
        <v>1229</v>
      </c>
      <c r="G336" s="220"/>
      <c r="H336" s="223">
        <v>43.3</v>
      </c>
      <c r="I336" s="224"/>
      <c r="J336" s="220"/>
      <c r="K336" s="220"/>
      <c r="L336" s="225"/>
      <c r="M336" s="226"/>
      <c r="N336" s="227"/>
      <c r="O336" s="227"/>
      <c r="P336" s="227"/>
      <c r="Q336" s="227"/>
      <c r="R336" s="227"/>
      <c r="S336" s="227"/>
      <c r="T336" s="228"/>
      <c r="AT336" s="229" t="s">
        <v>142</v>
      </c>
      <c r="AU336" s="229" t="s">
        <v>91</v>
      </c>
      <c r="AV336" s="14" t="s">
        <v>91</v>
      </c>
      <c r="AW336" s="14" t="s">
        <v>36</v>
      </c>
      <c r="AX336" s="14" t="s">
        <v>81</v>
      </c>
      <c r="AY336" s="229" t="s">
        <v>130</v>
      </c>
    </row>
    <row r="337" spans="1:65" s="13" customFormat="1" ht="11.25">
      <c r="B337" s="209"/>
      <c r="C337" s="210"/>
      <c r="D337" s="202" t="s">
        <v>142</v>
      </c>
      <c r="E337" s="211" t="s">
        <v>1</v>
      </c>
      <c r="F337" s="212" t="s">
        <v>1237</v>
      </c>
      <c r="G337" s="210"/>
      <c r="H337" s="211" t="s">
        <v>1</v>
      </c>
      <c r="I337" s="213"/>
      <c r="J337" s="210"/>
      <c r="K337" s="210"/>
      <c r="L337" s="214"/>
      <c r="M337" s="215"/>
      <c r="N337" s="216"/>
      <c r="O337" s="216"/>
      <c r="P337" s="216"/>
      <c r="Q337" s="216"/>
      <c r="R337" s="216"/>
      <c r="S337" s="216"/>
      <c r="T337" s="217"/>
      <c r="AT337" s="218" t="s">
        <v>142</v>
      </c>
      <c r="AU337" s="218" t="s">
        <v>91</v>
      </c>
      <c r="AV337" s="13" t="s">
        <v>89</v>
      </c>
      <c r="AW337" s="13" t="s">
        <v>36</v>
      </c>
      <c r="AX337" s="13" t="s">
        <v>81</v>
      </c>
      <c r="AY337" s="218" t="s">
        <v>130</v>
      </c>
    </row>
    <row r="338" spans="1:65" s="14" customFormat="1" ht="11.25">
      <c r="B338" s="219"/>
      <c r="C338" s="220"/>
      <c r="D338" s="202" t="s">
        <v>142</v>
      </c>
      <c r="E338" s="221" t="s">
        <v>1</v>
      </c>
      <c r="F338" s="222" t="s">
        <v>270</v>
      </c>
      <c r="G338" s="220"/>
      <c r="H338" s="223">
        <v>42</v>
      </c>
      <c r="I338" s="224"/>
      <c r="J338" s="220"/>
      <c r="K338" s="220"/>
      <c r="L338" s="225"/>
      <c r="M338" s="226"/>
      <c r="N338" s="227"/>
      <c r="O338" s="227"/>
      <c r="P338" s="227"/>
      <c r="Q338" s="227"/>
      <c r="R338" s="227"/>
      <c r="S338" s="227"/>
      <c r="T338" s="228"/>
      <c r="AT338" s="229" t="s">
        <v>142</v>
      </c>
      <c r="AU338" s="229" t="s">
        <v>91</v>
      </c>
      <c r="AV338" s="14" t="s">
        <v>91</v>
      </c>
      <c r="AW338" s="14" t="s">
        <v>36</v>
      </c>
      <c r="AX338" s="14" t="s">
        <v>81</v>
      </c>
      <c r="AY338" s="229" t="s">
        <v>130</v>
      </c>
    </row>
    <row r="339" spans="1:65" s="15" customFormat="1" ht="11.25">
      <c r="B339" s="230"/>
      <c r="C339" s="231"/>
      <c r="D339" s="202" t="s">
        <v>142</v>
      </c>
      <c r="E339" s="232" t="s">
        <v>1</v>
      </c>
      <c r="F339" s="233" t="s">
        <v>145</v>
      </c>
      <c r="G339" s="231"/>
      <c r="H339" s="234">
        <v>85.3</v>
      </c>
      <c r="I339" s="235"/>
      <c r="J339" s="231"/>
      <c r="K339" s="231"/>
      <c r="L339" s="236"/>
      <c r="M339" s="237"/>
      <c r="N339" s="238"/>
      <c r="O339" s="238"/>
      <c r="P339" s="238"/>
      <c r="Q339" s="238"/>
      <c r="R339" s="238"/>
      <c r="S339" s="238"/>
      <c r="T339" s="239"/>
      <c r="AT339" s="240" t="s">
        <v>142</v>
      </c>
      <c r="AU339" s="240" t="s">
        <v>91</v>
      </c>
      <c r="AV339" s="15" t="s">
        <v>136</v>
      </c>
      <c r="AW339" s="15" t="s">
        <v>36</v>
      </c>
      <c r="AX339" s="15" t="s">
        <v>89</v>
      </c>
      <c r="AY339" s="240" t="s">
        <v>130</v>
      </c>
    </row>
    <row r="340" spans="1:65" s="2" customFormat="1" ht="21.75" customHeight="1">
      <c r="A340" s="34"/>
      <c r="B340" s="35"/>
      <c r="C340" s="188" t="s">
        <v>235</v>
      </c>
      <c r="D340" s="188" t="s">
        <v>132</v>
      </c>
      <c r="E340" s="189" t="s">
        <v>1238</v>
      </c>
      <c r="F340" s="190" t="s">
        <v>1239</v>
      </c>
      <c r="G340" s="191" t="s">
        <v>135</v>
      </c>
      <c r="H340" s="192">
        <v>2.25</v>
      </c>
      <c r="I340" s="193"/>
      <c r="J340" s="194">
        <f>ROUND(I340*H340,2)</f>
        <v>0</v>
      </c>
      <c r="K340" s="195"/>
      <c r="L340" s="39"/>
      <c r="M340" s="196" t="s">
        <v>1</v>
      </c>
      <c r="N340" s="197" t="s">
        <v>46</v>
      </c>
      <c r="O340" s="72"/>
      <c r="P340" s="198">
        <f>O340*H340</f>
        <v>0</v>
      </c>
      <c r="Q340" s="198">
        <v>0</v>
      </c>
      <c r="R340" s="198">
        <f>Q340*H340</f>
        <v>0</v>
      </c>
      <c r="S340" s="198">
        <v>0</v>
      </c>
      <c r="T340" s="199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0" t="s">
        <v>136</v>
      </c>
      <c r="AT340" s="200" t="s">
        <v>132</v>
      </c>
      <c r="AU340" s="200" t="s">
        <v>91</v>
      </c>
      <c r="AY340" s="17" t="s">
        <v>130</v>
      </c>
      <c r="BE340" s="201">
        <f>IF(N340="základní",J340,0)</f>
        <v>0</v>
      </c>
      <c r="BF340" s="201">
        <f>IF(N340="snížená",J340,0)</f>
        <v>0</v>
      </c>
      <c r="BG340" s="201">
        <f>IF(N340="zákl. přenesená",J340,0)</f>
        <v>0</v>
      </c>
      <c r="BH340" s="201">
        <f>IF(N340="sníž. přenesená",J340,0)</f>
        <v>0</v>
      </c>
      <c r="BI340" s="201">
        <f>IF(N340="nulová",J340,0)</f>
        <v>0</v>
      </c>
      <c r="BJ340" s="17" t="s">
        <v>89</v>
      </c>
      <c r="BK340" s="201">
        <f>ROUND(I340*H340,2)</f>
        <v>0</v>
      </c>
      <c r="BL340" s="17" t="s">
        <v>136</v>
      </c>
      <c r="BM340" s="200" t="s">
        <v>307</v>
      </c>
    </row>
    <row r="341" spans="1:65" s="2" customFormat="1" ht="11.25">
      <c r="A341" s="34"/>
      <c r="B341" s="35"/>
      <c r="C341" s="36"/>
      <c r="D341" s="202" t="s">
        <v>138</v>
      </c>
      <c r="E341" s="36"/>
      <c r="F341" s="203" t="s">
        <v>1239</v>
      </c>
      <c r="G341" s="36"/>
      <c r="H341" s="36"/>
      <c r="I341" s="204"/>
      <c r="J341" s="36"/>
      <c r="K341" s="36"/>
      <c r="L341" s="39"/>
      <c r="M341" s="205"/>
      <c r="N341" s="206"/>
      <c r="O341" s="72"/>
      <c r="P341" s="72"/>
      <c r="Q341" s="72"/>
      <c r="R341" s="72"/>
      <c r="S341" s="72"/>
      <c r="T341" s="73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138</v>
      </c>
      <c r="AU341" s="17" t="s">
        <v>91</v>
      </c>
    </row>
    <row r="342" spans="1:65" s="13" customFormat="1" ht="11.25">
      <c r="B342" s="209"/>
      <c r="C342" s="210"/>
      <c r="D342" s="202" t="s">
        <v>142</v>
      </c>
      <c r="E342" s="211" t="s">
        <v>1</v>
      </c>
      <c r="F342" s="212" t="s">
        <v>1240</v>
      </c>
      <c r="G342" s="210"/>
      <c r="H342" s="211" t="s">
        <v>1</v>
      </c>
      <c r="I342" s="213"/>
      <c r="J342" s="210"/>
      <c r="K342" s="210"/>
      <c r="L342" s="214"/>
      <c r="M342" s="215"/>
      <c r="N342" s="216"/>
      <c r="O342" s="216"/>
      <c r="P342" s="216"/>
      <c r="Q342" s="216"/>
      <c r="R342" s="216"/>
      <c r="S342" s="216"/>
      <c r="T342" s="217"/>
      <c r="AT342" s="218" t="s">
        <v>142</v>
      </c>
      <c r="AU342" s="218" t="s">
        <v>91</v>
      </c>
      <c r="AV342" s="13" t="s">
        <v>89</v>
      </c>
      <c r="AW342" s="13" t="s">
        <v>36</v>
      </c>
      <c r="AX342" s="13" t="s">
        <v>81</v>
      </c>
      <c r="AY342" s="218" t="s">
        <v>130</v>
      </c>
    </row>
    <row r="343" spans="1:65" s="14" customFormat="1" ht="11.25">
      <c r="B343" s="219"/>
      <c r="C343" s="220"/>
      <c r="D343" s="202" t="s">
        <v>142</v>
      </c>
      <c r="E343" s="221" t="s">
        <v>1</v>
      </c>
      <c r="F343" s="222" t="s">
        <v>1241</v>
      </c>
      <c r="G343" s="220"/>
      <c r="H343" s="223">
        <v>2.25</v>
      </c>
      <c r="I343" s="224"/>
      <c r="J343" s="220"/>
      <c r="K343" s="220"/>
      <c r="L343" s="225"/>
      <c r="M343" s="226"/>
      <c r="N343" s="227"/>
      <c r="O343" s="227"/>
      <c r="P343" s="227"/>
      <c r="Q343" s="227"/>
      <c r="R343" s="227"/>
      <c r="S343" s="227"/>
      <c r="T343" s="228"/>
      <c r="AT343" s="229" t="s">
        <v>142</v>
      </c>
      <c r="AU343" s="229" t="s">
        <v>91</v>
      </c>
      <c r="AV343" s="14" t="s">
        <v>91</v>
      </c>
      <c r="AW343" s="14" t="s">
        <v>36</v>
      </c>
      <c r="AX343" s="14" t="s">
        <v>81</v>
      </c>
      <c r="AY343" s="229" t="s">
        <v>130</v>
      </c>
    </row>
    <row r="344" spans="1:65" s="15" customFormat="1" ht="11.25">
      <c r="B344" s="230"/>
      <c r="C344" s="231"/>
      <c r="D344" s="202" t="s">
        <v>142</v>
      </c>
      <c r="E344" s="232" t="s">
        <v>1</v>
      </c>
      <c r="F344" s="233" t="s">
        <v>145</v>
      </c>
      <c r="G344" s="231"/>
      <c r="H344" s="234">
        <v>2.25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AT344" s="240" t="s">
        <v>142</v>
      </c>
      <c r="AU344" s="240" t="s">
        <v>91</v>
      </c>
      <c r="AV344" s="15" t="s">
        <v>136</v>
      </c>
      <c r="AW344" s="15" t="s">
        <v>36</v>
      </c>
      <c r="AX344" s="15" t="s">
        <v>89</v>
      </c>
      <c r="AY344" s="240" t="s">
        <v>130</v>
      </c>
    </row>
    <row r="345" spans="1:65" s="2" customFormat="1" ht="16.5" customHeight="1">
      <c r="A345" s="34"/>
      <c r="B345" s="35"/>
      <c r="C345" s="188" t="s">
        <v>325</v>
      </c>
      <c r="D345" s="188" t="s">
        <v>132</v>
      </c>
      <c r="E345" s="189" t="s">
        <v>1242</v>
      </c>
      <c r="F345" s="190" t="s">
        <v>1243</v>
      </c>
      <c r="G345" s="191" t="s">
        <v>135</v>
      </c>
      <c r="H345" s="192">
        <v>85.3</v>
      </c>
      <c r="I345" s="193"/>
      <c r="J345" s="194">
        <f>ROUND(I345*H345,2)</f>
        <v>0</v>
      </c>
      <c r="K345" s="195"/>
      <c r="L345" s="39"/>
      <c r="M345" s="196" t="s">
        <v>1</v>
      </c>
      <c r="N345" s="197" t="s">
        <v>46</v>
      </c>
      <c r="O345" s="72"/>
      <c r="P345" s="198">
        <f>O345*H345</f>
        <v>0</v>
      </c>
      <c r="Q345" s="198">
        <v>0</v>
      </c>
      <c r="R345" s="198">
        <f>Q345*H345</f>
        <v>0</v>
      </c>
      <c r="S345" s="198">
        <v>1.7000000000000001E-2</v>
      </c>
      <c r="T345" s="199">
        <f>S345*H345</f>
        <v>1.4501000000000002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00" t="s">
        <v>136</v>
      </c>
      <c r="AT345" s="200" t="s">
        <v>132</v>
      </c>
      <c r="AU345" s="200" t="s">
        <v>91</v>
      </c>
      <c r="AY345" s="17" t="s">
        <v>130</v>
      </c>
      <c r="BE345" s="201">
        <f>IF(N345="základní",J345,0)</f>
        <v>0</v>
      </c>
      <c r="BF345" s="201">
        <f>IF(N345="snížená",J345,0)</f>
        <v>0</v>
      </c>
      <c r="BG345" s="201">
        <f>IF(N345="zákl. přenesená",J345,0)</f>
        <v>0</v>
      </c>
      <c r="BH345" s="201">
        <f>IF(N345="sníž. přenesená",J345,0)</f>
        <v>0</v>
      </c>
      <c r="BI345" s="201">
        <f>IF(N345="nulová",J345,0)</f>
        <v>0</v>
      </c>
      <c r="BJ345" s="17" t="s">
        <v>89</v>
      </c>
      <c r="BK345" s="201">
        <f>ROUND(I345*H345,2)</f>
        <v>0</v>
      </c>
      <c r="BL345" s="17" t="s">
        <v>136</v>
      </c>
      <c r="BM345" s="200" t="s">
        <v>334</v>
      </c>
    </row>
    <row r="346" spans="1:65" s="2" customFormat="1" ht="19.5">
      <c r="A346" s="34"/>
      <c r="B346" s="35"/>
      <c r="C346" s="36"/>
      <c r="D346" s="202" t="s">
        <v>138</v>
      </c>
      <c r="E346" s="36"/>
      <c r="F346" s="203" t="s">
        <v>1244</v>
      </c>
      <c r="G346" s="36"/>
      <c r="H346" s="36"/>
      <c r="I346" s="204"/>
      <c r="J346" s="36"/>
      <c r="K346" s="36"/>
      <c r="L346" s="39"/>
      <c r="M346" s="205"/>
      <c r="N346" s="206"/>
      <c r="O346" s="72"/>
      <c r="P346" s="72"/>
      <c r="Q346" s="72"/>
      <c r="R346" s="72"/>
      <c r="S346" s="72"/>
      <c r="T346" s="73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138</v>
      </c>
      <c r="AU346" s="17" t="s">
        <v>91</v>
      </c>
    </row>
    <row r="347" spans="1:65" s="2" customFormat="1" ht="11.25">
      <c r="A347" s="34"/>
      <c r="B347" s="35"/>
      <c r="C347" s="36"/>
      <c r="D347" s="207" t="s">
        <v>140</v>
      </c>
      <c r="E347" s="36"/>
      <c r="F347" s="208" t="s">
        <v>1245</v>
      </c>
      <c r="G347" s="36"/>
      <c r="H347" s="36"/>
      <c r="I347" s="204"/>
      <c r="J347" s="36"/>
      <c r="K347" s="36"/>
      <c r="L347" s="39"/>
      <c r="M347" s="205"/>
      <c r="N347" s="206"/>
      <c r="O347" s="72"/>
      <c r="P347" s="72"/>
      <c r="Q347" s="72"/>
      <c r="R347" s="72"/>
      <c r="S347" s="72"/>
      <c r="T347" s="73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140</v>
      </c>
      <c r="AU347" s="17" t="s">
        <v>91</v>
      </c>
    </row>
    <row r="348" spans="1:65" s="13" customFormat="1" ht="11.25">
      <c r="B348" s="209"/>
      <c r="C348" s="210"/>
      <c r="D348" s="202" t="s">
        <v>142</v>
      </c>
      <c r="E348" s="211" t="s">
        <v>1</v>
      </c>
      <c r="F348" s="212" t="s">
        <v>1246</v>
      </c>
      <c r="G348" s="210"/>
      <c r="H348" s="211" t="s">
        <v>1</v>
      </c>
      <c r="I348" s="213"/>
      <c r="J348" s="210"/>
      <c r="K348" s="210"/>
      <c r="L348" s="214"/>
      <c r="M348" s="215"/>
      <c r="N348" s="216"/>
      <c r="O348" s="216"/>
      <c r="P348" s="216"/>
      <c r="Q348" s="216"/>
      <c r="R348" s="216"/>
      <c r="S348" s="216"/>
      <c r="T348" s="217"/>
      <c r="AT348" s="218" t="s">
        <v>142</v>
      </c>
      <c r="AU348" s="218" t="s">
        <v>91</v>
      </c>
      <c r="AV348" s="13" t="s">
        <v>89</v>
      </c>
      <c r="AW348" s="13" t="s">
        <v>36</v>
      </c>
      <c r="AX348" s="13" t="s">
        <v>81</v>
      </c>
      <c r="AY348" s="218" t="s">
        <v>130</v>
      </c>
    </row>
    <row r="349" spans="1:65" s="13" customFormat="1" ht="11.25">
      <c r="B349" s="209"/>
      <c r="C349" s="210"/>
      <c r="D349" s="202" t="s">
        <v>142</v>
      </c>
      <c r="E349" s="211" t="s">
        <v>1</v>
      </c>
      <c r="F349" s="212" t="s">
        <v>1247</v>
      </c>
      <c r="G349" s="210"/>
      <c r="H349" s="211" t="s">
        <v>1</v>
      </c>
      <c r="I349" s="213"/>
      <c r="J349" s="210"/>
      <c r="K349" s="210"/>
      <c r="L349" s="214"/>
      <c r="M349" s="215"/>
      <c r="N349" s="216"/>
      <c r="O349" s="216"/>
      <c r="P349" s="216"/>
      <c r="Q349" s="216"/>
      <c r="R349" s="216"/>
      <c r="S349" s="216"/>
      <c r="T349" s="217"/>
      <c r="AT349" s="218" t="s">
        <v>142</v>
      </c>
      <c r="AU349" s="218" t="s">
        <v>91</v>
      </c>
      <c r="AV349" s="13" t="s">
        <v>89</v>
      </c>
      <c r="AW349" s="13" t="s">
        <v>36</v>
      </c>
      <c r="AX349" s="13" t="s">
        <v>81</v>
      </c>
      <c r="AY349" s="218" t="s">
        <v>130</v>
      </c>
    </row>
    <row r="350" spans="1:65" s="14" customFormat="1" ht="11.25">
      <c r="B350" s="219"/>
      <c r="C350" s="220"/>
      <c r="D350" s="202" t="s">
        <v>142</v>
      </c>
      <c r="E350" s="221" t="s">
        <v>1</v>
      </c>
      <c r="F350" s="222" t="s">
        <v>1229</v>
      </c>
      <c r="G350" s="220"/>
      <c r="H350" s="223">
        <v>43.3</v>
      </c>
      <c r="I350" s="224"/>
      <c r="J350" s="220"/>
      <c r="K350" s="220"/>
      <c r="L350" s="225"/>
      <c r="M350" s="226"/>
      <c r="N350" s="227"/>
      <c r="O350" s="227"/>
      <c r="P350" s="227"/>
      <c r="Q350" s="227"/>
      <c r="R350" s="227"/>
      <c r="S350" s="227"/>
      <c r="T350" s="228"/>
      <c r="AT350" s="229" t="s">
        <v>142</v>
      </c>
      <c r="AU350" s="229" t="s">
        <v>91</v>
      </c>
      <c r="AV350" s="14" t="s">
        <v>91</v>
      </c>
      <c r="AW350" s="14" t="s">
        <v>36</v>
      </c>
      <c r="AX350" s="14" t="s">
        <v>81</v>
      </c>
      <c r="AY350" s="229" t="s">
        <v>130</v>
      </c>
    </row>
    <row r="351" spans="1:65" s="13" customFormat="1" ht="11.25">
      <c r="B351" s="209"/>
      <c r="C351" s="210"/>
      <c r="D351" s="202" t="s">
        <v>142</v>
      </c>
      <c r="E351" s="211" t="s">
        <v>1</v>
      </c>
      <c r="F351" s="212" t="s">
        <v>1248</v>
      </c>
      <c r="G351" s="210"/>
      <c r="H351" s="211" t="s">
        <v>1</v>
      </c>
      <c r="I351" s="213"/>
      <c r="J351" s="210"/>
      <c r="K351" s="210"/>
      <c r="L351" s="214"/>
      <c r="M351" s="215"/>
      <c r="N351" s="216"/>
      <c r="O351" s="216"/>
      <c r="P351" s="216"/>
      <c r="Q351" s="216"/>
      <c r="R351" s="216"/>
      <c r="S351" s="216"/>
      <c r="T351" s="217"/>
      <c r="AT351" s="218" t="s">
        <v>142</v>
      </c>
      <c r="AU351" s="218" t="s">
        <v>91</v>
      </c>
      <c r="AV351" s="13" t="s">
        <v>89</v>
      </c>
      <c r="AW351" s="13" t="s">
        <v>36</v>
      </c>
      <c r="AX351" s="13" t="s">
        <v>81</v>
      </c>
      <c r="AY351" s="218" t="s">
        <v>130</v>
      </c>
    </row>
    <row r="352" spans="1:65" s="14" customFormat="1" ht="11.25">
      <c r="B352" s="219"/>
      <c r="C352" s="220"/>
      <c r="D352" s="202" t="s">
        <v>142</v>
      </c>
      <c r="E352" s="221" t="s">
        <v>1</v>
      </c>
      <c r="F352" s="222" t="s">
        <v>270</v>
      </c>
      <c r="G352" s="220"/>
      <c r="H352" s="223">
        <v>42</v>
      </c>
      <c r="I352" s="224"/>
      <c r="J352" s="220"/>
      <c r="K352" s="220"/>
      <c r="L352" s="225"/>
      <c r="M352" s="226"/>
      <c r="N352" s="227"/>
      <c r="O352" s="227"/>
      <c r="P352" s="227"/>
      <c r="Q352" s="227"/>
      <c r="R352" s="227"/>
      <c r="S352" s="227"/>
      <c r="T352" s="228"/>
      <c r="AT352" s="229" t="s">
        <v>142</v>
      </c>
      <c r="AU352" s="229" t="s">
        <v>91</v>
      </c>
      <c r="AV352" s="14" t="s">
        <v>91</v>
      </c>
      <c r="AW352" s="14" t="s">
        <v>36</v>
      </c>
      <c r="AX352" s="14" t="s">
        <v>81</v>
      </c>
      <c r="AY352" s="229" t="s">
        <v>130</v>
      </c>
    </row>
    <row r="353" spans="1:65" s="15" customFormat="1" ht="11.25">
      <c r="B353" s="230"/>
      <c r="C353" s="231"/>
      <c r="D353" s="202" t="s">
        <v>142</v>
      </c>
      <c r="E353" s="232" t="s">
        <v>1</v>
      </c>
      <c r="F353" s="233" t="s">
        <v>145</v>
      </c>
      <c r="G353" s="231"/>
      <c r="H353" s="234">
        <v>85.3</v>
      </c>
      <c r="I353" s="235"/>
      <c r="J353" s="231"/>
      <c r="K353" s="231"/>
      <c r="L353" s="236"/>
      <c r="M353" s="237"/>
      <c r="N353" s="238"/>
      <c r="O353" s="238"/>
      <c r="P353" s="238"/>
      <c r="Q353" s="238"/>
      <c r="R353" s="238"/>
      <c r="S353" s="238"/>
      <c r="T353" s="239"/>
      <c r="AT353" s="240" t="s">
        <v>142</v>
      </c>
      <c r="AU353" s="240" t="s">
        <v>91</v>
      </c>
      <c r="AV353" s="15" t="s">
        <v>136</v>
      </c>
      <c r="AW353" s="15" t="s">
        <v>36</v>
      </c>
      <c r="AX353" s="15" t="s">
        <v>89</v>
      </c>
      <c r="AY353" s="240" t="s">
        <v>130</v>
      </c>
    </row>
    <row r="354" spans="1:65" s="2" customFormat="1" ht="24.2" customHeight="1">
      <c r="A354" s="34"/>
      <c r="B354" s="35"/>
      <c r="C354" s="188" t="s">
        <v>242</v>
      </c>
      <c r="D354" s="188" t="s">
        <v>132</v>
      </c>
      <c r="E354" s="189" t="s">
        <v>1038</v>
      </c>
      <c r="F354" s="190" t="s">
        <v>1249</v>
      </c>
      <c r="G354" s="191" t="s">
        <v>258</v>
      </c>
      <c r="H354" s="192">
        <v>103</v>
      </c>
      <c r="I354" s="193"/>
      <c r="J354" s="194">
        <f>ROUND(I354*H354,2)</f>
        <v>0</v>
      </c>
      <c r="K354" s="195"/>
      <c r="L354" s="39"/>
      <c r="M354" s="196" t="s">
        <v>1</v>
      </c>
      <c r="N354" s="197" t="s">
        <v>46</v>
      </c>
      <c r="O354" s="72"/>
      <c r="P354" s="198">
        <f>O354*H354</f>
        <v>0</v>
      </c>
      <c r="Q354" s="198">
        <v>0</v>
      </c>
      <c r="R354" s="198">
        <f>Q354*H354</f>
        <v>0</v>
      </c>
      <c r="S354" s="198">
        <v>0</v>
      </c>
      <c r="T354" s="199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00" t="s">
        <v>136</v>
      </c>
      <c r="AT354" s="200" t="s">
        <v>132</v>
      </c>
      <c r="AU354" s="200" t="s">
        <v>91</v>
      </c>
      <c r="AY354" s="17" t="s">
        <v>130</v>
      </c>
      <c r="BE354" s="201">
        <f>IF(N354="základní",J354,0)</f>
        <v>0</v>
      </c>
      <c r="BF354" s="201">
        <f>IF(N354="snížená",J354,0)</f>
        <v>0</v>
      </c>
      <c r="BG354" s="201">
        <f>IF(N354="zákl. přenesená",J354,0)</f>
        <v>0</v>
      </c>
      <c r="BH354" s="201">
        <f>IF(N354="sníž. přenesená",J354,0)</f>
        <v>0</v>
      </c>
      <c r="BI354" s="201">
        <f>IF(N354="nulová",J354,0)</f>
        <v>0</v>
      </c>
      <c r="BJ354" s="17" t="s">
        <v>89</v>
      </c>
      <c r="BK354" s="201">
        <f>ROUND(I354*H354,2)</f>
        <v>0</v>
      </c>
      <c r="BL354" s="17" t="s">
        <v>136</v>
      </c>
      <c r="BM354" s="200" t="s">
        <v>315</v>
      </c>
    </row>
    <row r="355" spans="1:65" s="2" customFormat="1" ht="19.5">
      <c r="A355" s="34"/>
      <c r="B355" s="35"/>
      <c r="C355" s="36"/>
      <c r="D355" s="202" t="s">
        <v>138</v>
      </c>
      <c r="E355" s="36"/>
      <c r="F355" s="203" t="s">
        <v>1249</v>
      </c>
      <c r="G355" s="36"/>
      <c r="H355" s="36"/>
      <c r="I355" s="204"/>
      <c r="J355" s="36"/>
      <c r="K355" s="36"/>
      <c r="L355" s="39"/>
      <c r="M355" s="205"/>
      <c r="N355" s="206"/>
      <c r="O355" s="72"/>
      <c r="P355" s="72"/>
      <c r="Q355" s="72"/>
      <c r="R355" s="72"/>
      <c r="S355" s="72"/>
      <c r="T355" s="73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138</v>
      </c>
      <c r="AU355" s="17" t="s">
        <v>91</v>
      </c>
    </row>
    <row r="356" spans="1:65" s="2" customFormat="1" ht="19.5">
      <c r="A356" s="34"/>
      <c r="B356" s="35"/>
      <c r="C356" s="36"/>
      <c r="D356" s="202" t="s">
        <v>206</v>
      </c>
      <c r="E356" s="36"/>
      <c r="F356" s="252" t="s">
        <v>1041</v>
      </c>
      <c r="G356" s="36"/>
      <c r="H356" s="36"/>
      <c r="I356" s="204"/>
      <c r="J356" s="36"/>
      <c r="K356" s="36"/>
      <c r="L356" s="39"/>
      <c r="M356" s="205"/>
      <c r="N356" s="206"/>
      <c r="O356" s="72"/>
      <c r="P356" s="72"/>
      <c r="Q356" s="72"/>
      <c r="R356" s="72"/>
      <c r="S356" s="72"/>
      <c r="T356" s="73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206</v>
      </c>
      <c r="AU356" s="17" t="s">
        <v>91</v>
      </c>
    </row>
    <row r="357" spans="1:65" s="13" customFormat="1" ht="11.25">
      <c r="B357" s="209"/>
      <c r="C357" s="210"/>
      <c r="D357" s="202" t="s">
        <v>142</v>
      </c>
      <c r="E357" s="211" t="s">
        <v>1</v>
      </c>
      <c r="F357" s="212" t="s">
        <v>1250</v>
      </c>
      <c r="G357" s="210"/>
      <c r="H357" s="211" t="s">
        <v>1</v>
      </c>
      <c r="I357" s="213"/>
      <c r="J357" s="210"/>
      <c r="K357" s="210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142</v>
      </c>
      <c r="AU357" s="218" t="s">
        <v>91</v>
      </c>
      <c r="AV357" s="13" t="s">
        <v>89</v>
      </c>
      <c r="AW357" s="13" t="s">
        <v>36</v>
      </c>
      <c r="AX357" s="13" t="s">
        <v>81</v>
      </c>
      <c r="AY357" s="218" t="s">
        <v>130</v>
      </c>
    </row>
    <row r="358" spans="1:65" s="13" customFormat="1" ht="11.25">
      <c r="B358" s="209"/>
      <c r="C358" s="210"/>
      <c r="D358" s="202" t="s">
        <v>142</v>
      </c>
      <c r="E358" s="211" t="s">
        <v>1</v>
      </c>
      <c r="F358" s="212" t="s">
        <v>1251</v>
      </c>
      <c r="G358" s="210"/>
      <c r="H358" s="211" t="s">
        <v>1</v>
      </c>
      <c r="I358" s="213"/>
      <c r="J358" s="210"/>
      <c r="K358" s="210"/>
      <c r="L358" s="214"/>
      <c r="M358" s="215"/>
      <c r="N358" s="216"/>
      <c r="O358" s="216"/>
      <c r="P358" s="216"/>
      <c r="Q358" s="216"/>
      <c r="R358" s="216"/>
      <c r="S358" s="216"/>
      <c r="T358" s="217"/>
      <c r="AT358" s="218" t="s">
        <v>142</v>
      </c>
      <c r="AU358" s="218" t="s">
        <v>91</v>
      </c>
      <c r="AV358" s="13" t="s">
        <v>89</v>
      </c>
      <c r="AW358" s="13" t="s">
        <v>36</v>
      </c>
      <c r="AX358" s="13" t="s">
        <v>81</v>
      </c>
      <c r="AY358" s="218" t="s">
        <v>130</v>
      </c>
    </row>
    <row r="359" spans="1:65" s="14" customFormat="1" ht="11.25">
      <c r="B359" s="219"/>
      <c r="C359" s="220"/>
      <c r="D359" s="202" t="s">
        <v>142</v>
      </c>
      <c r="E359" s="221" t="s">
        <v>1</v>
      </c>
      <c r="F359" s="222" t="s">
        <v>1252</v>
      </c>
      <c r="G359" s="220"/>
      <c r="H359" s="223">
        <v>100</v>
      </c>
      <c r="I359" s="224"/>
      <c r="J359" s="220"/>
      <c r="K359" s="220"/>
      <c r="L359" s="225"/>
      <c r="M359" s="226"/>
      <c r="N359" s="227"/>
      <c r="O359" s="227"/>
      <c r="P359" s="227"/>
      <c r="Q359" s="227"/>
      <c r="R359" s="227"/>
      <c r="S359" s="227"/>
      <c r="T359" s="228"/>
      <c r="AT359" s="229" t="s">
        <v>142</v>
      </c>
      <c r="AU359" s="229" t="s">
        <v>91</v>
      </c>
      <c r="AV359" s="14" t="s">
        <v>91</v>
      </c>
      <c r="AW359" s="14" t="s">
        <v>36</v>
      </c>
      <c r="AX359" s="14" t="s">
        <v>81</v>
      </c>
      <c r="AY359" s="229" t="s">
        <v>130</v>
      </c>
    </row>
    <row r="360" spans="1:65" s="13" customFormat="1" ht="11.25">
      <c r="B360" s="209"/>
      <c r="C360" s="210"/>
      <c r="D360" s="202" t="s">
        <v>142</v>
      </c>
      <c r="E360" s="211" t="s">
        <v>1</v>
      </c>
      <c r="F360" s="212" t="s">
        <v>1253</v>
      </c>
      <c r="G360" s="210"/>
      <c r="H360" s="211" t="s">
        <v>1</v>
      </c>
      <c r="I360" s="213"/>
      <c r="J360" s="210"/>
      <c r="K360" s="210"/>
      <c r="L360" s="214"/>
      <c r="M360" s="215"/>
      <c r="N360" s="216"/>
      <c r="O360" s="216"/>
      <c r="P360" s="216"/>
      <c r="Q360" s="216"/>
      <c r="R360" s="216"/>
      <c r="S360" s="216"/>
      <c r="T360" s="217"/>
      <c r="AT360" s="218" t="s">
        <v>142</v>
      </c>
      <c r="AU360" s="218" t="s">
        <v>91</v>
      </c>
      <c r="AV360" s="13" t="s">
        <v>89</v>
      </c>
      <c r="AW360" s="13" t="s">
        <v>36</v>
      </c>
      <c r="AX360" s="13" t="s">
        <v>81</v>
      </c>
      <c r="AY360" s="218" t="s">
        <v>130</v>
      </c>
    </row>
    <row r="361" spans="1:65" s="14" customFormat="1" ht="11.25">
      <c r="B361" s="219"/>
      <c r="C361" s="220"/>
      <c r="D361" s="202" t="s">
        <v>142</v>
      </c>
      <c r="E361" s="221" t="s">
        <v>1</v>
      </c>
      <c r="F361" s="222" t="s">
        <v>151</v>
      </c>
      <c r="G361" s="220"/>
      <c r="H361" s="223">
        <v>3</v>
      </c>
      <c r="I361" s="224"/>
      <c r="J361" s="220"/>
      <c r="K361" s="220"/>
      <c r="L361" s="225"/>
      <c r="M361" s="226"/>
      <c r="N361" s="227"/>
      <c r="O361" s="227"/>
      <c r="P361" s="227"/>
      <c r="Q361" s="227"/>
      <c r="R361" s="227"/>
      <c r="S361" s="227"/>
      <c r="T361" s="228"/>
      <c r="AT361" s="229" t="s">
        <v>142</v>
      </c>
      <c r="AU361" s="229" t="s">
        <v>91</v>
      </c>
      <c r="AV361" s="14" t="s">
        <v>91</v>
      </c>
      <c r="AW361" s="14" t="s">
        <v>36</v>
      </c>
      <c r="AX361" s="14" t="s">
        <v>81</v>
      </c>
      <c r="AY361" s="229" t="s">
        <v>130</v>
      </c>
    </row>
    <row r="362" spans="1:65" s="15" customFormat="1" ht="11.25">
      <c r="B362" s="230"/>
      <c r="C362" s="231"/>
      <c r="D362" s="202" t="s">
        <v>142</v>
      </c>
      <c r="E362" s="232" t="s">
        <v>1</v>
      </c>
      <c r="F362" s="233" t="s">
        <v>145</v>
      </c>
      <c r="G362" s="231"/>
      <c r="H362" s="234">
        <v>103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AT362" s="240" t="s">
        <v>142</v>
      </c>
      <c r="AU362" s="240" t="s">
        <v>91</v>
      </c>
      <c r="AV362" s="15" t="s">
        <v>136</v>
      </c>
      <c r="AW362" s="15" t="s">
        <v>36</v>
      </c>
      <c r="AX362" s="15" t="s">
        <v>89</v>
      </c>
      <c r="AY362" s="240" t="s">
        <v>130</v>
      </c>
    </row>
    <row r="363" spans="1:65" s="2" customFormat="1" ht="24.2" customHeight="1">
      <c r="A363" s="34"/>
      <c r="B363" s="35"/>
      <c r="C363" s="188" t="s">
        <v>338</v>
      </c>
      <c r="D363" s="188" t="s">
        <v>132</v>
      </c>
      <c r="E363" s="189" t="s">
        <v>1254</v>
      </c>
      <c r="F363" s="190" t="s">
        <v>1255</v>
      </c>
      <c r="G363" s="191" t="s">
        <v>258</v>
      </c>
      <c r="H363" s="192">
        <v>14</v>
      </c>
      <c r="I363" s="193"/>
      <c r="J363" s="194">
        <f>ROUND(I363*H363,2)</f>
        <v>0</v>
      </c>
      <c r="K363" s="195"/>
      <c r="L363" s="39"/>
      <c r="M363" s="196" t="s">
        <v>1</v>
      </c>
      <c r="N363" s="197" t="s">
        <v>46</v>
      </c>
      <c r="O363" s="72"/>
      <c r="P363" s="198">
        <f>O363*H363</f>
        <v>0</v>
      </c>
      <c r="Q363" s="198">
        <v>0</v>
      </c>
      <c r="R363" s="198">
        <f>Q363*H363</f>
        <v>0</v>
      </c>
      <c r="S363" s="198">
        <v>0</v>
      </c>
      <c r="T363" s="199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200" t="s">
        <v>136</v>
      </c>
      <c r="AT363" s="200" t="s">
        <v>132</v>
      </c>
      <c r="AU363" s="200" t="s">
        <v>91</v>
      </c>
      <c r="AY363" s="17" t="s">
        <v>130</v>
      </c>
      <c r="BE363" s="201">
        <f>IF(N363="základní",J363,0)</f>
        <v>0</v>
      </c>
      <c r="BF363" s="201">
        <f>IF(N363="snížená",J363,0)</f>
        <v>0</v>
      </c>
      <c r="BG363" s="201">
        <f>IF(N363="zákl. přenesená",J363,0)</f>
        <v>0</v>
      </c>
      <c r="BH363" s="201">
        <f>IF(N363="sníž. přenesená",J363,0)</f>
        <v>0</v>
      </c>
      <c r="BI363" s="201">
        <f>IF(N363="nulová",J363,0)</f>
        <v>0</v>
      </c>
      <c r="BJ363" s="17" t="s">
        <v>89</v>
      </c>
      <c r="BK363" s="201">
        <f>ROUND(I363*H363,2)</f>
        <v>0</v>
      </c>
      <c r="BL363" s="17" t="s">
        <v>136</v>
      </c>
      <c r="BM363" s="200" t="s">
        <v>341</v>
      </c>
    </row>
    <row r="364" spans="1:65" s="2" customFormat="1" ht="19.5">
      <c r="A364" s="34"/>
      <c r="B364" s="35"/>
      <c r="C364" s="36"/>
      <c r="D364" s="202" t="s">
        <v>138</v>
      </c>
      <c r="E364" s="36"/>
      <c r="F364" s="203" t="s">
        <v>1255</v>
      </c>
      <c r="G364" s="36"/>
      <c r="H364" s="36"/>
      <c r="I364" s="204"/>
      <c r="J364" s="36"/>
      <c r="K364" s="36"/>
      <c r="L364" s="39"/>
      <c r="M364" s="205"/>
      <c r="N364" s="206"/>
      <c r="O364" s="72"/>
      <c r="P364" s="72"/>
      <c r="Q364" s="72"/>
      <c r="R364" s="72"/>
      <c r="S364" s="72"/>
      <c r="T364" s="73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138</v>
      </c>
      <c r="AU364" s="17" t="s">
        <v>91</v>
      </c>
    </row>
    <row r="365" spans="1:65" s="2" customFormat="1" ht="19.5">
      <c r="A365" s="34"/>
      <c r="B365" s="35"/>
      <c r="C365" s="36"/>
      <c r="D365" s="202" t="s">
        <v>206</v>
      </c>
      <c r="E365" s="36"/>
      <c r="F365" s="252" t="s">
        <v>1041</v>
      </c>
      <c r="G365" s="36"/>
      <c r="H365" s="36"/>
      <c r="I365" s="204"/>
      <c r="J365" s="36"/>
      <c r="K365" s="36"/>
      <c r="L365" s="39"/>
      <c r="M365" s="205"/>
      <c r="N365" s="206"/>
      <c r="O365" s="72"/>
      <c r="P365" s="72"/>
      <c r="Q365" s="72"/>
      <c r="R365" s="72"/>
      <c r="S365" s="72"/>
      <c r="T365" s="73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206</v>
      </c>
      <c r="AU365" s="17" t="s">
        <v>91</v>
      </c>
    </row>
    <row r="366" spans="1:65" s="13" customFormat="1" ht="11.25">
      <c r="B366" s="209"/>
      <c r="C366" s="210"/>
      <c r="D366" s="202" t="s">
        <v>142</v>
      </c>
      <c r="E366" s="211" t="s">
        <v>1</v>
      </c>
      <c r="F366" s="212" t="s">
        <v>1256</v>
      </c>
      <c r="G366" s="210"/>
      <c r="H366" s="211" t="s">
        <v>1</v>
      </c>
      <c r="I366" s="213"/>
      <c r="J366" s="210"/>
      <c r="K366" s="210"/>
      <c r="L366" s="214"/>
      <c r="M366" s="215"/>
      <c r="N366" s="216"/>
      <c r="O366" s="216"/>
      <c r="P366" s="216"/>
      <c r="Q366" s="216"/>
      <c r="R366" s="216"/>
      <c r="S366" s="216"/>
      <c r="T366" s="217"/>
      <c r="AT366" s="218" t="s">
        <v>142</v>
      </c>
      <c r="AU366" s="218" t="s">
        <v>91</v>
      </c>
      <c r="AV366" s="13" t="s">
        <v>89</v>
      </c>
      <c r="AW366" s="13" t="s">
        <v>36</v>
      </c>
      <c r="AX366" s="13" t="s">
        <v>81</v>
      </c>
      <c r="AY366" s="218" t="s">
        <v>130</v>
      </c>
    </row>
    <row r="367" spans="1:65" s="13" customFormat="1" ht="11.25">
      <c r="B367" s="209"/>
      <c r="C367" s="210"/>
      <c r="D367" s="202" t="s">
        <v>142</v>
      </c>
      <c r="E367" s="211" t="s">
        <v>1</v>
      </c>
      <c r="F367" s="212" t="s">
        <v>1257</v>
      </c>
      <c r="G367" s="210"/>
      <c r="H367" s="211" t="s">
        <v>1</v>
      </c>
      <c r="I367" s="213"/>
      <c r="J367" s="210"/>
      <c r="K367" s="210"/>
      <c r="L367" s="214"/>
      <c r="M367" s="215"/>
      <c r="N367" s="216"/>
      <c r="O367" s="216"/>
      <c r="P367" s="216"/>
      <c r="Q367" s="216"/>
      <c r="R367" s="216"/>
      <c r="S367" s="216"/>
      <c r="T367" s="217"/>
      <c r="AT367" s="218" t="s">
        <v>142</v>
      </c>
      <c r="AU367" s="218" t="s">
        <v>91</v>
      </c>
      <c r="AV367" s="13" t="s">
        <v>89</v>
      </c>
      <c r="AW367" s="13" t="s">
        <v>36</v>
      </c>
      <c r="AX367" s="13" t="s">
        <v>81</v>
      </c>
      <c r="AY367" s="218" t="s">
        <v>130</v>
      </c>
    </row>
    <row r="368" spans="1:65" s="13" customFormat="1" ht="11.25">
      <c r="B368" s="209"/>
      <c r="C368" s="210"/>
      <c r="D368" s="202" t="s">
        <v>142</v>
      </c>
      <c r="E368" s="211" t="s">
        <v>1</v>
      </c>
      <c r="F368" s="212" t="s">
        <v>1187</v>
      </c>
      <c r="G368" s="210"/>
      <c r="H368" s="211" t="s">
        <v>1</v>
      </c>
      <c r="I368" s="213"/>
      <c r="J368" s="210"/>
      <c r="K368" s="210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142</v>
      </c>
      <c r="AU368" s="218" t="s">
        <v>91</v>
      </c>
      <c r="AV368" s="13" t="s">
        <v>89</v>
      </c>
      <c r="AW368" s="13" t="s">
        <v>36</v>
      </c>
      <c r="AX368" s="13" t="s">
        <v>81</v>
      </c>
      <c r="AY368" s="218" t="s">
        <v>130</v>
      </c>
    </row>
    <row r="369" spans="1:65" s="14" customFormat="1" ht="11.25">
      <c r="B369" s="219"/>
      <c r="C369" s="220"/>
      <c r="D369" s="202" t="s">
        <v>142</v>
      </c>
      <c r="E369" s="221" t="s">
        <v>1</v>
      </c>
      <c r="F369" s="222" t="s">
        <v>155</v>
      </c>
      <c r="G369" s="220"/>
      <c r="H369" s="223">
        <v>6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AT369" s="229" t="s">
        <v>142</v>
      </c>
      <c r="AU369" s="229" t="s">
        <v>91</v>
      </c>
      <c r="AV369" s="14" t="s">
        <v>91</v>
      </c>
      <c r="AW369" s="14" t="s">
        <v>36</v>
      </c>
      <c r="AX369" s="14" t="s">
        <v>81</v>
      </c>
      <c r="AY369" s="229" t="s">
        <v>130</v>
      </c>
    </row>
    <row r="370" spans="1:65" s="13" customFormat="1" ht="11.25">
      <c r="B370" s="209"/>
      <c r="C370" s="210"/>
      <c r="D370" s="202" t="s">
        <v>142</v>
      </c>
      <c r="E370" s="211" t="s">
        <v>1</v>
      </c>
      <c r="F370" s="212" t="s">
        <v>1189</v>
      </c>
      <c r="G370" s="210"/>
      <c r="H370" s="211" t="s">
        <v>1</v>
      </c>
      <c r="I370" s="213"/>
      <c r="J370" s="210"/>
      <c r="K370" s="210"/>
      <c r="L370" s="214"/>
      <c r="M370" s="215"/>
      <c r="N370" s="216"/>
      <c r="O370" s="216"/>
      <c r="P370" s="216"/>
      <c r="Q370" s="216"/>
      <c r="R370" s="216"/>
      <c r="S370" s="216"/>
      <c r="T370" s="217"/>
      <c r="AT370" s="218" t="s">
        <v>142</v>
      </c>
      <c r="AU370" s="218" t="s">
        <v>91</v>
      </c>
      <c r="AV370" s="13" t="s">
        <v>89</v>
      </c>
      <c r="AW370" s="13" t="s">
        <v>36</v>
      </c>
      <c r="AX370" s="13" t="s">
        <v>81</v>
      </c>
      <c r="AY370" s="218" t="s">
        <v>130</v>
      </c>
    </row>
    <row r="371" spans="1:65" s="14" customFormat="1" ht="11.25">
      <c r="B371" s="219"/>
      <c r="C371" s="220"/>
      <c r="D371" s="202" t="s">
        <v>142</v>
      </c>
      <c r="E371" s="221" t="s">
        <v>1</v>
      </c>
      <c r="F371" s="222" t="s">
        <v>163</v>
      </c>
      <c r="G371" s="220"/>
      <c r="H371" s="223">
        <v>8</v>
      </c>
      <c r="I371" s="224"/>
      <c r="J371" s="220"/>
      <c r="K371" s="220"/>
      <c r="L371" s="225"/>
      <c r="M371" s="226"/>
      <c r="N371" s="227"/>
      <c r="O371" s="227"/>
      <c r="P371" s="227"/>
      <c r="Q371" s="227"/>
      <c r="R371" s="227"/>
      <c r="S371" s="227"/>
      <c r="T371" s="228"/>
      <c r="AT371" s="229" t="s">
        <v>142</v>
      </c>
      <c r="AU371" s="229" t="s">
        <v>91</v>
      </c>
      <c r="AV371" s="14" t="s">
        <v>91</v>
      </c>
      <c r="AW371" s="14" t="s">
        <v>36</v>
      </c>
      <c r="AX371" s="14" t="s">
        <v>81</v>
      </c>
      <c r="AY371" s="229" t="s">
        <v>130</v>
      </c>
    </row>
    <row r="372" spans="1:65" s="15" customFormat="1" ht="11.25">
      <c r="B372" s="230"/>
      <c r="C372" s="231"/>
      <c r="D372" s="202" t="s">
        <v>142</v>
      </c>
      <c r="E372" s="232" t="s">
        <v>1</v>
      </c>
      <c r="F372" s="233" t="s">
        <v>145</v>
      </c>
      <c r="G372" s="231"/>
      <c r="H372" s="234">
        <v>14</v>
      </c>
      <c r="I372" s="235"/>
      <c r="J372" s="231"/>
      <c r="K372" s="231"/>
      <c r="L372" s="236"/>
      <c r="M372" s="237"/>
      <c r="N372" s="238"/>
      <c r="O372" s="238"/>
      <c r="P372" s="238"/>
      <c r="Q372" s="238"/>
      <c r="R372" s="238"/>
      <c r="S372" s="238"/>
      <c r="T372" s="239"/>
      <c r="AT372" s="240" t="s">
        <v>142</v>
      </c>
      <c r="AU372" s="240" t="s">
        <v>91</v>
      </c>
      <c r="AV372" s="15" t="s">
        <v>136</v>
      </c>
      <c r="AW372" s="15" t="s">
        <v>36</v>
      </c>
      <c r="AX372" s="15" t="s">
        <v>89</v>
      </c>
      <c r="AY372" s="240" t="s">
        <v>130</v>
      </c>
    </row>
    <row r="373" spans="1:65" s="2" customFormat="1" ht="24.2" customHeight="1">
      <c r="A373" s="34"/>
      <c r="B373" s="35"/>
      <c r="C373" s="188" t="s">
        <v>247</v>
      </c>
      <c r="D373" s="188" t="s">
        <v>132</v>
      </c>
      <c r="E373" s="189" t="s">
        <v>1258</v>
      </c>
      <c r="F373" s="190" t="s">
        <v>1259</v>
      </c>
      <c r="G373" s="191" t="s">
        <v>258</v>
      </c>
      <c r="H373" s="192">
        <v>200</v>
      </c>
      <c r="I373" s="193"/>
      <c r="J373" s="194">
        <f>ROUND(I373*H373,2)</f>
        <v>0</v>
      </c>
      <c r="K373" s="195"/>
      <c r="L373" s="39"/>
      <c r="M373" s="196" t="s">
        <v>1</v>
      </c>
      <c r="N373" s="197" t="s">
        <v>46</v>
      </c>
      <c r="O373" s="72"/>
      <c r="P373" s="198">
        <f>O373*H373</f>
        <v>0</v>
      </c>
      <c r="Q373" s="198">
        <v>0</v>
      </c>
      <c r="R373" s="198">
        <f>Q373*H373</f>
        <v>0</v>
      </c>
      <c r="S373" s="198">
        <v>0</v>
      </c>
      <c r="T373" s="199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00" t="s">
        <v>136</v>
      </c>
      <c r="AT373" s="200" t="s">
        <v>132</v>
      </c>
      <c r="AU373" s="200" t="s">
        <v>91</v>
      </c>
      <c r="AY373" s="17" t="s">
        <v>130</v>
      </c>
      <c r="BE373" s="201">
        <f>IF(N373="základní",J373,0)</f>
        <v>0</v>
      </c>
      <c r="BF373" s="201">
        <f>IF(N373="snížená",J373,0)</f>
        <v>0</v>
      </c>
      <c r="BG373" s="201">
        <f>IF(N373="zákl. přenesená",J373,0)</f>
        <v>0</v>
      </c>
      <c r="BH373" s="201">
        <f>IF(N373="sníž. přenesená",J373,0)</f>
        <v>0</v>
      </c>
      <c r="BI373" s="201">
        <f>IF(N373="nulová",J373,0)</f>
        <v>0</v>
      </c>
      <c r="BJ373" s="17" t="s">
        <v>89</v>
      </c>
      <c r="BK373" s="201">
        <f>ROUND(I373*H373,2)</f>
        <v>0</v>
      </c>
      <c r="BL373" s="17" t="s">
        <v>136</v>
      </c>
      <c r="BM373" s="200" t="s">
        <v>348</v>
      </c>
    </row>
    <row r="374" spans="1:65" s="2" customFormat="1" ht="19.5">
      <c r="A374" s="34"/>
      <c r="B374" s="35"/>
      <c r="C374" s="36"/>
      <c r="D374" s="202" t="s">
        <v>138</v>
      </c>
      <c r="E374" s="36"/>
      <c r="F374" s="203" t="s">
        <v>1259</v>
      </c>
      <c r="G374" s="36"/>
      <c r="H374" s="36"/>
      <c r="I374" s="204"/>
      <c r="J374" s="36"/>
      <c r="K374" s="36"/>
      <c r="L374" s="39"/>
      <c r="M374" s="205"/>
      <c r="N374" s="206"/>
      <c r="O374" s="72"/>
      <c r="P374" s="72"/>
      <c r="Q374" s="72"/>
      <c r="R374" s="72"/>
      <c r="S374" s="72"/>
      <c r="T374" s="73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138</v>
      </c>
      <c r="AU374" s="17" t="s">
        <v>91</v>
      </c>
    </row>
    <row r="375" spans="1:65" s="2" customFormat="1" ht="19.5">
      <c r="A375" s="34"/>
      <c r="B375" s="35"/>
      <c r="C375" s="36"/>
      <c r="D375" s="202" t="s">
        <v>206</v>
      </c>
      <c r="E375" s="36"/>
      <c r="F375" s="252" t="s">
        <v>1041</v>
      </c>
      <c r="G375" s="36"/>
      <c r="H375" s="36"/>
      <c r="I375" s="204"/>
      <c r="J375" s="36"/>
      <c r="K375" s="36"/>
      <c r="L375" s="39"/>
      <c r="M375" s="205"/>
      <c r="N375" s="206"/>
      <c r="O375" s="72"/>
      <c r="P375" s="72"/>
      <c r="Q375" s="72"/>
      <c r="R375" s="72"/>
      <c r="S375" s="72"/>
      <c r="T375" s="73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206</v>
      </c>
      <c r="AU375" s="17" t="s">
        <v>91</v>
      </c>
    </row>
    <row r="376" spans="1:65" s="13" customFormat="1" ht="11.25">
      <c r="B376" s="209"/>
      <c r="C376" s="210"/>
      <c r="D376" s="202" t="s">
        <v>142</v>
      </c>
      <c r="E376" s="211" t="s">
        <v>1</v>
      </c>
      <c r="F376" s="212" t="s">
        <v>1260</v>
      </c>
      <c r="G376" s="210"/>
      <c r="H376" s="211" t="s">
        <v>1</v>
      </c>
      <c r="I376" s="213"/>
      <c r="J376" s="210"/>
      <c r="K376" s="210"/>
      <c r="L376" s="214"/>
      <c r="M376" s="215"/>
      <c r="N376" s="216"/>
      <c r="O376" s="216"/>
      <c r="P376" s="216"/>
      <c r="Q376" s="216"/>
      <c r="R376" s="216"/>
      <c r="S376" s="216"/>
      <c r="T376" s="217"/>
      <c r="AT376" s="218" t="s">
        <v>142</v>
      </c>
      <c r="AU376" s="218" t="s">
        <v>91</v>
      </c>
      <c r="AV376" s="13" t="s">
        <v>89</v>
      </c>
      <c r="AW376" s="13" t="s">
        <v>36</v>
      </c>
      <c r="AX376" s="13" t="s">
        <v>81</v>
      </c>
      <c r="AY376" s="218" t="s">
        <v>130</v>
      </c>
    </row>
    <row r="377" spans="1:65" s="13" customFormat="1" ht="11.25">
      <c r="B377" s="209"/>
      <c r="C377" s="210"/>
      <c r="D377" s="202" t="s">
        <v>142</v>
      </c>
      <c r="E377" s="211" t="s">
        <v>1</v>
      </c>
      <c r="F377" s="212" t="s">
        <v>1257</v>
      </c>
      <c r="G377" s="210"/>
      <c r="H377" s="211" t="s">
        <v>1</v>
      </c>
      <c r="I377" s="213"/>
      <c r="J377" s="210"/>
      <c r="K377" s="210"/>
      <c r="L377" s="214"/>
      <c r="M377" s="215"/>
      <c r="N377" s="216"/>
      <c r="O377" s="216"/>
      <c r="P377" s="216"/>
      <c r="Q377" s="216"/>
      <c r="R377" s="216"/>
      <c r="S377" s="216"/>
      <c r="T377" s="217"/>
      <c r="AT377" s="218" t="s">
        <v>142</v>
      </c>
      <c r="AU377" s="218" t="s">
        <v>91</v>
      </c>
      <c r="AV377" s="13" t="s">
        <v>89</v>
      </c>
      <c r="AW377" s="13" t="s">
        <v>36</v>
      </c>
      <c r="AX377" s="13" t="s">
        <v>81</v>
      </c>
      <c r="AY377" s="218" t="s">
        <v>130</v>
      </c>
    </row>
    <row r="378" spans="1:65" s="14" customFormat="1" ht="11.25">
      <c r="B378" s="219"/>
      <c r="C378" s="220"/>
      <c r="D378" s="202" t="s">
        <v>142</v>
      </c>
      <c r="E378" s="221" t="s">
        <v>1</v>
      </c>
      <c r="F378" s="222" t="s">
        <v>1261</v>
      </c>
      <c r="G378" s="220"/>
      <c r="H378" s="223">
        <v>200</v>
      </c>
      <c r="I378" s="224"/>
      <c r="J378" s="220"/>
      <c r="K378" s="220"/>
      <c r="L378" s="225"/>
      <c r="M378" s="226"/>
      <c r="N378" s="227"/>
      <c r="O378" s="227"/>
      <c r="P378" s="227"/>
      <c r="Q378" s="227"/>
      <c r="R378" s="227"/>
      <c r="S378" s="227"/>
      <c r="T378" s="228"/>
      <c r="AT378" s="229" t="s">
        <v>142</v>
      </c>
      <c r="AU378" s="229" t="s">
        <v>91</v>
      </c>
      <c r="AV378" s="14" t="s">
        <v>91</v>
      </c>
      <c r="AW378" s="14" t="s">
        <v>36</v>
      </c>
      <c r="AX378" s="14" t="s">
        <v>81</v>
      </c>
      <c r="AY378" s="229" t="s">
        <v>130</v>
      </c>
    </row>
    <row r="379" spans="1:65" s="15" customFormat="1" ht="11.25">
      <c r="B379" s="230"/>
      <c r="C379" s="231"/>
      <c r="D379" s="202" t="s">
        <v>142</v>
      </c>
      <c r="E379" s="232" t="s">
        <v>1</v>
      </c>
      <c r="F379" s="233" t="s">
        <v>145</v>
      </c>
      <c r="G379" s="231"/>
      <c r="H379" s="234">
        <v>200</v>
      </c>
      <c r="I379" s="235"/>
      <c r="J379" s="231"/>
      <c r="K379" s="231"/>
      <c r="L379" s="236"/>
      <c r="M379" s="237"/>
      <c r="N379" s="238"/>
      <c r="O379" s="238"/>
      <c r="P379" s="238"/>
      <c r="Q379" s="238"/>
      <c r="R379" s="238"/>
      <c r="S379" s="238"/>
      <c r="T379" s="239"/>
      <c r="AT379" s="240" t="s">
        <v>142</v>
      </c>
      <c r="AU379" s="240" t="s">
        <v>91</v>
      </c>
      <c r="AV379" s="15" t="s">
        <v>136</v>
      </c>
      <c r="AW379" s="15" t="s">
        <v>36</v>
      </c>
      <c r="AX379" s="15" t="s">
        <v>89</v>
      </c>
      <c r="AY379" s="240" t="s">
        <v>130</v>
      </c>
    </row>
    <row r="380" spans="1:65" s="2" customFormat="1" ht="16.5" customHeight="1">
      <c r="A380" s="34"/>
      <c r="B380" s="35"/>
      <c r="C380" s="188" t="s">
        <v>353</v>
      </c>
      <c r="D380" s="188" t="s">
        <v>132</v>
      </c>
      <c r="E380" s="189" t="s">
        <v>1262</v>
      </c>
      <c r="F380" s="190" t="s">
        <v>1263</v>
      </c>
      <c r="G380" s="191" t="s">
        <v>148</v>
      </c>
      <c r="H380" s="192">
        <v>0.7</v>
      </c>
      <c r="I380" s="193"/>
      <c r="J380" s="194">
        <f>ROUND(I380*H380,2)</f>
        <v>0</v>
      </c>
      <c r="K380" s="195"/>
      <c r="L380" s="39"/>
      <c r="M380" s="196" t="s">
        <v>1</v>
      </c>
      <c r="N380" s="197" t="s">
        <v>46</v>
      </c>
      <c r="O380" s="72"/>
      <c r="P380" s="198">
        <f>O380*H380</f>
        <v>0</v>
      </c>
      <c r="Q380" s="198">
        <v>0</v>
      </c>
      <c r="R380" s="198">
        <f>Q380*H380</f>
        <v>0</v>
      </c>
      <c r="S380" s="198">
        <v>2.2000000000000002</v>
      </c>
      <c r="T380" s="199">
        <f>S380*H380</f>
        <v>1.54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200" t="s">
        <v>136</v>
      </c>
      <c r="AT380" s="200" t="s">
        <v>132</v>
      </c>
      <c r="AU380" s="200" t="s">
        <v>91</v>
      </c>
      <c r="AY380" s="17" t="s">
        <v>130</v>
      </c>
      <c r="BE380" s="201">
        <f>IF(N380="základní",J380,0)</f>
        <v>0</v>
      </c>
      <c r="BF380" s="201">
        <f>IF(N380="snížená",J380,0)</f>
        <v>0</v>
      </c>
      <c r="BG380" s="201">
        <f>IF(N380="zákl. přenesená",J380,0)</f>
        <v>0</v>
      </c>
      <c r="BH380" s="201">
        <f>IF(N380="sníž. přenesená",J380,0)</f>
        <v>0</v>
      </c>
      <c r="BI380" s="201">
        <f>IF(N380="nulová",J380,0)</f>
        <v>0</v>
      </c>
      <c r="BJ380" s="17" t="s">
        <v>89</v>
      </c>
      <c r="BK380" s="201">
        <f>ROUND(I380*H380,2)</f>
        <v>0</v>
      </c>
      <c r="BL380" s="17" t="s">
        <v>136</v>
      </c>
      <c r="BM380" s="200" t="s">
        <v>356</v>
      </c>
    </row>
    <row r="381" spans="1:65" s="2" customFormat="1" ht="11.25">
      <c r="A381" s="34"/>
      <c r="B381" s="35"/>
      <c r="C381" s="36"/>
      <c r="D381" s="202" t="s">
        <v>138</v>
      </c>
      <c r="E381" s="36"/>
      <c r="F381" s="203" t="s">
        <v>1264</v>
      </c>
      <c r="G381" s="36"/>
      <c r="H381" s="36"/>
      <c r="I381" s="204"/>
      <c r="J381" s="36"/>
      <c r="K381" s="36"/>
      <c r="L381" s="39"/>
      <c r="M381" s="205"/>
      <c r="N381" s="206"/>
      <c r="O381" s="72"/>
      <c r="P381" s="72"/>
      <c r="Q381" s="72"/>
      <c r="R381" s="72"/>
      <c r="S381" s="72"/>
      <c r="T381" s="73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7" t="s">
        <v>138</v>
      </c>
      <c r="AU381" s="17" t="s">
        <v>91</v>
      </c>
    </row>
    <row r="382" spans="1:65" s="2" customFormat="1" ht="11.25">
      <c r="A382" s="34"/>
      <c r="B382" s="35"/>
      <c r="C382" s="36"/>
      <c r="D382" s="207" t="s">
        <v>140</v>
      </c>
      <c r="E382" s="36"/>
      <c r="F382" s="208" t="s">
        <v>1265</v>
      </c>
      <c r="G382" s="36"/>
      <c r="H382" s="36"/>
      <c r="I382" s="204"/>
      <c r="J382" s="36"/>
      <c r="K382" s="36"/>
      <c r="L382" s="39"/>
      <c r="M382" s="205"/>
      <c r="N382" s="206"/>
      <c r="O382" s="72"/>
      <c r="P382" s="72"/>
      <c r="Q382" s="72"/>
      <c r="R382" s="72"/>
      <c r="S382" s="72"/>
      <c r="T382" s="73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7" t="s">
        <v>140</v>
      </c>
      <c r="AU382" s="17" t="s">
        <v>91</v>
      </c>
    </row>
    <row r="383" spans="1:65" s="13" customFormat="1" ht="11.25">
      <c r="B383" s="209"/>
      <c r="C383" s="210"/>
      <c r="D383" s="202" t="s">
        <v>142</v>
      </c>
      <c r="E383" s="211" t="s">
        <v>1</v>
      </c>
      <c r="F383" s="212" t="s">
        <v>1266</v>
      </c>
      <c r="G383" s="210"/>
      <c r="H383" s="211" t="s">
        <v>1</v>
      </c>
      <c r="I383" s="213"/>
      <c r="J383" s="210"/>
      <c r="K383" s="210"/>
      <c r="L383" s="214"/>
      <c r="M383" s="215"/>
      <c r="N383" s="216"/>
      <c r="O383" s="216"/>
      <c r="P383" s="216"/>
      <c r="Q383" s="216"/>
      <c r="R383" s="216"/>
      <c r="S383" s="216"/>
      <c r="T383" s="217"/>
      <c r="AT383" s="218" t="s">
        <v>142</v>
      </c>
      <c r="AU383" s="218" t="s">
        <v>91</v>
      </c>
      <c r="AV383" s="13" t="s">
        <v>89</v>
      </c>
      <c r="AW383" s="13" t="s">
        <v>36</v>
      </c>
      <c r="AX383" s="13" t="s">
        <v>81</v>
      </c>
      <c r="AY383" s="218" t="s">
        <v>130</v>
      </c>
    </row>
    <row r="384" spans="1:65" s="14" customFormat="1" ht="11.25">
      <c r="B384" s="219"/>
      <c r="C384" s="220"/>
      <c r="D384" s="202" t="s">
        <v>142</v>
      </c>
      <c r="E384" s="221" t="s">
        <v>1</v>
      </c>
      <c r="F384" s="222" t="s">
        <v>1267</v>
      </c>
      <c r="G384" s="220"/>
      <c r="H384" s="223">
        <v>0.7</v>
      </c>
      <c r="I384" s="224"/>
      <c r="J384" s="220"/>
      <c r="K384" s="220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142</v>
      </c>
      <c r="AU384" s="229" t="s">
        <v>91</v>
      </c>
      <c r="AV384" s="14" t="s">
        <v>91</v>
      </c>
      <c r="AW384" s="14" t="s">
        <v>36</v>
      </c>
      <c r="AX384" s="14" t="s">
        <v>81</v>
      </c>
      <c r="AY384" s="229" t="s">
        <v>130</v>
      </c>
    </row>
    <row r="385" spans="1:65" s="15" customFormat="1" ht="11.25">
      <c r="B385" s="230"/>
      <c r="C385" s="231"/>
      <c r="D385" s="202" t="s">
        <v>142</v>
      </c>
      <c r="E385" s="232" t="s">
        <v>1</v>
      </c>
      <c r="F385" s="233" t="s">
        <v>145</v>
      </c>
      <c r="G385" s="231"/>
      <c r="H385" s="234">
        <v>0.7</v>
      </c>
      <c r="I385" s="235"/>
      <c r="J385" s="231"/>
      <c r="K385" s="231"/>
      <c r="L385" s="236"/>
      <c r="M385" s="237"/>
      <c r="N385" s="238"/>
      <c r="O385" s="238"/>
      <c r="P385" s="238"/>
      <c r="Q385" s="238"/>
      <c r="R385" s="238"/>
      <c r="S385" s="238"/>
      <c r="T385" s="239"/>
      <c r="AT385" s="240" t="s">
        <v>142</v>
      </c>
      <c r="AU385" s="240" t="s">
        <v>91</v>
      </c>
      <c r="AV385" s="15" t="s">
        <v>136</v>
      </c>
      <c r="AW385" s="15" t="s">
        <v>36</v>
      </c>
      <c r="AX385" s="15" t="s">
        <v>89</v>
      </c>
      <c r="AY385" s="240" t="s">
        <v>130</v>
      </c>
    </row>
    <row r="386" spans="1:65" s="2" customFormat="1" ht="16.5" customHeight="1">
      <c r="A386" s="34"/>
      <c r="B386" s="35"/>
      <c r="C386" s="188" t="s">
        <v>253</v>
      </c>
      <c r="D386" s="188" t="s">
        <v>132</v>
      </c>
      <c r="E386" s="189" t="s">
        <v>390</v>
      </c>
      <c r="F386" s="190" t="s">
        <v>391</v>
      </c>
      <c r="G386" s="191" t="s">
        <v>135</v>
      </c>
      <c r="H386" s="192">
        <v>43.2</v>
      </c>
      <c r="I386" s="193"/>
      <c r="J386" s="194">
        <f>ROUND(I386*H386,2)</f>
        <v>0</v>
      </c>
      <c r="K386" s="195"/>
      <c r="L386" s="39"/>
      <c r="M386" s="196" t="s">
        <v>1</v>
      </c>
      <c r="N386" s="197" t="s">
        <v>46</v>
      </c>
      <c r="O386" s="72"/>
      <c r="P386" s="198">
        <f>O386*H386</f>
        <v>0</v>
      </c>
      <c r="Q386" s="198">
        <v>0</v>
      </c>
      <c r="R386" s="198">
        <f>Q386*H386</f>
        <v>0</v>
      </c>
      <c r="S386" s="198">
        <v>0</v>
      </c>
      <c r="T386" s="199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200" t="s">
        <v>136</v>
      </c>
      <c r="AT386" s="200" t="s">
        <v>132</v>
      </c>
      <c r="AU386" s="200" t="s">
        <v>91</v>
      </c>
      <c r="AY386" s="17" t="s">
        <v>130</v>
      </c>
      <c r="BE386" s="201">
        <f>IF(N386="základní",J386,0)</f>
        <v>0</v>
      </c>
      <c r="BF386" s="201">
        <f>IF(N386="snížená",J386,0)</f>
        <v>0</v>
      </c>
      <c r="BG386" s="201">
        <f>IF(N386="zákl. přenesená",J386,0)</f>
        <v>0</v>
      </c>
      <c r="BH386" s="201">
        <f>IF(N386="sníž. přenesená",J386,0)</f>
        <v>0</v>
      </c>
      <c r="BI386" s="201">
        <f>IF(N386="nulová",J386,0)</f>
        <v>0</v>
      </c>
      <c r="BJ386" s="17" t="s">
        <v>89</v>
      </c>
      <c r="BK386" s="201">
        <f>ROUND(I386*H386,2)</f>
        <v>0</v>
      </c>
      <c r="BL386" s="17" t="s">
        <v>136</v>
      </c>
      <c r="BM386" s="200" t="s">
        <v>371</v>
      </c>
    </row>
    <row r="387" spans="1:65" s="2" customFormat="1" ht="11.25">
      <c r="A387" s="34"/>
      <c r="B387" s="35"/>
      <c r="C387" s="36"/>
      <c r="D387" s="202" t="s">
        <v>138</v>
      </c>
      <c r="E387" s="36"/>
      <c r="F387" s="203" t="s">
        <v>391</v>
      </c>
      <c r="G387" s="36"/>
      <c r="H387" s="36"/>
      <c r="I387" s="204"/>
      <c r="J387" s="36"/>
      <c r="K387" s="36"/>
      <c r="L387" s="39"/>
      <c r="M387" s="205"/>
      <c r="N387" s="206"/>
      <c r="O387" s="72"/>
      <c r="P387" s="72"/>
      <c r="Q387" s="72"/>
      <c r="R387" s="72"/>
      <c r="S387" s="72"/>
      <c r="T387" s="73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138</v>
      </c>
      <c r="AU387" s="17" t="s">
        <v>91</v>
      </c>
    </row>
    <row r="388" spans="1:65" s="2" customFormat="1" ht="11.25">
      <c r="A388" s="34"/>
      <c r="B388" s="35"/>
      <c r="C388" s="36"/>
      <c r="D388" s="207" t="s">
        <v>140</v>
      </c>
      <c r="E388" s="36"/>
      <c r="F388" s="208" t="s">
        <v>393</v>
      </c>
      <c r="G388" s="36"/>
      <c r="H388" s="36"/>
      <c r="I388" s="204"/>
      <c r="J388" s="36"/>
      <c r="K388" s="36"/>
      <c r="L388" s="39"/>
      <c r="M388" s="205"/>
      <c r="N388" s="206"/>
      <c r="O388" s="72"/>
      <c r="P388" s="72"/>
      <c r="Q388" s="72"/>
      <c r="R388" s="72"/>
      <c r="S388" s="72"/>
      <c r="T388" s="73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140</v>
      </c>
      <c r="AU388" s="17" t="s">
        <v>91</v>
      </c>
    </row>
    <row r="389" spans="1:65" s="13" customFormat="1" ht="11.25">
      <c r="B389" s="209"/>
      <c r="C389" s="210"/>
      <c r="D389" s="202" t="s">
        <v>142</v>
      </c>
      <c r="E389" s="211" t="s">
        <v>1</v>
      </c>
      <c r="F389" s="212" t="s">
        <v>1236</v>
      </c>
      <c r="G389" s="210"/>
      <c r="H389" s="211" t="s">
        <v>1</v>
      </c>
      <c r="I389" s="213"/>
      <c r="J389" s="210"/>
      <c r="K389" s="210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142</v>
      </c>
      <c r="AU389" s="218" t="s">
        <v>91</v>
      </c>
      <c r="AV389" s="13" t="s">
        <v>89</v>
      </c>
      <c r="AW389" s="13" t="s">
        <v>36</v>
      </c>
      <c r="AX389" s="13" t="s">
        <v>81</v>
      </c>
      <c r="AY389" s="218" t="s">
        <v>130</v>
      </c>
    </row>
    <row r="390" spans="1:65" s="14" customFormat="1" ht="11.25">
      <c r="B390" s="219"/>
      <c r="C390" s="220"/>
      <c r="D390" s="202" t="s">
        <v>142</v>
      </c>
      <c r="E390" s="221" t="s">
        <v>1</v>
      </c>
      <c r="F390" s="222" t="s">
        <v>1268</v>
      </c>
      <c r="G390" s="220"/>
      <c r="H390" s="223">
        <v>43.2</v>
      </c>
      <c r="I390" s="224"/>
      <c r="J390" s="220"/>
      <c r="K390" s="220"/>
      <c r="L390" s="225"/>
      <c r="M390" s="226"/>
      <c r="N390" s="227"/>
      <c r="O390" s="227"/>
      <c r="P390" s="227"/>
      <c r="Q390" s="227"/>
      <c r="R390" s="227"/>
      <c r="S390" s="227"/>
      <c r="T390" s="228"/>
      <c r="AT390" s="229" t="s">
        <v>142</v>
      </c>
      <c r="AU390" s="229" t="s">
        <v>91</v>
      </c>
      <c r="AV390" s="14" t="s">
        <v>91</v>
      </c>
      <c r="AW390" s="14" t="s">
        <v>36</v>
      </c>
      <c r="AX390" s="14" t="s">
        <v>81</v>
      </c>
      <c r="AY390" s="229" t="s">
        <v>130</v>
      </c>
    </row>
    <row r="391" spans="1:65" s="15" customFormat="1" ht="11.25">
      <c r="B391" s="230"/>
      <c r="C391" s="231"/>
      <c r="D391" s="202" t="s">
        <v>142</v>
      </c>
      <c r="E391" s="232" t="s">
        <v>1</v>
      </c>
      <c r="F391" s="233" t="s">
        <v>145</v>
      </c>
      <c r="G391" s="231"/>
      <c r="H391" s="234">
        <v>43.2</v>
      </c>
      <c r="I391" s="235"/>
      <c r="J391" s="231"/>
      <c r="K391" s="231"/>
      <c r="L391" s="236"/>
      <c r="M391" s="237"/>
      <c r="N391" s="238"/>
      <c r="O391" s="238"/>
      <c r="P391" s="238"/>
      <c r="Q391" s="238"/>
      <c r="R391" s="238"/>
      <c r="S391" s="238"/>
      <c r="T391" s="239"/>
      <c r="AT391" s="240" t="s">
        <v>142</v>
      </c>
      <c r="AU391" s="240" t="s">
        <v>91</v>
      </c>
      <c r="AV391" s="15" t="s">
        <v>136</v>
      </c>
      <c r="AW391" s="15" t="s">
        <v>36</v>
      </c>
      <c r="AX391" s="15" t="s">
        <v>89</v>
      </c>
      <c r="AY391" s="240" t="s">
        <v>130</v>
      </c>
    </row>
    <row r="392" spans="1:65" s="2" customFormat="1" ht="21.75" customHeight="1">
      <c r="A392" s="34"/>
      <c r="B392" s="35"/>
      <c r="C392" s="188" t="s">
        <v>375</v>
      </c>
      <c r="D392" s="188" t="s">
        <v>132</v>
      </c>
      <c r="E392" s="189" t="s">
        <v>1269</v>
      </c>
      <c r="F392" s="190" t="s">
        <v>1270</v>
      </c>
      <c r="G392" s="191" t="s">
        <v>154</v>
      </c>
      <c r="H392" s="192">
        <v>70</v>
      </c>
      <c r="I392" s="193"/>
      <c r="J392" s="194">
        <f>ROUND(I392*H392,2)</f>
        <v>0</v>
      </c>
      <c r="K392" s="195"/>
      <c r="L392" s="39"/>
      <c r="M392" s="196" t="s">
        <v>1</v>
      </c>
      <c r="N392" s="197" t="s">
        <v>46</v>
      </c>
      <c r="O392" s="72"/>
      <c r="P392" s="198">
        <f>O392*H392</f>
        <v>0</v>
      </c>
      <c r="Q392" s="198">
        <v>3.0300000000000001E-3</v>
      </c>
      <c r="R392" s="198">
        <f>Q392*H392</f>
        <v>0.21210000000000001</v>
      </c>
      <c r="S392" s="198">
        <v>0</v>
      </c>
      <c r="T392" s="199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200" t="s">
        <v>136</v>
      </c>
      <c r="AT392" s="200" t="s">
        <v>132</v>
      </c>
      <c r="AU392" s="200" t="s">
        <v>91</v>
      </c>
      <c r="AY392" s="17" t="s">
        <v>130</v>
      </c>
      <c r="BE392" s="201">
        <f>IF(N392="základní",J392,0)</f>
        <v>0</v>
      </c>
      <c r="BF392" s="201">
        <f>IF(N392="snížená",J392,0)</f>
        <v>0</v>
      </c>
      <c r="BG392" s="201">
        <f>IF(N392="zákl. přenesená",J392,0)</f>
        <v>0</v>
      </c>
      <c r="BH392" s="201">
        <f>IF(N392="sníž. přenesená",J392,0)</f>
        <v>0</v>
      </c>
      <c r="BI392" s="201">
        <f>IF(N392="nulová",J392,0)</f>
        <v>0</v>
      </c>
      <c r="BJ392" s="17" t="s">
        <v>89</v>
      </c>
      <c r="BK392" s="201">
        <f>ROUND(I392*H392,2)</f>
        <v>0</v>
      </c>
      <c r="BL392" s="17" t="s">
        <v>136</v>
      </c>
      <c r="BM392" s="200" t="s">
        <v>378</v>
      </c>
    </row>
    <row r="393" spans="1:65" s="2" customFormat="1" ht="19.5">
      <c r="A393" s="34"/>
      <c r="B393" s="35"/>
      <c r="C393" s="36"/>
      <c r="D393" s="202" t="s">
        <v>138</v>
      </c>
      <c r="E393" s="36"/>
      <c r="F393" s="203" t="s">
        <v>1271</v>
      </c>
      <c r="G393" s="36"/>
      <c r="H393" s="36"/>
      <c r="I393" s="204"/>
      <c r="J393" s="36"/>
      <c r="K393" s="36"/>
      <c r="L393" s="39"/>
      <c r="M393" s="205"/>
      <c r="N393" s="206"/>
      <c r="O393" s="72"/>
      <c r="P393" s="72"/>
      <c r="Q393" s="72"/>
      <c r="R393" s="72"/>
      <c r="S393" s="72"/>
      <c r="T393" s="73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138</v>
      </c>
      <c r="AU393" s="17" t="s">
        <v>91</v>
      </c>
    </row>
    <row r="394" spans="1:65" s="2" customFormat="1" ht="11.25">
      <c r="A394" s="34"/>
      <c r="B394" s="35"/>
      <c r="C394" s="36"/>
      <c r="D394" s="207" t="s">
        <v>140</v>
      </c>
      <c r="E394" s="36"/>
      <c r="F394" s="208" t="s">
        <v>1272</v>
      </c>
      <c r="G394" s="36"/>
      <c r="H394" s="36"/>
      <c r="I394" s="204"/>
      <c r="J394" s="36"/>
      <c r="K394" s="36"/>
      <c r="L394" s="39"/>
      <c r="M394" s="205"/>
      <c r="N394" s="206"/>
      <c r="O394" s="72"/>
      <c r="P394" s="72"/>
      <c r="Q394" s="72"/>
      <c r="R394" s="72"/>
      <c r="S394" s="72"/>
      <c r="T394" s="73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7" t="s">
        <v>140</v>
      </c>
      <c r="AU394" s="17" t="s">
        <v>91</v>
      </c>
    </row>
    <row r="395" spans="1:65" s="14" customFormat="1" ht="11.25">
      <c r="B395" s="219"/>
      <c r="C395" s="220"/>
      <c r="D395" s="202" t="s">
        <v>142</v>
      </c>
      <c r="E395" s="221" t="s">
        <v>1</v>
      </c>
      <c r="F395" s="222" t="s">
        <v>378</v>
      </c>
      <c r="G395" s="220"/>
      <c r="H395" s="223">
        <v>70</v>
      </c>
      <c r="I395" s="224"/>
      <c r="J395" s="220"/>
      <c r="K395" s="220"/>
      <c r="L395" s="225"/>
      <c r="M395" s="226"/>
      <c r="N395" s="227"/>
      <c r="O395" s="227"/>
      <c r="P395" s="227"/>
      <c r="Q395" s="227"/>
      <c r="R395" s="227"/>
      <c r="S395" s="227"/>
      <c r="T395" s="228"/>
      <c r="AT395" s="229" t="s">
        <v>142</v>
      </c>
      <c r="AU395" s="229" t="s">
        <v>91</v>
      </c>
      <c r="AV395" s="14" t="s">
        <v>91</v>
      </c>
      <c r="AW395" s="14" t="s">
        <v>36</v>
      </c>
      <c r="AX395" s="14" t="s">
        <v>81</v>
      </c>
      <c r="AY395" s="229" t="s">
        <v>130</v>
      </c>
    </row>
    <row r="396" spans="1:65" s="15" customFormat="1" ht="11.25">
      <c r="B396" s="230"/>
      <c r="C396" s="231"/>
      <c r="D396" s="202" t="s">
        <v>142</v>
      </c>
      <c r="E396" s="232" t="s">
        <v>1</v>
      </c>
      <c r="F396" s="233" t="s">
        <v>145</v>
      </c>
      <c r="G396" s="231"/>
      <c r="H396" s="234">
        <v>70</v>
      </c>
      <c r="I396" s="235"/>
      <c r="J396" s="231"/>
      <c r="K396" s="231"/>
      <c r="L396" s="236"/>
      <c r="M396" s="237"/>
      <c r="N396" s="238"/>
      <c r="O396" s="238"/>
      <c r="P396" s="238"/>
      <c r="Q396" s="238"/>
      <c r="R396" s="238"/>
      <c r="S396" s="238"/>
      <c r="T396" s="239"/>
      <c r="AT396" s="240" t="s">
        <v>142</v>
      </c>
      <c r="AU396" s="240" t="s">
        <v>91</v>
      </c>
      <c r="AV396" s="15" t="s">
        <v>136</v>
      </c>
      <c r="AW396" s="15" t="s">
        <v>36</v>
      </c>
      <c r="AX396" s="15" t="s">
        <v>89</v>
      </c>
      <c r="AY396" s="240" t="s">
        <v>130</v>
      </c>
    </row>
    <row r="397" spans="1:65" s="12" customFormat="1" ht="22.9" customHeight="1">
      <c r="B397" s="172"/>
      <c r="C397" s="173"/>
      <c r="D397" s="174" t="s">
        <v>80</v>
      </c>
      <c r="E397" s="186" t="s">
        <v>1086</v>
      </c>
      <c r="F397" s="186" t="s">
        <v>1087</v>
      </c>
      <c r="G397" s="173"/>
      <c r="H397" s="173"/>
      <c r="I397" s="176"/>
      <c r="J397" s="187">
        <f>BK397</f>
        <v>0</v>
      </c>
      <c r="K397" s="173"/>
      <c r="L397" s="178"/>
      <c r="M397" s="179"/>
      <c r="N397" s="180"/>
      <c r="O397" s="180"/>
      <c r="P397" s="181">
        <f>SUM(P398:P420)</f>
        <v>0</v>
      </c>
      <c r="Q397" s="180"/>
      <c r="R397" s="181">
        <f>SUM(R398:R420)</f>
        <v>0</v>
      </c>
      <c r="S397" s="180"/>
      <c r="T397" s="182">
        <f>SUM(T398:T420)</f>
        <v>0</v>
      </c>
      <c r="AR397" s="183" t="s">
        <v>89</v>
      </c>
      <c r="AT397" s="184" t="s">
        <v>80</v>
      </c>
      <c r="AU397" s="184" t="s">
        <v>89</v>
      </c>
      <c r="AY397" s="183" t="s">
        <v>130</v>
      </c>
      <c r="BK397" s="185">
        <f>SUM(BK398:BK420)</f>
        <v>0</v>
      </c>
    </row>
    <row r="398" spans="1:65" s="2" customFormat="1" ht="16.5" customHeight="1">
      <c r="A398" s="34"/>
      <c r="B398" s="35"/>
      <c r="C398" s="188" t="s">
        <v>259</v>
      </c>
      <c r="D398" s="188" t="s">
        <v>132</v>
      </c>
      <c r="E398" s="189" t="s">
        <v>1089</v>
      </c>
      <c r="F398" s="190" t="s">
        <v>1090</v>
      </c>
      <c r="G398" s="191" t="s">
        <v>223</v>
      </c>
      <c r="H398" s="192">
        <v>1.75</v>
      </c>
      <c r="I398" s="193"/>
      <c r="J398" s="194">
        <f>ROUND(I398*H398,2)</f>
        <v>0</v>
      </c>
      <c r="K398" s="195"/>
      <c r="L398" s="39"/>
      <c r="M398" s="196" t="s">
        <v>1</v>
      </c>
      <c r="N398" s="197" t="s">
        <v>46</v>
      </c>
      <c r="O398" s="72"/>
      <c r="P398" s="198">
        <f>O398*H398</f>
        <v>0</v>
      </c>
      <c r="Q398" s="198">
        <v>0</v>
      </c>
      <c r="R398" s="198">
        <f>Q398*H398</f>
        <v>0</v>
      </c>
      <c r="S398" s="198">
        <v>0</v>
      </c>
      <c r="T398" s="199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200" t="s">
        <v>136</v>
      </c>
      <c r="AT398" s="200" t="s">
        <v>132</v>
      </c>
      <c r="AU398" s="200" t="s">
        <v>91</v>
      </c>
      <c r="AY398" s="17" t="s">
        <v>130</v>
      </c>
      <c r="BE398" s="201">
        <f>IF(N398="základní",J398,0)</f>
        <v>0</v>
      </c>
      <c r="BF398" s="201">
        <f>IF(N398="snížená",J398,0)</f>
        <v>0</v>
      </c>
      <c r="BG398" s="201">
        <f>IF(N398="zákl. přenesená",J398,0)</f>
        <v>0</v>
      </c>
      <c r="BH398" s="201">
        <f>IF(N398="sníž. přenesená",J398,0)</f>
        <v>0</v>
      </c>
      <c r="BI398" s="201">
        <f>IF(N398="nulová",J398,0)</f>
        <v>0</v>
      </c>
      <c r="BJ398" s="17" t="s">
        <v>89</v>
      </c>
      <c r="BK398" s="201">
        <f>ROUND(I398*H398,2)</f>
        <v>0</v>
      </c>
      <c r="BL398" s="17" t="s">
        <v>136</v>
      </c>
      <c r="BM398" s="200" t="s">
        <v>1273</v>
      </c>
    </row>
    <row r="399" spans="1:65" s="2" customFormat="1" ht="19.5">
      <c r="A399" s="34"/>
      <c r="B399" s="35"/>
      <c r="C399" s="36"/>
      <c r="D399" s="202" t="s">
        <v>138</v>
      </c>
      <c r="E399" s="36"/>
      <c r="F399" s="203" t="s">
        <v>1092</v>
      </c>
      <c r="G399" s="36"/>
      <c r="H399" s="36"/>
      <c r="I399" s="204"/>
      <c r="J399" s="36"/>
      <c r="K399" s="36"/>
      <c r="L399" s="39"/>
      <c r="M399" s="205"/>
      <c r="N399" s="206"/>
      <c r="O399" s="72"/>
      <c r="P399" s="72"/>
      <c r="Q399" s="72"/>
      <c r="R399" s="72"/>
      <c r="S399" s="72"/>
      <c r="T399" s="73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7" t="s">
        <v>138</v>
      </c>
      <c r="AU399" s="17" t="s">
        <v>91</v>
      </c>
    </row>
    <row r="400" spans="1:65" s="2" customFormat="1" ht="11.25">
      <c r="A400" s="34"/>
      <c r="B400" s="35"/>
      <c r="C400" s="36"/>
      <c r="D400" s="207" t="s">
        <v>140</v>
      </c>
      <c r="E400" s="36"/>
      <c r="F400" s="208" t="s">
        <v>1093</v>
      </c>
      <c r="G400" s="36"/>
      <c r="H400" s="36"/>
      <c r="I400" s="204"/>
      <c r="J400" s="36"/>
      <c r="K400" s="36"/>
      <c r="L400" s="39"/>
      <c r="M400" s="205"/>
      <c r="N400" s="206"/>
      <c r="O400" s="72"/>
      <c r="P400" s="72"/>
      <c r="Q400" s="72"/>
      <c r="R400" s="72"/>
      <c r="S400" s="72"/>
      <c r="T400" s="73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7" t="s">
        <v>140</v>
      </c>
      <c r="AU400" s="17" t="s">
        <v>91</v>
      </c>
    </row>
    <row r="401" spans="1:65" s="14" customFormat="1" ht="11.25">
      <c r="B401" s="219"/>
      <c r="C401" s="220"/>
      <c r="D401" s="202" t="s">
        <v>142</v>
      </c>
      <c r="E401" s="221" t="s">
        <v>1</v>
      </c>
      <c r="F401" s="222" t="s">
        <v>1274</v>
      </c>
      <c r="G401" s="220"/>
      <c r="H401" s="223">
        <v>1.75</v>
      </c>
      <c r="I401" s="224"/>
      <c r="J401" s="220"/>
      <c r="K401" s="220"/>
      <c r="L401" s="225"/>
      <c r="M401" s="226"/>
      <c r="N401" s="227"/>
      <c r="O401" s="227"/>
      <c r="P401" s="227"/>
      <c r="Q401" s="227"/>
      <c r="R401" s="227"/>
      <c r="S401" s="227"/>
      <c r="T401" s="228"/>
      <c r="AT401" s="229" t="s">
        <v>142</v>
      </c>
      <c r="AU401" s="229" t="s">
        <v>91</v>
      </c>
      <c r="AV401" s="14" t="s">
        <v>91</v>
      </c>
      <c r="AW401" s="14" t="s">
        <v>36</v>
      </c>
      <c r="AX401" s="14" t="s">
        <v>89</v>
      </c>
      <c r="AY401" s="229" t="s">
        <v>130</v>
      </c>
    </row>
    <row r="402" spans="1:65" s="2" customFormat="1" ht="16.5" customHeight="1">
      <c r="A402" s="34"/>
      <c r="B402" s="35"/>
      <c r="C402" s="188" t="s">
        <v>389</v>
      </c>
      <c r="D402" s="188" t="s">
        <v>132</v>
      </c>
      <c r="E402" s="189" t="s">
        <v>1097</v>
      </c>
      <c r="F402" s="190" t="s">
        <v>1098</v>
      </c>
      <c r="G402" s="191" t="s">
        <v>223</v>
      </c>
      <c r="H402" s="192">
        <v>1.75</v>
      </c>
      <c r="I402" s="193"/>
      <c r="J402" s="194">
        <f>ROUND(I402*H402,2)</f>
        <v>0</v>
      </c>
      <c r="K402" s="195"/>
      <c r="L402" s="39"/>
      <c r="M402" s="196" t="s">
        <v>1</v>
      </c>
      <c r="N402" s="197" t="s">
        <v>46</v>
      </c>
      <c r="O402" s="72"/>
      <c r="P402" s="198">
        <f>O402*H402</f>
        <v>0</v>
      </c>
      <c r="Q402" s="198">
        <v>0</v>
      </c>
      <c r="R402" s="198">
        <f>Q402*H402</f>
        <v>0</v>
      </c>
      <c r="S402" s="198">
        <v>0</v>
      </c>
      <c r="T402" s="199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200" t="s">
        <v>136</v>
      </c>
      <c r="AT402" s="200" t="s">
        <v>132</v>
      </c>
      <c r="AU402" s="200" t="s">
        <v>91</v>
      </c>
      <c r="AY402" s="17" t="s">
        <v>130</v>
      </c>
      <c r="BE402" s="201">
        <f>IF(N402="základní",J402,0)</f>
        <v>0</v>
      </c>
      <c r="BF402" s="201">
        <f>IF(N402="snížená",J402,0)</f>
        <v>0</v>
      </c>
      <c r="BG402" s="201">
        <f>IF(N402="zákl. přenesená",J402,0)</f>
        <v>0</v>
      </c>
      <c r="BH402" s="201">
        <f>IF(N402="sníž. přenesená",J402,0)</f>
        <v>0</v>
      </c>
      <c r="BI402" s="201">
        <f>IF(N402="nulová",J402,0)</f>
        <v>0</v>
      </c>
      <c r="BJ402" s="17" t="s">
        <v>89</v>
      </c>
      <c r="BK402" s="201">
        <f>ROUND(I402*H402,2)</f>
        <v>0</v>
      </c>
      <c r="BL402" s="17" t="s">
        <v>136</v>
      </c>
      <c r="BM402" s="200" t="s">
        <v>386</v>
      </c>
    </row>
    <row r="403" spans="1:65" s="2" customFormat="1" ht="11.25">
      <c r="A403" s="34"/>
      <c r="B403" s="35"/>
      <c r="C403" s="36"/>
      <c r="D403" s="202" t="s">
        <v>138</v>
      </c>
      <c r="E403" s="36"/>
      <c r="F403" s="203" t="s">
        <v>1100</v>
      </c>
      <c r="G403" s="36"/>
      <c r="H403" s="36"/>
      <c r="I403" s="204"/>
      <c r="J403" s="36"/>
      <c r="K403" s="36"/>
      <c r="L403" s="39"/>
      <c r="M403" s="205"/>
      <c r="N403" s="206"/>
      <c r="O403" s="72"/>
      <c r="P403" s="72"/>
      <c r="Q403" s="72"/>
      <c r="R403" s="72"/>
      <c r="S403" s="72"/>
      <c r="T403" s="73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7" t="s">
        <v>138</v>
      </c>
      <c r="AU403" s="17" t="s">
        <v>91</v>
      </c>
    </row>
    <row r="404" spans="1:65" s="2" customFormat="1" ht="11.25">
      <c r="A404" s="34"/>
      <c r="B404" s="35"/>
      <c r="C404" s="36"/>
      <c r="D404" s="207" t="s">
        <v>140</v>
      </c>
      <c r="E404" s="36"/>
      <c r="F404" s="208" t="s">
        <v>1101</v>
      </c>
      <c r="G404" s="36"/>
      <c r="H404" s="36"/>
      <c r="I404" s="204"/>
      <c r="J404" s="36"/>
      <c r="K404" s="36"/>
      <c r="L404" s="39"/>
      <c r="M404" s="205"/>
      <c r="N404" s="206"/>
      <c r="O404" s="72"/>
      <c r="P404" s="72"/>
      <c r="Q404" s="72"/>
      <c r="R404" s="72"/>
      <c r="S404" s="72"/>
      <c r="T404" s="73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140</v>
      </c>
      <c r="AU404" s="17" t="s">
        <v>91</v>
      </c>
    </row>
    <row r="405" spans="1:65" s="2" customFormat="1" ht="19.5">
      <c r="A405" s="34"/>
      <c r="B405" s="35"/>
      <c r="C405" s="36"/>
      <c r="D405" s="202" t="s">
        <v>206</v>
      </c>
      <c r="E405" s="36"/>
      <c r="F405" s="252" t="s">
        <v>1102</v>
      </c>
      <c r="G405" s="36"/>
      <c r="H405" s="36"/>
      <c r="I405" s="204"/>
      <c r="J405" s="36"/>
      <c r="K405" s="36"/>
      <c r="L405" s="39"/>
      <c r="M405" s="205"/>
      <c r="N405" s="206"/>
      <c r="O405" s="72"/>
      <c r="P405" s="72"/>
      <c r="Q405" s="72"/>
      <c r="R405" s="72"/>
      <c r="S405" s="72"/>
      <c r="T405" s="73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7" t="s">
        <v>206</v>
      </c>
      <c r="AU405" s="17" t="s">
        <v>91</v>
      </c>
    </row>
    <row r="406" spans="1:65" s="13" customFormat="1" ht="11.25">
      <c r="B406" s="209"/>
      <c r="C406" s="210"/>
      <c r="D406" s="202" t="s">
        <v>142</v>
      </c>
      <c r="E406" s="211" t="s">
        <v>1</v>
      </c>
      <c r="F406" s="212" t="s">
        <v>1266</v>
      </c>
      <c r="G406" s="210"/>
      <c r="H406" s="211" t="s">
        <v>1</v>
      </c>
      <c r="I406" s="213"/>
      <c r="J406" s="210"/>
      <c r="K406" s="210"/>
      <c r="L406" s="214"/>
      <c r="M406" s="215"/>
      <c r="N406" s="216"/>
      <c r="O406" s="216"/>
      <c r="P406" s="216"/>
      <c r="Q406" s="216"/>
      <c r="R406" s="216"/>
      <c r="S406" s="216"/>
      <c r="T406" s="217"/>
      <c r="AT406" s="218" t="s">
        <v>142</v>
      </c>
      <c r="AU406" s="218" t="s">
        <v>91</v>
      </c>
      <c r="AV406" s="13" t="s">
        <v>89</v>
      </c>
      <c r="AW406" s="13" t="s">
        <v>36</v>
      </c>
      <c r="AX406" s="13" t="s">
        <v>81</v>
      </c>
      <c r="AY406" s="218" t="s">
        <v>130</v>
      </c>
    </row>
    <row r="407" spans="1:65" s="14" customFormat="1" ht="11.25">
      <c r="B407" s="219"/>
      <c r="C407" s="220"/>
      <c r="D407" s="202" t="s">
        <v>142</v>
      </c>
      <c r="E407" s="221" t="s">
        <v>1</v>
      </c>
      <c r="F407" s="222" t="s">
        <v>1275</v>
      </c>
      <c r="G407" s="220"/>
      <c r="H407" s="223">
        <v>1.75</v>
      </c>
      <c r="I407" s="224"/>
      <c r="J407" s="220"/>
      <c r="K407" s="220"/>
      <c r="L407" s="225"/>
      <c r="M407" s="226"/>
      <c r="N407" s="227"/>
      <c r="O407" s="227"/>
      <c r="P407" s="227"/>
      <c r="Q407" s="227"/>
      <c r="R407" s="227"/>
      <c r="S407" s="227"/>
      <c r="T407" s="228"/>
      <c r="AT407" s="229" t="s">
        <v>142</v>
      </c>
      <c r="AU407" s="229" t="s">
        <v>91</v>
      </c>
      <c r="AV407" s="14" t="s">
        <v>91</v>
      </c>
      <c r="AW407" s="14" t="s">
        <v>36</v>
      </c>
      <c r="AX407" s="14" t="s">
        <v>81</v>
      </c>
      <c r="AY407" s="229" t="s">
        <v>130</v>
      </c>
    </row>
    <row r="408" spans="1:65" s="15" customFormat="1" ht="11.25">
      <c r="B408" s="230"/>
      <c r="C408" s="231"/>
      <c r="D408" s="202" t="s">
        <v>142</v>
      </c>
      <c r="E408" s="232" t="s">
        <v>1</v>
      </c>
      <c r="F408" s="233" t="s">
        <v>145</v>
      </c>
      <c r="G408" s="231"/>
      <c r="H408" s="234">
        <v>1.75</v>
      </c>
      <c r="I408" s="235"/>
      <c r="J408" s="231"/>
      <c r="K408" s="231"/>
      <c r="L408" s="236"/>
      <c r="M408" s="237"/>
      <c r="N408" s="238"/>
      <c r="O408" s="238"/>
      <c r="P408" s="238"/>
      <c r="Q408" s="238"/>
      <c r="R408" s="238"/>
      <c r="S408" s="238"/>
      <c r="T408" s="239"/>
      <c r="AT408" s="240" t="s">
        <v>142</v>
      </c>
      <c r="AU408" s="240" t="s">
        <v>91</v>
      </c>
      <c r="AV408" s="15" t="s">
        <v>136</v>
      </c>
      <c r="AW408" s="15" t="s">
        <v>36</v>
      </c>
      <c r="AX408" s="15" t="s">
        <v>89</v>
      </c>
      <c r="AY408" s="240" t="s">
        <v>130</v>
      </c>
    </row>
    <row r="409" spans="1:65" s="2" customFormat="1" ht="16.5" customHeight="1">
      <c r="A409" s="34"/>
      <c r="B409" s="35"/>
      <c r="C409" s="188" t="s">
        <v>265</v>
      </c>
      <c r="D409" s="188" t="s">
        <v>132</v>
      </c>
      <c r="E409" s="189" t="s">
        <v>1104</v>
      </c>
      <c r="F409" s="190" t="s">
        <v>1105</v>
      </c>
      <c r="G409" s="191" t="s">
        <v>223</v>
      </c>
      <c r="H409" s="192">
        <v>8.75</v>
      </c>
      <c r="I409" s="193"/>
      <c r="J409" s="194">
        <f>ROUND(I409*H409,2)</f>
        <v>0</v>
      </c>
      <c r="K409" s="195"/>
      <c r="L409" s="39"/>
      <c r="M409" s="196" t="s">
        <v>1</v>
      </c>
      <c r="N409" s="197" t="s">
        <v>46</v>
      </c>
      <c r="O409" s="72"/>
      <c r="P409" s="198">
        <f>O409*H409</f>
        <v>0</v>
      </c>
      <c r="Q409" s="198">
        <v>0</v>
      </c>
      <c r="R409" s="198">
        <f>Q409*H409</f>
        <v>0</v>
      </c>
      <c r="S409" s="198">
        <v>0</v>
      </c>
      <c r="T409" s="199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200" t="s">
        <v>136</v>
      </c>
      <c r="AT409" s="200" t="s">
        <v>132</v>
      </c>
      <c r="AU409" s="200" t="s">
        <v>91</v>
      </c>
      <c r="AY409" s="17" t="s">
        <v>130</v>
      </c>
      <c r="BE409" s="201">
        <f>IF(N409="základní",J409,0)</f>
        <v>0</v>
      </c>
      <c r="BF409" s="201">
        <f>IF(N409="snížená",J409,0)</f>
        <v>0</v>
      </c>
      <c r="BG409" s="201">
        <f>IF(N409="zákl. přenesená",J409,0)</f>
        <v>0</v>
      </c>
      <c r="BH409" s="201">
        <f>IF(N409="sníž. přenesená",J409,0)</f>
        <v>0</v>
      </c>
      <c r="BI409" s="201">
        <f>IF(N409="nulová",J409,0)</f>
        <v>0</v>
      </c>
      <c r="BJ409" s="17" t="s">
        <v>89</v>
      </c>
      <c r="BK409" s="201">
        <f>ROUND(I409*H409,2)</f>
        <v>0</v>
      </c>
      <c r="BL409" s="17" t="s">
        <v>136</v>
      </c>
      <c r="BM409" s="200" t="s">
        <v>392</v>
      </c>
    </row>
    <row r="410" spans="1:65" s="2" customFormat="1" ht="19.5">
      <c r="A410" s="34"/>
      <c r="B410" s="35"/>
      <c r="C410" s="36"/>
      <c r="D410" s="202" t="s">
        <v>138</v>
      </c>
      <c r="E410" s="36"/>
      <c r="F410" s="203" t="s">
        <v>1107</v>
      </c>
      <c r="G410" s="36"/>
      <c r="H410" s="36"/>
      <c r="I410" s="204"/>
      <c r="J410" s="36"/>
      <c r="K410" s="36"/>
      <c r="L410" s="39"/>
      <c r="M410" s="205"/>
      <c r="N410" s="206"/>
      <c r="O410" s="72"/>
      <c r="P410" s="72"/>
      <c r="Q410" s="72"/>
      <c r="R410" s="72"/>
      <c r="S410" s="72"/>
      <c r="T410" s="73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7" t="s">
        <v>138</v>
      </c>
      <c r="AU410" s="17" t="s">
        <v>91</v>
      </c>
    </row>
    <row r="411" spans="1:65" s="2" customFormat="1" ht="11.25">
      <c r="A411" s="34"/>
      <c r="B411" s="35"/>
      <c r="C411" s="36"/>
      <c r="D411" s="207" t="s">
        <v>140</v>
      </c>
      <c r="E411" s="36"/>
      <c r="F411" s="208" t="s">
        <v>1108</v>
      </c>
      <c r="G411" s="36"/>
      <c r="H411" s="36"/>
      <c r="I411" s="204"/>
      <c r="J411" s="36"/>
      <c r="K411" s="36"/>
      <c r="L411" s="39"/>
      <c r="M411" s="205"/>
      <c r="N411" s="206"/>
      <c r="O411" s="72"/>
      <c r="P411" s="72"/>
      <c r="Q411" s="72"/>
      <c r="R411" s="72"/>
      <c r="S411" s="72"/>
      <c r="T411" s="73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7" t="s">
        <v>140</v>
      </c>
      <c r="AU411" s="17" t="s">
        <v>91</v>
      </c>
    </row>
    <row r="412" spans="1:65" s="2" customFormat="1" ht="19.5">
      <c r="A412" s="34"/>
      <c r="B412" s="35"/>
      <c r="C412" s="36"/>
      <c r="D412" s="202" t="s">
        <v>206</v>
      </c>
      <c r="E412" s="36"/>
      <c r="F412" s="252" t="s">
        <v>1102</v>
      </c>
      <c r="G412" s="36"/>
      <c r="H412" s="36"/>
      <c r="I412" s="204"/>
      <c r="J412" s="36"/>
      <c r="K412" s="36"/>
      <c r="L412" s="39"/>
      <c r="M412" s="205"/>
      <c r="N412" s="206"/>
      <c r="O412" s="72"/>
      <c r="P412" s="72"/>
      <c r="Q412" s="72"/>
      <c r="R412" s="72"/>
      <c r="S412" s="72"/>
      <c r="T412" s="73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7" t="s">
        <v>206</v>
      </c>
      <c r="AU412" s="17" t="s">
        <v>91</v>
      </c>
    </row>
    <row r="413" spans="1:65" s="13" customFormat="1" ht="11.25">
      <c r="B413" s="209"/>
      <c r="C413" s="210"/>
      <c r="D413" s="202" t="s">
        <v>142</v>
      </c>
      <c r="E413" s="211" t="s">
        <v>1</v>
      </c>
      <c r="F413" s="212" t="s">
        <v>1276</v>
      </c>
      <c r="G413" s="210"/>
      <c r="H413" s="211" t="s">
        <v>1</v>
      </c>
      <c r="I413" s="213"/>
      <c r="J413" s="210"/>
      <c r="K413" s="210"/>
      <c r="L413" s="214"/>
      <c r="M413" s="215"/>
      <c r="N413" s="216"/>
      <c r="O413" s="216"/>
      <c r="P413" s="216"/>
      <c r="Q413" s="216"/>
      <c r="R413" s="216"/>
      <c r="S413" s="216"/>
      <c r="T413" s="217"/>
      <c r="AT413" s="218" t="s">
        <v>142</v>
      </c>
      <c r="AU413" s="218" t="s">
        <v>91</v>
      </c>
      <c r="AV413" s="13" t="s">
        <v>89</v>
      </c>
      <c r="AW413" s="13" t="s">
        <v>36</v>
      </c>
      <c r="AX413" s="13" t="s">
        <v>81</v>
      </c>
      <c r="AY413" s="218" t="s">
        <v>130</v>
      </c>
    </row>
    <row r="414" spans="1:65" s="14" customFormat="1" ht="11.25">
      <c r="B414" s="219"/>
      <c r="C414" s="220"/>
      <c r="D414" s="202" t="s">
        <v>142</v>
      </c>
      <c r="E414" s="221" t="s">
        <v>1</v>
      </c>
      <c r="F414" s="222" t="s">
        <v>1277</v>
      </c>
      <c r="G414" s="220"/>
      <c r="H414" s="223">
        <v>8.75</v>
      </c>
      <c r="I414" s="224"/>
      <c r="J414" s="220"/>
      <c r="K414" s="220"/>
      <c r="L414" s="225"/>
      <c r="M414" s="226"/>
      <c r="N414" s="227"/>
      <c r="O414" s="227"/>
      <c r="P414" s="227"/>
      <c r="Q414" s="227"/>
      <c r="R414" s="227"/>
      <c r="S414" s="227"/>
      <c r="T414" s="228"/>
      <c r="AT414" s="229" t="s">
        <v>142</v>
      </c>
      <c r="AU414" s="229" t="s">
        <v>91</v>
      </c>
      <c r="AV414" s="14" t="s">
        <v>91</v>
      </c>
      <c r="AW414" s="14" t="s">
        <v>36</v>
      </c>
      <c r="AX414" s="14" t="s">
        <v>81</v>
      </c>
      <c r="AY414" s="229" t="s">
        <v>130</v>
      </c>
    </row>
    <row r="415" spans="1:65" s="15" customFormat="1" ht="11.25">
      <c r="B415" s="230"/>
      <c r="C415" s="231"/>
      <c r="D415" s="202" t="s">
        <v>142</v>
      </c>
      <c r="E415" s="232" t="s">
        <v>1</v>
      </c>
      <c r="F415" s="233" t="s">
        <v>145</v>
      </c>
      <c r="G415" s="231"/>
      <c r="H415" s="234">
        <v>8.75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AT415" s="240" t="s">
        <v>142</v>
      </c>
      <c r="AU415" s="240" t="s">
        <v>91</v>
      </c>
      <c r="AV415" s="15" t="s">
        <v>136</v>
      </c>
      <c r="AW415" s="15" t="s">
        <v>36</v>
      </c>
      <c r="AX415" s="15" t="s">
        <v>89</v>
      </c>
      <c r="AY415" s="240" t="s">
        <v>130</v>
      </c>
    </row>
    <row r="416" spans="1:65" s="2" customFormat="1" ht="24.2" customHeight="1">
      <c r="A416" s="34"/>
      <c r="B416" s="35"/>
      <c r="C416" s="188" t="s">
        <v>402</v>
      </c>
      <c r="D416" s="188" t="s">
        <v>132</v>
      </c>
      <c r="E416" s="189" t="s">
        <v>1111</v>
      </c>
      <c r="F416" s="190" t="s">
        <v>1112</v>
      </c>
      <c r="G416" s="191" t="s">
        <v>223</v>
      </c>
      <c r="H416" s="192">
        <v>1.75</v>
      </c>
      <c r="I416" s="193"/>
      <c r="J416" s="194">
        <f>ROUND(I416*H416,2)</f>
        <v>0</v>
      </c>
      <c r="K416" s="195"/>
      <c r="L416" s="39"/>
      <c r="M416" s="196" t="s">
        <v>1</v>
      </c>
      <c r="N416" s="197" t="s">
        <v>46</v>
      </c>
      <c r="O416" s="72"/>
      <c r="P416" s="198">
        <f>O416*H416</f>
        <v>0</v>
      </c>
      <c r="Q416" s="198">
        <v>0</v>
      </c>
      <c r="R416" s="198">
        <f>Q416*H416</f>
        <v>0</v>
      </c>
      <c r="S416" s="198">
        <v>0</v>
      </c>
      <c r="T416" s="199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200" t="s">
        <v>136</v>
      </c>
      <c r="AT416" s="200" t="s">
        <v>132</v>
      </c>
      <c r="AU416" s="200" t="s">
        <v>91</v>
      </c>
      <c r="AY416" s="17" t="s">
        <v>130</v>
      </c>
      <c r="BE416" s="201">
        <f>IF(N416="základní",J416,0)</f>
        <v>0</v>
      </c>
      <c r="BF416" s="201">
        <f>IF(N416="snížená",J416,0)</f>
        <v>0</v>
      </c>
      <c r="BG416" s="201">
        <f>IF(N416="zákl. přenesená",J416,0)</f>
        <v>0</v>
      </c>
      <c r="BH416" s="201">
        <f>IF(N416="sníž. přenesená",J416,0)</f>
        <v>0</v>
      </c>
      <c r="BI416" s="201">
        <f>IF(N416="nulová",J416,0)</f>
        <v>0</v>
      </c>
      <c r="BJ416" s="17" t="s">
        <v>89</v>
      </c>
      <c r="BK416" s="201">
        <f>ROUND(I416*H416,2)</f>
        <v>0</v>
      </c>
      <c r="BL416" s="17" t="s">
        <v>136</v>
      </c>
      <c r="BM416" s="200" t="s">
        <v>398</v>
      </c>
    </row>
    <row r="417" spans="1:65" s="2" customFormat="1" ht="11.25">
      <c r="A417" s="34"/>
      <c r="B417" s="35"/>
      <c r="C417" s="36"/>
      <c r="D417" s="202" t="s">
        <v>138</v>
      </c>
      <c r="E417" s="36"/>
      <c r="F417" s="203" t="s">
        <v>1112</v>
      </c>
      <c r="G417" s="36"/>
      <c r="H417" s="36"/>
      <c r="I417" s="204"/>
      <c r="J417" s="36"/>
      <c r="K417" s="36"/>
      <c r="L417" s="39"/>
      <c r="M417" s="205"/>
      <c r="N417" s="206"/>
      <c r="O417" s="72"/>
      <c r="P417" s="72"/>
      <c r="Q417" s="72"/>
      <c r="R417" s="72"/>
      <c r="S417" s="72"/>
      <c r="T417" s="73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7" t="s">
        <v>138</v>
      </c>
      <c r="AU417" s="17" t="s">
        <v>91</v>
      </c>
    </row>
    <row r="418" spans="1:65" s="13" customFormat="1" ht="11.25">
      <c r="B418" s="209"/>
      <c r="C418" s="210"/>
      <c r="D418" s="202" t="s">
        <v>142</v>
      </c>
      <c r="E418" s="211" t="s">
        <v>1</v>
      </c>
      <c r="F418" s="212" t="s">
        <v>1266</v>
      </c>
      <c r="G418" s="210"/>
      <c r="H418" s="211" t="s">
        <v>1</v>
      </c>
      <c r="I418" s="213"/>
      <c r="J418" s="210"/>
      <c r="K418" s="210"/>
      <c r="L418" s="214"/>
      <c r="M418" s="215"/>
      <c r="N418" s="216"/>
      <c r="O418" s="216"/>
      <c r="P418" s="216"/>
      <c r="Q418" s="216"/>
      <c r="R418" s="216"/>
      <c r="S418" s="216"/>
      <c r="T418" s="217"/>
      <c r="AT418" s="218" t="s">
        <v>142</v>
      </c>
      <c r="AU418" s="218" t="s">
        <v>91</v>
      </c>
      <c r="AV418" s="13" t="s">
        <v>89</v>
      </c>
      <c r="AW418" s="13" t="s">
        <v>36</v>
      </c>
      <c r="AX418" s="13" t="s">
        <v>81</v>
      </c>
      <c r="AY418" s="218" t="s">
        <v>130</v>
      </c>
    </row>
    <row r="419" spans="1:65" s="14" customFormat="1" ht="11.25">
      <c r="B419" s="219"/>
      <c r="C419" s="220"/>
      <c r="D419" s="202" t="s">
        <v>142</v>
      </c>
      <c r="E419" s="221" t="s">
        <v>1</v>
      </c>
      <c r="F419" s="222" t="s">
        <v>1275</v>
      </c>
      <c r="G419" s="220"/>
      <c r="H419" s="223">
        <v>1.75</v>
      </c>
      <c r="I419" s="224"/>
      <c r="J419" s="220"/>
      <c r="K419" s="220"/>
      <c r="L419" s="225"/>
      <c r="M419" s="226"/>
      <c r="N419" s="227"/>
      <c r="O419" s="227"/>
      <c r="P419" s="227"/>
      <c r="Q419" s="227"/>
      <c r="R419" s="227"/>
      <c r="S419" s="227"/>
      <c r="T419" s="228"/>
      <c r="AT419" s="229" t="s">
        <v>142</v>
      </c>
      <c r="AU419" s="229" t="s">
        <v>91</v>
      </c>
      <c r="AV419" s="14" t="s">
        <v>91</v>
      </c>
      <c r="AW419" s="14" t="s">
        <v>36</v>
      </c>
      <c r="AX419" s="14" t="s">
        <v>81</v>
      </c>
      <c r="AY419" s="229" t="s">
        <v>130</v>
      </c>
    </row>
    <row r="420" spans="1:65" s="15" customFormat="1" ht="11.25">
      <c r="B420" s="230"/>
      <c r="C420" s="231"/>
      <c r="D420" s="202" t="s">
        <v>142</v>
      </c>
      <c r="E420" s="232" t="s">
        <v>1</v>
      </c>
      <c r="F420" s="233" t="s">
        <v>145</v>
      </c>
      <c r="G420" s="231"/>
      <c r="H420" s="234">
        <v>1.75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AT420" s="240" t="s">
        <v>142</v>
      </c>
      <c r="AU420" s="240" t="s">
        <v>91</v>
      </c>
      <c r="AV420" s="15" t="s">
        <v>136</v>
      </c>
      <c r="AW420" s="15" t="s">
        <v>36</v>
      </c>
      <c r="AX420" s="15" t="s">
        <v>89</v>
      </c>
      <c r="AY420" s="240" t="s">
        <v>130</v>
      </c>
    </row>
    <row r="421" spans="1:65" s="12" customFormat="1" ht="22.9" customHeight="1">
      <c r="B421" s="172"/>
      <c r="C421" s="173"/>
      <c r="D421" s="174" t="s">
        <v>80</v>
      </c>
      <c r="E421" s="186" t="s">
        <v>394</v>
      </c>
      <c r="F421" s="186" t="s">
        <v>395</v>
      </c>
      <c r="G421" s="173"/>
      <c r="H421" s="173"/>
      <c r="I421" s="176"/>
      <c r="J421" s="187">
        <f>BK421</f>
        <v>0</v>
      </c>
      <c r="K421" s="173"/>
      <c r="L421" s="178"/>
      <c r="M421" s="179"/>
      <c r="N421" s="180"/>
      <c r="O421" s="180"/>
      <c r="P421" s="181">
        <f>SUM(P422:P424)</f>
        <v>0</v>
      </c>
      <c r="Q421" s="180"/>
      <c r="R421" s="181">
        <f>SUM(R422:R424)</f>
        <v>0</v>
      </c>
      <c r="S421" s="180"/>
      <c r="T421" s="182">
        <f>SUM(T422:T424)</f>
        <v>0</v>
      </c>
      <c r="AR421" s="183" t="s">
        <v>89</v>
      </c>
      <c r="AT421" s="184" t="s">
        <v>80</v>
      </c>
      <c r="AU421" s="184" t="s">
        <v>89</v>
      </c>
      <c r="AY421" s="183" t="s">
        <v>130</v>
      </c>
      <c r="BK421" s="185">
        <f>SUM(BK422:BK424)</f>
        <v>0</v>
      </c>
    </row>
    <row r="422" spans="1:65" s="2" customFormat="1" ht="16.5" customHeight="1">
      <c r="A422" s="34"/>
      <c r="B422" s="35"/>
      <c r="C422" s="188" t="s">
        <v>270</v>
      </c>
      <c r="D422" s="188" t="s">
        <v>132</v>
      </c>
      <c r="E422" s="189" t="s">
        <v>403</v>
      </c>
      <c r="F422" s="190" t="s">
        <v>404</v>
      </c>
      <c r="G422" s="191" t="s">
        <v>223</v>
      </c>
      <c r="H422" s="192">
        <v>25.536000000000001</v>
      </c>
      <c r="I422" s="193"/>
      <c r="J422" s="194">
        <f>ROUND(I422*H422,2)</f>
        <v>0</v>
      </c>
      <c r="K422" s="195"/>
      <c r="L422" s="39"/>
      <c r="M422" s="196" t="s">
        <v>1</v>
      </c>
      <c r="N422" s="197" t="s">
        <v>46</v>
      </c>
      <c r="O422" s="72"/>
      <c r="P422" s="198">
        <f>O422*H422</f>
        <v>0</v>
      </c>
      <c r="Q422" s="198">
        <v>0</v>
      </c>
      <c r="R422" s="198">
        <f>Q422*H422</f>
        <v>0</v>
      </c>
      <c r="S422" s="198">
        <v>0</v>
      </c>
      <c r="T422" s="199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00" t="s">
        <v>136</v>
      </c>
      <c r="AT422" s="200" t="s">
        <v>132</v>
      </c>
      <c r="AU422" s="200" t="s">
        <v>91</v>
      </c>
      <c r="AY422" s="17" t="s">
        <v>130</v>
      </c>
      <c r="BE422" s="201">
        <f>IF(N422="základní",J422,0)</f>
        <v>0</v>
      </c>
      <c r="BF422" s="201">
        <f>IF(N422="snížená",J422,0)</f>
        <v>0</v>
      </c>
      <c r="BG422" s="201">
        <f>IF(N422="zákl. přenesená",J422,0)</f>
        <v>0</v>
      </c>
      <c r="BH422" s="201">
        <f>IF(N422="sníž. přenesená",J422,0)</f>
        <v>0</v>
      </c>
      <c r="BI422" s="201">
        <f>IF(N422="nulová",J422,0)</f>
        <v>0</v>
      </c>
      <c r="BJ422" s="17" t="s">
        <v>89</v>
      </c>
      <c r="BK422" s="201">
        <f>ROUND(I422*H422,2)</f>
        <v>0</v>
      </c>
      <c r="BL422" s="17" t="s">
        <v>136</v>
      </c>
      <c r="BM422" s="200" t="s">
        <v>602</v>
      </c>
    </row>
    <row r="423" spans="1:65" s="2" customFormat="1" ht="11.25">
      <c r="A423" s="34"/>
      <c r="B423" s="35"/>
      <c r="C423" s="36"/>
      <c r="D423" s="202" t="s">
        <v>138</v>
      </c>
      <c r="E423" s="36"/>
      <c r="F423" s="203" t="s">
        <v>1120</v>
      </c>
      <c r="G423" s="36"/>
      <c r="H423" s="36"/>
      <c r="I423" s="204"/>
      <c r="J423" s="36"/>
      <c r="K423" s="36"/>
      <c r="L423" s="39"/>
      <c r="M423" s="205"/>
      <c r="N423" s="206"/>
      <c r="O423" s="72"/>
      <c r="P423" s="72"/>
      <c r="Q423" s="72"/>
      <c r="R423" s="72"/>
      <c r="S423" s="72"/>
      <c r="T423" s="73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7" t="s">
        <v>138</v>
      </c>
      <c r="AU423" s="17" t="s">
        <v>91</v>
      </c>
    </row>
    <row r="424" spans="1:65" s="2" customFormat="1" ht="11.25">
      <c r="A424" s="34"/>
      <c r="B424" s="35"/>
      <c r="C424" s="36"/>
      <c r="D424" s="207" t="s">
        <v>140</v>
      </c>
      <c r="E424" s="36"/>
      <c r="F424" s="208" t="s">
        <v>407</v>
      </c>
      <c r="G424" s="36"/>
      <c r="H424" s="36"/>
      <c r="I424" s="204"/>
      <c r="J424" s="36"/>
      <c r="K424" s="36"/>
      <c r="L424" s="39"/>
      <c r="M424" s="256"/>
      <c r="N424" s="257"/>
      <c r="O424" s="258"/>
      <c r="P424" s="258"/>
      <c r="Q424" s="258"/>
      <c r="R424" s="258"/>
      <c r="S424" s="258"/>
      <c r="T424" s="259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7" t="s">
        <v>140</v>
      </c>
      <c r="AU424" s="17" t="s">
        <v>91</v>
      </c>
    </row>
    <row r="425" spans="1:65" s="2" customFormat="1" ht="6.95" customHeight="1">
      <c r="A425" s="34"/>
      <c r="B425" s="55"/>
      <c r="C425" s="56"/>
      <c r="D425" s="56"/>
      <c r="E425" s="56"/>
      <c r="F425" s="56"/>
      <c r="G425" s="56"/>
      <c r="H425" s="56"/>
      <c r="I425" s="56"/>
      <c r="J425" s="56"/>
      <c r="K425" s="56"/>
      <c r="L425" s="39"/>
      <c r="M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</row>
  </sheetData>
  <sheetProtection algorithmName="SHA-512" hashValue="O96eoWa2GelchK9nwRUT4eTen5I/cmTstz3Emf9YyjLzqNKy9FfbT0X5lGGoW+1xMugIcpUmEZDviU3zigpfXg==" saltValue="yo3CIuDdYIJYFFxiBHp7QQ9JtoESf9NoDYlH3Bmh85vGRP1VA45JmFPNlquxX9bQ9N4VIIrnr8alcyw9Fb7ccw==" spinCount="100000" sheet="1" objects="1" scenarios="1" formatColumns="0" formatRows="0" autoFilter="0"/>
  <autoFilter ref="C123:K424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hyperlinks>
    <hyperlink ref="F129" r:id="rId1"/>
    <hyperlink ref="F139" r:id="rId2"/>
    <hyperlink ref="F149" r:id="rId3"/>
    <hyperlink ref="F155" r:id="rId4"/>
    <hyperlink ref="F161" r:id="rId5"/>
    <hyperlink ref="F167" r:id="rId6"/>
    <hyperlink ref="F187" r:id="rId7"/>
    <hyperlink ref="F202" r:id="rId8"/>
    <hyperlink ref="F208" r:id="rId9"/>
    <hyperlink ref="F214" r:id="rId10"/>
    <hyperlink ref="F218" r:id="rId11"/>
    <hyperlink ref="F240" r:id="rId12"/>
    <hyperlink ref="F246" r:id="rId13"/>
    <hyperlink ref="F252" r:id="rId14"/>
    <hyperlink ref="F267" r:id="rId15"/>
    <hyperlink ref="F279" r:id="rId16"/>
    <hyperlink ref="F284" r:id="rId17"/>
    <hyperlink ref="F291" r:id="rId18"/>
    <hyperlink ref="F305" r:id="rId19"/>
    <hyperlink ref="F312" r:id="rId20"/>
    <hyperlink ref="F318" r:id="rId21"/>
    <hyperlink ref="F324" r:id="rId22"/>
    <hyperlink ref="F333" r:id="rId23"/>
    <hyperlink ref="F347" r:id="rId24"/>
    <hyperlink ref="F382" r:id="rId25"/>
    <hyperlink ref="F388" r:id="rId26"/>
    <hyperlink ref="F394" r:id="rId27"/>
    <hyperlink ref="F400" r:id="rId28"/>
    <hyperlink ref="F404" r:id="rId29"/>
    <hyperlink ref="F411" r:id="rId30"/>
    <hyperlink ref="F424" r:id="rId3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topLeftCell="A143" workbookViewId="0">
      <selection activeCell="I164" sqref="I164"/>
    </sheetView>
  </sheetViews>
  <sheetFormatPr defaultRowHeight="15"/>
  <cols>
    <col min="1" max="1" width="8.33203125" style="22" customWidth="1"/>
    <col min="2" max="2" width="1.1640625" style="22" customWidth="1"/>
    <col min="3" max="3" width="4.1640625" style="22" customWidth="1"/>
    <col min="4" max="4" width="4.33203125" style="22" customWidth="1"/>
    <col min="5" max="5" width="17.1640625" style="22" customWidth="1"/>
    <col min="6" max="6" width="100.83203125" style="22" customWidth="1"/>
    <col min="7" max="7" width="7.5" style="22" customWidth="1"/>
    <col min="8" max="8" width="14" style="22" customWidth="1"/>
    <col min="9" max="9" width="15.83203125" style="314" customWidth="1"/>
    <col min="10" max="10" width="22.33203125" style="22" customWidth="1"/>
    <col min="11" max="11" width="22.33203125" style="22" hidden="1" customWidth="1"/>
    <col min="12" max="12" width="9.33203125" style="22" customWidth="1"/>
    <col min="13" max="13" width="10.83203125" style="22" hidden="1" customWidth="1"/>
    <col min="14" max="14" width="9.33203125" style="22" hidden="1"/>
    <col min="15" max="20" width="14.1640625" style="22" hidden="1" customWidth="1"/>
    <col min="21" max="21" width="16.33203125" style="22" hidden="1" customWidth="1"/>
    <col min="22" max="22" width="12.33203125" style="22" customWidth="1"/>
    <col min="23" max="23" width="16.33203125" style="22" customWidth="1"/>
    <col min="24" max="24" width="12.33203125" style="22" customWidth="1"/>
    <col min="25" max="25" width="15" style="22" customWidth="1"/>
    <col min="26" max="26" width="11" style="22" customWidth="1"/>
    <col min="27" max="27" width="15" style="22" customWidth="1"/>
    <col min="28" max="28" width="16.33203125" style="22" customWidth="1"/>
    <col min="29" max="29" width="11" style="22" customWidth="1"/>
    <col min="30" max="30" width="15" style="22" customWidth="1"/>
    <col min="31" max="31" width="16.33203125" style="22" customWidth="1"/>
    <col min="32" max="43" width="9.33203125" style="22"/>
    <col min="44" max="65" width="9.33203125" style="22" hidden="1"/>
    <col min="66" max="16384" width="9.33203125" style="22"/>
  </cols>
  <sheetData>
    <row r="2" spans="1:46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330" t="s">
        <v>100</v>
      </c>
    </row>
    <row r="3" spans="1:46" ht="6.95" customHeight="1">
      <c r="B3" s="18"/>
      <c r="C3" s="19"/>
      <c r="D3" s="19"/>
      <c r="E3" s="19"/>
      <c r="F3" s="19"/>
      <c r="G3" s="19"/>
      <c r="H3" s="19"/>
      <c r="I3" s="315"/>
      <c r="J3" s="19"/>
      <c r="K3" s="19"/>
      <c r="L3" s="21"/>
      <c r="AT3" s="330" t="s">
        <v>91</v>
      </c>
    </row>
    <row r="4" spans="1:46" ht="24.95" customHeight="1">
      <c r="B4" s="21"/>
      <c r="D4" s="23" t="s">
        <v>101</v>
      </c>
      <c r="L4" s="21"/>
      <c r="M4" s="331" t="s">
        <v>10</v>
      </c>
      <c r="AT4" s="330" t="s">
        <v>4</v>
      </c>
    </row>
    <row r="5" spans="1:46" ht="6.95" customHeight="1">
      <c r="B5" s="21"/>
      <c r="L5" s="21"/>
    </row>
    <row r="6" spans="1:46" ht="12" customHeight="1">
      <c r="B6" s="21"/>
      <c r="D6" s="29" t="s">
        <v>16</v>
      </c>
      <c r="L6" s="21"/>
    </row>
    <row r="7" spans="1:46" ht="16.5" customHeight="1">
      <c r="B7" s="21"/>
      <c r="E7" s="311" t="str">
        <f>'Rekapitulace stavby'!K6</f>
        <v>Podolský potok, Heřmanův městec, rekonstrukce zdí, ř.km 12,713-12,800</v>
      </c>
      <c r="F7" s="312"/>
      <c r="G7" s="312"/>
      <c r="H7" s="312"/>
      <c r="L7" s="21"/>
    </row>
    <row r="8" spans="1:46" s="49" customFormat="1" ht="12" customHeight="1">
      <c r="A8" s="36"/>
      <c r="B8" s="35"/>
      <c r="C8" s="36"/>
      <c r="D8" s="29" t="s">
        <v>102</v>
      </c>
      <c r="E8" s="36"/>
      <c r="F8" s="36"/>
      <c r="G8" s="36"/>
      <c r="H8" s="36"/>
      <c r="I8" s="204"/>
      <c r="J8" s="36"/>
      <c r="K8" s="36"/>
      <c r="L8" s="4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49" customFormat="1" ht="16.5" customHeight="1">
      <c r="A9" s="36"/>
      <c r="B9" s="35"/>
      <c r="C9" s="36"/>
      <c r="D9" s="36"/>
      <c r="E9" s="263" t="s">
        <v>1278</v>
      </c>
      <c r="F9" s="313"/>
      <c r="G9" s="313"/>
      <c r="H9" s="313"/>
      <c r="I9" s="204"/>
      <c r="J9" s="36"/>
      <c r="K9" s="36"/>
      <c r="L9" s="4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49" customFormat="1" ht="11.25">
      <c r="A10" s="36"/>
      <c r="B10" s="35"/>
      <c r="C10" s="36"/>
      <c r="D10" s="36"/>
      <c r="E10" s="36"/>
      <c r="F10" s="36"/>
      <c r="G10" s="36"/>
      <c r="H10" s="36"/>
      <c r="I10" s="204"/>
      <c r="J10" s="36"/>
      <c r="K10" s="36"/>
      <c r="L10" s="4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49" customFormat="1" ht="12" customHeight="1">
      <c r="A11" s="36"/>
      <c r="B11" s="35"/>
      <c r="C11" s="36"/>
      <c r="D11" s="29" t="s">
        <v>18</v>
      </c>
      <c r="E11" s="36"/>
      <c r="F11" s="27" t="s">
        <v>1</v>
      </c>
      <c r="G11" s="36"/>
      <c r="H11" s="36"/>
      <c r="I11" s="316" t="s">
        <v>19</v>
      </c>
      <c r="J11" s="27" t="s">
        <v>1</v>
      </c>
      <c r="K11" s="36"/>
      <c r="L11" s="4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49" customFormat="1" ht="12" customHeight="1">
      <c r="A12" s="36"/>
      <c r="B12" s="35"/>
      <c r="C12" s="36"/>
      <c r="D12" s="29" t="s">
        <v>20</v>
      </c>
      <c r="E12" s="36"/>
      <c r="F12" s="27" t="s">
        <v>21</v>
      </c>
      <c r="G12" s="36"/>
      <c r="H12" s="36"/>
      <c r="I12" s="316" t="s">
        <v>22</v>
      </c>
      <c r="J12" s="67" t="str">
        <f>'Rekapitulace stavby'!AN8</f>
        <v>22. 7. 2022</v>
      </c>
      <c r="K12" s="36"/>
      <c r="L12" s="4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49" customFormat="1" ht="10.9" customHeight="1">
      <c r="A13" s="36"/>
      <c r="B13" s="35"/>
      <c r="C13" s="36"/>
      <c r="D13" s="36"/>
      <c r="E13" s="36"/>
      <c r="F13" s="36"/>
      <c r="G13" s="36"/>
      <c r="H13" s="36"/>
      <c r="I13" s="204"/>
      <c r="J13" s="36"/>
      <c r="K13" s="36"/>
      <c r="L13" s="4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49" customFormat="1" ht="12" customHeight="1">
      <c r="A14" s="36"/>
      <c r="B14" s="35"/>
      <c r="C14" s="36"/>
      <c r="D14" s="29" t="s">
        <v>24</v>
      </c>
      <c r="E14" s="36"/>
      <c r="F14" s="36"/>
      <c r="G14" s="36"/>
      <c r="H14" s="36"/>
      <c r="I14" s="316" t="s">
        <v>25</v>
      </c>
      <c r="J14" s="27" t="s">
        <v>26</v>
      </c>
      <c r="K14" s="36"/>
      <c r="L14" s="4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49" customFormat="1" ht="18" customHeight="1">
      <c r="A15" s="36"/>
      <c r="B15" s="35"/>
      <c r="C15" s="36"/>
      <c r="D15" s="36"/>
      <c r="E15" s="27" t="s">
        <v>27</v>
      </c>
      <c r="F15" s="36"/>
      <c r="G15" s="36"/>
      <c r="H15" s="36"/>
      <c r="I15" s="316" t="s">
        <v>28</v>
      </c>
      <c r="J15" s="27" t="s">
        <v>29</v>
      </c>
      <c r="K15" s="36"/>
      <c r="L15" s="4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49" customFormat="1" ht="6.95" customHeight="1">
      <c r="A16" s="36"/>
      <c r="B16" s="35"/>
      <c r="C16" s="36"/>
      <c r="D16" s="36"/>
      <c r="E16" s="36"/>
      <c r="F16" s="36"/>
      <c r="G16" s="36"/>
      <c r="H16" s="36"/>
      <c r="I16" s="204"/>
      <c r="J16" s="36"/>
      <c r="K16" s="36"/>
      <c r="L16" s="4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49" customFormat="1" ht="12" customHeight="1">
      <c r="A17" s="36"/>
      <c r="B17" s="35"/>
      <c r="C17" s="36"/>
      <c r="D17" s="29" t="s">
        <v>30</v>
      </c>
      <c r="E17" s="36"/>
      <c r="F17" s="36"/>
      <c r="G17" s="36"/>
      <c r="H17" s="36"/>
      <c r="I17" s="316" t="s">
        <v>25</v>
      </c>
      <c r="J17" s="332" t="str">
        <f>'Rekapitulace stavby'!AN13</f>
        <v>Vyplň údaj</v>
      </c>
      <c r="K17" s="36"/>
      <c r="L17" s="4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49" customFormat="1" ht="18" customHeight="1">
      <c r="A18" s="36"/>
      <c r="B18" s="35"/>
      <c r="C18" s="36"/>
      <c r="D18" s="36"/>
      <c r="E18" s="333" t="str">
        <f>'Rekapitulace stavby'!E14</f>
        <v>Vyplň údaj</v>
      </c>
      <c r="F18" s="287"/>
      <c r="G18" s="287"/>
      <c r="H18" s="287"/>
      <c r="I18" s="316" t="s">
        <v>28</v>
      </c>
      <c r="J18" s="332" t="str">
        <f>'Rekapitulace stavby'!AN14</f>
        <v>Vyplň údaj</v>
      </c>
      <c r="K18" s="36"/>
      <c r="L18" s="4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49" customFormat="1" ht="6.95" customHeight="1">
      <c r="A19" s="36"/>
      <c r="B19" s="35"/>
      <c r="C19" s="36"/>
      <c r="D19" s="36"/>
      <c r="E19" s="36"/>
      <c r="F19" s="36"/>
      <c r="G19" s="36"/>
      <c r="H19" s="36"/>
      <c r="I19" s="204"/>
      <c r="J19" s="36"/>
      <c r="K19" s="36"/>
      <c r="L19" s="4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49" customFormat="1" ht="12" customHeight="1">
      <c r="A20" s="36"/>
      <c r="B20" s="35"/>
      <c r="C20" s="36"/>
      <c r="D20" s="29" t="s">
        <v>32</v>
      </c>
      <c r="E20" s="36"/>
      <c r="F20" s="36"/>
      <c r="G20" s="36"/>
      <c r="H20" s="36"/>
      <c r="I20" s="316" t="s">
        <v>25</v>
      </c>
      <c r="J20" s="27" t="s">
        <v>33</v>
      </c>
      <c r="K20" s="36"/>
      <c r="L20" s="4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49" customFormat="1" ht="18" customHeight="1">
      <c r="A21" s="36"/>
      <c r="B21" s="35"/>
      <c r="C21" s="36"/>
      <c r="D21" s="36"/>
      <c r="E21" s="27" t="s">
        <v>34</v>
      </c>
      <c r="F21" s="36"/>
      <c r="G21" s="36"/>
      <c r="H21" s="36"/>
      <c r="I21" s="316" t="s">
        <v>28</v>
      </c>
      <c r="J21" s="27" t="s">
        <v>35</v>
      </c>
      <c r="K21" s="36"/>
      <c r="L21" s="4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49" customFormat="1" ht="6.95" customHeight="1">
      <c r="A22" s="36"/>
      <c r="B22" s="35"/>
      <c r="C22" s="36"/>
      <c r="D22" s="36"/>
      <c r="E22" s="36"/>
      <c r="F22" s="36"/>
      <c r="G22" s="36"/>
      <c r="H22" s="36"/>
      <c r="I22" s="204"/>
      <c r="J22" s="36"/>
      <c r="K22" s="36"/>
      <c r="L22" s="4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49" customFormat="1" ht="12" customHeight="1">
      <c r="A23" s="36"/>
      <c r="B23" s="35"/>
      <c r="C23" s="36"/>
      <c r="D23" s="29" t="s">
        <v>37</v>
      </c>
      <c r="E23" s="36"/>
      <c r="F23" s="36"/>
      <c r="G23" s="36"/>
      <c r="H23" s="36"/>
      <c r="I23" s="316" t="s">
        <v>25</v>
      </c>
      <c r="J23" s="27" t="str">
        <f>IF('Rekapitulace stavby'!AN19="","",'Rekapitulace stavby'!AN19)</f>
        <v/>
      </c>
      <c r="K23" s="36"/>
      <c r="L23" s="4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49" customFormat="1" ht="18" customHeight="1">
      <c r="A24" s="36"/>
      <c r="B24" s="35"/>
      <c r="C24" s="36"/>
      <c r="D24" s="36"/>
      <c r="E24" s="27" t="str">
        <f>IF('Rekapitulace stavby'!E20="","",'Rekapitulace stavby'!E20)</f>
        <v xml:space="preserve"> </v>
      </c>
      <c r="F24" s="36"/>
      <c r="G24" s="36"/>
      <c r="H24" s="36"/>
      <c r="I24" s="316" t="s">
        <v>28</v>
      </c>
      <c r="J24" s="27" t="str">
        <f>IF('Rekapitulace stavby'!AN20="","",'Rekapitulace stavby'!AN20)</f>
        <v/>
      </c>
      <c r="K24" s="36"/>
      <c r="L24" s="4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49" customFormat="1" ht="6.95" customHeight="1">
      <c r="A25" s="36"/>
      <c r="B25" s="35"/>
      <c r="C25" s="36"/>
      <c r="D25" s="36"/>
      <c r="E25" s="36"/>
      <c r="F25" s="36"/>
      <c r="G25" s="36"/>
      <c r="H25" s="36"/>
      <c r="I25" s="204"/>
      <c r="J25" s="36"/>
      <c r="K25" s="36"/>
      <c r="L25" s="4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49" customFormat="1" ht="12" customHeight="1">
      <c r="A26" s="36"/>
      <c r="B26" s="35"/>
      <c r="C26" s="36"/>
      <c r="D26" s="29" t="s">
        <v>39</v>
      </c>
      <c r="E26" s="36"/>
      <c r="F26" s="36"/>
      <c r="G26" s="36"/>
      <c r="H26" s="36"/>
      <c r="I26" s="204"/>
      <c r="J26" s="36"/>
      <c r="K26" s="36"/>
      <c r="L26" s="4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337" customFormat="1" ht="47.25" customHeight="1">
      <c r="A27" s="334"/>
      <c r="B27" s="335"/>
      <c r="C27" s="334"/>
      <c r="D27" s="334"/>
      <c r="E27" s="292" t="s">
        <v>1279</v>
      </c>
      <c r="F27" s="292"/>
      <c r="G27" s="292"/>
      <c r="H27" s="292"/>
      <c r="I27" s="317"/>
      <c r="J27" s="334"/>
      <c r="K27" s="334"/>
      <c r="L27" s="336"/>
      <c r="S27" s="334"/>
      <c r="T27" s="334"/>
      <c r="U27" s="334"/>
      <c r="V27" s="334"/>
      <c r="W27" s="334"/>
      <c r="X27" s="334"/>
      <c r="Y27" s="334"/>
      <c r="Z27" s="334"/>
      <c r="AA27" s="334"/>
      <c r="AB27" s="334"/>
      <c r="AC27" s="334"/>
      <c r="AD27" s="334"/>
      <c r="AE27" s="334"/>
    </row>
    <row r="28" spans="1:31" s="49" customFormat="1" ht="6.95" customHeight="1">
      <c r="A28" s="36"/>
      <c r="B28" s="35"/>
      <c r="C28" s="36"/>
      <c r="D28" s="36"/>
      <c r="E28" s="36"/>
      <c r="F28" s="36"/>
      <c r="G28" s="36"/>
      <c r="H28" s="36"/>
      <c r="I28" s="204"/>
      <c r="J28" s="36"/>
      <c r="K28" s="36"/>
      <c r="L28" s="4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49" customFormat="1" ht="6.95" customHeight="1">
      <c r="A29" s="36"/>
      <c r="B29" s="35"/>
      <c r="C29" s="36"/>
      <c r="D29" s="80"/>
      <c r="E29" s="80"/>
      <c r="F29" s="80"/>
      <c r="G29" s="80"/>
      <c r="H29" s="80"/>
      <c r="I29" s="318"/>
      <c r="J29" s="80"/>
      <c r="K29" s="80"/>
      <c r="L29" s="4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49" customFormat="1" ht="25.35" customHeight="1">
      <c r="A30" s="36"/>
      <c r="B30" s="35"/>
      <c r="C30" s="36"/>
      <c r="D30" s="338" t="s">
        <v>41</v>
      </c>
      <c r="E30" s="36"/>
      <c r="F30" s="36"/>
      <c r="G30" s="36"/>
      <c r="H30" s="36"/>
      <c r="I30" s="204"/>
      <c r="J30" s="85">
        <f>ROUND(J117, 2)</f>
        <v>0</v>
      </c>
      <c r="K30" s="36"/>
      <c r="L30" s="4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49" customFormat="1" ht="6.95" customHeight="1">
      <c r="A31" s="36"/>
      <c r="B31" s="35"/>
      <c r="C31" s="36"/>
      <c r="D31" s="80"/>
      <c r="E31" s="80"/>
      <c r="F31" s="80"/>
      <c r="G31" s="80"/>
      <c r="H31" s="80"/>
      <c r="I31" s="318"/>
      <c r="J31" s="80"/>
      <c r="K31" s="80"/>
      <c r="L31" s="4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49" customFormat="1" ht="14.45" customHeight="1">
      <c r="A32" s="36"/>
      <c r="B32" s="35"/>
      <c r="C32" s="36"/>
      <c r="D32" s="36"/>
      <c r="E32" s="36"/>
      <c r="F32" s="40" t="s">
        <v>43</v>
      </c>
      <c r="G32" s="36"/>
      <c r="H32" s="36"/>
      <c r="I32" s="319" t="s">
        <v>42</v>
      </c>
      <c r="J32" s="40" t="s">
        <v>44</v>
      </c>
      <c r="K32" s="36"/>
      <c r="L32" s="4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49" customFormat="1" ht="14.45" customHeight="1">
      <c r="A33" s="36"/>
      <c r="B33" s="35"/>
      <c r="C33" s="36"/>
      <c r="D33" s="339" t="s">
        <v>45</v>
      </c>
      <c r="E33" s="29" t="s">
        <v>46</v>
      </c>
      <c r="F33" s="340">
        <f>ROUND((SUM(BE117:BE197)),  2)</f>
        <v>0</v>
      </c>
      <c r="G33" s="36"/>
      <c r="H33" s="36"/>
      <c r="I33" s="320">
        <v>0.21</v>
      </c>
      <c r="J33" s="340">
        <f>ROUND(((SUM(BE117:BE197))*I33),  2)</f>
        <v>0</v>
      </c>
      <c r="K33" s="36"/>
      <c r="L33" s="4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49" customFormat="1" ht="14.45" customHeight="1">
      <c r="A34" s="36"/>
      <c r="B34" s="35"/>
      <c r="C34" s="36"/>
      <c r="D34" s="36"/>
      <c r="E34" s="29" t="s">
        <v>47</v>
      </c>
      <c r="F34" s="340">
        <f>ROUND((SUM(BF117:BF197)),  2)</f>
        <v>0</v>
      </c>
      <c r="G34" s="36"/>
      <c r="H34" s="36"/>
      <c r="I34" s="320">
        <v>0.15</v>
      </c>
      <c r="J34" s="340">
        <f>ROUND(((SUM(BF117:BF197))*I34),  2)</f>
        <v>0</v>
      </c>
      <c r="K34" s="36"/>
      <c r="L34" s="4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49" customFormat="1" ht="14.45" hidden="1" customHeight="1">
      <c r="A35" s="36"/>
      <c r="B35" s="35"/>
      <c r="C35" s="36"/>
      <c r="D35" s="36"/>
      <c r="E35" s="29" t="s">
        <v>48</v>
      </c>
      <c r="F35" s="340">
        <f>ROUND((SUM(BG117:BG197)),  2)</f>
        <v>0</v>
      </c>
      <c r="G35" s="36"/>
      <c r="H35" s="36"/>
      <c r="I35" s="320">
        <v>0.21</v>
      </c>
      <c r="J35" s="340">
        <f>0</f>
        <v>0</v>
      </c>
      <c r="K35" s="36"/>
      <c r="L35" s="4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49" customFormat="1" ht="14.45" hidden="1" customHeight="1">
      <c r="A36" s="36"/>
      <c r="B36" s="35"/>
      <c r="C36" s="36"/>
      <c r="D36" s="36"/>
      <c r="E36" s="29" t="s">
        <v>49</v>
      </c>
      <c r="F36" s="340">
        <f>ROUND((SUM(BH117:BH197)),  2)</f>
        <v>0</v>
      </c>
      <c r="G36" s="36"/>
      <c r="H36" s="36"/>
      <c r="I36" s="320">
        <v>0.15</v>
      </c>
      <c r="J36" s="340">
        <f>0</f>
        <v>0</v>
      </c>
      <c r="K36" s="36"/>
      <c r="L36" s="4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49" customFormat="1" ht="14.45" hidden="1" customHeight="1">
      <c r="A37" s="36"/>
      <c r="B37" s="35"/>
      <c r="C37" s="36"/>
      <c r="D37" s="36"/>
      <c r="E37" s="29" t="s">
        <v>50</v>
      </c>
      <c r="F37" s="340">
        <f>ROUND((SUM(BI117:BI197)),  2)</f>
        <v>0</v>
      </c>
      <c r="G37" s="36"/>
      <c r="H37" s="36"/>
      <c r="I37" s="320">
        <v>0</v>
      </c>
      <c r="J37" s="340">
        <f>0</f>
        <v>0</v>
      </c>
      <c r="K37" s="36"/>
      <c r="L37" s="4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49" customFormat="1" ht="6.95" customHeight="1">
      <c r="A38" s="36"/>
      <c r="B38" s="35"/>
      <c r="C38" s="36"/>
      <c r="D38" s="36"/>
      <c r="E38" s="36"/>
      <c r="F38" s="36"/>
      <c r="G38" s="36"/>
      <c r="H38" s="36"/>
      <c r="I38" s="204"/>
      <c r="J38" s="36"/>
      <c r="K38" s="36"/>
      <c r="L38" s="4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49" customFormat="1" ht="25.35" customHeight="1">
      <c r="A39" s="36"/>
      <c r="B39" s="35"/>
      <c r="C39" s="145"/>
      <c r="D39" s="341" t="s">
        <v>51</v>
      </c>
      <c r="E39" s="74"/>
      <c r="F39" s="74"/>
      <c r="G39" s="342" t="s">
        <v>52</v>
      </c>
      <c r="H39" s="343" t="s">
        <v>53</v>
      </c>
      <c r="I39" s="321"/>
      <c r="J39" s="344">
        <f>SUM(J30:J37)</f>
        <v>0</v>
      </c>
      <c r="K39" s="345"/>
      <c r="L39" s="4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49" customFormat="1" ht="14.45" customHeight="1">
      <c r="A40" s="36"/>
      <c r="B40" s="35"/>
      <c r="C40" s="36"/>
      <c r="D40" s="36"/>
      <c r="E40" s="36"/>
      <c r="F40" s="36"/>
      <c r="G40" s="36"/>
      <c r="H40" s="36"/>
      <c r="I40" s="204"/>
      <c r="J40" s="36"/>
      <c r="K40" s="36"/>
      <c r="L40" s="4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ht="14.45" customHeight="1">
      <c r="B41" s="21"/>
      <c r="L41" s="21"/>
    </row>
    <row r="42" spans="1:31" ht="14.45" customHeight="1">
      <c r="B42" s="21"/>
      <c r="L42" s="21"/>
    </row>
    <row r="43" spans="1:31" ht="14.45" customHeight="1">
      <c r="B43" s="21"/>
      <c r="L43" s="21"/>
    </row>
    <row r="44" spans="1:31" ht="14.45" customHeight="1">
      <c r="B44" s="21"/>
      <c r="L44" s="21"/>
    </row>
    <row r="45" spans="1:31" ht="14.45" customHeight="1">
      <c r="B45" s="21"/>
      <c r="L45" s="21"/>
    </row>
    <row r="46" spans="1:31" ht="14.45" customHeight="1">
      <c r="B46" s="21"/>
      <c r="L46" s="21"/>
    </row>
    <row r="47" spans="1:31" ht="14.45" customHeight="1">
      <c r="B47" s="21"/>
      <c r="L47" s="21"/>
    </row>
    <row r="48" spans="1:31" ht="14.45" customHeight="1">
      <c r="B48" s="21"/>
      <c r="L48" s="21"/>
    </row>
    <row r="49" spans="1:31" ht="14.45" customHeight="1">
      <c r="B49" s="21"/>
      <c r="L49" s="21"/>
    </row>
    <row r="50" spans="1:31" s="49" customFormat="1" ht="14.45" customHeight="1">
      <c r="B50" s="48"/>
      <c r="D50" s="50" t="s">
        <v>54</v>
      </c>
      <c r="E50" s="51"/>
      <c r="F50" s="51"/>
      <c r="G50" s="50" t="s">
        <v>55</v>
      </c>
      <c r="H50" s="51"/>
      <c r="I50" s="322"/>
      <c r="J50" s="51"/>
      <c r="K50" s="51"/>
      <c r="L50" s="48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49" customFormat="1" ht="12.75">
      <c r="A61" s="36"/>
      <c r="B61" s="35"/>
      <c r="C61" s="36"/>
      <c r="D61" s="53" t="s">
        <v>56</v>
      </c>
      <c r="E61" s="38"/>
      <c r="F61" s="346" t="s">
        <v>57</v>
      </c>
      <c r="G61" s="53" t="s">
        <v>56</v>
      </c>
      <c r="H61" s="38"/>
      <c r="I61" s="323"/>
      <c r="J61" s="347" t="s">
        <v>57</v>
      </c>
      <c r="K61" s="38"/>
      <c r="L61" s="4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49" customFormat="1" ht="12.75">
      <c r="A65" s="36"/>
      <c r="B65" s="35"/>
      <c r="C65" s="36"/>
      <c r="D65" s="50" t="s">
        <v>58</v>
      </c>
      <c r="E65" s="54"/>
      <c r="F65" s="54"/>
      <c r="G65" s="50" t="s">
        <v>59</v>
      </c>
      <c r="H65" s="54"/>
      <c r="I65" s="324"/>
      <c r="J65" s="54"/>
      <c r="K65" s="54"/>
      <c r="L65" s="4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49" customFormat="1" ht="12.75">
      <c r="A76" s="36"/>
      <c r="B76" s="35"/>
      <c r="C76" s="36"/>
      <c r="D76" s="53" t="s">
        <v>56</v>
      </c>
      <c r="E76" s="38"/>
      <c r="F76" s="346" t="s">
        <v>57</v>
      </c>
      <c r="G76" s="53" t="s">
        <v>56</v>
      </c>
      <c r="H76" s="38"/>
      <c r="I76" s="323"/>
      <c r="J76" s="347" t="s">
        <v>57</v>
      </c>
      <c r="K76" s="38"/>
      <c r="L76" s="4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49" customFormat="1" ht="14.45" customHeight="1">
      <c r="A77" s="36"/>
      <c r="B77" s="55"/>
      <c r="C77" s="56"/>
      <c r="D77" s="56"/>
      <c r="E77" s="56"/>
      <c r="F77" s="56"/>
      <c r="G77" s="56"/>
      <c r="H77" s="56"/>
      <c r="I77" s="325"/>
      <c r="J77" s="56"/>
      <c r="K77" s="56"/>
      <c r="L77" s="4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47" s="49" customFormat="1" ht="6.95" customHeight="1">
      <c r="A81" s="36"/>
      <c r="B81" s="57"/>
      <c r="C81" s="58"/>
      <c r="D81" s="58"/>
      <c r="E81" s="58"/>
      <c r="F81" s="58"/>
      <c r="G81" s="58"/>
      <c r="H81" s="58"/>
      <c r="I81" s="326"/>
      <c r="J81" s="58"/>
      <c r="K81" s="58"/>
      <c r="L81" s="4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47" s="49" customFormat="1" ht="24.95" customHeight="1">
      <c r="A82" s="36"/>
      <c r="B82" s="35"/>
      <c r="C82" s="23" t="s">
        <v>104</v>
      </c>
      <c r="D82" s="36"/>
      <c r="E82" s="36"/>
      <c r="F82" s="36"/>
      <c r="G82" s="36"/>
      <c r="H82" s="36"/>
      <c r="I82" s="204"/>
      <c r="J82" s="36"/>
      <c r="K82" s="36"/>
      <c r="L82" s="4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47" s="49" customFormat="1" ht="6.95" customHeight="1">
      <c r="A83" s="36"/>
      <c r="B83" s="35"/>
      <c r="C83" s="36"/>
      <c r="D83" s="36"/>
      <c r="E83" s="36"/>
      <c r="F83" s="36"/>
      <c r="G83" s="36"/>
      <c r="H83" s="36"/>
      <c r="I83" s="204"/>
      <c r="J83" s="36"/>
      <c r="K83" s="36"/>
      <c r="L83" s="4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47" s="49" customFormat="1" ht="12" customHeight="1">
      <c r="A84" s="36"/>
      <c r="B84" s="35"/>
      <c r="C84" s="29" t="s">
        <v>16</v>
      </c>
      <c r="D84" s="36"/>
      <c r="E84" s="36"/>
      <c r="F84" s="36"/>
      <c r="G84" s="36"/>
      <c r="H84" s="36"/>
      <c r="I84" s="204"/>
      <c r="J84" s="36"/>
      <c r="K84" s="36"/>
      <c r="L84" s="4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47" s="49" customFormat="1" ht="16.5" customHeight="1">
      <c r="A85" s="36"/>
      <c r="B85" s="35"/>
      <c r="C85" s="36"/>
      <c r="D85" s="36"/>
      <c r="E85" s="311" t="str">
        <f>E7</f>
        <v>Podolský potok, Heřmanův městec, rekonstrukce zdí, ř.km 12,713-12,800</v>
      </c>
      <c r="F85" s="312"/>
      <c r="G85" s="312"/>
      <c r="H85" s="312"/>
      <c r="I85" s="204"/>
      <c r="J85" s="36"/>
      <c r="K85" s="36"/>
      <c r="L85" s="4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47" s="49" customFormat="1" ht="12" customHeight="1">
      <c r="A86" s="36"/>
      <c r="B86" s="35"/>
      <c r="C86" s="29" t="s">
        <v>102</v>
      </c>
      <c r="D86" s="36"/>
      <c r="E86" s="36"/>
      <c r="F86" s="36"/>
      <c r="G86" s="36"/>
      <c r="H86" s="36"/>
      <c r="I86" s="204"/>
      <c r="J86" s="36"/>
      <c r="K86" s="36"/>
      <c r="L86" s="4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47" s="49" customFormat="1" ht="16.5" customHeight="1">
      <c r="A87" s="36"/>
      <c r="B87" s="35"/>
      <c r="C87" s="36"/>
      <c r="D87" s="36"/>
      <c r="E87" s="263" t="str">
        <f>E9</f>
        <v>VRN - Vedlejší a ostatní náklady</v>
      </c>
      <c r="F87" s="313"/>
      <c r="G87" s="313"/>
      <c r="H87" s="313"/>
      <c r="I87" s="204"/>
      <c r="J87" s="36"/>
      <c r="K87" s="36"/>
      <c r="L87" s="4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47" s="49" customFormat="1" ht="6.95" customHeight="1">
      <c r="A88" s="36"/>
      <c r="B88" s="35"/>
      <c r="C88" s="36"/>
      <c r="D88" s="36"/>
      <c r="E88" s="36"/>
      <c r="F88" s="36"/>
      <c r="G88" s="36"/>
      <c r="H88" s="36"/>
      <c r="I88" s="204"/>
      <c r="J88" s="36"/>
      <c r="K88" s="36"/>
      <c r="L88" s="4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47" s="49" customFormat="1" ht="12" customHeight="1">
      <c r="A89" s="36"/>
      <c r="B89" s="35"/>
      <c r="C89" s="29" t="s">
        <v>20</v>
      </c>
      <c r="D89" s="36"/>
      <c r="E89" s="36"/>
      <c r="F89" s="27" t="str">
        <f>F12</f>
        <v>Podolský potok ř. km 12,713-12,800</v>
      </c>
      <c r="G89" s="36"/>
      <c r="H89" s="36"/>
      <c r="I89" s="316" t="s">
        <v>22</v>
      </c>
      <c r="J89" s="67" t="str">
        <f>IF(J12="","",J12)</f>
        <v>22. 7. 2022</v>
      </c>
      <c r="K89" s="36"/>
      <c r="L89" s="4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47" s="49" customFormat="1" ht="6.95" customHeight="1">
      <c r="A90" s="36"/>
      <c r="B90" s="35"/>
      <c r="C90" s="36"/>
      <c r="D90" s="36"/>
      <c r="E90" s="36"/>
      <c r="F90" s="36"/>
      <c r="G90" s="36"/>
      <c r="H90" s="36"/>
      <c r="I90" s="204"/>
      <c r="J90" s="36"/>
      <c r="K90" s="36"/>
      <c r="L90" s="4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47" s="49" customFormat="1" ht="40.15" customHeight="1">
      <c r="A91" s="36"/>
      <c r="B91" s="35"/>
      <c r="C91" s="29" t="s">
        <v>24</v>
      </c>
      <c r="D91" s="36"/>
      <c r="E91" s="36"/>
      <c r="F91" s="27" t="str">
        <f>E15</f>
        <v>Povodí Labe, státní podnik</v>
      </c>
      <c r="G91" s="36"/>
      <c r="H91" s="36"/>
      <c r="I91" s="316" t="s">
        <v>32</v>
      </c>
      <c r="J91" s="32" t="str">
        <f>E21</f>
        <v>Vodní zdroje Ekomonitor spol. s r. o.</v>
      </c>
      <c r="K91" s="36"/>
      <c r="L91" s="4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47" s="49" customFormat="1" ht="15.2" customHeight="1">
      <c r="A92" s="36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316" t="s">
        <v>37</v>
      </c>
      <c r="J92" s="32" t="str">
        <f>E24</f>
        <v xml:space="preserve"> </v>
      </c>
      <c r="K92" s="36"/>
      <c r="L92" s="4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47" s="49" customFormat="1" ht="10.35" customHeight="1">
      <c r="A93" s="36"/>
      <c r="B93" s="35"/>
      <c r="C93" s="36"/>
      <c r="D93" s="36"/>
      <c r="E93" s="36"/>
      <c r="F93" s="36"/>
      <c r="G93" s="36"/>
      <c r="H93" s="36"/>
      <c r="I93" s="204"/>
      <c r="J93" s="36"/>
      <c r="K93" s="36"/>
      <c r="L93" s="4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47" s="49" customFormat="1" ht="29.25" customHeight="1">
      <c r="A94" s="36"/>
      <c r="B94" s="35"/>
      <c r="C94" s="144" t="s">
        <v>105</v>
      </c>
      <c r="D94" s="145"/>
      <c r="E94" s="145"/>
      <c r="F94" s="145"/>
      <c r="G94" s="145"/>
      <c r="H94" s="145"/>
      <c r="I94" s="327"/>
      <c r="J94" s="146" t="s">
        <v>106</v>
      </c>
      <c r="K94" s="145"/>
      <c r="L94" s="4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47" s="49" customFormat="1" ht="10.35" customHeight="1">
      <c r="A95" s="36"/>
      <c r="B95" s="35"/>
      <c r="C95" s="36"/>
      <c r="D95" s="36"/>
      <c r="E95" s="36"/>
      <c r="F95" s="36"/>
      <c r="G95" s="36"/>
      <c r="H95" s="36"/>
      <c r="I95" s="204"/>
      <c r="J95" s="36"/>
      <c r="K95" s="36"/>
      <c r="L95" s="4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47" s="49" customFormat="1" ht="22.9" customHeight="1">
      <c r="A96" s="36"/>
      <c r="B96" s="35"/>
      <c r="C96" s="147" t="s">
        <v>107</v>
      </c>
      <c r="D96" s="36"/>
      <c r="E96" s="36"/>
      <c r="F96" s="36"/>
      <c r="G96" s="36"/>
      <c r="H96" s="36"/>
      <c r="I96" s="204"/>
      <c r="J96" s="85">
        <f>J117</f>
        <v>0</v>
      </c>
      <c r="K96" s="36"/>
      <c r="L96" s="4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330" t="s">
        <v>108</v>
      </c>
    </row>
    <row r="97" spans="1:31" s="149" customFormat="1" ht="24.95" customHeight="1">
      <c r="B97" s="148"/>
      <c r="D97" s="150" t="s">
        <v>1280</v>
      </c>
      <c r="E97" s="151"/>
      <c r="F97" s="151"/>
      <c r="G97" s="151"/>
      <c r="H97" s="151"/>
      <c r="I97" s="328"/>
      <c r="J97" s="152">
        <f>J118</f>
        <v>0</v>
      </c>
      <c r="L97" s="148"/>
    </row>
    <row r="98" spans="1:31" s="49" customFormat="1" ht="21.75" customHeight="1">
      <c r="A98" s="36"/>
      <c r="B98" s="35"/>
      <c r="C98" s="36"/>
      <c r="D98" s="36"/>
      <c r="E98" s="36"/>
      <c r="F98" s="36"/>
      <c r="G98" s="36"/>
      <c r="H98" s="36"/>
      <c r="I98" s="204"/>
      <c r="J98" s="36"/>
      <c r="K98" s="36"/>
      <c r="L98" s="48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31" s="49" customFormat="1" ht="6.95" customHeight="1">
      <c r="A99" s="36"/>
      <c r="B99" s="55"/>
      <c r="C99" s="56"/>
      <c r="D99" s="56"/>
      <c r="E99" s="56"/>
      <c r="F99" s="56"/>
      <c r="G99" s="56"/>
      <c r="H99" s="56"/>
      <c r="I99" s="325"/>
      <c r="J99" s="56"/>
      <c r="K99" s="56"/>
      <c r="L99" s="48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pans="1:31" s="49" customFormat="1" ht="6.95" customHeight="1">
      <c r="A103" s="36"/>
      <c r="B103" s="57"/>
      <c r="C103" s="58"/>
      <c r="D103" s="58"/>
      <c r="E103" s="58"/>
      <c r="F103" s="58"/>
      <c r="G103" s="58"/>
      <c r="H103" s="58"/>
      <c r="I103" s="326"/>
      <c r="J103" s="58"/>
      <c r="K103" s="58"/>
      <c r="L103" s="48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1:31" s="49" customFormat="1" ht="24.95" customHeight="1">
      <c r="A104" s="36"/>
      <c r="B104" s="35"/>
      <c r="C104" s="23" t="s">
        <v>115</v>
      </c>
      <c r="D104" s="36"/>
      <c r="E104" s="36"/>
      <c r="F104" s="36"/>
      <c r="G104" s="36"/>
      <c r="H104" s="36"/>
      <c r="I104" s="204"/>
      <c r="J104" s="36"/>
      <c r="K104" s="36"/>
      <c r="L104" s="48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1:31" s="49" customFormat="1" ht="6.95" customHeight="1">
      <c r="A105" s="36"/>
      <c r="B105" s="35"/>
      <c r="C105" s="36"/>
      <c r="D105" s="36"/>
      <c r="E105" s="36"/>
      <c r="F105" s="36"/>
      <c r="G105" s="36"/>
      <c r="H105" s="36"/>
      <c r="I105" s="204"/>
      <c r="J105" s="36"/>
      <c r="K105" s="36"/>
      <c r="L105" s="48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31" s="49" customFormat="1" ht="12" customHeight="1">
      <c r="A106" s="36"/>
      <c r="B106" s="35"/>
      <c r="C106" s="29" t="s">
        <v>16</v>
      </c>
      <c r="D106" s="36"/>
      <c r="E106" s="36"/>
      <c r="F106" s="36"/>
      <c r="G106" s="36"/>
      <c r="H106" s="36"/>
      <c r="I106" s="204"/>
      <c r="J106" s="36"/>
      <c r="K106" s="36"/>
      <c r="L106" s="48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31" s="49" customFormat="1" ht="16.5" customHeight="1">
      <c r="A107" s="36"/>
      <c r="B107" s="35"/>
      <c r="C107" s="36"/>
      <c r="D107" s="36"/>
      <c r="E107" s="311" t="str">
        <f>E7</f>
        <v>Podolský potok, Heřmanův městec, rekonstrukce zdí, ř.km 12,713-12,800</v>
      </c>
      <c r="F107" s="312"/>
      <c r="G107" s="312"/>
      <c r="H107" s="312"/>
      <c r="I107" s="204"/>
      <c r="J107" s="36"/>
      <c r="K107" s="36"/>
      <c r="L107" s="48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31" s="49" customFormat="1" ht="12" customHeight="1">
      <c r="A108" s="36"/>
      <c r="B108" s="35"/>
      <c r="C108" s="29" t="s">
        <v>102</v>
      </c>
      <c r="D108" s="36"/>
      <c r="E108" s="36"/>
      <c r="F108" s="36"/>
      <c r="G108" s="36"/>
      <c r="H108" s="36"/>
      <c r="I108" s="204"/>
      <c r="J108" s="36"/>
      <c r="K108" s="36"/>
      <c r="L108" s="48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31" s="49" customFormat="1" ht="16.5" customHeight="1">
      <c r="A109" s="36"/>
      <c r="B109" s="35"/>
      <c r="C109" s="36"/>
      <c r="D109" s="36"/>
      <c r="E109" s="263" t="str">
        <f>E9</f>
        <v>VRN - Vedlejší a ostatní náklady</v>
      </c>
      <c r="F109" s="313"/>
      <c r="G109" s="313"/>
      <c r="H109" s="313"/>
      <c r="I109" s="204"/>
      <c r="J109" s="36"/>
      <c r="K109" s="36"/>
      <c r="L109" s="48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31" s="49" customFormat="1" ht="6.95" customHeight="1">
      <c r="A110" s="36"/>
      <c r="B110" s="35"/>
      <c r="C110" s="36"/>
      <c r="D110" s="36"/>
      <c r="E110" s="36"/>
      <c r="F110" s="36"/>
      <c r="G110" s="36"/>
      <c r="H110" s="36"/>
      <c r="I110" s="204"/>
      <c r="J110" s="36"/>
      <c r="K110" s="36"/>
      <c r="L110" s="48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31" s="49" customFormat="1" ht="12" customHeight="1">
      <c r="A111" s="36"/>
      <c r="B111" s="35"/>
      <c r="C111" s="29" t="s">
        <v>20</v>
      </c>
      <c r="D111" s="36"/>
      <c r="E111" s="36"/>
      <c r="F111" s="27" t="str">
        <f>F12</f>
        <v>Podolský potok ř. km 12,713-12,800</v>
      </c>
      <c r="G111" s="36"/>
      <c r="H111" s="36"/>
      <c r="I111" s="316" t="s">
        <v>22</v>
      </c>
      <c r="J111" s="67" t="str">
        <f>IF(J12="","",J12)</f>
        <v>22. 7. 2022</v>
      </c>
      <c r="K111" s="36"/>
      <c r="L111" s="48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31" s="49" customFormat="1" ht="6.95" customHeight="1">
      <c r="A112" s="36"/>
      <c r="B112" s="35"/>
      <c r="C112" s="36"/>
      <c r="D112" s="36"/>
      <c r="E112" s="36"/>
      <c r="F112" s="36"/>
      <c r="G112" s="36"/>
      <c r="H112" s="36"/>
      <c r="I112" s="204"/>
      <c r="J112" s="36"/>
      <c r="K112" s="36"/>
      <c r="L112" s="48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pans="1:65" s="49" customFormat="1" ht="40.15" customHeight="1">
      <c r="A113" s="36"/>
      <c r="B113" s="35"/>
      <c r="C113" s="29" t="s">
        <v>24</v>
      </c>
      <c r="D113" s="36"/>
      <c r="E113" s="36"/>
      <c r="F113" s="27" t="str">
        <f>E15</f>
        <v>Povodí Labe, státní podnik</v>
      </c>
      <c r="G113" s="36"/>
      <c r="H113" s="36"/>
      <c r="I113" s="316" t="s">
        <v>32</v>
      </c>
      <c r="J113" s="32" t="str">
        <f>E21</f>
        <v>Vodní zdroje Ekomonitor spol. s r. o.</v>
      </c>
      <c r="K113" s="36"/>
      <c r="L113" s="48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pans="1:65" s="49" customFormat="1" ht="15.2" customHeight="1">
      <c r="A114" s="36"/>
      <c r="B114" s="35"/>
      <c r="C114" s="29" t="s">
        <v>30</v>
      </c>
      <c r="D114" s="36"/>
      <c r="E114" s="36"/>
      <c r="F114" s="27" t="str">
        <f>IF(E18="","",E18)</f>
        <v>Vyplň údaj</v>
      </c>
      <c r="G114" s="36"/>
      <c r="H114" s="36"/>
      <c r="I114" s="316" t="s">
        <v>37</v>
      </c>
      <c r="J114" s="32" t="str">
        <f>E24</f>
        <v xml:space="preserve"> </v>
      </c>
      <c r="K114" s="36"/>
      <c r="L114" s="48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pans="1:65" s="49" customFormat="1" ht="10.35" customHeight="1">
      <c r="A115" s="36"/>
      <c r="B115" s="35"/>
      <c r="C115" s="36"/>
      <c r="D115" s="36"/>
      <c r="E115" s="36"/>
      <c r="F115" s="36"/>
      <c r="G115" s="36"/>
      <c r="H115" s="36"/>
      <c r="I115" s="204"/>
      <c r="J115" s="36"/>
      <c r="K115" s="36"/>
      <c r="L115" s="48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350" customFormat="1" ht="29.25" customHeight="1">
      <c r="A116" s="348"/>
      <c r="B116" s="161"/>
      <c r="C116" s="162" t="s">
        <v>116</v>
      </c>
      <c r="D116" s="163" t="s">
        <v>66</v>
      </c>
      <c r="E116" s="163" t="s">
        <v>62</v>
      </c>
      <c r="F116" s="163" t="s">
        <v>63</v>
      </c>
      <c r="G116" s="163" t="s">
        <v>117</v>
      </c>
      <c r="H116" s="163" t="s">
        <v>118</v>
      </c>
      <c r="I116" s="329" t="s">
        <v>119</v>
      </c>
      <c r="J116" s="164" t="s">
        <v>106</v>
      </c>
      <c r="K116" s="165" t="s">
        <v>120</v>
      </c>
      <c r="L116" s="349"/>
      <c r="M116" s="76" t="s">
        <v>1</v>
      </c>
      <c r="N116" s="77" t="s">
        <v>45</v>
      </c>
      <c r="O116" s="77" t="s">
        <v>121</v>
      </c>
      <c r="P116" s="77" t="s">
        <v>122</v>
      </c>
      <c r="Q116" s="77" t="s">
        <v>123</v>
      </c>
      <c r="R116" s="77" t="s">
        <v>124</v>
      </c>
      <c r="S116" s="77" t="s">
        <v>125</v>
      </c>
      <c r="T116" s="78" t="s">
        <v>126</v>
      </c>
      <c r="U116" s="348"/>
      <c r="V116" s="348"/>
      <c r="W116" s="348"/>
      <c r="X116" s="348"/>
      <c r="Y116" s="348"/>
      <c r="Z116" s="348"/>
      <c r="AA116" s="348"/>
      <c r="AB116" s="348"/>
      <c r="AC116" s="348"/>
      <c r="AD116" s="348"/>
      <c r="AE116" s="348"/>
    </row>
    <row r="117" spans="1:65" s="49" customFormat="1" ht="22.9" customHeight="1">
      <c r="A117" s="36"/>
      <c r="B117" s="35"/>
      <c r="C117" s="83" t="s">
        <v>127</v>
      </c>
      <c r="D117" s="36"/>
      <c r="E117" s="36"/>
      <c r="F117" s="36"/>
      <c r="G117" s="36"/>
      <c r="H117" s="36"/>
      <c r="I117" s="204"/>
      <c r="J117" s="167">
        <f>BK117</f>
        <v>0</v>
      </c>
      <c r="K117" s="36"/>
      <c r="L117" s="35"/>
      <c r="M117" s="79"/>
      <c r="N117" s="168"/>
      <c r="O117" s="80"/>
      <c r="P117" s="169">
        <f>P118</f>
        <v>0</v>
      </c>
      <c r="Q117" s="80"/>
      <c r="R117" s="169">
        <f>R118</f>
        <v>0</v>
      </c>
      <c r="S117" s="80"/>
      <c r="T117" s="170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330" t="s">
        <v>80</v>
      </c>
      <c r="AU117" s="330" t="s">
        <v>108</v>
      </c>
      <c r="BK117" s="351">
        <f>BK118</f>
        <v>0</v>
      </c>
    </row>
    <row r="118" spans="1:65" s="173" customFormat="1" ht="25.9" customHeight="1">
      <c r="B118" s="172"/>
      <c r="D118" s="174" t="s">
        <v>80</v>
      </c>
      <c r="E118" s="175" t="s">
        <v>98</v>
      </c>
      <c r="F118" s="175" t="s">
        <v>1281</v>
      </c>
      <c r="I118" s="176"/>
      <c r="J118" s="177">
        <f>BK118</f>
        <v>0</v>
      </c>
      <c r="L118" s="172"/>
      <c r="M118" s="179"/>
      <c r="N118" s="180"/>
      <c r="O118" s="180"/>
      <c r="P118" s="181">
        <f>SUM(P119:P197)</f>
        <v>0</v>
      </c>
      <c r="Q118" s="180"/>
      <c r="R118" s="181">
        <f>SUM(R119:R197)</f>
        <v>0</v>
      </c>
      <c r="S118" s="180"/>
      <c r="T118" s="182">
        <f>SUM(T119:T197)</f>
        <v>0</v>
      </c>
      <c r="AR118" s="174" t="s">
        <v>165</v>
      </c>
      <c r="AT118" s="352" t="s">
        <v>80</v>
      </c>
      <c r="AU118" s="352" t="s">
        <v>81</v>
      </c>
      <c r="AY118" s="174" t="s">
        <v>130</v>
      </c>
      <c r="BK118" s="353">
        <f>SUM(BK119:BK197)</f>
        <v>0</v>
      </c>
    </row>
    <row r="119" spans="1:65" s="49" customFormat="1" ht="37.9" customHeight="1">
      <c r="A119" s="36"/>
      <c r="B119" s="35"/>
      <c r="C119" s="188" t="s">
        <v>89</v>
      </c>
      <c r="D119" s="188" t="s">
        <v>132</v>
      </c>
      <c r="E119" s="189" t="s">
        <v>1282</v>
      </c>
      <c r="F119" s="190" t="s">
        <v>1283</v>
      </c>
      <c r="G119" s="191" t="s">
        <v>333</v>
      </c>
      <c r="H119" s="192">
        <v>1</v>
      </c>
      <c r="I119" s="193"/>
      <c r="J119" s="194">
        <f>ROUND(I119*H119,2)</f>
        <v>0</v>
      </c>
      <c r="K119" s="195"/>
      <c r="L119" s="35"/>
      <c r="M119" s="354" t="s">
        <v>1</v>
      </c>
      <c r="N119" s="197" t="s">
        <v>46</v>
      </c>
      <c r="O119" s="72"/>
      <c r="P119" s="198">
        <f>O119*H119</f>
        <v>0</v>
      </c>
      <c r="Q119" s="198">
        <v>0</v>
      </c>
      <c r="R119" s="198">
        <f>Q119*H119</f>
        <v>0</v>
      </c>
      <c r="S119" s="198">
        <v>0</v>
      </c>
      <c r="T119" s="199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355" t="s">
        <v>136</v>
      </c>
      <c r="AT119" s="355" t="s">
        <v>132</v>
      </c>
      <c r="AU119" s="355" t="s">
        <v>89</v>
      </c>
      <c r="AY119" s="330" t="s">
        <v>130</v>
      </c>
      <c r="BE119" s="356">
        <f>IF(N119="základní",J119,0)</f>
        <v>0</v>
      </c>
      <c r="BF119" s="356">
        <f>IF(N119="snížená",J119,0)</f>
        <v>0</v>
      </c>
      <c r="BG119" s="356">
        <f>IF(N119="zákl. přenesená",J119,0)</f>
        <v>0</v>
      </c>
      <c r="BH119" s="356">
        <f>IF(N119="sníž. přenesená",J119,0)</f>
        <v>0</v>
      </c>
      <c r="BI119" s="356">
        <f>IF(N119="nulová",J119,0)</f>
        <v>0</v>
      </c>
      <c r="BJ119" s="330" t="s">
        <v>89</v>
      </c>
      <c r="BK119" s="356">
        <f>ROUND(I119*H119,2)</f>
        <v>0</v>
      </c>
      <c r="BL119" s="330" t="s">
        <v>136</v>
      </c>
      <c r="BM119" s="355" t="s">
        <v>91</v>
      </c>
    </row>
    <row r="120" spans="1:65" s="49" customFormat="1" ht="29.25">
      <c r="A120" s="36"/>
      <c r="B120" s="35"/>
      <c r="C120" s="36"/>
      <c r="D120" s="202" t="s">
        <v>138</v>
      </c>
      <c r="E120" s="36"/>
      <c r="F120" s="203" t="s">
        <v>1284</v>
      </c>
      <c r="G120" s="36"/>
      <c r="H120" s="36"/>
      <c r="I120" s="204"/>
      <c r="J120" s="36"/>
      <c r="K120" s="36"/>
      <c r="L120" s="35"/>
      <c r="M120" s="205"/>
      <c r="N120" s="206"/>
      <c r="O120" s="72"/>
      <c r="P120" s="72"/>
      <c r="Q120" s="72"/>
      <c r="R120" s="72"/>
      <c r="S120" s="72"/>
      <c r="T120" s="7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330" t="s">
        <v>138</v>
      </c>
      <c r="AU120" s="330" t="s">
        <v>89</v>
      </c>
    </row>
    <row r="121" spans="1:65" s="49" customFormat="1" ht="165.75">
      <c r="A121" s="36"/>
      <c r="B121" s="35"/>
      <c r="C121" s="36"/>
      <c r="D121" s="202" t="s">
        <v>206</v>
      </c>
      <c r="E121" s="36"/>
      <c r="F121" s="252" t="s">
        <v>1285</v>
      </c>
      <c r="G121" s="36"/>
      <c r="H121" s="36"/>
      <c r="I121" s="204"/>
      <c r="J121" s="36"/>
      <c r="K121" s="36"/>
      <c r="L121" s="35"/>
      <c r="M121" s="205"/>
      <c r="N121" s="206"/>
      <c r="O121" s="72"/>
      <c r="P121" s="72"/>
      <c r="Q121" s="72"/>
      <c r="R121" s="72"/>
      <c r="S121" s="72"/>
      <c r="T121" s="7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330" t="s">
        <v>206</v>
      </c>
      <c r="AU121" s="330" t="s">
        <v>89</v>
      </c>
    </row>
    <row r="122" spans="1:65" s="220" customFormat="1" ht="11.25">
      <c r="B122" s="219"/>
      <c r="D122" s="202" t="s">
        <v>142</v>
      </c>
      <c r="E122" s="221" t="s">
        <v>1</v>
      </c>
      <c r="F122" s="222" t="s">
        <v>89</v>
      </c>
      <c r="H122" s="223">
        <v>1</v>
      </c>
      <c r="I122" s="224"/>
      <c r="L122" s="219"/>
      <c r="M122" s="226"/>
      <c r="N122" s="227"/>
      <c r="O122" s="227"/>
      <c r="P122" s="227"/>
      <c r="Q122" s="227"/>
      <c r="R122" s="227"/>
      <c r="S122" s="227"/>
      <c r="T122" s="228"/>
      <c r="AT122" s="221" t="s">
        <v>142</v>
      </c>
      <c r="AU122" s="221" t="s">
        <v>89</v>
      </c>
      <c r="AV122" s="220" t="s">
        <v>91</v>
      </c>
      <c r="AW122" s="220" t="s">
        <v>36</v>
      </c>
      <c r="AX122" s="220" t="s">
        <v>81</v>
      </c>
      <c r="AY122" s="221" t="s">
        <v>130</v>
      </c>
    </row>
    <row r="123" spans="1:65" s="231" customFormat="1" ht="11.25">
      <c r="B123" s="230"/>
      <c r="D123" s="202" t="s">
        <v>142</v>
      </c>
      <c r="E123" s="232" t="s">
        <v>1</v>
      </c>
      <c r="F123" s="233" t="s">
        <v>145</v>
      </c>
      <c r="H123" s="234">
        <v>1</v>
      </c>
      <c r="I123" s="235"/>
      <c r="L123" s="230"/>
      <c r="M123" s="237"/>
      <c r="N123" s="238"/>
      <c r="O123" s="238"/>
      <c r="P123" s="238"/>
      <c r="Q123" s="238"/>
      <c r="R123" s="238"/>
      <c r="S123" s="238"/>
      <c r="T123" s="239"/>
      <c r="AT123" s="232" t="s">
        <v>142</v>
      </c>
      <c r="AU123" s="232" t="s">
        <v>89</v>
      </c>
      <c r="AV123" s="231" t="s">
        <v>136</v>
      </c>
      <c r="AW123" s="231" t="s">
        <v>36</v>
      </c>
      <c r="AX123" s="231" t="s">
        <v>89</v>
      </c>
      <c r="AY123" s="232" t="s">
        <v>130</v>
      </c>
    </row>
    <row r="124" spans="1:65" s="49" customFormat="1" ht="24.2" customHeight="1">
      <c r="A124" s="36"/>
      <c r="B124" s="35"/>
      <c r="C124" s="188" t="s">
        <v>91</v>
      </c>
      <c r="D124" s="188" t="s">
        <v>132</v>
      </c>
      <c r="E124" s="189" t="s">
        <v>1286</v>
      </c>
      <c r="F124" s="190" t="s">
        <v>1287</v>
      </c>
      <c r="G124" s="191" t="s">
        <v>333</v>
      </c>
      <c r="H124" s="192">
        <v>1</v>
      </c>
      <c r="I124" s="193"/>
      <c r="J124" s="194">
        <f>ROUND(I124*H124,2)</f>
        <v>0</v>
      </c>
      <c r="K124" s="195"/>
      <c r="L124" s="35"/>
      <c r="M124" s="354" t="s">
        <v>1</v>
      </c>
      <c r="N124" s="197" t="s">
        <v>46</v>
      </c>
      <c r="O124" s="72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355" t="s">
        <v>136</v>
      </c>
      <c r="AT124" s="355" t="s">
        <v>132</v>
      </c>
      <c r="AU124" s="355" t="s">
        <v>89</v>
      </c>
      <c r="AY124" s="330" t="s">
        <v>130</v>
      </c>
      <c r="BE124" s="356">
        <f>IF(N124="základní",J124,0)</f>
        <v>0</v>
      </c>
      <c r="BF124" s="356">
        <f>IF(N124="snížená",J124,0)</f>
        <v>0</v>
      </c>
      <c r="BG124" s="356">
        <f>IF(N124="zákl. přenesená",J124,0)</f>
        <v>0</v>
      </c>
      <c r="BH124" s="356">
        <f>IF(N124="sníž. přenesená",J124,0)</f>
        <v>0</v>
      </c>
      <c r="BI124" s="356">
        <f>IF(N124="nulová",J124,0)</f>
        <v>0</v>
      </c>
      <c r="BJ124" s="330" t="s">
        <v>89</v>
      </c>
      <c r="BK124" s="356">
        <f>ROUND(I124*H124,2)</f>
        <v>0</v>
      </c>
      <c r="BL124" s="330" t="s">
        <v>136</v>
      </c>
      <c r="BM124" s="355" t="s">
        <v>136</v>
      </c>
    </row>
    <row r="125" spans="1:65" s="49" customFormat="1" ht="11.25">
      <c r="A125" s="36"/>
      <c r="B125" s="35"/>
      <c r="C125" s="36"/>
      <c r="D125" s="202" t="s">
        <v>138</v>
      </c>
      <c r="E125" s="36"/>
      <c r="F125" s="203" t="s">
        <v>1288</v>
      </c>
      <c r="G125" s="36"/>
      <c r="H125" s="36"/>
      <c r="I125" s="204"/>
      <c r="J125" s="36"/>
      <c r="K125" s="36"/>
      <c r="L125" s="35"/>
      <c r="M125" s="205"/>
      <c r="N125" s="206"/>
      <c r="O125" s="72"/>
      <c r="P125" s="72"/>
      <c r="Q125" s="72"/>
      <c r="R125" s="72"/>
      <c r="S125" s="72"/>
      <c r="T125" s="7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330" t="s">
        <v>138</v>
      </c>
      <c r="AU125" s="330" t="s">
        <v>89</v>
      </c>
    </row>
    <row r="126" spans="1:65" s="220" customFormat="1" ht="11.25">
      <c r="B126" s="219"/>
      <c r="D126" s="202" t="s">
        <v>142</v>
      </c>
      <c r="E126" s="221" t="s">
        <v>1</v>
      </c>
      <c r="F126" s="222" t="s">
        <v>89</v>
      </c>
      <c r="H126" s="223">
        <v>1</v>
      </c>
      <c r="I126" s="224"/>
      <c r="L126" s="219"/>
      <c r="M126" s="226"/>
      <c r="N126" s="227"/>
      <c r="O126" s="227"/>
      <c r="P126" s="227"/>
      <c r="Q126" s="227"/>
      <c r="R126" s="227"/>
      <c r="S126" s="227"/>
      <c r="T126" s="228"/>
      <c r="AT126" s="221" t="s">
        <v>142</v>
      </c>
      <c r="AU126" s="221" t="s">
        <v>89</v>
      </c>
      <c r="AV126" s="220" t="s">
        <v>91</v>
      </c>
      <c r="AW126" s="220" t="s">
        <v>36</v>
      </c>
      <c r="AX126" s="220" t="s">
        <v>81</v>
      </c>
      <c r="AY126" s="221" t="s">
        <v>130</v>
      </c>
    </row>
    <row r="127" spans="1:65" s="231" customFormat="1" ht="11.25">
      <c r="B127" s="230"/>
      <c r="D127" s="202" t="s">
        <v>142</v>
      </c>
      <c r="E127" s="232" t="s">
        <v>1</v>
      </c>
      <c r="F127" s="233" t="s">
        <v>145</v>
      </c>
      <c r="H127" s="234">
        <v>1</v>
      </c>
      <c r="I127" s="235"/>
      <c r="L127" s="230"/>
      <c r="M127" s="237"/>
      <c r="N127" s="238"/>
      <c r="O127" s="238"/>
      <c r="P127" s="238"/>
      <c r="Q127" s="238"/>
      <c r="R127" s="238"/>
      <c r="S127" s="238"/>
      <c r="T127" s="239"/>
      <c r="AT127" s="232" t="s">
        <v>142</v>
      </c>
      <c r="AU127" s="232" t="s">
        <v>89</v>
      </c>
      <c r="AV127" s="231" t="s">
        <v>136</v>
      </c>
      <c r="AW127" s="231" t="s">
        <v>36</v>
      </c>
      <c r="AX127" s="231" t="s">
        <v>89</v>
      </c>
      <c r="AY127" s="232" t="s">
        <v>130</v>
      </c>
    </row>
    <row r="128" spans="1:65" s="49" customFormat="1" ht="16.5" customHeight="1">
      <c r="A128" s="36"/>
      <c r="B128" s="35"/>
      <c r="C128" s="188" t="s">
        <v>151</v>
      </c>
      <c r="D128" s="188" t="s">
        <v>132</v>
      </c>
      <c r="E128" s="189" t="s">
        <v>1289</v>
      </c>
      <c r="F128" s="190" t="s">
        <v>1290</v>
      </c>
      <c r="G128" s="191" t="s">
        <v>333</v>
      </c>
      <c r="H128" s="192">
        <v>1</v>
      </c>
      <c r="I128" s="193"/>
      <c r="J128" s="194">
        <f>ROUND(I128*H128,2)</f>
        <v>0</v>
      </c>
      <c r="K128" s="195"/>
      <c r="L128" s="35"/>
      <c r="M128" s="354" t="s">
        <v>1</v>
      </c>
      <c r="N128" s="197" t="s">
        <v>46</v>
      </c>
      <c r="O128" s="72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355" t="s">
        <v>136</v>
      </c>
      <c r="AT128" s="355" t="s">
        <v>132</v>
      </c>
      <c r="AU128" s="355" t="s">
        <v>89</v>
      </c>
      <c r="AY128" s="330" t="s">
        <v>130</v>
      </c>
      <c r="BE128" s="356">
        <f>IF(N128="základní",J128,0)</f>
        <v>0</v>
      </c>
      <c r="BF128" s="356">
        <f>IF(N128="snížená",J128,0)</f>
        <v>0</v>
      </c>
      <c r="BG128" s="356">
        <f>IF(N128="zákl. přenesená",J128,0)</f>
        <v>0</v>
      </c>
      <c r="BH128" s="356">
        <f>IF(N128="sníž. přenesená",J128,0)</f>
        <v>0</v>
      </c>
      <c r="BI128" s="356">
        <f>IF(N128="nulová",J128,0)</f>
        <v>0</v>
      </c>
      <c r="BJ128" s="330" t="s">
        <v>89</v>
      </c>
      <c r="BK128" s="356">
        <f>ROUND(I128*H128,2)</f>
        <v>0</v>
      </c>
      <c r="BL128" s="330" t="s">
        <v>136</v>
      </c>
      <c r="BM128" s="355" t="s">
        <v>155</v>
      </c>
    </row>
    <row r="129" spans="1:65" s="49" customFormat="1" ht="11.25">
      <c r="A129" s="36"/>
      <c r="B129" s="35"/>
      <c r="C129" s="36"/>
      <c r="D129" s="202" t="s">
        <v>138</v>
      </c>
      <c r="E129" s="36"/>
      <c r="F129" s="203" t="s">
        <v>1290</v>
      </c>
      <c r="G129" s="36"/>
      <c r="H129" s="36"/>
      <c r="I129" s="204"/>
      <c r="J129" s="36"/>
      <c r="K129" s="36"/>
      <c r="L129" s="35"/>
      <c r="M129" s="205"/>
      <c r="N129" s="206"/>
      <c r="O129" s="72"/>
      <c r="P129" s="72"/>
      <c r="Q129" s="72"/>
      <c r="R129" s="72"/>
      <c r="S129" s="72"/>
      <c r="T129" s="7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330" t="s">
        <v>138</v>
      </c>
      <c r="AU129" s="330" t="s">
        <v>89</v>
      </c>
    </row>
    <row r="130" spans="1:65" s="49" customFormat="1" ht="68.25">
      <c r="A130" s="36"/>
      <c r="B130" s="35"/>
      <c r="C130" s="36"/>
      <c r="D130" s="202" t="s">
        <v>206</v>
      </c>
      <c r="E130" s="36"/>
      <c r="F130" s="252" t="s">
        <v>1291</v>
      </c>
      <c r="G130" s="36"/>
      <c r="H130" s="36"/>
      <c r="I130" s="204"/>
      <c r="J130" s="36"/>
      <c r="K130" s="36"/>
      <c r="L130" s="35"/>
      <c r="M130" s="205"/>
      <c r="N130" s="206"/>
      <c r="O130" s="72"/>
      <c r="P130" s="72"/>
      <c r="Q130" s="72"/>
      <c r="R130" s="72"/>
      <c r="S130" s="72"/>
      <c r="T130" s="7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330" t="s">
        <v>206</v>
      </c>
      <c r="AU130" s="330" t="s">
        <v>89</v>
      </c>
    </row>
    <row r="131" spans="1:65" s="220" customFormat="1" ht="11.25">
      <c r="B131" s="219"/>
      <c r="D131" s="202" t="s">
        <v>142</v>
      </c>
      <c r="E131" s="221" t="s">
        <v>1</v>
      </c>
      <c r="F131" s="222" t="s">
        <v>89</v>
      </c>
      <c r="H131" s="223">
        <v>1</v>
      </c>
      <c r="I131" s="224"/>
      <c r="L131" s="219"/>
      <c r="M131" s="226"/>
      <c r="N131" s="227"/>
      <c r="O131" s="227"/>
      <c r="P131" s="227"/>
      <c r="Q131" s="227"/>
      <c r="R131" s="227"/>
      <c r="S131" s="227"/>
      <c r="T131" s="228"/>
      <c r="AT131" s="221" t="s">
        <v>142</v>
      </c>
      <c r="AU131" s="221" t="s">
        <v>89</v>
      </c>
      <c r="AV131" s="220" t="s">
        <v>91</v>
      </c>
      <c r="AW131" s="220" t="s">
        <v>36</v>
      </c>
      <c r="AX131" s="220" t="s">
        <v>81</v>
      </c>
      <c r="AY131" s="221" t="s">
        <v>130</v>
      </c>
    </row>
    <row r="132" spans="1:65" s="231" customFormat="1" ht="11.25">
      <c r="B132" s="230"/>
      <c r="D132" s="202" t="s">
        <v>142</v>
      </c>
      <c r="E132" s="232" t="s">
        <v>1</v>
      </c>
      <c r="F132" s="233" t="s">
        <v>145</v>
      </c>
      <c r="H132" s="234">
        <v>1</v>
      </c>
      <c r="I132" s="235"/>
      <c r="L132" s="230"/>
      <c r="M132" s="237"/>
      <c r="N132" s="238"/>
      <c r="O132" s="238"/>
      <c r="P132" s="238"/>
      <c r="Q132" s="238"/>
      <c r="R132" s="238"/>
      <c r="S132" s="238"/>
      <c r="T132" s="239"/>
      <c r="AT132" s="232" t="s">
        <v>142</v>
      </c>
      <c r="AU132" s="232" t="s">
        <v>89</v>
      </c>
      <c r="AV132" s="231" t="s">
        <v>136</v>
      </c>
      <c r="AW132" s="231" t="s">
        <v>36</v>
      </c>
      <c r="AX132" s="231" t="s">
        <v>89</v>
      </c>
      <c r="AY132" s="232" t="s">
        <v>130</v>
      </c>
    </row>
    <row r="133" spans="1:65" s="49" customFormat="1" ht="24.2" customHeight="1">
      <c r="A133" s="36"/>
      <c r="B133" s="35"/>
      <c r="C133" s="188" t="s">
        <v>136</v>
      </c>
      <c r="D133" s="188" t="s">
        <v>132</v>
      </c>
      <c r="E133" s="189" t="s">
        <v>1292</v>
      </c>
      <c r="F133" s="190" t="s">
        <v>1293</v>
      </c>
      <c r="G133" s="191" t="s">
        <v>333</v>
      </c>
      <c r="H133" s="192">
        <v>1</v>
      </c>
      <c r="I133" s="193"/>
      <c r="J133" s="194">
        <f>ROUND(I133*H133,2)</f>
        <v>0</v>
      </c>
      <c r="K133" s="195"/>
      <c r="L133" s="35"/>
      <c r="M133" s="354" t="s">
        <v>1</v>
      </c>
      <c r="N133" s="197" t="s">
        <v>46</v>
      </c>
      <c r="O133" s="72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355" t="s">
        <v>136</v>
      </c>
      <c r="AT133" s="355" t="s">
        <v>132</v>
      </c>
      <c r="AU133" s="355" t="s">
        <v>89</v>
      </c>
      <c r="AY133" s="330" t="s">
        <v>130</v>
      </c>
      <c r="BE133" s="356">
        <f>IF(N133="základní",J133,0)</f>
        <v>0</v>
      </c>
      <c r="BF133" s="356">
        <f>IF(N133="snížená",J133,0)</f>
        <v>0</v>
      </c>
      <c r="BG133" s="356">
        <f>IF(N133="zákl. přenesená",J133,0)</f>
        <v>0</v>
      </c>
      <c r="BH133" s="356">
        <f>IF(N133="sníž. přenesená",J133,0)</f>
        <v>0</v>
      </c>
      <c r="BI133" s="356">
        <f>IF(N133="nulová",J133,0)</f>
        <v>0</v>
      </c>
      <c r="BJ133" s="330" t="s">
        <v>89</v>
      </c>
      <c r="BK133" s="356">
        <f>ROUND(I133*H133,2)</f>
        <v>0</v>
      </c>
      <c r="BL133" s="330" t="s">
        <v>136</v>
      </c>
      <c r="BM133" s="355" t="s">
        <v>163</v>
      </c>
    </row>
    <row r="134" spans="1:65" s="49" customFormat="1" ht="19.5">
      <c r="A134" s="36"/>
      <c r="B134" s="35"/>
      <c r="C134" s="36"/>
      <c r="D134" s="202" t="s">
        <v>138</v>
      </c>
      <c r="E134" s="36"/>
      <c r="F134" s="203" t="s">
        <v>1294</v>
      </c>
      <c r="G134" s="36"/>
      <c r="H134" s="36"/>
      <c r="I134" s="204"/>
      <c r="J134" s="36"/>
      <c r="K134" s="36"/>
      <c r="L134" s="35"/>
      <c r="M134" s="205"/>
      <c r="N134" s="206"/>
      <c r="O134" s="72"/>
      <c r="P134" s="72"/>
      <c r="Q134" s="72"/>
      <c r="R134" s="72"/>
      <c r="S134" s="72"/>
      <c r="T134" s="7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330" t="s">
        <v>138</v>
      </c>
      <c r="AU134" s="330" t="s">
        <v>89</v>
      </c>
    </row>
    <row r="135" spans="1:65" s="220" customFormat="1" ht="11.25">
      <c r="B135" s="219"/>
      <c r="D135" s="202" t="s">
        <v>142</v>
      </c>
      <c r="E135" s="221" t="s">
        <v>1</v>
      </c>
      <c r="F135" s="222" t="s">
        <v>89</v>
      </c>
      <c r="H135" s="223">
        <v>1</v>
      </c>
      <c r="I135" s="224"/>
      <c r="L135" s="219"/>
      <c r="M135" s="226"/>
      <c r="N135" s="227"/>
      <c r="O135" s="227"/>
      <c r="P135" s="227"/>
      <c r="Q135" s="227"/>
      <c r="R135" s="227"/>
      <c r="S135" s="227"/>
      <c r="T135" s="228"/>
      <c r="AT135" s="221" t="s">
        <v>142</v>
      </c>
      <c r="AU135" s="221" t="s">
        <v>89</v>
      </c>
      <c r="AV135" s="220" t="s">
        <v>91</v>
      </c>
      <c r="AW135" s="220" t="s">
        <v>36</v>
      </c>
      <c r="AX135" s="220" t="s">
        <v>81</v>
      </c>
      <c r="AY135" s="221" t="s">
        <v>130</v>
      </c>
    </row>
    <row r="136" spans="1:65" s="231" customFormat="1" ht="11.25">
      <c r="B136" s="230"/>
      <c r="D136" s="202" t="s">
        <v>142</v>
      </c>
      <c r="E136" s="232" t="s">
        <v>1</v>
      </c>
      <c r="F136" s="233" t="s">
        <v>145</v>
      </c>
      <c r="H136" s="234">
        <v>1</v>
      </c>
      <c r="I136" s="235"/>
      <c r="L136" s="230"/>
      <c r="M136" s="237"/>
      <c r="N136" s="238"/>
      <c r="O136" s="238"/>
      <c r="P136" s="238"/>
      <c r="Q136" s="238"/>
      <c r="R136" s="238"/>
      <c r="S136" s="238"/>
      <c r="T136" s="239"/>
      <c r="AT136" s="232" t="s">
        <v>142</v>
      </c>
      <c r="AU136" s="232" t="s">
        <v>89</v>
      </c>
      <c r="AV136" s="231" t="s">
        <v>136</v>
      </c>
      <c r="AW136" s="231" t="s">
        <v>36</v>
      </c>
      <c r="AX136" s="231" t="s">
        <v>89</v>
      </c>
      <c r="AY136" s="232" t="s">
        <v>130</v>
      </c>
    </row>
    <row r="137" spans="1:65" s="49" customFormat="1" ht="16.5" customHeight="1">
      <c r="A137" s="36"/>
      <c r="B137" s="35"/>
      <c r="C137" s="188" t="s">
        <v>165</v>
      </c>
      <c r="D137" s="188" t="s">
        <v>132</v>
      </c>
      <c r="E137" s="189" t="s">
        <v>1295</v>
      </c>
      <c r="F137" s="190" t="s">
        <v>1296</v>
      </c>
      <c r="G137" s="191" t="s">
        <v>333</v>
      </c>
      <c r="H137" s="192">
        <v>1</v>
      </c>
      <c r="I137" s="193"/>
      <c r="J137" s="194">
        <f>ROUND(I137*H137,2)</f>
        <v>0</v>
      </c>
      <c r="K137" s="195"/>
      <c r="L137" s="35"/>
      <c r="M137" s="354" t="s">
        <v>1</v>
      </c>
      <c r="N137" s="197" t="s">
        <v>46</v>
      </c>
      <c r="O137" s="72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355" t="s">
        <v>136</v>
      </c>
      <c r="AT137" s="355" t="s">
        <v>132</v>
      </c>
      <c r="AU137" s="355" t="s">
        <v>89</v>
      </c>
      <c r="AY137" s="330" t="s">
        <v>130</v>
      </c>
      <c r="BE137" s="356">
        <f>IF(N137="základní",J137,0)</f>
        <v>0</v>
      </c>
      <c r="BF137" s="356">
        <f>IF(N137="snížená",J137,0)</f>
        <v>0</v>
      </c>
      <c r="BG137" s="356">
        <f>IF(N137="zákl. přenesená",J137,0)</f>
        <v>0</v>
      </c>
      <c r="BH137" s="356">
        <f>IF(N137="sníž. přenesená",J137,0)</f>
        <v>0</v>
      </c>
      <c r="BI137" s="356">
        <f>IF(N137="nulová",J137,0)</f>
        <v>0</v>
      </c>
      <c r="BJ137" s="330" t="s">
        <v>89</v>
      </c>
      <c r="BK137" s="356">
        <f>ROUND(I137*H137,2)</f>
        <v>0</v>
      </c>
      <c r="BL137" s="330" t="s">
        <v>136</v>
      </c>
      <c r="BM137" s="355" t="s">
        <v>169</v>
      </c>
    </row>
    <row r="138" spans="1:65" s="49" customFormat="1" ht="19.5">
      <c r="A138" s="36"/>
      <c r="B138" s="35"/>
      <c r="C138" s="36"/>
      <c r="D138" s="202" t="s">
        <v>138</v>
      </c>
      <c r="E138" s="36"/>
      <c r="F138" s="203" t="s">
        <v>1297</v>
      </c>
      <c r="G138" s="36"/>
      <c r="H138" s="36"/>
      <c r="I138" s="204"/>
      <c r="J138" s="36"/>
      <c r="K138" s="36"/>
      <c r="L138" s="35"/>
      <c r="M138" s="205"/>
      <c r="N138" s="206"/>
      <c r="O138" s="72"/>
      <c r="P138" s="72"/>
      <c r="Q138" s="72"/>
      <c r="R138" s="72"/>
      <c r="S138" s="72"/>
      <c r="T138" s="7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330" t="s">
        <v>138</v>
      </c>
      <c r="AU138" s="330" t="s">
        <v>89</v>
      </c>
    </row>
    <row r="139" spans="1:65" s="220" customFormat="1" ht="11.25">
      <c r="B139" s="219"/>
      <c r="D139" s="202" t="s">
        <v>142</v>
      </c>
      <c r="E139" s="221" t="s">
        <v>1</v>
      </c>
      <c r="F139" s="222" t="s">
        <v>89</v>
      </c>
      <c r="H139" s="223">
        <v>1</v>
      </c>
      <c r="I139" s="224"/>
      <c r="L139" s="219"/>
      <c r="M139" s="226"/>
      <c r="N139" s="227"/>
      <c r="O139" s="227"/>
      <c r="P139" s="227"/>
      <c r="Q139" s="227"/>
      <c r="R139" s="227"/>
      <c r="S139" s="227"/>
      <c r="T139" s="228"/>
      <c r="AT139" s="221" t="s">
        <v>142</v>
      </c>
      <c r="AU139" s="221" t="s">
        <v>89</v>
      </c>
      <c r="AV139" s="220" t="s">
        <v>91</v>
      </c>
      <c r="AW139" s="220" t="s">
        <v>36</v>
      </c>
      <c r="AX139" s="220" t="s">
        <v>81</v>
      </c>
      <c r="AY139" s="221" t="s">
        <v>130</v>
      </c>
    </row>
    <row r="140" spans="1:65" s="231" customFormat="1" ht="11.25">
      <c r="B140" s="230"/>
      <c r="D140" s="202" t="s">
        <v>142</v>
      </c>
      <c r="E140" s="232" t="s">
        <v>1</v>
      </c>
      <c r="F140" s="233" t="s">
        <v>145</v>
      </c>
      <c r="H140" s="234">
        <v>1</v>
      </c>
      <c r="I140" s="235"/>
      <c r="L140" s="230"/>
      <c r="M140" s="237"/>
      <c r="N140" s="238"/>
      <c r="O140" s="238"/>
      <c r="P140" s="238"/>
      <c r="Q140" s="238"/>
      <c r="R140" s="238"/>
      <c r="S140" s="238"/>
      <c r="T140" s="239"/>
      <c r="AT140" s="232" t="s">
        <v>142</v>
      </c>
      <c r="AU140" s="232" t="s">
        <v>89</v>
      </c>
      <c r="AV140" s="231" t="s">
        <v>136</v>
      </c>
      <c r="AW140" s="231" t="s">
        <v>36</v>
      </c>
      <c r="AX140" s="231" t="s">
        <v>89</v>
      </c>
      <c r="AY140" s="232" t="s">
        <v>130</v>
      </c>
    </row>
    <row r="141" spans="1:65" s="49" customFormat="1" ht="24.2" customHeight="1">
      <c r="A141" s="36"/>
      <c r="B141" s="35"/>
      <c r="C141" s="188" t="s">
        <v>155</v>
      </c>
      <c r="D141" s="188" t="s">
        <v>132</v>
      </c>
      <c r="E141" s="189" t="s">
        <v>1298</v>
      </c>
      <c r="F141" s="190" t="s">
        <v>1299</v>
      </c>
      <c r="G141" s="191" t="s">
        <v>333</v>
      </c>
      <c r="H141" s="192">
        <v>1</v>
      </c>
      <c r="I141" s="193"/>
      <c r="J141" s="194">
        <f>ROUND(I141*H141,2)</f>
        <v>0</v>
      </c>
      <c r="K141" s="195"/>
      <c r="L141" s="35"/>
      <c r="M141" s="354" t="s">
        <v>1</v>
      </c>
      <c r="N141" s="197" t="s">
        <v>46</v>
      </c>
      <c r="O141" s="72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355" t="s">
        <v>136</v>
      </c>
      <c r="AT141" s="355" t="s">
        <v>132</v>
      </c>
      <c r="AU141" s="355" t="s">
        <v>89</v>
      </c>
      <c r="AY141" s="330" t="s">
        <v>130</v>
      </c>
      <c r="BE141" s="356">
        <f>IF(N141="základní",J141,0)</f>
        <v>0</v>
      </c>
      <c r="BF141" s="356">
        <f>IF(N141="snížená",J141,0)</f>
        <v>0</v>
      </c>
      <c r="BG141" s="356">
        <f>IF(N141="zákl. přenesená",J141,0)</f>
        <v>0</v>
      </c>
      <c r="BH141" s="356">
        <f>IF(N141="sníž. přenesená",J141,0)</f>
        <v>0</v>
      </c>
      <c r="BI141" s="356">
        <f>IF(N141="nulová",J141,0)</f>
        <v>0</v>
      </c>
      <c r="BJ141" s="330" t="s">
        <v>89</v>
      </c>
      <c r="BK141" s="356">
        <f>ROUND(I141*H141,2)</f>
        <v>0</v>
      </c>
      <c r="BL141" s="330" t="s">
        <v>136</v>
      </c>
      <c r="BM141" s="355" t="s">
        <v>176</v>
      </c>
    </row>
    <row r="142" spans="1:65" s="49" customFormat="1" ht="19.5">
      <c r="A142" s="36"/>
      <c r="B142" s="35"/>
      <c r="C142" s="36"/>
      <c r="D142" s="202" t="s">
        <v>138</v>
      </c>
      <c r="E142" s="36"/>
      <c r="F142" s="203" t="s">
        <v>1299</v>
      </c>
      <c r="G142" s="36"/>
      <c r="H142" s="36"/>
      <c r="I142" s="204"/>
      <c r="J142" s="36"/>
      <c r="K142" s="36"/>
      <c r="L142" s="35"/>
      <c r="M142" s="205"/>
      <c r="N142" s="206"/>
      <c r="O142" s="72"/>
      <c r="P142" s="72"/>
      <c r="Q142" s="72"/>
      <c r="R142" s="72"/>
      <c r="S142" s="72"/>
      <c r="T142" s="7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330" t="s">
        <v>138</v>
      </c>
      <c r="AU142" s="330" t="s">
        <v>89</v>
      </c>
    </row>
    <row r="143" spans="1:65" s="220" customFormat="1" ht="11.25">
      <c r="B143" s="219"/>
      <c r="D143" s="202" t="s">
        <v>142</v>
      </c>
      <c r="E143" s="221" t="s">
        <v>1</v>
      </c>
      <c r="F143" s="222" t="s">
        <v>89</v>
      </c>
      <c r="H143" s="223">
        <v>1</v>
      </c>
      <c r="I143" s="224"/>
      <c r="L143" s="219"/>
      <c r="M143" s="226"/>
      <c r="N143" s="227"/>
      <c r="O143" s="227"/>
      <c r="P143" s="227"/>
      <c r="Q143" s="227"/>
      <c r="R143" s="227"/>
      <c r="S143" s="227"/>
      <c r="T143" s="228"/>
      <c r="AT143" s="221" t="s">
        <v>142</v>
      </c>
      <c r="AU143" s="221" t="s">
        <v>89</v>
      </c>
      <c r="AV143" s="220" t="s">
        <v>91</v>
      </c>
      <c r="AW143" s="220" t="s">
        <v>36</v>
      </c>
      <c r="AX143" s="220" t="s">
        <v>81</v>
      </c>
      <c r="AY143" s="221" t="s">
        <v>130</v>
      </c>
    </row>
    <row r="144" spans="1:65" s="231" customFormat="1" ht="11.25">
      <c r="B144" s="230"/>
      <c r="D144" s="202" t="s">
        <v>142</v>
      </c>
      <c r="E144" s="232" t="s">
        <v>1</v>
      </c>
      <c r="F144" s="233" t="s">
        <v>145</v>
      </c>
      <c r="H144" s="234">
        <v>1</v>
      </c>
      <c r="I144" s="235"/>
      <c r="L144" s="230"/>
      <c r="M144" s="237"/>
      <c r="N144" s="238"/>
      <c r="O144" s="238"/>
      <c r="P144" s="238"/>
      <c r="Q144" s="238"/>
      <c r="R144" s="238"/>
      <c r="S144" s="238"/>
      <c r="T144" s="239"/>
      <c r="AT144" s="232" t="s">
        <v>142</v>
      </c>
      <c r="AU144" s="232" t="s">
        <v>89</v>
      </c>
      <c r="AV144" s="231" t="s">
        <v>136</v>
      </c>
      <c r="AW144" s="231" t="s">
        <v>36</v>
      </c>
      <c r="AX144" s="231" t="s">
        <v>89</v>
      </c>
      <c r="AY144" s="232" t="s">
        <v>130</v>
      </c>
    </row>
    <row r="145" spans="1:65" s="49" customFormat="1" ht="16.5" customHeight="1">
      <c r="A145" s="36"/>
      <c r="B145" s="35"/>
      <c r="C145" s="188" t="s">
        <v>181</v>
      </c>
      <c r="D145" s="188" t="s">
        <v>132</v>
      </c>
      <c r="E145" s="189" t="s">
        <v>1300</v>
      </c>
      <c r="F145" s="190" t="s">
        <v>1332</v>
      </c>
      <c r="G145" s="191" t="s">
        <v>333</v>
      </c>
      <c r="H145" s="192">
        <v>1</v>
      </c>
      <c r="I145" s="193"/>
      <c r="J145" s="194">
        <f>ROUND(I145*H145,2)</f>
        <v>0</v>
      </c>
      <c r="K145" s="195"/>
      <c r="L145" s="35"/>
      <c r="M145" s="354" t="s">
        <v>1</v>
      </c>
      <c r="N145" s="197" t="s">
        <v>46</v>
      </c>
      <c r="O145" s="72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355" t="s">
        <v>136</v>
      </c>
      <c r="AT145" s="355" t="s">
        <v>132</v>
      </c>
      <c r="AU145" s="355" t="s">
        <v>89</v>
      </c>
      <c r="AY145" s="330" t="s">
        <v>130</v>
      </c>
      <c r="BE145" s="356">
        <f>IF(N145="základní",J145,0)</f>
        <v>0</v>
      </c>
      <c r="BF145" s="356">
        <f>IF(N145="snížená",J145,0)</f>
        <v>0</v>
      </c>
      <c r="BG145" s="356">
        <f>IF(N145="zákl. přenesená",J145,0)</f>
        <v>0</v>
      </c>
      <c r="BH145" s="356">
        <f>IF(N145="sníž. přenesená",J145,0)</f>
        <v>0</v>
      </c>
      <c r="BI145" s="356">
        <f>IF(N145="nulová",J145,0)</f>
        <v>0</v>
      </c>
      <c r="BJ145" s="330" t="s">
        <v>89</v>
      </c>
      <c r="BK145" s="356">
        <f>ROUND(I145*H145,2)</f>
        <v>0</v>
      </c>
      <c r="BL145" s="330" t="s">
        <v>136</v>
      </c>
      <c r="BM145" s="355" t="s">
        <v>191</v>
      </c>
    </row>
    <row r="146" spans="1:65" s="49" customFormat="1" ht="11.25">
      <c r="A146" s="36"/>
      <c r="B146" s="35"/>
      <c r="C146" s="36"/>
      <c r="D146" s="202" t="s">
        <v>138</v>
      </c>
      <c r="E146" s="36"/>
      <c r="F146" s="203" t="s">
        <v>1301</v>
      </c>
      <c r="G146" s="36"/>
      <c r="H146" s="36"/>
      <c r="I146" s="204"/>
      <c r="J146" s="36"/>
      <c r="K146" s="36"/>
      <c r="L146" s="35"/>
      <c r="M146" s="205"/>
      <c r="N146" s="206"/>
      <c r="O146" s="72"/>
      <c r="P146" s="72"/>
      <c r="Q146" s="72"/>
      <c r="R146" s="72"/>
      <c r="S146" s="72"/>
      <c r="T146" s="7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330" t="s">
        <v>138</v>
      </c>
      <c r="AU146" s="330" t="s">
        <v>89</v>
      </c>
    </row>
    <row r="147" spans="1:65" s="49" customFormat="1" ht="19.5">
      <c r="A147" s="36"/>
      <c r="B147" s="35"/>
      <c r="C147" s="36"/>
      <c r="D147" s="202" t="s">
        <v>206</v>
      </c>
      <c r="E147" s="36"/>
      <c r="F147" s="252" t="s">
        <v>1302</v>
      </c>
      <c r="G147" s="36"/>
      <c r="H147" s="36"/>
      <c r="I147" s="204"/>
      <c r="J147" s="36"/>
      <c r="K147" s="36"/>
      <c r="L147" s="35"/>
      <c r="M147" s="205"/>
      <c r="N147" s="206"/>
      <c r="O147" s="72"/>
      <c r="P147" s="72"/>
      <c r="Q147" s="72"/>
      <c r="R147" s="72"/>
      <c r="S147" s="72"/>
      <c r="T147" s="7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330" t="s">
        <v>206</v>
      </c>
      <c r="AU147" s="330" t="s">
        <v>89</v>
      </c>
    </row>
    <row r="148" spans="1:65" s="220" customFormat="1" ht="11.25">
      <c r="B148" s="219"/>
      <c r="D148" s="202" t="s">
        <v>142</v>
      </c>
      <c r="E148" s="221" t="s">
        <v>1</v>
      </c>
      <c r="F148" s="222" t="s">
        <v>89</v>
      </c>
      <c r="H148" s="223">
        <v>1</v>
      </c>
      <c r="I148" s="224"/>
      <c r="L148" s="219"/>
      <c r="M148" s="226"/>
      <c r="N148" s="227"/>
      <c r="O148" s="227"/>
      <c r="P148" s="227"/>
      <c r="Q148" s="227"/>
      <c r="R148" s="227"/>
      <c r="S148" s="227"/>
      <c r="T148" s="228"/>
      <c r="AT148" s="221" t="s">
        <v>142</v>
      </c>
      <c r="AU148" s="221" t="s">
        <v>89</v>
      </c>
      <c r="AV148" s="220" t="s">
        <v>91</v>
      </c>
      <c r="AW148" s="220" t="s">
        <v>36</v>
      </c>
      <c r="AX148" s="220" t="s">
        <v>81</v>
      </c>
      <c r="AY148" s="221" t="s">
        <v>130</v>
      </c>
    </row>
    <row r="149" spans="1:65" s="231" customFormat="1" ht="11.25">
      <c r="B149" s="230"/>
      <c r="D149" s="202" t="s">
        <v>142</v>
      </c>
      <c r="E149" s="232" t="s">
        <v>1</v>
      </c>
      <c r="F149" s="233" t="s">
        <v>145</v>
      </c>
      <c r="H149" s="234">
        <v>1</v>
      </c>
      <c r="I149" s="235"/>
      <c r="L149" s="230"/>
      <c r="M149" s="237"/>
      <c r="N149" s="238"/>
      <c r="O149" s="238"/>
      <c r="P149" s="238"/>
      <c r="Q149" s="238"/>
      <c r="R149" s="238"/>
      <c r="S149" s="238"/>
      <c r="T149" s="239"/>
      <c r="AT149" s="232" t="s">
        <v>142</v>
      </c>
      <c r="AU149" s="232" t="s">
        <v>89</v>
      </c>
      <c r="AV149" s="231" t="s">
        <v>136</v>
      </c>
      <c r="AW149" s="231" t="s">
        <v>36</v>
      </c>
      <c r="AX149" s="231" t="s">
        <v>89</v>
      </c>
      <c r="AY149" s="232" t="s">
        <v>130</v>
      </c>
    </row>
    <row r="150" spans="1:65" s="49" customFormat="1" ht="24">
      <c r="A150" s="36"/>
      <c r="B150" s="35"/>
      <c r="C150" s="188" t="s">
        <v>163</v>
      </c>
      <c r="D150" s="188" t="s">
        <v>132</v>
      </c>
      <c r="E150" s="189" t="s">
        <v>1303</v>
      </c>
      <c r="F150" s="190" t="s">
        <v>1333</v>
      </c>
      <c r="G150" s="191" t="s">
        <v>333</v>
      </c>
      <c r="H150" s="192">
        <v>1</v>
      </c>
      <c r="I150" s="193"/>
      <c r="J150" s="194">
        <f>ROUND(I150*H150,2)</f>
        <v>0</v>
      </c>
      <c r="K150" s="195"/>
      <c r="L150" s="35"/>
      <c r="M150" s="354" t="s">
        <v>1</v>
      </c>
      <c r="N150" s="197" t="s">
        <v>46</v>
      </c>
      <c r="O150" s="72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355" t="s">
        <v>136</v>
      </c>
      <c r="AT150" s="355" t="s">
        <v>132</v>
      </c>
      <c r="AU150" s="355" t="s">
        <v>89</v>
      </c>
      <c r="AY150" s="330" t="s">
        <v>130</v>
      </c>
      <c r="BE150" s="356">
        <f>IF(N150="základní",J150,0)</f>
        <v>0</v>
      </c>
      <c r="BF150" s="356">
        <f>IF(N150="snížená",J150,0)</f>
        <v>0</v>
      </c>
      <c r="BG150" s="356">
        <f>IF(N150="zákl. přenesená",J150,0)</f>
        <v>0</v>
      </c>
      <c r="BH150" s="356">
        <f>IF(N150="sníž. přenesená",J150,0)</f>
        <v>0</v>
      </c>
      <c r="BI150" s="356">
        <f>IF(N150="nulová",J150,0)</f>
        <v>0</v>
      </c>
      <c r="BJ150" s="330" t="s">
        <v>89</v>
      </c>
      <c r="BK150" s="356">
        <f>ROUND(I150*H150,2)</f>
        <v>0</v>
      </c>
      <c r="BL150" s="330" t="s">
        <v>136</v>
      </c>
      <c r="BM150" s="355" t="s">
        <v>250</v>
      </c>
    </row>
    <row r="151" spans="1:65" s="49" customFormat="1" ht="11.25">
      <c r="A151" s="36"/>
      <c r="B151" s="35"/>
      <c r="C151" s="36"/>
      <c r="D151" s="202" t="s">
        <v>138</v>
      </c>
      <c r="E151" s="36"/>
      <c r="F151" s="203" t="s">
        <v>1304</v>
      </c>
      <c r="G151" s="36"/>
      <c r="H151" s="36"/>
      <c r="I151" s="204"/>
      <c r="J151" s="36"/>
      <c r="K151" s="36"/>
      <c r="L151" s="35"/>
      <c r="M151" s="205"/>
      <c r="N151" s="206"/>
      <c r="O151" s="72"/>
      <c r="P151" s="72"/>
      <c r="Q151" s="72"/>
      <c r="R151" s="72"/>
      <c r="S151" s="72"/>
      <c r="T151" s="7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330" t="s">
        <v>138</v>
      </c>
      <c r="AU151" s="330" t="s">
        <v>89</v>
      </c>
    </row>
    <row r="152" spans="1:65" s="49" customFormat="1" ht="19.5">
      <c r="A152" s="36"/>
      <c r="B152" s="35"/>
      <c r="C152" s="36"/>
      <c r="D152" s="202" t="s">
        <v>206</v>
      </c>
      <c r="E152" s="36"/>
      <c r="F152" s="252" t="s">
        <v>1302</v>
      </c>
      <c r="G152" s="36"/>
      <c r="H152" s="36"/>
      <c r="I152" s="204"/>
      <c r="J152" s="36"/>
      <c r="K152" s="36"/>
      <c r="L152" s="35"/>
      <c r="M152" s="205"/>
      <c r="N152" s="206"/>
      <c r="O152" s="72"/>
      <c r="P152" s="72"/>
      <c r="Q152" s="72"/>
      <c r="R152" s="72"/>
      <c r="S152" s="72"/>
      <c r="T152" s="7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330" t="s">
        <v>206</v>
      </c>
      <c r="AU152" s="330" t="s">
        <v>89</v>
      </c>
    </row>
    <row r="153" spans="1:65" s="220" customFormat="1" ht="11.25">
      <c r="B153" s="219"/>
      <c r="D153" s="202" t="s">
        <v>142</v>
      </c>
      <c r="E153" s="221" t="s">
        <v>1</v>
      </c>
      <c r="F153" s="222" t="s">
        <v>89</v>
      </c>
      <c r="H153" s="223">
        <v>1</v>
      </c>
      <c r="I153" s="224"/>
      <c r="L153" s="219"/>
      <c r="M153" s="226"/>
      <c r="N153" s="227"/>
      <c r="O153" s="227"/>
      <c r="P153" s="227"/>
      <c r="Q153" s="227"/>
      <c r="R153" s="227"/>
      <c r="S153" s="227"/>
      <c r="T153" s="228"/>
      <c r="AT153" s="221" t="s">
        <v>142</v>
      </c>
      <c r="AU153" s="221" t="s">
        <v>89</v>
      </c>
      <c r="AV153" s="220" t="s">
        <v>91</v>
      </c>
      <c r="AW153" s="220" t="s">
        <v>36</v>
      </c>
      <c r="AX153" s="220" t="s">
        <v>81</v>
      </c>
      <c r="AY153" s="221" t="s">
        <v>130</v>
      </c>
    </row>
    <row r="154" spans="1:65" s="231" customFormat="1" ht="11.25">
      <c r="B154" s="230"/>
      <c r="D154" s="202" t="s">
        <v>142</v>
      </c>
      <c r="E154" s="232" t="s">
        <v>1</v>
      </c>
      <c r="F154" s="233" t="s">
        <v>145</v>
      </c>
      <c r="H154" s="234">
        <v>1</v>
      </c>
      <c r="I154" s="235"/>
      <c r="L154" s="230"/>
      <c r="M154" s="237"/>
      <c r="N154" s="238"/>
      <c r="O154" s="238"/>
      <c r="P154" s="238"/>
      <c r="Q154" s="238"/>
      <c r="R154" s="238"/>
      <c r="S154" s="238"/>
      <c r="T154" s="239"/>
      <c r="AT154" s="232" t="s">
        <v>142</v>
      </c>
      <c r="AU154" s="232" t="s">
        <v>89</v>
      </c>
      <c r="AV154" s="231" t="s">
        <v>136</v>
      </c>
      <c r="AW154" s="231" t="s">
        <v>36</v>
      </c>
      <c r="AX154" s="231" t="s">
        <v>89</v>
      </c>
      <c r="AY154" s="232" t="s">
        <v>130</v>
      </c>
    </row>
    <row r="155" spans="1:65" s="49" customFormat="1" ht="16.5" customHeight="1">
      <c r="A155" s="36"/>
      <c r="B155" s="35"/>
      <c r="C155" s="188" t="s">
        <v>194</v>
      </c>
      <c r="D155" s="188" t="s">
        <v>132</v>
      </c>
      <c r="E155" s="189" t="s">
        <v>1305</v>
      </c>
      <c r="F155" s="190" t="s">
        <v>1306</v>
      </c>
      <c r="G155" s="191" t="s">
        <v>333</v>
      </c>
      <c r="H155" s="192">
        <v>1</v>
      </c>
      <c r="I155" s="193"/>
      <c r="J155" s="194">
        <f>ROUND(I155*H155,2)</f>
        <v>0</v>
      </c>
      <c r="K155" s="195"/>
      <c r="L155" s="35"/>
      <c r="M155" s="354" t="s">
        <v>1</v>
      </c>
      <c r="N155" s="197" t="s">
        <v>46</v>
      </c>
      <c r="O155" s="72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355" t="s">
        <v>136</v>
      </c>
      <c r="AT155" s="355" t="s">
        <v>132</v>
      </c>
      <c r="AU155" s="355" t="s">
        <v>89</v>
      </c>
      <c r="AY155" s="330" t="s">
        <v>130</v>
      </c>
      <c r="BE155" s="356">
        <f>IF(N155="základní",J155,0)</f>
        <v>0</v>
      </c>
      <c r="BF155" s="356">
        <f>IF(N155="snížená",J155,0)</f>
        <v>0</v>
      </c>
      <c r="BG155" s="356">
        <f>IF(N155="zákl. přenesená",J155,0)</f>
        <v>0</v>
      </c>
      <c r="BH155" s="356">
        <f>IF(N155="sníž. přenesená",J155,0)</f>
        <v>0</v>
      </c>
      <c r="BI155" s="356">
        <f>IF(N155="nulová",J155,0)</f>
        <v>0</v>
      </c>
      <c r="BJ155" s="330" t="s">
        <v>89</v>
      </c>
      <c r="BK155" s="356">
        <f>ROUND(I155*H155,2)</f>
        <v>0</v>
      </c>
      <c r="BL155" s="330" t="s">
        <v>136</v>
      </c>
      <c r="BM155" s="355" t="s">
        <v>284</v>
      </c>
    </row>
    <row r="156" spans="1:65" s="49" customFormat="1" ht="11.25">
      <c r="A156" s="36"/>
      <c r="B156" s="35"/>
      <c r="C156" s="36"/>
      <c r="D156" s="202" t="s">
        <v>138</v>
      </c>
      <c r="E156" s="36"/>
      <c r="F156" s="203" t="s">
        <v>1306</v>
      </c>
      <c r="G156" s="36"/>
      <c r="H156" s="36"/>
      <c r="I156" s="204"/>
      <c r="J156" s="36"/>
      <c r="K156" s="36"/>
      <c r="L156" s="35"/>
      <c r="M156" s="205"/>
      <c r="N156" s="206"/>
      <c r="O156" s="72"/>
      <c r="P156" s="72"/>
      <c r="Q156" s="72"/>
      <c r="R156" s="72"/>
      <c r="S156" s="72"/>
      <c r="T156" s="7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330" t="s">
        <v>138</v>
      </c>
      <c r="AU156" s="330" t="s">
        <v>89</v>
      </c>
    </row>
    <row r="157" spans="1:65" s="49" customFormat="1" ht="58.5">
      <c r="A157" s="36"/>
      <c r="B157" s="35"/>
      <c r="C157" s="36"/>
      <c r="D157" s="202" t="s">
        <v>206</v>
      </c>
      <c r="E157" s="36"/>
      <c r="F157" s="252" t="s">
        <v>1307</v>
      </c>
      <c r="G157" s="36"/>
      <c r="H157" s="36"/>
      <c r="I157" s="204"/>
      <c r="J157" s="36"/>
      <c r="K157" s="36"/>
      <c r="L157" s="35"/>
      <c r="M157" s="205"/>
      <c r="N157" s="206"/>
      <c r="O157" s="72"/>
      <c r="P157" s="72"/>
      <c r="Q157" s="72"/>
      <c r="R157" s="72"/>
      <c r="S157" s="72"/>
      <c r="T157" s="7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330" t="s">
        <v>206</v>
      </c>
      <c r="AU157" s="330" t="s">
        <v>89</v>
      </c>
    </row>
    <row r="158" spans="1:65" s="220" customFormat="1" ht="11.25">
      <c r="B158" s="219"/>
      <c r="D158" s="202" t="s">
        <v>142</v>
      </c>
      <c r="E158" s="221" t="s">
        <v>1</v>
      </c>
      <c r="F158" s="222" t="s">
        <v>89</v>
      </c>
      <c r="H158" s="223">
        <v>1</v>
      </c>
      <c r="I158" s="224"/>
      <c r="L158" s="219"/>
      <c r="M158" s="226"/>
      <c r="N158" s="227"/>
      <c r="O158" s="227"/>
      <c r="P158" s="227"/>
      <c r="Q158" s="227"/>
      <c r="R158" s="227"/>
      <c r="S158" s="227"/>
      <c r="T158" s="228"/>
      <c r="AT158" s="221" t="s">
        <v>142</v>
      </c>
      <c r="AU158" s="221" t="s">
        <v>89</v>
      </c>
      <c r="AV158" s="220" t="s">
        <v>91</v>
      </c>
      <c r="AW158" s="220" t="s">
        <v>36</v>
      </c>
      <c r="AX158" s="220" t="s">
        <v>81</v>
      </c>
      <c r="AY158" s="221" t="s">
        <v>130</v>
      </c>
    </row>
    <row r="159" spans="1:65" s="231" customFormat="1" ht="11.25">
      <c r="B159" s="230"/>
      <c r="D159" s="202" t="s">
        <v>142</v>
      </c>
      <c r="E159" s="232" t="s">
        <v>1</v>
      </c>
      <c r="F159" s="233" t="s">
        <v>145</v>
      </c>
      <c r="H159" s="234">
        <v>1</v>
      </c>
      <c r="I159" s="235"/>
      <c r="L159" s="230"/>
      <c r="M159" s="237"/>
      <c r="N159" s="238"/>
      <c r="O159" s="238"/>
      <c r="P159" s="238"/>
      <c r="Q159" s="238"/>
      <c r="R159" s="238"/>
      <c r="S159" s="238"/>
      <c r="T159" s="239"/>
      <c r="AT159" s="232" t="s">
        <v>142</v>
      </c>
      <c r="AU159" s="232" t="s">
        <v>89</v>
      </c>
      <c r="AV159" s="231" t="s">
        <v>136</v>
      </c>
      <c r="AW159" s="231" t="s">
        <v>36</v>
      </c>
      <c r="AX159" s="231" t="s">
        <v>89</v>
      </c>
      <c r="AY159" s="232" t="s">
        <v>130</v>
      </c>
    </row>
    <row r="160" spans="1:65" s="49" customFormat="1" ht="33" customHeight="1">
      <c r="A160" s="36"/>
      <c r="B160" s="35"/>
      <c r="C160" s="188" t="s">
        <v>169</v>
      </c>
      <c r="D160" s="188" t="s">
        <v>132</v>
      </c>
      <c r="E160" s="189" t="s">
        <v>1308</v>
      </c>
      <c r="F160" s="190" t="s">
        <v>1309</v>
      </c>
      <c r="G160" s="191" t="s">
        <v>333</v>
      </c>
      <c r="H160" s="192">
        <v>1</v>
      </c>
      <c r="I160" s="193"/>
      <c r="J160" s="194">
        <f>ROUND(I160*H160,2)</f>
        <v>0</v>
      </c>
      <c r="K160" s="195"/>
      <c r="L160" s="35"/>
      <c r="M160" s="354" t="s">
        <v>1</v>
      </c>
      <c r="N160" s="197" t="s">
        <v>46</v>
      </c>
      <c r="O160" s="72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355" t="s">
        <v>136</v>
      </c>
      <c r="AT160" s="355" t="s">
        <v>132</v>
      </c>
      <c r="AU160" s="355" t="s">
        <v>89</v>
      </c>
      <c r="AY160" s="330" t="s">
        <v>130</v>
      </c>
      <c r="BE160" s="356">
        <f>IF(N160="základní",J160,0)</f>
        <v>0</v>
      </c>
      <c r="BF160" s="356">
        <f>IF(N160="snížená",J160,0)</f>
        <v>0</v>
      </c>
      <c r="BG160" s="356">
        <f>IF(N160="zákl. přenesená",J160,0)</f>
        <v>0</v>
      </c>
      <c r="BH160" s="356">
        <f>IF(N160="sníž. přenesená",J160,0)</f>
        <v>0</v>
      </c>
      <c r="BI160" s="356">
        <f>IF(N160="nulová",J160,0)</f>
        <v>0</v>
      </c>
      <c r="BJ160" s="330" t="s">
        <v>89</v>
      </c>
      <c r="BK160" s="356">
        <f>ROUND(I160*H160,2)</f>
        <v>0</v>
      </c>
      <c r="BL160" s="330" t="s">
        <v>136</v>
      </c>
      <c r="BM160" s="355" t="s">
        <v>238</v>
      </c>
    </row>
    <row r="161" spans="1:65" s="49" customFormat="1" ht="19.5">
      <c r="A161" s="36"/>
      <c r="B161" s="35"/>
      <c r="C161" s="36"/>
      <c r="D161" s="202" t="s">
        <v>138</v>
      </c>
      <c r="E161" s="36"/>
      <c r="F161" s="203" t="s">
        <v>1309</v>
      </c>
      <c r="G161" s="36"/>
      <c r="H161" s="36"/>
      <c r="I161" s="204"/>
      <c r="J161" s="36"/>
      <c r="K161" s="36"/>
      <c r="L161" s="35"/>
      <c r="M161" s="205"/>
      <c r="N161" s="206"/>
      <c r="O161" s="72"/>
      <c r="P161" s="72"/>
      <c r="Q161" s="72"/>
      <c r="R161" s="72"/>
      <c r="S161" s="72"/>
      <c r="T161" s="7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330" t="s">
        <v>138</v>
      </c>
      <c r="AU161" s="330" t="s">
        <v>89</v>
      </c>
    </row>
    <row r="162" spans="1:65" s="220" customFormat="1" ht="11.25">
      <c r="B162" s="219"/>
      <c r="D162" s="202" t="s">
        <v>142</v>
      </c>
      <c r="E162" s="221" t="s">
        <v>1</v>
      </c>
      <c r="F162" s="222" t="s">
        <v>89</v>
      </c>
      <c r="H162" s="223">
        <v>1</v>
      </c>
      <c r="I162" s="224"/>
      <c r="L162" s="219"/>
      <c r="M162" s="226"/>
      <c r="N162" s="227"/>
      <c r="O162" s="227"/>
      <c r="P162" s="227"/>
      <c r="Q162" s="227"/>
      <c r="R162" s="227"/>
      <c r="S162" s="227"/>
      <c r="T162" s="228"/>
      <c r="AT162" s="221" t="s">
        <v>142</v>
      </c>
      <c r="AU162" s="221" t="s">
        <v>89</v>
      </c>
      <c r="AV162" s="220" t="s">
        <v>91</v>
      </c>
      <c r="AW162" s="220" t="s">
        <v>36</v>
      </c>
      <c r="AX162" s="220" t="s">
        <v>81</v>
      </c>
      <c r="AY162" s="221" t="s">
        <v>130</v>
      </c>
    </row>
    <row r="163" spans="1:65" s="231" customFormat="1" ht="11.25">
      <c r="B163" s="230"/>
      <c r="D163" s="202" t="s">
        <v>142</v>
      </c>
      <c r="E163" s="232" t="s">
        <v>1</v>
      </c>
      <c r="F163" s="233" t="s">
        <v>145</v>
      </c>
      <c r="H163" s="234">
        <v>1</v>
      </c>
      <c r="I163" s="235"/>
      <c r="L163" s="230"/>
      <c r="M163" s="237"/>
      <c r="N163" s="238"/>
      <c r="O163" s="238"/>
      <c r="P163" s="238"/>
      <c r="Q163" s="238"/>
      <c r="R163" s="238"/>
      <c r="S163" s="238"/>
      <c r="T163" s="239"/>
      <c r="AT163" s="232" t="s">
        <v>142</v>
      </c>
      <c r="AU163" s="232" t="s">
        <v>89</v>
      </c>
      <c r="AV163" s="231" t="s">
        <v>136</v>
      </c>
      <c r="AW163" s="231" t="s">
        <v>36</v>
      </c>
      <c r="AX163" s="231" t="s">
        <v>89</v>
      </c>
      <c r="AY163" s="232" t="s">
        <v>130</v>
      </c>
    </row>
    <row r="164" spans="1:65" s="49" customFormat="1" ht="33" customHeight="1">
      <c r="A164" s="36"/>
      <c r="B164" s="35"/>
      <c r="C164" s="188" t="s">
        <v>209</v>
      </c>
      <c r="D164" s="188" t="s">
        <v>132</v>
      </c>
      <c r="E164" s="189" t="s">
        <v>1310</v>
      </c>
      <c r="F164" s="190" t="s">
        <v>1311</v>
      </c>
      <c r="G164" s="191" t="s">
        <v>333</v>
      </c>
      <c r="H164" s="192">
        <v>1</v>
      </c>
      <c r="I164" s="193"/>
      <c r="J164" s="194">
        <f>ROUND(I164*H164,2)</f>
        <v>0</v>
      </c>
      <c r="K164" s="195"/>
      <c r="L164" s="35"/>
      <c r="M164" s="354" t="s">
        <v>1</v>
      </c>
      <c r="N164" s="197" t="s">
        <v>46</v>
      </c>
      <c r="O164" s="72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355" t="s">
        <v>136</v>
      </c>
      <c r="AT164" s="355" t="s">
        <v>132</v>
      </c>
      <c r="AU164" s="355" t="s">
        <v>89</v>
      </c>
      <c r="AY164" s="330" t="s">
        <v>130</v>
      </c>
      <c r="BE164" s="356">
        <f>IF(N164="základní",J164,0)</f>
        <v>0</v>
      </c>
      <c r="BF164" s="356">
        <f>IF(N164="snížená",J164,0)</f>
        <v>0</v>
      </c>
      <c r="BG164" s="356">
        <f>IF(N164="zákl. přenesená",J164,0)</f>
        <v>0</v>
      </c>
      <c r="BH164" s="356">
        <f>IF(N164="sníž. přenesená",J164,0)</f>
        <v>0</v>
      </c>
      <c r="BI164" s="356">
        <f>IF(N164="nulová",J164,0)</f>
        <v>0</v>
      </c>
      <c r="BJ164" s="330" t="s">
        <v>89</v>
      </c>
      <c r="BK164" s="356">
        <f>ROUND(I164*H164,2)</f>
        <v>0</v>
      </c>
      <c r="BL164" s="330" t="s">
        <v>136</v>
      </c>
      <c r="BM164" s="355" t="s">
        <v>304</v>
      </c>
    </row>
    <row r="165" spans="1:65" s="49" customFormat="1" ht="19.5">
      <c r="A165" s="36"/>
      <c r="B165" s="35"/>
      <c r="C165" s="36"/>
      <c r="D165" s="202" t="s">
        <v>138</v>
      </c>
      <c r="E165" s="36"/>
      <c r="F165" s="203" t="s">
        <v>1311</v>
      </c>
      <c r="G165" s="36"/>
      <c r="H165" s="36"/>
      <c r="I165" s="204"/>
      <c r="J165" s="36"/>
      <c r="K165" s="36"/>
      <c r="L165" s="35"/>
      <c r="M165" s="205"/>
      <c r="N165" s="206"/>
      <c r="O165" s="72"/>
      <c r="P165" s="72"/>
      <c r="Q165" s="72"/>
      <c r="R165" s="72"/>
      <c r="S165" s="72"/>
      <c r="T165" s="7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330" t="s">
        <v>138</v>
      </c>
      <c r="AU165" s="330" t="s">
        <v>89</v>
      </c>
    </row>
    <row r="166" spans="1:65" s="49" customFormat="1" ht="19.5">
      <c r="A166" s="36"/>
      <c r="B166" s="35"/>
      <c r="C166" s="36"/>
      <c r="D166" s="202" t="s">
        <v>206</v>
      </c>
      <c r="E166" s="36"/>
      <c r="F166" s="252" t="s">
        <v>1312</v>
      </c>
      <c r="G166" s="36"/>
      <c r="H166" s="36"/>
      <c r="I166" s="204"/>
      <c r="J166" s="36"/>
      <c r="K166" s="36"/>
      <c r="L166" s="35"/>
      <c r="M166" s="205"/>
      <c r="N166" s="206"/>
      <c r="O166" s="72"/>
      <c r="P166" s="72"/>
      <c r="Q166" s="72"/>
      <c r="R166" s="72"/>
      <c r="S166" s="72"/>
      <c r="T166" s="7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330" t="s">
        <v>206</v>
      </c>
      <c r="AU166" s="330" t="s">
        <v>89</v>
      </c>
    </row>
    <row r="167" spans="1:65" s="220" customFormat="1" ht="11.25">
      <c r="B167" s="219"/>
      <c r="D167" s="202" t="s">
        <v>142</v>
      </c>
      <c r="E167" s="221" t="s">
        <v>1</v>
      </c>
      <c r="F167" s="222" t="s">
        <v>89</v>
      </c>
      <c r="H167" s="223">
        <v>1</v>
      </c>
      <c r="I167" s="224"/>
      <c r="L167" s="219"/>
      <c r="M167" s="226"/>
      <c r="N167" s="227"/>
      <c r="O167" s="227"/>
      <c r="P167" s="227"/>
      <c r="Q167" s="227"/>
      <c r="R167" s="227"/>
      <c r="S167" s="227"/>
      <c r="T167" s="228"/>
      <c r="AT167" s="221" t="s">
        <v>142</v>
      </c>
      <c r="AU167" s="221" t="s">
        <v>89</v>
      </c>
      <c r="AV167" s="220" t="s">
        <v>91</v>
      </c>
      <c r="AW167" s="220" t="s">
        <v>36</v>
      </c>
      <c r="AX167" s="220" t="s">
        <v>81</v>
      </c>
      <c r="AY167" s="221" t="s">
        <v>130</v>
      </c>
    </row>
    <row r="168" spans="1:65" s="231" customFormat="1" ht="11.25">
      <c r="B168" s="230"/>
      <c r="D168" s="202" t="s">
        <v>142</v>
      </c>
      <c r="E168" s="232" t="s">
        <v>1</v>
      </c>
      <c r="F168" s="233" t="s">
        <v>145</v>
      </c>
      <c r="H168" s="234">
        <v>1</v>
      </c>
      <c r="I168" s="235"/>
      <c r="L168" s="230"/>
      <c r="M168" s="237"/>
      <c r="N168" s="238"/>
      <c r="O168" s="238"/>
      <c r="P168" s="238"/>
      <c r="Q168" s="238"/>
      <c r="R168" s="238"/>
      <c r="S168" s="238"/>
      <c r="T168" s="239"/>
      <c r="AT168" s="232" t="s">
        <v>142</v>
      </c>
      <c r="AU168" s="232" t="s">
        <v>89</v>
      </c>
      <c r="AV168" s="231" t="s">
        <v>136</v>
      </c>
      <c r="AW168" s="231" t="s">
        <v>36</v>
      </c>
      <c r="AX168" s="231" t="s">
        <v>89</v>
      </c>
      <c r="AY168" s="232" t="s">
        <v>130</v>
      </c>
    </row>
    <row r="169" spans="1:65" s="49" customFormat="1" ht="24.2" customHeight="1">
      <c r="A169" s="36"/>
      <c r="B169" s="35"/>
      <c r="C169" s="188" t="s">
        <v>176</v>
      </c>
      <c r="D169" s="188" t="s">
        <v>132</v>
      </c>
      <c r="E169" s="189" t="s">
        <v>1313</v>
      </c>
      <c r="F169" s="190" t="s">
        <v>1314</v>
      </c>
      <c r="G169" s="191" t="s">
        <v>333</v>
      </c>
      <c r="H169" s="192">
        <v>1</v>
      </c>
      <c r="I169" s="193"/>
      <c r="J169" s="194">
        <f>ROUND(I169*H169,2)</f>
        <v>0</v>
      </c>
      <c r="K169" s="195"/>
      <c r="L169" s="35"/>
      <c r="M169" s="354" t="s">
        <v>1</v>
      </c>
      <c r="N169" s="197" t="s">
        <v>46</v>
      </c>
      <c r="O169" s="72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355" t="s">
        <v>136</v>
      </c>
      <c r="AT169" s="355" t="s">
        <v>132</v>
      </c>
      <c r="AU169" s="355" t="s">
        <v>89</v>
      </c>
      <c r="AY169" s="330" t="s">
        <v>130</v>
      </c>
      <c r="BE169" s="356">
        <f>IF(N169="základní",J169,0)</f>
        <v>0</v>
      </c>
      <c r="BF169" s="356">
        <f>IF(N169="snížená",J169,0)</f>
        <v>0</v>
      </c>
      <c r="BG169" s="356">
        <f>IF(N169="zákl. přenesená",J169,0)</f>
        <v>0</v>
      </c>
      <c r="BH169" s="356">
        <f>IF(N169="sníž. přenesená",J169,0)</f>
        <v>0</v>
      </c>
      <c r="BI169" s="356">
        <f>IF(N169="nulová",J169,0)</f>
        <v>0</v>
      </c>
      <c r="BJ169" s="330" t="s">
        <v>89</v>
      </c>
      <c r="BK169" s="356">
        <f>ROUND(I169*H169,2)</f>
        <v>0</v>
      </c>
      <c r="BL169" s="330" t="s">
        <v>136</v>
      </c>
      <c r="BM169" s="355" t="s">
        <v>242</v>
      </c>
    </row>
    <row r="170" spans="1:65" s="49" customFormat="1" ht="11.25">
      <c r="A170" s="36"/>
      <c r="B170" s="35"/>
      <c r="C170" s="36"/>
      <c r="D170" s="202" t="s">
        <v>138</v>
      </c>
      <c r="E170" s="36"/>
      <c r="F170" s="203" t="s">
        <v>1314</v>
      </c>
      <c r="G170" s="36"/>
      <c r="H170" s="36"/>
      <c r="I170" s="204"/>
      <c r="J170" s="36"/>
      <c r="K170" s="36"/>
      <c r="L170" s="35"/>
      <c r="M170" s="205"/>
      <c r="N170" s="206"/>
      <c r="O170" s="72"/>
      <c r="P170" s="72"/>
      <c r="Q170" s="72"/>
      <c r="R170" s="72"/>
      <c r="S170" s="72"/>
      <c r="T170" s="7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330" t="s">
        <v>138</v>
      </c>
      <c r="AU170" s="330" t="s">
        <v>89</v>
      </c>
    </row>
    <row r="171" spans="1:65" s="220" customFormat="1" ht="11.25">
      <c r="B171" s="219"/>
      <c r="D171" s="202" t="s">
        <v>142</v>
      </c>
      <c r="E171" s="221" t="s">
        <v>1</v>
      </c>
      <c r="F171" s="222" t="s">
        <v>89</v>
      </c>
      <c r="H171" s="223">
        <v>1</v>
      </c>
      <c r="I171" s="224"/>
      <c r="L171" s="219"/>
      <c r="M171" s="226"/>
      <c r="N171" s="227"/>
      <c r="O171" s="227"/>
      <c r="P171" s="227"/>
      <c r="Q171" s="227"/>
      <c r="R171" s="227"/>
      <c r="S171" s="227"/>
      <c r="T171" s="228"/>
      <c r="AT171" s="221" t="s">
        <v>142</v>
      </c>
      <c r="AU171" s="221" t="s">
        <v>89</v>
      </c>
      <c r="AV171" s="220" t="s">
        <v>91</v>
      </c>
      <c r="AW171" s="220" t="s">
        <v>36</v>
      </c>
      <c r="AX171" s="220" t="s">
        <v>81</v>
      </c>
      <c r="AY171" s="221" t="s">
        <v>130</v>
      </c>
    </row>
    <row r="172" spans="1:65" s="231" customFormat="1" ht="11.25">
      <c r="B172" s="230"/>
      <c r="D172" s="202" t="s">
        <v>142</v>
      </c>
      <c r="E172" s="232" t="s">
        <v>1</v>
      </c>
      <c r="F172" s="233" t="s">
        <v>145</v>
      </c>
      <c r="H172" s="234">
        <v>1</v>
      </c>
      <c r="I172" s="235"/>
      <c r="L172" s="230"/>
      <c r="M172" s="237"/>
      <c r="N172" s="238"/>
      <c r="O172" s="238"/>
      <c r="P172" s="238"/>
      <c r="Q172" s="238"/>
      <c r="R172" s="238"/>
      <c r="S172" s="238"/>
      <c r="T172" s="239"/>
      <c r="AT172" s="232" t="s">
        <v>142</v>
      </c>
      <c r="AU172" s="232" t="s">
        <v>89</v>
      </c>
      <c r="AV172" s="231" t="s">
        <v>136</v>
      </c>
      <c r="AW172" s="231" t="s">
        <v>36</v>
      </c>
      <c r="AX172" s="231" t="s">
        <v>89</v>
      </c>
      <c r="AY172" s="232" t="s">
        <v>130</v>
      </c>
    </row>
    <row r="173" spans="1:65" s="49" customFormat="1" ht="16.5" customHeight="1">
      <c r="A173" s="36"/>
      <c r="B173" s="35"/>
      <c r="C173" s="188" t="s">
        <v>220</v>
      </c>
      <c r="D173" s="188" t="s">
        <v>132</v>
      </c>
      <c r="E173" s="189" t="s">
        <v>1315</v>
      </c>
      <c r="F173" s="190" t="s">
        <v>1316</v>
      </c>
      <c r="G173" s="191" t="s">
        <v>333</v>
      </c>
      <c r="H173" s="192">
        <v>1</v>
      </c>
      <c r="I173" s="193"/>
      <c r="J173" s="194">
        <f>ROUND(I173*H173,2)</f>
        <v>0</v>
      </c>
      <c r="K173" s="195"/>
      <c r="L173" s="35"/>
      <c r="M173" s="354" t="s">
        <v>1</v>
      </c>
      <c r="N173" s="197" t="s">
        <v>46</v>
      </c>
      <c r="O173" s="72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355" t="s">
        <v>136</v>
      </c>
      <c r="AT173" s="355" t="s">
        <v>132</v>
      </c>
      <c r="AU173" s="355" t="s">
        <v>89</v>
      </c>
      <c r="AY173" s="330" t="s">
        <v>130</v>
      </c>
      <c r="BE173" s="356">
        <f>IF(N173="základní",J173,0)</f>
        <v>0</v>
      </c>
      <c r="BF173" s="356">
        <f>IF(N173="snížená",J173,0)</f>
        <v>0</v>
      </c>
      <c r="BG173" s="356">
        <f>IF(N173="zákl. přenesená",J173,0)</f>
        <v>0</v>
      </c>
      <c r="BH173" s="356">
        <f>IF(N173="sníž. přenesená",J173,0)</f>
        <v>0</v>
      </c>
      <c r="BI173" s="356">
        <f>IF(N173="nulová",J173,0)</f>
        <v>0</v>
      </c>
      <c r="BJ173" s="330" t="s">
        <v>89</v>
      </c>
      <c r="BK173" s="356">
        <f>ROUND(I173*H173,2)</f>
        <v>0</v>
      </c>
      <c r="BL173" s="330" t="s">
        <v>136</v>
      </c>
      <c r="BM173" s="355" t="s">
        <v>247</v>
      </c>
    </row>
    <row r="174" spans="1:65" s="49" customFormat="1" ht="11.25">
      <c r="A174" s="36"/>
      <c r="B174" s="35"/>
      <c r="C174" s="36"/>
      <c r="D174" s="202" t="s">
        <v>138</v>
      </c>
      <c r="E174" s="36"/>
      <c r="F174" s="203" t="s">
        <v>1316</v>
      </c>
      <c r="G174" s="36"/>
      <c r="H174" s="36"/>
      <c r="I174" s="204"/>
      <c r="J174" s="36"/>
      <c r="K174" s="36"/>
      <c r="L174" s="35"/>
      <c r="M174" s="205"/>
      <c r="N174" s="206"/>
      <c r="O174" s="72"/>
      <c r="P174" s="72"/>
      <c r="Q174" s="72"/>
      <c r="R174" s="72"/>
      <c r="S174" s="72"/>
      <c r="T174" s="7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330" t="s">
        <v>138</v>
      </c>
      <c r="AU174" s="330" t="s">
        <v>89</v>
      </c>
    </row>
    <row r="175" spans="1:65" s="49" customFormat="1" ht="48.75">
      <c r="A175" s="36"/>
      <c r="B175" s="35"/>
      <c r="C175" s="36"/>
      <c r="D175" s="202" t="s">
        <v>206</v>
      </c>
      <c r="E175" s="36"/>
      <c r="F175" s="252" t="s">
        <v>1317</v>
      </c>
      <c r="G175" s="36"/>
      <c r="H175" s="36"/>
      <c r="I175" s="204"/>
      <c r="J175" s="36"/>
      <c r="K175" s="36"/>
      <c r="L175" s="35"/>
      <c r="M175" s="205"/>
      <c r="N175" s="206"/>
      <c r="O175" s="72"/>
      <c r="P175" s="72"/>
      <c r="Q175" s="72"/>
      <c r="R175" s="72"/>
      <c r="S175" s="72"/>
      <c r="T175" s="7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330" t="s">
        <v>206</v>
      </c>
      <c r="AU175" s="330" t="s">
        <v>89</v>
      </c>
    </row>
    <row r="176" spans="1:65" s="220" customFormat="1" ht="11.25">
      <c r="B176" s="219"/>
      <c r="D176" s="202" t="s">
        <v>142</v>
      </c>
      <c r="E176" s="221" t="s">
        <v>1</v>
      </c>
      <c r="F176" s="222" t="s">
        <v>89</v>
      </c>
      <c r="H176" s="223">
        <v>1</v>
      </c>
      <c r="I176" s="224"/>
      <c r="L176" s="219"/>
      <c r="M176" s="226"/>
      <c r="N176" s="227"/>
      <c r="O176" s="227"/>
      <c r="P176" s="227"/>
      <c r="Q176" s="227"/>
      <c r="R176" s="227"/>
      <c r="S176" s="227"/>
      <c r="T176" s="228"/>
      <c r="AT176" s="221" t="s">
        <v>142</v>
      </c>
      <c r="AU176" s="221" t="s">
        <v>89</v>
      </c>
      <c r="AV176" s="220" t="s">
        <v>91</v>
      </c>
      <c r="AW176" s="220" t="s">
        <v>36</v>
      </c>
      <c r="AX176" s="220" t="s">
        <v>81</v>
      </c>
      <c r="AY176" s="221" t="s">
        <v>130</v>
      </c>
    </row>
    <row r="177" spans="1:65" s="231" customFormat="1" ht="11.25">
      <c r="B177" s="230"/>
      <c r="D177" s="202" t="s">
        <v>142</v>
      </c>
      <c r="E177" s="232" t="s">
        <v>1</v>
      </c>
      <c r="F177" s="233" t="s">
        <v>145</v>
      </c>
      <c r="H177" s="234">
        <v>1</v>
      </c>
      <c r="I177" s="235"/>
      <c r="L177" s="230"/>
      <c r="M177" s="237"/>
      <c r="N177" s="238"/>
      <c r="O177" s="238"/>
      <c r="P177" s="238"/>
      <c r="Q177" s="238"/>
      <c r="R177" s="238"/>
      <c r="S177" s="238"/>
      <c r="T177" s="239"/>
      <c r="AT177" s="232" t="s">
        <v>142</v>
      </c>
      <c r="AU177" s="232" t="s">
        <v>89</v>
      </c>
      <c r="AV177" s="231" t="s">
        <v>136</v>
      </c>
      <c r="AW177" s="231" t="s">
        <v>36</v>
      </c>
      <c r="AX177" s="231" t="s">
        <v>89</v>
      </c>
      <c r="AY177" s="232" t="s">
        <v>130</v>
      </c>
    </row>
    <row r="178" spans="1:65" s="49" customFormat="1" ht="16.5" customHeight="1">
      <c r="A178" s="36"/>
      <c r="B178" s="35"/>
      <c r="C178" s="188" t="s">
        <v>185</v>
      </c>
      <c r="D178" s="188" t="s">
        <v>132</v>
      </c>
      <c r="E178" s="189" t="s">
        <v>1318</v>
      </c>
      <c r="F178" s="190" t="s">
        <v>1319</v>
      </c>
      <c r="G178" s="191" t="s">
        <v>333</v>
      </c>
      <c r="H178" s="192">
        <v>1</v>
      </c>
      <c r="I178" s="193"/>
      <c r="J178" s="194">
        <f>ROUND(I178*H178,2)</f>
        <v>0</v>
      </c>
      <c r="K178" s="195"/>
      <c r="L178" s="35"/>
      <c r="M178" s="354" t="s">
        <v>1</v>
      </c>
      <c r="N178" s="197" t="s">
        <v>46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355" t="s">
        <v>136</v>
      </c>
      <c r="AT178" s="355" t="s">
        <v>132</v>
      </c>
      <c r="AU178" s="355" t="s">
        <v>89</v>
      </c>
      <c r="AY178" s="330" t="s">
        <v>130</v>
      </c>
      <c r="BE178" s="356">
        <f>IF(N178="základní",J178,0)</f>
        <v>0</v>
      </c>
      <c r="BF178" s="356">
        <f>IF(N178="snížená",J178,0)</f>
        <v>0</v>
      </c>
      <c r="BG178" s="356">
        <f>IF(N178="zákl. přenesená",J178,0)</f>
        <v>0</v>
      </c>
      <c r="BH178" s="356">
        <f>IF(N178="sníž. přenesená",J178,0)</f>
        <v>0</v>
      </c>
      <c r="BI178" s="356">
        <f>IF(N178="nulová",J178,0)</f>
        <v>0</v>
      </c>
      <c r="BJ178" s="330" t="s">
        <v>89</v>
      </c>
      <c r="BK178" s="356">
        <f>ROUND(I178*H178,2)</f>
        <v>0</v>
      </c>
      <c r="BL178" s="330" t="s">
        <v>136</v>
      </c>
      <c r="BM178" s="355" t="s">
        <v>253</v>
      </c>
    </row>
    <row r="179" spans="1:65" s="49" customFormat="1" ht="11.25">
      <c r="A179" s="36"/>
      <c r="B179" s="35"/>
      <c r="C179" s="36"/>
      <c r="D179" s="202" t="s">
        <v>138</v>
      </c>
      <c r="E179" s="36"/>
      <c r="F179" s="203" t="s">
        <v>1319</v>
      </c>
      <c r="G179" s="36"/>
      <c r="H179" s="36"/>
      <c r="I179" s="204"/>
      <c r="J179" s="36"/>
      <c r="K179" s="36"/>
      <c r="L179" s="35"/>
      <c r="M179" s="205"/>
      <c r="N179" s="206"/>
      <c r="O179" s="72"/>
      <c r="P179" s="72"/>
      <c r="Q179" s="72"/>
      <c r="R179" s="72"/>
      <c r="S179" s="72"/>
      <c r="T179" s="7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330" t="s">
        <v>138</v>
      </c>
      <c r="AU179" s="330" t="s">
        <v>89</v>
      </c>
    </row>
    <row r="180" spans="1:65" s="49" customFormat="1" ht="29.25">
      <c r="A180" s="36"/>
      <c r="B180" s="35"/>
      <c r="C180" s="36"/>
      <c r="D180" s="202" t="s">
        <v>206</v>
      </c>
      <c r="E180" s="36"/>
      <c r="F180" s="252" t="s">
        <v>1320</v>
      </c>
      <c r="G180" s="36"/>
      <c r="H180" s="36"/>
      <c r="I180" s="204"/>
      <c r="J180" s="36"/>
      <c r="K180" s="36"/>
      <c r="L180" s="35"/>
      <c r="M180" s="205"/>
      <c r="N180" s="206"/>
      <c r="O180" s="72"/>
      <c r="P180" s="72"/>
      <c r="Q180" s="72"/>
      <c r="R180" s="72"/>
      <c r="S180" s="72"/>
      <c r="T180" s="7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330" t="s">
        <v>206</v>
      </c>
      <c r="AU180" s="330" t="s">
        <v>89</v>
      </c>
    </row>
    <row r="181" spans="1:65" s="220" customFormat="1" ht="11.25">
      <c r="B181" s="219"/>
      <c r="D181" s="202" t="s">
        <v>142</v>
      </c>
      <c r="E181" s="221" t="s">
        <v>1</v>
      </c>
      <c r="F181" s="222" t="s">
        <v>89</v>
      </c>
      <c r="H181" s="223">
        <v>1</v>
      </c>
      <c r="I181" s="224"/>
      <c r="L181" s="219"/>
      <c r="M181" s="226"/>
      <c r="N181" s="227"/>
      <c r="O181" s="227"/>
      <c r="P181" s="227"/>
      <c r="Q181" s="227"/>
      <c r="R181" s="227"/>
      <c r="S181" s="227"/>
      <c r="T181" s="228"/>
      <c r="AT181" s="221" t="s">
        <v>142</v>
      </c>
      <c r="AU181" s="221" t="s">
        <v>89</v>
      </c>
      <c r="AV181" s="220" t="s">
        <v>91</v>
      </c>
      <c r="AW181" s="220" t="s">
        <v>36</v>
      </c>
      <c r="AX181" s="220" t="s">
        <v>81</v>
      </c>
      <c r="AY181" s="221" t="s">
        <v>130</v>
      </c>
    </row>
    <row r="182" spans="1:65" s="231" customFormat="1" ht="11.25">
      <c r="B182" s="230"/>
      <c r="D182" s="202" t="s">
        <v>142</v>
      </c>
      <c r="E182" s="232" t="s">
        <v>1</v>
      </c>
      <c r="F182" s="233" t="s">
        <v>145</v>
      </c>
      <c r="H182" s="234">
        <v>1</v>
      </c>
      <c r="I182" s="235"/>
      <c r="L182" s="230"/>
      <c r="M182" s="237"/>
      <c r="N182" s="238"/>
      <c r="O182" s="238"/>
      <c r="P182" s="238"/>
      <c r="Q182" s="238"/>
      <c r="R182" s="238"/>
      <c r="S182" s="238"/>
      <c r="T182" s="239"/>
      <c r="AT182" s="232" t="s">
        <v>142</v>
      </c>
      <c r="AU182" s="232" t="s">
        <v>89</v>
      </c>
      <c r="AV182" s="231" t="s">
        <v>136</v>
      </c>
      <c r="AW182" s="231" t="s">
        <v>36</v>
      </c>
      <c r="AX182" s="231" t="s">
        <v>89</v>
      </c>
      <c r="AY182" s="232" t="s">
        <v>130</v>
      </c>
    </row>
    <row r="183" spans="1:65" s="49" customFormat="1" ht="24.2" customHeight="1">
      <c r="A183" s="36"/>
      <c r="B183" s="35"/>
      <c r="C183" s="188">
        <v>15</v>
      </c>
      <c r="D183" s="188" t="s">
        <v>132</v>
      </c>
      <c r="E183" s="189" t="s">
        <v>1321</v>
      </c>
      <c r="F183" s="190" t="s">
        <v>1323</v>
      </c>
      <c r="G183" s="191" t="s">
        <v>333</v>
      </c>
      <c r="H183" s="192">
        <v>1</v>
      </c>
      <c r="I183" s="193"/>
      <c r="J183" s="194">
        <f>ROUND(I183*H183,2)</f>
        <v>0</v>
      </c>
      <c r="K183" s="195"/>
      <c r="L183" s="35"/>
      <c r="M183" s="354" t="s">
        <v>1</v>
      </c>
      <c r="N183" s="197" t="s">
        <v>46</v>
      </c>
      <c r="O183" s="72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355" t="s">
        <v>136</v>
      </c>
      <c r="AT183" s="355" t="s">
        <v>132</v>
      </c>
      <c r="AU183" s="355" t="s">
        <v>89</v>
      </c>
      <c r="AY183" s="330" t="s">
        <v>130</v>
      </c>
      <c r="BE183" s="356">
        <f>IF(N183="základní",J183,0)</f>
        <v>0</v>
      </c>
      <c r="BF183" s="356">
        <f>IF(N183="snížená",J183,0)</f>
        <v>0</v>
      </c>
      <c r="BG183" s="356">
        <f>IF(N183="zákl. přenesená",J183,0)</f>
        <v>0</v>
      </c>
      <c r="BH183" s="356">
        <f>IF(N183="sníž. přenesená",J183,0)</f>
        <v>0</v>
      </c>
      <c r="BI183" s="356">
        <f>IF(N183="nulová",J183,0)</f>
        <v>0</v>
      </c>
      <c r="BJ183" s="330" t="s">
        <v>89</v>
      </c>
      <c r="BK183" s="356">
        <f>ROUND(I183*H183,2)</f>
        <v>0</v>
      </c>
      <c r="BL183" s="330" t="s">
        <v>136</v>
      </c>
      <c r="BM183" s="355" t="s">
        <v>265</v>
      </c>
    </row>
    <row r="184" spans="1:65" s="49" customFormat="1" ht="19.5">
      <c r="A184" s="36"/>
      <c r="B184" s="35"/>
      <c r="C184" s="36"/>
      <c r="D184" s="202" t="s">
        <v>138</v>
      </c>
      <c r="E184" s="36"/>
      <c r="F184" s="203" t="s">
        <v>1323</v>
      </c>
      <c r="G184" s="36"/>
      <c r="H184" s="36"/>
      <c r="I184" s="204"/>
      <c r="J184" s="36"/>
      <c r="K184" s="36"/>
      <c r="L184" s="35"/>
      <c r="M184" s="205"/>
      <c r="N184" s="206"/>
      <c r="O184" s="72"/>
      <c r="P184" s="72"/>
      <c r="Q184" s="72"/>
      <c r="R184" s="72"/>
      <c r="S184" s="72"/>
      <c r="T184" s="7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330" t="s">
        <v>138</v>
      </c>
      <c r="AU184" s="330" t="s">
        <v>89</v>
      </c>
    </row>
    <row r="185" spans="1:65" s="220" customFormat="1" ht="11.25">
      <c r="B185" s="219"/>
      <c r="D185" s="202" t="s">
        <v>142</v>
      </c>
      <c r="E185" s="221" t="s">
        <v>1</v>
      </c>
      <c r="F185" s="222" t="s">
        <v>89</v>
      </c>
      <c r="H185" s="223">
        <v>1</v>
      </c>
      <c r="I185" s="224"/>
      <c r="L185" s="219"/>
      <c r="M185" s="226"/>
      <c r="N185" s="227"/>
      <c r="O185" s="227"/>
      <c r="P185" s="227"/>
      <c r="Q185" s="227"/>
      <c r="R185" s="227"/>
      <c r="S185" s="227"/>
      <c r="T185" s="228"/>
      <c r="AT185" s="221" t="s">
        <v>142</v>
      </c>
      <c r="AU185" s="221" t="s">
        <v>89</v>
      </c>
      <c r="AV185" s="220" t="s">
        <v>91</v>
      </c>
      <c r="AW185" s="220" t="s">
        <v>36</v>
      </c>
      <c r="AX185" s="220" t="s">
        <v>81</v>
      </c>
      <c r="AY185" s="221" t="s">
        <v>130</v>
      </c>
    </row>
    <row r="186" spans="1:65" s="231" customFormat="1" ht="11.25">
      <c r="B186" s="230"/>
      <c r="D186" s="202" t="s">
        <v>142</v>
      </c>
      <c r="E186" s="232" t="s">
        <v>1</v>
      </c>
      <c r="F186" s="233" t="s">
        <v>145</v>
      </c>
      <c r="H186" s="234">
        <v>1</v>
      </c>
      <c r="I186" s="235"/>
      <c r="L186" s="230"/>
      <c r="M186" s="237"/>
      <c r="N186" s="238"/>
      <c r="O186" s="238"/>
      <c r="P186" s="238"/>
      <c r="Q186" s="238"/>
      <c r="R186" s="238"/>
      <c r="S186" s="238"/>
      <c r="T186" s="239"/>
      <c r="AT186" s="232" t="s">
        <v>142</v>
      </c>
      <c r="AU186" s="232" t="s">
        <v>89</v>
      </c>
      <c r="AV186" s="231" t="s">
        <v>136</v>
      </c>
      <c r="AW186" s="231" t="s">
        <v>36</v>
      </c>
      <c r="AX186" s="231" t="s">
        <v>89</v>
      </c>
      <c r="AY186" s="232" t="s">
        <v>130</v>
      </c>
    </row>
    <row r="187" spans="1:65" s="49" customFormat="1" ht="24.2" customHeight="1">
      <c r="A187" s="36"/>
      <c r="B187" s="35"/>
      <c r="C187" s="188">
        <v>16</v>
      </c>
      <c r="D187" s="188" t="s">
        <v>132</v>
      </c>
      <c r="E187" s="189" t="s">
        <v>1322</v>
      </c>
      <c r="F187" s="190" t="s">
        <v>1325</v>
      </c>
      <c r="G187" s="191" t="s">
        <v>333</v>
      </c>
      <c r="H187" s="192">
        <v>1</v>
      </c>
      <c r="I187" s="193"/>
      <c r="J187" s="194">
        <f>ROUND(I187*H187,2)</f>
        <v>0</v>
      </c>
      <c r="K187" s="195"/>
      <c r="L187" s="35"/>
      <c r="M187" s="354" t="s">
        <v>1</v>
      </c>
      <c r="N187" s="197" t="s">
        <v>46</v>
      </c>
      <c r="O187" s="72"/>
      <c r="P187" s="198">
        <f>O187*H187</f>
        <v>0</v>
      </c>
      <c r="Q187" s="198">
        <v>0</v>
      </c>
      <c r="R187" s="198">
        <f>Q187*H187</f>
        <v>0</v>
      </c>
      <c r="S187" s="198">
        <v>0</v>
      </c>
      <c r="T187" s="199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355" t="s">
        <v>136</v>
      </c>
      <c r="AT187" s="355" t="s">
        <v>132</v>
      </c>
      <c r="AU187" s="355" t="s">
        <v>89</v>
      </c>
      <c r="AY187" s="330" t="s">
        <v>130</v>
      </c>
      <c r="BE187" s="356">
        <f>IF(N187="základní",J187,0)</f>
        <v>0</v>
      </c>
      <c r="BF187" s="356">
        <f>IF(N187="snížená",J187,0)</f>
        <v>0</v>
      </c>
      <c r="BG187" s="356">
        <f>IF(N187="zákl. přenesená",J187,0)</f>
        <v>0</v>
      </c>
      <c r="BH187" s="356">
        <f>IF(N187="sníž. přenesená",J187,0)</f>
        <v>0</v>
      </c>
      <c r="BI187" s="356">
        <f>IF(N187="nulová",J187,0)</f>
        <v>0</v>
      </c>
      <c r="BJ187" s="330" t="s">
        <v>89</v>
      </c>
      <c r="BK187" s="356">
        <f>ROUND(I187*H187,2)</f>
        <v>0</v>
      </c>
      <c r="BL187" s="330" t="s">
        <v>136</v>
      </c>
      <c r="BM187" s="355" t="s">
        <v>275</v>
      </c>
    </row>
    <row r="188" spans="1:65" s="49" customFormat="1" ht="19.5">
      <c r="A188" s="36"/>
      <c r="B188" s="35"/>
      <c r="C188" s="36"/>
      <c r="D188" s="202" t="s">
        <v>138</v>
      </c>
      <c r="E188" s="36"/>
      <c r="F188" s="203" t="s">
        <v>1325</v>
      </c>
      <c r="G188" s="36"/>
      <c r="H188" s="36"/>
      <c r="I188" s="204"/>
      <c r="J188" s="36"/>
      <c r="K188" s="36"/>
      <c r="L188" s="35"/>
      <c r="M188" s="205"/>
      <c r="N188" s="206"/>
      <c r="O188" s="72"/>
      <c r="P188" s="72"/>
      <c r="Q188" s="72"/>
      <c r="R188" s="72"/>
      <c r="S188" s="72"/>
      <c r="T188" s="7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330" t="s">
        <v>138</v>
      </c>
      <c r="AU188" s="330" t="s">
        <v>89</v>
      </c>
    </row>
    <row r="189" spans="1:65" s="220" customFormat="1" ht="11.25">
      <c r="B189" s="219"/>
      <c r="D189" s="202" t="s">
        <v>142</v>
      </c>
      <c r="E189" s="221" t="s">
        <v>1</v>
      </c>
      <c r="F189" s="222" t="s">
        <v>89</v>
      </c>
      <c r="H189" s="223">
        <v>1</v>
      </c>
      <c r="I189" s="224"/>
      <c r="L189" s="219"/>
      <c r="M189" s="226"/>
      <c r="N189" s="227"/>
      <c r="O189" s="227"/>
      <c r="P189" s="227"/>
      <c r="Q189" s="227"/>
      <c r="R189" s="227"/>
      <c r="S189" s="227"/>
      <c r="T189" s="228"/>
      <c r="AT189" s="221" t="s">
        <v>142</v>
      </c>
      <c r="AU189" s="221" t="s">
        <v>89</v>
      </c>
      <c r="AV189" s="220" t="s">
        <v>91</v>
      </c>
      <c r="AW189" s="220" t="s">
        <v>36</v>
      </c>
      <c r="AX189" s="220" t="s">
        <v>81</v>
      </c>
      <c r="AY189" s="221" t="s">
        <v>130</v>
      </c>
    </row>
    <row r="190" spans="1:65" s="231" customFormat="1" ht="11.25">
      <c r="B190" s="230"/>
      <c r="D190" s="202" t="s">
        <v>142</v>
      </c>
      <c r="E190" s="232" t="s">
        <v>1</v>
      </c>
      <c r="F190" s="233" t="s">
        <v>145</v>
      </c>
      <c r="H190" s="234">
        <v>1</v>
      </c>
      <c r="I190" s="235"/>
      <c r="L190" s="230"/>
      <c r="M190" s="237"/>
      <c r="N190" s="238"/>
      <c r="O190" s="238"/>
      <c r="P190" s="238"/>
      <c r="Q190" s="238"/>
      <c r="R190" s="238"/>
      <c r="S190" s="238"/>
      <c r="T190" s="239"/>
      <c r="AT190" s="232" t="s">
        <v>142</v>
      </c>
      <c r="AU190" s="232" t="s">
        <v>89</v>
      </c>
      <c r="AV190" s="231" t="s">
        <v>136</v>
      </c>
      <c r="AW190" s="231" t="s">
        <v>36</v>
      </c>
      <c r="AX190" s="231" t="s">
        <v>89</v>
      </c>
      <c r="AY190" s="232" t="s">
        <v>130</v>
      </c>
    </row>
    <row r="191" spans="1:65" s="49" customFormat="1" ht="16.5" customHeight="1">
      <c r="A191" s="36"/>
      <c r="B191" s="35"/>
      <c r="C191" s="188">
        <v>17</v>
      </c>
      <c r="D191" s="188" t="s">
        <v>132</v>
      </c>
      <c r="E191" s="189" t="s">
        <v>1324</v>
      </c>
      <c r="F191" s="190" t="s">
        <v>1327</v>
      </c>
      <c r="G191" s="191" t="s">
        <v>333</v>
      </c>
      <c r="H191" s="192">
        <v>1</v>
      </c>
      <c r="I191" s="193"/>
      <c r="J191" s="194">
        <f>ROUND(I191*H191,2)</f>
        <v>0</v>
      </c>
      <c r="K191" s="195"/>
      <c r="L191" s="35"/>
      <c r="M191" s="354" t="s">
        <v>1</v>
      </c>
      <c r="N191" s="197" t="s">
        <v>46</v>
      </c>
      <c r="O191" s="72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355" t="s">
        <v>136</v>
      </c>
      <c r="AT191" s="355" t="s">
        <v>132</v>
      </c>
      <c r="AU191" s="355" t="s">
        <v>89</v>
      </c>
      <c r="AY191" s="330" t="s">
        <v>130</v>
      </c>
      <c r="BE191" s="356">
        <f>IF(N191="základní",J191,0)</f>
        <v>0</v>
      </c>
      <c r="BF191" s="356">
        <f>IF(N191="snížená",J191,0)</f>
        <v>0</v>
      </c>
      <c r="BG191" s="356">
        <f>IF(N191="zákl. přenesená",J191,0)</f>
        <v>0</v>
      </c>
      <c r="BH191" s="356">
        <f>IF(N191="sníž. přenesená",J191,0)</f>
        <v>0</v>
      </c>
      <c r="BI191" s="356">
        <f>IF(N191="nulová",J191,0)</f>
        <v>0</v>
      </c>
      <c r="BJ191" s="330" t="s">
        <v>89</v>
      </c>
      <c r="BK191" s="356">
        <f>ROUND(I191*H191,2)</f>
        <v>0</v>
      </c>
      <c r="BL191" s="330" t="s">
        <v>136</v>
      </c>
      <c r="BM191" s="355" t="s">
        <v>1328</v>
      </c>
    </row>
    <row r="192" spans="1:65" s="49" customFormat="1" ht="11.25">
      <c r="A192" s="36"/>
      <c r="B192" s="35"/>
      <c r="C192" s="36"/>
      <c r="D192" s="202" t="s">
        <v>138</v>
      </c>
      <c r="E192" s="36"/>
      <c r="F192" s="203" t="s">
        <v>1327</v>
      </c>
      <c r="G192" s="36"/>
      <c r="H192" s="36"/>
      <c r="I192" s="204"/>
      <c r="J192" s="36"/>
      <c r="K192" s="36"/>
      <c r="L192" s="35"/>
      <c r="M192" s="205"/>
      <c r="N192" s="206"/>
      <c r="O192" s="72"/>
      <c r="P192" s="72"/>
      <c r="Q192" s="72"/>
      <c r="R192" s="72"/>
      <c r="S192" s="72"/>
      <c r="T192" s="7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330" t="s">
        <v>138</v>
      </c>
      <c r="AU192" s="330" t="s">
        <v>89</v>
      </c>
    </row>
    <row r="193" spans="1:65" s="49" customFormat="1" ht="68.25">
      <c r="A193" s="36"/>
      <c r="B193" s="35"/>
      <c r="C193" s="36"/>
      <c r="D193" s="202" t="s">
        <v>206</v>
      </c>
      <c r="E193" s="36"/>
      <c r="F193" s="252" t="s">
        <v>1329</v>
      </c>
      <c r="G193" s="36"/>
      <c r="H193" s="36"/>
      <c r="I193" s="204"/>
      <c r="J193" s="36"/>
      <c r="K193" s="36"/>
      <c r="L193" s="35"/>
      <c r="M193" s="205"/>
      <c r="N193" s="206"/>
      <c r="O193" s="72"/>
      <c r="P193" s="72"/>
      <c r="Q193" s="72"/>
      <c r="R193" s="72"/>
      <c r="S193" s="72"/>
      <c r="T193" s="7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330" t="s">
        <v>206</v>
      </c>
      <c r="AU193" s="330" t="s">
        <v>89</v>
      </c>
    </row>
    <row r="194" spans="1:65" s="220" customFormat="1" ht="11.25">
      <c r="B194" s="219"/>
      <c r="D194" s="202" t="s">
        <v>142</v>
      </c>
      <c r="E194" s="221" t="s">
        <v>1</v>
      </c>
      <c r="F194" s="222" t="s">
        <v>89</v>
      </c>
      <c r="H194" s="223">
        <v>1</v>
      </c>
      <c r="I194" s="224"/>
      <c r="L194" s="219"/>
      <c r="M194" s="226"/>
      <c r="N194" s="227"/>
      <c r="O194" s="227"/>
      <c r="P194" s="227"/>
      <c r="Q194" s="227"/>
      <c r="R194" s="227"/>
      <c r="S194" s="227"/>
      <c r="T194" s="228"/>
      <c r="AT194" s="221" t="s">
        <v>142</v>
      </c>
      <c r="AU194" s="221" t="s">
        <v>89</v>
      </c>
      <c r="AV194" s="220" t="s">
        <v>91</v>
      </c>
      <c r="AW194" s="220" t="s">
        <v>36</v>
      </c>
      <c r="AX194" s="220" t="s">
        <v>89</v>
      </c>
      <c r="AY194" s="221" t="s">
        <v>130</v>
      </c>
    </row>
    <row r="195" spans="1:65" s="49" customFormat="1" ht="16.5" customHeight="1">
      <c r="A195" s="36"/>
      <c r="B195" s="35"/>
      <c r="C195" s="188">
        <v>18</v>
      </c>
      <c r="D195" s="188" t="s">
        <v>132</v>
      </c>
      <c r="E195" s="189" t="s">
        <v>1326</v>
      </c>
      <c r="F195" s="190" t="s">
        <v>1330</v>
      </c>
      <c r="G195" s="191" t="s">
        <v>333</v>
      </c>
      <c r="H195" s="192">
        <v>1</v>
      </c>
      <c r="I195" s="193"/>
      <c r="J195" s="194">
        <f>ROUND(I195*H195,2)</f>
        <v>0</v>
      </c>
      <c r="K195" s="195"/>
      <c r="L195" s="35"/>
      <c r="M195" s="354" t="s">
        <v>1</v>
      </c>
      <c r="N195" s="197" t="s">
        <v>46</v>
      </c>
      <c r="O195" s="72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355" t="s">
        <v>136</v>
      </c>
      <c r="AT195" s="355" t="s">
        <v>132</v>
      </c>
      <c r="AU195" s="355" t="s">
        <v>89</v>
      </c>
      <c r="AY195" s="330" t="s">
        <v>130</v>
      </c>
      <c r="BE195" s="356">
        <f>IF(N195="základní",J195,0)</f>
        <v>0</v>
      </c>
      <c r="BF195" s="356">
        <f>IF(N195="snížená",J195,0)</f>
        <v>0</v>
      </c>
      <c r="BG195" s="356">
        <f>IF(N195="zákl. přenesená",J195,0)</f>
        <v>0</v>
      </c>
      <c r="BH195" s="356">
        <f>IF(N195="sníž. přenesená",J195,0)</f>
        <v>0</v>
      </c>
      <c r="BI195" s="356">
        <f>IF(N195="nulová",J195,0)</f>
        <v>0</v>
      </c>
      <c r="BJ195" s="330" t="s">
        <v>89</v>
      </c>
      <c r="BK195" s="356">
        <f>ROUND(I195*H195,2)</f>
        <v>0</v>
      </c>
      <c r="BL195" s="330" t="s">
        <v>136</v>
      </c>
      <c r="BM195" s="355" t="s">
        <v>1331</v>
      </c>
    </row>
    <row r="196" spans="1:65" s="49" customFormat="1" ht="11.25">
      <c r="A196" s="36"/>
      <c r="B196" s="35"/>
      <c r="C196" s="36"/>
      <c r="D196" s="202" t="s">
        <v>138</v>
      </c>
      <c r="E196" s="36"/>
      <c r="F196" s="203" t="s">
        <v>1330</v>
      </c>
      <c r="G196" s="36"/>
      <c r="H196" s="36"/>
      <c r="I196" s="204"/>
      <c r="J196" s="36"/>
      <c r="K196" s="36"/>
      <c r="L196" s="35"/>
      <c r="M196" s="205"/>
      <c r="N196" s="206"/>
      <c r="O196" s="72"/>
      <c r="P196" s="72"/>
      <c r="Q196" s="72"/>
      <c r="R196" s="72"/>
      <c r="S196" s="72"/>
      <c r="T196" s="73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330" t="s">
        <v>138</v>
      </c>
      <c r="AU196" s="330" t="s">
        <v>89</v>
      </c>
    </row>
    <row r="197" spans="1:65" s="220" customFormat="1" ht="11.25">
      <c r="B197" s="219"/>
      <c r="D197" s="202" t="s">
        <v>142</v>
      </c>
      <c r="E197" s="221" t="s">
        <v>1</v>
      </c>
      <c r="F197" s="222" t="s">
        <v>89</v>
      </c>
      <c r="H197" s="223">
        <v>1</v>
      </c>
      <c r="I197" s="224"/>
      <c r="L197" s="219"/>
      <c r="M197" s="260"/>
      <c r="N197" s="261"/>
      <c r="O197" s="261"/>
      <c r="P197" s="261"/>
      <c r="Q197" s="261"/>
      <c r="R197" s="261"/>
      <c r="S197" s="261"/>
      <c r="T197" s="262"/>
      <c r="AT197" s="221" t="s">
        <v>142</v>
      </c>
      <c r="AU197" s="221" t="s">
        <v>89</v>
      </c>
      <c r="AV197" s="220" t="s">
        <v>91</v>
      </c>
      <c r="AW197" s="220" t="s">
        <v>36</v>
      </c>
      <c r="AX197" s="220" t="s">
        <v>89</v>
      </c>
      <c r="AY197" s="221" t="s">
        <v>130</v>
      </c>
    </row>
    <row r="198" spans="1:65" s="49" customFormat="1" ht="6.95" customHeight="1">
      <c r="A198" s="36"/>
      <c r="B198" s="55"/>
      <c r="C198" s="56"/>
      <c r="D198" s="56"/>
      <c r="E198" s="56"/>
      <c r="F198" s="56"/>
      <c r="G198" s="56"/>
      <c r="H198" s="56"/>
      <c r="I198" s="325"/>
      <c r="J198" s="56"/>
      <c r="K198" s="56"/>
      <c r="L198" s="35"/>
      <c r="M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</row>
    <row r="199" spans="1:65" ht="11.25"/>
    <row r="200" spans="1:65" ht="11.25"/>
    <row r="201" spans="1:65" ht="11.25"/>
    <row r="202" spans="1:65" ht="11.25"/>
    <row r="203" spans="1:65" ht="11.25"/>
  </sheetData>
  <sheetProtection algorithmName="SHA-512" hashValue="LydTc83XBeyPrD81JAVelLEzWyO/aHA2zxzBCmmO8pIyGqOl4K83O/+Ii0eu0HvQh+RryzsK4fWsXYMm2jGtlw==" saltValue="+KbtitoCeRs7XRf9mc9WSw==" spinCount="100000" sheet="1" objects="1" scenarios="1"/>
  <autoFilter ref="C116:K197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Rekontrukce koryt...</vt:lpstr>
      <vt:lpstr>SO 02 - Rekonstrukce kory...</vt:lpstr>
      <vt:lpstr>SO 03 - Rekonstrukce kory...</vt:lpstr>
      <vt:lpstr>VRN - Vedlejší a ostatní ...</vt:lpstr>
      <vt:lpstr>'Rekapitulace stavby'!Názvy_tisku</vt:lpstr>
      <vt:lpstr>'SO 01 - Rekontrukce koryt...'!Názvy_tisku</vt:lpstr>
      <vt:lpstr>'SO 02 - Rekonstrukce kory...'!Názvy_tisku</vt:lpstr>
      <vt:lpstr>'SO 03 - Rekonstrukce kory...'!Názvy_tisku</vt:lpstr>
      <vt:lpstr>'VRN - Vedlejší a ostatní ...'!Názvy_tisku</vt:lpstr>
      <vt:lpstr>'Rekapitulace stavby'!Oblast_tisku</vt:lpstr>
      <vt:lpstr>'SO 01 - Rekontrukce koryt...'!Oblast_tisku</vt:lpstr>
      <vt:lpstr>'SO 02 - Rekonstrukce kory...'!Oblast_tisku</vt:lpstr>
      <vt:lpstr>'SO 03 - Rekonstrukce kory...'!Oblast_tisku</vt:lpstr>
      <vt:lpstr>'VRN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EKOMONITOR\tomas.mladek</dc:creator>
  <cp:lastModifiedBy>Ing. Jan Adamíra</cp:lastModifiedBy>
  <dcterms:created xsi:type="dcterms:W3CDTF">2022-07-22T05:26:38Z</dcterms:created>
  <dcterms:modified xsi:type="dcterms:W3CDTF">2022-08-12T05:40:39Z</dcterms:modified>
</cp:coreProperties>
</file>