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++SWECO_ROZPOČTY\12_EXPORT_(2022)\+VD_Miřejovice (Bláha)_26_10_2021\2_Miřejovice_OPRAVA_16_9_2022\ROZPOČET\"/>
    </mc:Choice>
  </mc:AlternateContent>
  <bookViews>
    <workbookView xWindow="0" yWindow="0" windowWidth="0" windowHeight="0"/>
  </bookViews>
  <sheets>
    <sheet name="Rekapitulace stavby" sheetId="1" r:id="rId1"/>
    <sheet name="PS 01 - Oprava PKO Krajní...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'PS 01 - Oprava PKO Krajní...'!$C$116:$K$201</definedName>
    <definedName name="_xlnm.Print_Area" localSheetId="1">'PS 01 - Oprava PKO Krajní...'!$C$4:$J$76,'PS 01 - Oprava PKO Krajní...'!$C$82:$J$98,'PS 01 - Oprava PKO Krajní...'!$C$104:$K$201</definedName>
    <definedName name="_xlnm.Print_Titles" localSheetId="1">'PS 01 - Oprava PKO Krajní...'!$116:$116</definedName>
    <definedName name="_xlnm._FilterDatabase" localSheetId="2" hidden="1">'VON - Vedlejší a ostatní ...'!$C$120:$K$135</definedName>
    <definedName name="_xlnm.Print_Area" localSheetId="2">'VON - Vedlejší a ostatní ...'!$C$4:$J$76,'VON - Vedlejší a ostatní ...'!$C$82:$J$102,'VON - Vedlejší a ostatní ...'!$C$108:$K$135</definedName>
    <definedName name="_xlnm.Print_Titles" localSheetId="2">'VON - Vedlejší a ostatní ...'!$120:$120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4"/>
  <c r="BH134"/>
  <c r="BG134"/>
  <c r="BF134"/>
  <c r="T134"/>
  <c r="T133"/>
  <c r="R134"/>
  <c r="R133"/>
  <c r="P134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T123"/>
  <c r="R124"/>
  <c r="R123"/>
  <c r="P124"/>
  <c r="P123"/>
  <c r="J117"/>
  <c r="F117"/>
  <c r="F115"/>
  <c r="E113"/>
  <c r="J91"/>
  <c r="F91"/>
  <c r="F89"/>
  <c r="E87"/>
  <c r="J24"/>
  <c r="E24"/>
  <c r="J92"/>
  <c r="J23"/>
  <c r="J18"/>
  <c r="E18"/>
  <c r="F92"/>
  <c r="J17"/>
  <c r="J12"/>
  <c r="J115"/>
  <c r="E7"/>
  <c r="E85"/>
  <c i="2" r="J37"/>
  <c r="J36"/>
  <c i="1" r="AY95"/>
  <c i="2" r="J35"/>
  <c i="1" r="AX95"/>
  <c i="2" r="BI197"/>
  <c r="BH197"/>
  <c r="BG197"/>
  <c r="BF197"/>
  <c r="T197"/>
  <c r="R197"/>
  <c r="P197"/>
  <c r="BI196"/>
  <c r="BH196"/>
  <c r="BG196"/>
  <c r="BF196"/>
  <c r="T196"/>
  <c r="R196"/>
  <c r="P196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92"/>
  <c r="J23"/>
  <c r="J18"/>
  <c r="E18"/>
  <c r="F114"/>
  <c r="J17"/>
  <c r="J12"/>
  <c r="J89"/>
  <c r="E7"/>
  <c r="E107"/>
  <c i="1" r="L90"/>
  <c r="AM90"/>
  <c r="AM89"/>
  <c r="L89"/>
  <c r="AM87"/>
  <c r="L87"/>
  <c r="L85"/>
  <c r="L84"/>
  <c i="2" r="J170"/>
  <c r="BK148"/>
  <c r="BK124"/>
  <c r="J187"/>
  <c r="BK172"/>
  <c r="BK159"/>
  <c r="BK144"/>
  <c r="J124"/>
  <c r="J189"/>
  <c r="BK166"/>
  <c r="J148"/>
  <c r="BK132"/>
  <c r="J191"/>
  <c r="BK176"/>
  <c r="J130"/>
  <c i="3" r="J131"/>
  <c r="BK126"/>
  <c r="J134"/>
  <c r="BK129"/>
  <c i="2" r="J176"/>
  <c r="J159"/>
  <c r="BK130"/>
  <c r="BK119"/>
  <c r="BK185"/>
  <c r="BK168"/>
  <c r="J154"/>
  <c r="J139"/>
  <c r="J196"/>
  <c r="J172"/>
  <c r="BK152"/>
  <c r="BK134"/>
  <c r="J119"/>
  <c r="BK187"/>
  <c r="BK164"/>
  <c i="3" r="J126"/>
  <c r="J127"/>
  <c i="2" r="BK183"/>
  <c r="BK150"/>
  <c r="J126"/>
  <c r="BK196"/>
  <c r="J178"/>
  <c r="J166"/>
  <c r="J132"/>
  <c r="J183"/>
  <c r="J164"/>
  <c r="J144"/>
  <c r="BK197"/>
  <c r="J185"/>
  <c r="J150"/>
  <c i="3" r="BK127"/>
  <c r="BK130"/>
  <c r="J130"/>
  <c r="BK124"/>
  <c i="2" r="BK191"/>
  <c r="J168"/>
  <c r="J128"/>
  <c i="1" r="AS94"/>
  <c i="2" r="J152"/>
  <c r="J134"/>
  <c r="J197"/>
  <c r="BK178"/>
  <c r="BK154"/>
  <c r="BK139"/>
  <c r="BK126"/>
  <c r="BK189"/>
  <c r="BK170"/>
  <c r="BK128"/>
  <c i="3" r="BK134"/>
  <c r="J124"/>
  <c r="BK131"/>
  <c r="J129"/>
  <c i="2" l="1" r="R118"/>
  <c r="R117"/>
  <c r="P118"/>
  <c r="P117"/>
  <c i="1" r="AU95"/>
  <c i="3" r="P125"/>
  <c r="P122"/>
  <c r="P121"/>
  <c i="1" r="AU96"/>
  <c i="3" r="BK128"/>
  <c r="J128"/>
  <c r="J100"/>
  <c r="T128"/>
  <c i="2" r="BK118"/>
  <c r="J118"/>
  <c r="J97"/>
  <c i="3" r="T125"/>
  <c r="T122"/>
  <c r="T121"/>
  <c r="P128"/>
  <c i="2" r="T118"/>
  <c r="T117"/>
  <c i="3" r="BK125"/>
  <c r="J125"/>
  <c r="J99"/>
  <c r="R125"/>
  <c r="R122"/>
  <c r="R121"/>
  <c r="R128"/>
  <c r="BK123"/>
  <c r="J123"/>
  <c r="J98"/>
  <c r="BK133"/>
  <c r="J133"/>
  <c r="J101"/>
  <c r="J89"/>
  <c r="E111"/>
  <c r="F118"/>
  <c r="BE127"/>
  <c r="J118"/>
  <c r="BE124"/>
  <c r="BE126"/>
  <c r="BE131"/>
  <c r="BE129"/>
  <c r="BE130"/>
  <c r="BE134"/>
  <c i="2" r="E85"/>
  <c r="J114"/>
  <c r="BE124"/>
  <c r="BE150"/>
  <c r="BE178"/>
  <c r="BE183"/>
  <c r="BE185"/>
  <c r="BE196"/>
  <c r="BE128"/>
  <c r="BE148"/>
  <c r="BE168"/>
  <c r="BE170"/>
  <c r="J111"/>
  <c r="BE119"/>
  <c r="BE126"/>
  <c r="BE130"/>
  <c r="BE134"/>
  <c r="BE144"/>
  <c r="BE164"/>
  <c r="BE166"/>
  <c r="BE172"/>
  <c r="BE176"/>
  <c r="BE189"/>
  <c r="BE197"/>
  <c r="F92"/>
  <c r="BE132"/>
  <c r="BE139"/>
  <c r="BE152"/>
  <c r="BE154"/>
  <c r="BE159"/>
  <c r="BE187"/>
  <c r="BE191"/>
  <c r="F36"/>
  <c i="1" r="BC95"/>
  <c i="3" r="J34"/>
  <c i="1" r="AW96"/>
  <c i="2" r="F35"/>
  <c i="1" r="BB95"/>
  <c i="3" r="F36"/>
  <c i="1" r="BC96"/>
  <c i="3" r="F35"/>
  <c i="1" r="BB96"/>
  <c i="2" r="F37"/>
  <c i="1" r="BD95"/>
  <c i="2" r="F34"/>
  <c i="1" r="BA95"/>
  <c i="3" r="F34"/>
  <c i="1" r="BA96"/>
  <c i="2" r="J34"/>
  <c i="1" r="AW95"/>
  <c i="3" r="F37"/>
  <c i="1" r="BD96"/>
  <c i="2" l="1" r="BK117"/>
  <c r="J117"/>
  <c i="3" r="BK122"/>
  <c r="J122"/>
  <c r="J97"/>
  <c i="2" r="J30"/>
  <c i="1" r="AG95"/>
  <c r="AU94"/>
  <c i="2" r="J33"/>
  <c i="1" r="AV95"/>
  <c r="AT95"/>
  <c r="AN95"/>
  <c i="3" r="F33"/>
  <c i="1" r="AZ96"/>
  <c i="2" r="F33"/>
  <c i="1" r="AZ95"/>
  <c r="BA94"/>
  <c r="AW94"/>
  <c r="AK30"/>
  <c i="3" r="J33"/>
  <c i="1" r="AV96"/>
  <c r="AT96"/>
  <c r="BB94"/>
  <c r="W31"/>
  <c r="BD94"/>
  <c r="W33"/>
  <c r="BC94"/>
  <c r="AY94"/>
  <c i="2" l="1" r="J96"/>
  <c i="3" r="BK121"/>
  <c r="J121"/>
  <c i="2" r="J39"/>
  <c i="3" r="J30"/>
  <c i="1" r="AG96"/>
  <c r="AG94"/>
  <c r="AK26"/>
  <c r="W30"/>
  <c r="AZ94"/>
  <c r="W29"/>
  <c r="AX94"/>
  <c r="W32"/>
  <c i="3" l="1" r="J39"/>
  <c r="J96"/>
  <c i="1"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<sst xmlns="http://schemas.openxmlformats.org/spreadsheetml/2006/main">
  <si>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</si>
  <si>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</si>
  <si>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</si>
  <si>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</si>
  <si>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{07dde10f-d6c6-42ef-bfd9-8509dbe0173d}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</si>
  <si>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</si>
  <si>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</si>
  <si>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</si>
  <si>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</si>
  <si>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</si>
  <si>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</si>
  <si>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</si>
  <si>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</si>
  <si>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</si>
  <si>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Mirejovice_20220926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</si>
  <si>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</si>
  <si>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</si>
  <si>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Miřejovice – oprava technologie a PKO válce č. 1</t>
  </si>
  <si>
    <t>KSO:</t>
  </si>
  <si>
    <t>CC-CZ:</t>
  </si>
  <si>
    <t>Místo:</t>
  </si>
  <si>
    <t>Nová Ves - Miřejovice</t>
  </si>
  <si>
    <t>Datum:</t>
  </si>
  <si>
    <t>26. 9. 2022</t>
  </si>
  <si>
    <t>Zadavatel:</t>
  </si>
  <si>
    <t>IČ:</t>
  </si>
  <si>
    <t>70889953</t>
  </si>
  <si>
    <t>Povodí Vltavy, státní podnik</t>
  </si>
  <si>
    <t>DIČ:</t>
  </si>
  <si>
    <t>CZ70889953</t>
  </si>
  <si>
    <t>Uchazeč:</t>
  </si>
  <si>
    <t>Vyplň údaj</t>
  </si>
  <si>
    <t>Projektant:</t>
  </si>
  <si>
    <t>26475081</t>
  </si>
  <si>
    <t>Sweco Hydroprojekt a.s.</t>
  </si>
  <si>
    <t>CZ26475081</t>
  </si>
  <si>
    <t>True</t>
  </si>
  <si>
    <t>Zpracovatel:</t>
  </si>
  <si>
    <t xml:space="preserve"> 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</si>
  <si>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</si>
  <si>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                                                                  CU 2021/II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</si>
  <si>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</si>
  <si>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</si>
  <si>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</si>
  <si>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</si>
  <si>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</si>
  <si>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</si>
  <si>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</si>
  <si>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</si>
  <si>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</si>
  <si>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</si>
  <si>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</si>
  <si>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</si>
  <si>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</si>
  <si>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</si>
  <si>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</si>
  <si>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</si>
  <si>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</si>
  <si>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</si>
  <si>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</si>
  <si>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</si>
  <si>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</si>
  <si>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</si>
  <si>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</si>
  <si>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</si>
  <si>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</si>
  <si>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</si>
  <si>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</si>
  <si>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</si>
  <si>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</si>
  <si>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</si>
  <si>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</si>
  <si>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</si>
  <si>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</si>
  <si>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</si>
  <si>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</si>
  <si>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</si>
  <si>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</si>
  <si>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</si>
  <si>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</si>
  <si>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</si>
  <si>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</si>
  <si>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</si>
  <si>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</si>
  <si>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</si>
  <si>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</si>
  <si>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</si>
  <si>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Oprava PKO Krajního levého jezového pole</t>
  </si>
  <si>
    <t>STA</t>
  </si>
  <si>
    <t>1</t>
  </si>
  <si>
    <t>{a522e368-cb4c-4ce8-adc3-a945540286b1}</t>
  </si>
  <si>
    <t>2</t>
  </si>
  <si>
    <t>VON</t>
  </si>
  <si>
    <t>Vedlejší a ostatní náklady</t>
  </si>
  <si>
    <t>{ab731f60-1505-4934-8dfd-e20d1cb93ec6}</t>
  </si>
  <si>
    <t>KRYCÍ LIST SOUPISU PRACÍ</t>
  </si>
  <si>
    <t>Objekt:</t>
  </si>
  <si>
    <t>PS 01 - Oprava PKO Krajního levého jezového pole</t>
  </si>
  <si>
    <t>REKAPITULACE ČLENĚNÍ SOUPISU PRACÍ</t>
  </si>
  <si>
    <t>Kód dílu - Popis</t>
  </si>
  <si>
    <t>Cena celkem [CZK]</t>
  </si>
  <si>
    <t>Náklady ze soupisu prací</t>
  </si>
  <si>
    <t>-1</t>
  </si>
  <si>
    <t>N00 - Oprava PKO Krajního levého jezového pole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</si>
  <si>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</si>
  <si>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</si>
  <si>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</si>
  <si>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</si>
  <si>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</si>
  <si>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</si>
  <si>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</si>
  <si>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</si>
  <si>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</si>
  <si>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</si>
  <si>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</si>
  <si>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</si>
  <si>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</si>
  <si>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N00</t>
  </si>
  <si>
    <t>5</t>
  </si>
  <si>
    <t>ROZPOCET</t>
  </si>
  <si>
    <t>K</t>
  </si>
  <si>
    <t>N0_2</t>
  </si>
  <si>
    <t>Osazení provizorního hrazení</t>
  </si>
  <si>
    <t>kpl</t>
  </si>
  <si>
    <t>R-položka</t>
  </si>
  <si>
    <t>-748713482</t>
  </si>
  <si>
    <t>P</t>
  </si>
  <si>
    <t>Poznámka k položce:_x000d_
Investor zapůjčí zařízení potřebné k zahrazení.</t>
  </si>
  <si>
    <t>VV</t>
  </si>
  <si>
    <t xml:space="preserve">viz technická zpráva B.1 kap. 9.1. Hrazení jezového pole   </t>
  </si>
  <si>
    <t>1"kpl"</t>
  </si>
  <si>
    <t>Součet</t>
  </si>
  <si>
    <t>4</t>
  </si>
  <si>
    <t>N0_3</t>
  </si>
  <si>
    <t>Demontáž provizorního hrazení</t>
  </si>
  <si>
    <t>-688640312</t>
  </si>
  <si>
    <t>Poznámka k položce:_x000d_
Investor zapůjčí zařízení potřebná k vyhrazení</t>
  </si>
  <si>
    <t>3</t>
  </si>
  <si>
    <t>N0_4</t>
  </si>
  <si>
    <t xml:space="preserve">Asistence potápěčů při zahrazení provizorního hrazení  (hloubka do 5 m)</t>
  </si>
  <si>
    <t>-823746083</t>
  </si>
  <si>
    <t xml:space="preserve">Poznámka k položce:_x000d_
Zahrazení prvního jezového pole z horní vody včetně zatěsnění. </t>
  </si>
  <si>
    <t>N0_5</t>
  </si>
  <si>
    <t>Montáž, demontáž a pronájem prvků lešení</t>
  </si>
  <si>
    <t>-1682678788</t>
  </si>
  <si>
    <t>Poznámka k položce:_x000d_
Zahrnuje montáž a demontáž lešení z obou stran válcového uzávěru._x000d_
Cena zahrnuje všechny náklady na dopravu, materiál, nájemné a práci spojené s instalací a demontáží lešení, včetně nákladů na kotvení konstrukcí a odstranění kotvení po skončení stavby, včetně zapravení otvorů po kotvách._x000d_
Cena obsahuje i náklady na přesun hmot v rámci stavby.</t>
  </si>
  <si>
    <t>N0_6</t>
  </si>
  <si>
    <t>Zakrytí okolních konstrukcí a zaplachtování prostoru</t>
  </si>
  <si>
    <t>1664273365</t>
  </si>
  <si>
    <t xml:space="preserve">Poznámka k položce:_x000d_
Veškeré náklady spojené se zakrytím okolních konstrukcí, zaplachtování prostoru proti šíření prachu do okolí  vodního díla._x000d_
Cena obsahuje veškeré náklady na pomocné konstrukce, materiál, práce spojené s montáží a demontáží vč. likvidace veškerého vzniklého odpadu zákonným způsobem.</t>
  </si>
  <si>
    <t>6</t>
  </si>
  <si>
    <t>N0_7</t>
  </si>
  <si>
    <t>Očištění konstrukce, před začátkem prací</t>
  </si>
  <si>
    <t>-920534552</t>
  </si>
  <si>
    <t>Poznámka k položce:_x000d_
Očištění konstrukce od naplavenin před zahájením prací. Včetně likvidace odpadu zákonným způsobem.</t>
  </si>
  <si>
    <t>7</t>
  </si>
  <si>
    <t>N0_8</t>
  </si>
  <si>
    <t>Demontáž těsnění</t>
  </si>
  <si>
    <t>-426863865</t>
  </si>
  <si>
    <t>Poznámka k položce:_x000d_
Demontáž bočního a prahového těsnění včetně uskladnění v prostorách investora</t>
  </si>
  <si>
    <t xml:space="preserve">viz technická zpráva B.1 kap. 6.2. Demontáž a montáž těsnění   </t>
  </si>
  <si>
    <t>8</t>
  </si>
  <si>
    <t>N0_9</t>
  </si>
  <si>
    <t>Zpětná montáž těsnění</t>
  </si>
  <si>
    <t>-214958563</t>
  </si>
  <si>
    <t>Poznámka k položce:_x000d_
Montáž uskladněného těsnění včetně seřízení</t>
  </si>
  <si>
    <t>viz technická zpráva B.1 kap. 6.2. Demontáž a montáž těsnění</t>
  </si>
  <si>
    <t>9</t>
  </si>
  <si>
    <t>N0_10</t>
  </si>
  <si>
    <t>Nový nerezový spojovací materiál A2-70</t>
  </si>
  <si>
    <t>1658251868</t>
  </si>
  <si>
    <t>viz technická zpráva B.1 kap. 6.2. Demontáž a montáž těsnění.</t>
  </si>
  <si>
    <t>286"kpl"</t>
  </si>
  <si>
    <t>10</t>
  </si>
  <si>
    <t>N0_11</t>
  </si>
  <si>
    <t>Očištění jezového uzávěru: vnější povrch na stupeň Sa 2.5</t>
  </si>
  <si>
    <t>m2</t>
  </si>
  <si>
    <t>1352480709</t>
  </si>
  <si>
    <t>Poznámka k položce:_x000d_
VYHRAZENÁ ZMĚNA ZÁVAZKU DLE §100 ZÁKONA Č. 134/2016 SB.</t>
  </si>
  <si>
    <t>11</t>
  </si>
  <si>
    <t>N0_12</t>
  </si>
  <si>
    <t>Očištění jezového uzávěru: vnitřní povrch na stupeň Sa 2.5</t>
  </si>
  <si>
    <t>957004363</t>
  </si>
  <si>
    <t>Poznámka k položce:_x000d_
VYHRAZENÁ ZMĚNA ZÁVAZKU DLE §100 ZÁKONA Č. 134/2016 SB._x000d_
Práce ve ztížených podmínkách ve vnitřním prostoru válce</t>
  </si>
  <si>
    <t>12</t>
  </si>
  <si>
    <t>N0_13</t>
  </si>
  <si>
    <t>Ruční dočištění nepřístupných míst na stupeň st3</t>
  </si>
  <si>
    <t>159585416</t>
  </si>
  <si>
    <t>Poznámka k položce:_x000d_
Odhadovaná plocha ručního dočištění cca 15% _x000d_
VYHRAZENÁ ZMĚNA ZÁVAZKU DLE §100 ZÁKONA Č. 134/2016 SB.</t>
  </si>
  <si>
    <t>13</t>
  </si>
  <si>
    <t>N0_14</t>
  </si>
  <si>
    <t>Oprava poškozených prvků jezového uzávěru</t>
  </si>
  <si>
    <t>kg</t>
  </si>
  <si>
    <t>-755038172</t>
  </si>
  <si>
    <t>Poznámka k položce:_x000d_
Předpoklad cca 5 % z celkové hmotnosti konstrukce =950 kg_x000d_
_x000d_
_x000d_
VYHRAZENÁ ZMĚNA ZÁVAZKU DLE §100 ZÁKONA Č. 134/2016 SB.</t>
  </si>
  <si>
    <t>viz technická zpráva B.1 kap. 6.3. Oprava poškozených částí uzávěru.</t>
  </si>
  <si>
    <t>950"kg"</t>
  </si>
  <si>
    <t>14</t>
  </si>
  <si>
    <t>N0_14a</t>
  </si>
  <si>
    <t>Výměna ozubnicového věnce</t>
  </si>
  <si>
    <t>kus</t>
  </si>
  <si>
    <t>-687923649</t>
  </si>
  <si>
    <t xml:space="preserve">Poznámka k položce:_x000d_
Odhadovaná hmotnost 1 části věnce 100 kg, předpoklad výměny celkem 6 dílů_x000d_
_x000d_
</t>
  </si>
  <si>
    <t>viz technická zpráva B.1 kap. 6.5. Oprava poškozených částí uzávěru.</t>
  </si>
  <si>
    <t>6"ks"</t>
  </si>
  <si>
    <t>N0_15</t>
  </si>
  <si>
    <t>Provedení swepingu - provedení otryskání ocelových konstrukcí Sa1</t>
  </si>
  <si>
    <t>739298380</t>
  </si>
  <si>
    <t xml:space="preserve">Poznámka k položce:_x000d_
Potřebná plocha pro očištění 246 m2+262m2 = 508 m2  VYHRAZENÁ ZMĚNA ZÁVAZKU DLE §100 ZÁKONA Č. 134/2016 SB.</t>
  </si>
  <si>
    <t>16</t>
  </si>
  <si>
    <t>N0_16</t>
  </si>
  <si>
    <t>Zhotovení nátěru vnějších ploch, epoxidový nátěr nanášený za tepla</t>
  </si>
  <si>
    <t>1596808224</t>
  </si>
  <si>
    <t xml:space="preserve">Poznámka k položce:_x000d_
Nátěr konstrukce: doložená životnost dle normy ISO 12944 kategorie životnosti vysoká – H, životnost  &gt; 15 let. _x000d_
• kategorie korozní agresivity vnějšího prostředí dle normy lm1 – vysoká dle ČSN EN ISO 12944-2._x000d_
•	složení a síla nátěrového systému bude splňovat požadavky ČSN ISO 12944-5 Nátěrové hmoty – protikorozní ochrana ocelových konstrukcí ochrannými nátěrovými systémy – část 5: ochranné nátěrové systémy. _x000d_
•	odstín RAL – dle přání objednatele _x000d_
VYHRAZENÁ ZMĚNA ZÁVAZKU DLE §100 ZÁKONA Č. 134/2016 SB.</t>
  </si>
  <si>
    <t>17</t>
  </si>
  <si>
    <t>N0_17</t>
  </si>
  <si>
    <t>Zhotovení nátěru vnitřních ploch, epoxidový se skelnými vlákny</t>
  </si>
  <si>
    <t>975053360</t>
  </si>
  <si>
    <t>18</t>
  </si>
  <si>
    <t>N0_18</t>
  </si>
  <si>
    <t>Demontáž Gallova řetězu</t>
  </si>
  <si>
    <t>1780439329</t>
  </si>
  <si>
    <t>Poznámka k položce:_x000d_
Demontáž stávajícího Gallova řetězu, zůstane v majetku stavby</t>
  </si>
  <si>
    <t>19</t>
  </si>
  <si>
    <t>N0_18a</t>
  </si>
  <si>
    <t>Výzisk</t>
  </si>
  <si>
    <t>667868656</t>
  </si>
  <si>
    <t>demontovaný Gallův řetěz</t>
  </si>
  <si>
    <t>-3950"kg"</t>
  </si>
  <si>
    <t>20</t>
  </si>
  <si>
    <t>N0_19</t>
  </si>
  <si>
    <t>Montáž Gallova řetězu</t>
  </si>
  <si>
    <t>-370081278</t>
  </si>
  <si>
    <t>Poznámka k položce:_x000d_
Montáž včetně seřízení, konzervace a další vedlejší náklady</t>
  </si>
  <si>
    <t>N0_19a</t>
  </si>
  <si>
    <t xml:space="preserve">Výroba a dodávka nového Gallova řetězu </t>
  </si>
  <si>
    <t>m</t>
  </si>
  <si>
    <t>1478741758</t>
  </si>
  <si>
    <t>Poznámka k položce:_x000d_
výroba a dodávka nového Gallova řetězu v délce 40 m včetně příslušenství_x000d_
VYHRAZENÁ ZMĚNA ZÁVAZKU DLE §100 ZÁKONA Č. 134/2016 SB.</t>
  </si>
  <si>
    <t>viz technická zpráva B.1 kap. 6.4. Výměna Gallova řetězu</t>
  </si>
  <si>
    <t>40"m"</t>
  </si>
  <si>
    <t>22</t>
  </si>
  <si>
    <t>N0_20</t>
  </si>
  <si>
    <t>Tlakové zkoušky hradícího nástavce</t>
  </si>
  <si>
    <t>1405458414</t>
  </si>
  <si>
    <t>Poznámka k položce:_x000d_
Komplet provedení a vyhodnocení měření včetně přípravy konstrukce na vodním díle. Viz technická zpráva B.1 kap. 7.2.3. PKO vnitřní části hradícího nástavce</t>
  </si>
  <si>
    <t>23</t>
  </si>
  <si>
    <t>N0_21</t>
  </si>
  <si>
    <t>Ošetření vnitřního prostoru hradícího nástavce konzervační směsí</t>
  </si>
  <si>
    <t>l</t>
  </si>
  <si>
    <t>-1629536607</t>
  </si>
  <si>
    <t xml:space="preserve">Poznámka k položce:_x000d_
Smáčení vnitřního povrchu ve vrstvě 2 µm  _x000d_
Viz technická zpráva B.1 kap. 7.2.3. PKO vnitřní části hradícího nástavce._x000d_
VYHRAZENÁ ZMĚNA ZÁVAZKU DLE §100 ZÁKONA Č. 134/2016 SB.</t>
  </si>
  <si>
    <t>24</t>
  </si>
  <si>
    <t>N0_22</t>
  </si>
  <si>
    <t>Provizorní hrazení z dolní vody</t>
  </si>
  <si>
    <t>-462492441</t>
  </si>
  <si>
    <t>Poznámka k položce:_x000d_
zahrazení prostoru dle potřeb zhotovitele. Položka zahrnuje všechny náklady na dopravu a provedení a následné odstranění.</t>
  </si>
  <si>
    <t>25</t>
  </si>
  <si>
    <t>N0_23</t>
  </si>
  <si>
    <t xml:space="preserve">Čerpání </t>
  </si>
  <si>
    <t>-269764623</t>
  </si>
  <si>
    <t>Poznámka k položce:_x000d_
čerpání včetně nájmu a provozu čerpadla po celou dobu výstavby</t>
  </si>
  <si>
    <t>26</t>
  </si>
  <si>
    <t>N0_24</t>
  </si>
  <si>
    <t>Jeřábová technika</t>
  </si>
  <si>
    <t>-1040380559</t>
  </si>
  <si>
    <t xml:space="preserve">Poznámka k položce:_x000d_
jeřábové práce po celou dobu stavby _x000d_
</t>
  </si>
  <si>
    <t xml:space="preserve">viz. technická zpráva B.1 kap. 8 Přístup na vodní dílo  </t>
  </si>
  <si>
    <t>27</t>
  </si>
  <si>
    <t>N0_25</t>
  </si>
  <si>
    <t>Pronájem pontonu</t>
  </si>
  <si>
    <t>-1246090557</t>
  </si>
  <si>
    <t>28</t>
  </si>
  <si>
    <t>N0_26</t>
  </si>
  <si>
    <t>Pronájem remorkéru</t>
  </si>
  <si>
    <t>den</t>
  </si>
  <si>
    <t>-1510136259</t>
  </si>
  <si>
    <t>Poznámka k položce:_x000d_
_x000d_
VYHRAZENÁ ZMĚNA ZÁVAZKU DLE §100 ZÁKONA Č. 134/2016 SB.</t>
  </si>
  <si>
    <t xml:space="preserve">viz. technická zpráva B.1 kap. 8 Přístup na vodní dílo   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</si>
  <si>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</si>
  <si>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</si>
  <si>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</si>
  <si>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</si>
  <si>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</si>
  <si>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</si>
  <si>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</si>
  <si>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Vedlejší rozpočtové náklady</t>
  </si>
  <si>
    <t>VRN1</t>
  </si>
  <si>
    <t>Průzkumné, geodetické a projektové práce</t>
  </si>
  <si>
    <t>013294000</t>
  </si>
  <si>
    <t>Dílenská dokumentace</t>
  </si>
  <si>
    <t>1024</t>
  </si>
  <si>
    <t>582571801</t>
  </si>
  <si>
    <t>VRN3</t>
  </si>
  <si>
    <t>Zařízení staveniště</t>
  </si>
  <si>
    <t>033203000</t>
  </si>
  <si>
    <t>Energie pro zařízení staveniště</t>
  </si>
  <si>
    <t>-199929435</t>
  </si>
  <si>
    <t>03320300R</t>
  </si>
  <si>
    <t>Zařízení staveniště vč. likvidace</t>
  </si>
  <si>
    <t>-427526180</t>
  </si>
  <si>
    <t>VRN4</t>
  </si>
  <si>
    <t>Inženýrská činnost</t>
  </si>
  <si>
    <t>0431940R1</t>
  </si>
  <si>
    <t xml:space="preserve">Suché zkoušky včetně nákladů  na jejich provedení a vyhodnocení</t>
  </si>
  <si>
    <t>-808126870</t>
  </si>
  <si>
    <t>0431940R2</t>
  </si>
  <si>
    <t>Mokré zkoušky včetně nákladů na jejich provedení a vyhodnocení</t>
  </si>
  <si>
    <t>1176711073</t>
  </si>
  <si>
    <t>0431940R3</t>
  </si>
  <si>
    <t>Náklady na provedení zkoušek nátěrů</t>
  </si>
  <si>
    <t>2132739486</t>
  </si>
  <si>
    <t>Poznámka k položce:_x000d_
Náklady na provedení a vyhodnocení zkoušek nátěrů během celé doby provádění prací</t>
  </si>
  <si>
    <t>VRN6</t>
  </si>
  <si>
    <t>Územní vlivy</t>
  </si>
  <si>
    <t>06350300R</t>
  </si>
  <si>
    <t>Mimořádné náklady na dopravu z důvodu stíženého přístupu</t>
  </si>
  <si>
    <t>1248200625</t>
  </si>
  <si>
    <t xml:space="preserve">Poznámka k položce:_x000d_
Náklady na přepravu po celou dobu stavby, vzniklé obtížným přístupem na staveniště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</si>
</sst>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20" xfId="0" applyFont="1" applyBorder="1" applyAlignment="1">
      <alignment horizontal="left" vertical="center"/>
    </xf>
    <xf numFmtId="0" fontId="11" fillId="0" borderId="20" xfId="0" applyFont="1" applyBorder="1" applyAlignment="1">
      <alignment vertical="center"/>
    </xf>
    <xf numFmtId="4" fontId="11" fillId="0" borderId="20" xfId="0" applyNumberFormat="1" applyFont="1" applyBorder="1" applyAlignment="1">
      <alignment vertical="center"/>
    </xf>
    <xf numFmtId="0" fontId="11" fillId="0" borderId="0" xfId="0" applyFont="1" applyAlignment="1">
      <alignment horizontal="left"/>
    </xf>
    <xf numFmtId="4" fontId="11" fillId="0" borderId="0" xfId="0" applyNumberFormat="1" applyFont="1" applyAlignment="1"/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theme" Target="theme/theme1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26</v>
      </c>
      <c r="AR10" s="21"/>
      <c r="BE10" s="30"/>
      <c r="BS10" s="18" t="s">
        <v>6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29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30</v>
      </c>
      <c r="AK13" s="31" t="s">
        <v>25</v>
      </c>
      <c r="AN13" s="33" t="s">
        <v>31</v>
      </c>
      <c r="AR13" s="21"/>
      <c r="BE13" s="30"/>
      <c r="BS13" s="18" t="s">
        <v>6</v>
      </c>
    </row>
    <row r="14">
      <c r="B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31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32</v>
      </c>
      <c r="AK16" s="31" t="s">
        <v>25</v>
      </c>
      <c r="AN16" s="26" t="s">
        <v>33</v>
      </c>
      <c r="AR16" s="21"/>
      <c r="BE16" s="30"/>
      <c r="BS16" s="18" t="s">
        <v>3</v>
      </c>
    </row>
    <row r="17" s="1" customFormat="1" ht="18.48" customHeight="1">
      <c r="B17" s="21"/>
      <c r="E17" s="26" t="s">
        <v>34</v>
      </c>
      <c r="AK17" s="31" t="s">
        <v>28</v>
      </c>
      <c r="AN17" s="26" t="s">
        <v>35</v>
      </c>
      <c r="AR17" s="21"/>
      <c r="BE17" s="30"/>
      <c r="BS17" s="18" t="s">
        <v>36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37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38</v>
      </c>
      <c r="AK20" s="31" t="s">
        <v>28</v>
      </c>
      <c r="AN20" s="26" t="s">
        <v>1</v>
      </c>
      <c r="AR20" s="21"/>
      <c r="BE20" s="30"/>
      <c r="BS20" s="18" t="s">
        <v>36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39</v>
      </c>
      <c r="AR22" s="21"/>
      <c r="BE22" s="30"/>
    </row>
    <row r="23" s="1" customFormat="1" ht="59.25" customHeight="1">
      <c r="B23" s="21"/>
      <c r="E23" s="35" t="s">
        <v>40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41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42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43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44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45</v>
      </c>
      <c r="E29" s="3"/>
      <c r="F29" s="31" t="s">
        <v>46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47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48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49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50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51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52</v>
      </c>
      <c r="U35" s="49"/>
      <c r="V35" s="49"/>
      <c r="W35" s="49"/>
      <c r="X35" s="51" t="s">
        <v>53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54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55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56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57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56</v>
      </c>
      <c r="AI60" s="40"/>
      <c r="AJ60" s="40"/>
      <c r="AK60" s="40"/>
      <c r="AL60" s="40"/>
      <c r="AM60" s="57" t="s">
        <v>57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58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59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56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57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56</v>
      </c>
      <c r="AI75" s="40"/>
      <c r="AJ75" s="40"/>
      <c r="AK75" s="40"/>
      <c r="AL75" s="40"/>
      <c r="AM75" s="57" t="s">
        <v>57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60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Mirejovice_20220926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VD Miřejovice – oprava technologie a PKO válce č. 1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Nová Ves - Miřejovice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26. 9. 2022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Povodí Vltavy, státní podnik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32</v>
      </c>
      <c r="AJ89" s="37"/>
      <c r="AK89" s="37"/>
      <c r="AL89" s="37"/>
      <c r="AM89" s="69" t="str">
        <f>IF(E17="","",E17)</f>
        <v>Sweco Hydroprojekt a.s.</v>
      </c>
      <c r="AN89" s="4"/>
      <c r="AO89" s="4"/>
      <c r="AP89" s="4"/>
      <c r="AQ89" s="37"/>
      <c r="AR89" s="38"/>
      <c r="AS89" s="70" t="s">
        <v>61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30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37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62</v>
      </c>
      <c r="D92" s="79"/>
      <c r="E92" s="79"/>
      <c r="F92" s="79"/>
      <c r="G92" s="79"/>
      <c r="H92" s="80"/>
      <c r="I92" s="81" t="s">
        <v>63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64</v>
      </c>
      <c r="AH92" s="79"/>
      <c r="AI92" s="79"/>
      <c r="AJ92" s="79"/>
      <c r="AK92" s="79"/>
      <c r="AL92" s="79"/>
      <c r="AM92" s="79"/>
      <c r="AN92" s="81" t="s">
        <v>65</v>
      </c>
      <c r="AO92" s="79"/>
      <c r="AP92" s="83"/>
      <c r="AQ92" s="84" t="s">
        <v>66</v>
      </c>
      <c r="AR92" s="38"/>
      <c r="AS92" s="85" t="s">
        <v>67</v>
      </c>
      <c r="AT92" s="86" t="s">
        <v>68</v>
      </c>
      <c r="AU92" s="86" t="s">
        <v>69</v>
      </c>
      <c r="AV92" s="86" t="s">
        <v>70</v>
      </c>
      <c r="AW92" s="86" t="s">
        <v>71</v>
      </c>
      <c r="AX92" s="86" t="s">
        <v>72</v>
      </c>
      <c r="AY92" s="86" t="s">
        <v>73</v>
      </c>
      <c r="AZ92" s="86" t="s">
        <v>74</v>
      </c>
      <c r="BA92" s="86" t="s">
        <v>75</v>
      </c>
      <c r="BB92" s="86" t="s">
        <v>76</v>
      </c>
      <c r="BC92" s="86" t="s">
        <v>77</v>
      </c>
      <c r="BD92" s="87" t="s">
        <v>78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79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ROUND(SUM(AG95:AG96),2)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ROUND(SUM(AS95:AS96),2)</f>
        <v>0</v>
      </c>
      <c r="AT94" s="98">
        <f>ROUND(SUM(AV94:AW94),2)</f>
        <v>0</v>
      </c>
      <c r="AU94" s="99">
        <f>ROUND(SUM(AU95:AU96),5)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ROUND(SUM(AZ95:AZ96),2)</f>
        <v>0</v>
      </c>
      <c r="BA94" s="98">
        <f>ROUND(SUM(BA95:BA96),2)</f>
        <v>0</v>
      </c>
      <c r="BB94" s="98">
        <f>ROUND(SUM(BB95:BB96),2)</f>
        <v>0</v>
      </c>
      <c r="BC94" s="98">
        <f>ROUND(SUM(BC95:BC96),2)</f>
        <v>0</v>
      </c>
      <c r="BD94" s="100">
        <f>ROUND(SUM(BD95:BD96),2)</f>
        <v>0</v>
      </c>
      <c r="BE94" s="6"/>
      <c r="BS94" s="101" t="s">
        <v>80</v>
      </c>
      <c r="BT94" s="101" t="s">
        <v>81</v>
      </c>
      <c r="BU94" s="102" t="s">
        <v>82</v>
      </c>
      <c r="BV94" s="101" t="s">
        <v>83</v>
      </c>
      <c r="BW94" s="101" t="s">
        <v>4</v>
      </c>
      <c r="BX94" s="101" t="s">
        <v>84</v>
      </c>
      <c r="CL94" s="101" t="s">
        <v>1</v>
      </c>
    </row>
    <row r="95" s="7" customFormat="1" ht="24.75" customHeight="1">
      <c r="A95" s="103" t="s">
        <v>85</v>
      </c>
      <c r="B95" s="104"/>
      <c r="C95" s="105"/>
      <c r="D95" s="106" t="s">
        <v>86</v>
      </c>
      <c r="E95" s="106"/>
      <c r="F95" s="106"/>
      <c r="G95" s="106"/>
      <c r="H95" s="106"/>
      <c r="I95" s="107"/>
      <c r="J95" s="106" t="s">
        <v>87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'PS 01 - Oprava PKO Krajní...'!J30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88</v>
      </c>
      <c r="AR95" s="104"/>
      <c r="AS95" s="110">
        <v>0</v>
      </c>
      <c r="AT95" s="111">
        <f>ROUND(SUM(AV95:AW95),2)</f>
        <v>0</v>
      </c>
      <c r="AU95" s="112">
        <f>'PS 01 - Oprava PKO Krajní...'!P117</f>
        <v>0</v>
      </c>
      <c r="AV95" s="111">
        <f>'PS 01 - Oprava PKO Krajní...'!J33</f>
        <v>0</v>
      </c>
      <c r="AW95" s="111">
        <f>'PS 01 - Oprava PKO Krajní...'!J34</f>
        <v>0</v>
      </c>
      <c r="AX95" s="111">
        <f>'PS 01 - Oprava PKO Krajní...'!J35</f>
        <v>0</v>
      </c>
      <c r="AY95" s="111">
        <f>'PS 01 - Oprava PKO Krajní...'!J36</f>
        <v>0</v>
      </c>
      <c r="AZ95" s="111">
        <f>'PS 01 - Oprava PKO Krajní...'!F33</f>
        <v>0</v>
      </c>
      <c r="BA95" s="111">
        <f>'PS 01 - Oprava PKO Krajní...'!F34</f>
        <v>0</v>
      </c>
      <c r="BB95" s="111">
        <f>'PS 01 - Oprava PKO Krajní...'!F35</f>
        <v>0</v>
      </c>
      <c r="BC95" s="111">
        <f>'PS 01 - Oprava PKO Krajní...'!F36</f>
        <v>0</v>
      </c>
      <c r="BD95" s="113">
        <f>'PS 01 - Oprava PKO Krajní...'!F37</f>
        <v>0</v>
      </c>
      <c r="BE95" s="7"/>
      <c r="BT95" s="114" t="s">
        <v>89</v>
      </c>
      <c r="BV95" s="114" t="s">
        <v>83</v>
      </c>
      <c r="BW95" s="114" t="s">
        <v>90</v>
      </c>
      <c r="BX95" s="114" t="s">
        <v>4</v>
      </c>
      <c r="CL95" s="114" t="s">
        <v>1</v>
      </c>
      <c r="CM95" s="114" t="s">
        <v>91</v>
      </c>
    </row>
    <row r="96" s="7" customFormat="1" ht="16.5" customHeight="1">
      <c r="A96" s="103" t="s">
        <v>85</v>
      </c>
      <c r="B96" s="104"/>
      <c r="C96" s="105"/>
      <c r="D96" s="106" t="s">
        <v>92</v>
      </c>
      <c r="E96" s="106"/>
      <c r="F96" s="106"/>
      <c r="G96" s="106"/>
      <c r="H96" s="106"/>
      <c r="I96" s="107"/>
      <c r="J96" s="106" t="s">
        <v>93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'VON - Vedlejší a ostatní ...'!J30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92</v>
      </c>
      <c r="AR96" s="104"/>
      <c r="AS96" s="115">
        <v>0</v>
      </c>
      <c r="AT96" s="116">
        <f>ROUND(SUM(AV96:AW96),2)</f>
        <v>0</v>
      </c>
      <c r="AU96" s="117">
        <f>'VON - Vedlejší a ostatní ...'!P121</f>
        <v>0</v>
      </c>
      <c r="AV96" s="116">
        <f>'VON - Vedlejší a ostatní ...'!J33</f>
        <v>0</v>
      </c>
      <c r="AW96" s="116">
        <f>'VON - Vedlejší a ostatní ...'!J34</f>
        <v>0</v>
      </c>
      <c r="AX96" s="116">
        <f>'VON - Vedlejší a ostatní ...'!J35</f>
        <v>0</v>
      </c>
      <c r="AY96" s="116">
        <f>'VON - Vedlejší a ostatní ...'!J36</f>
        <v>0</v>
      </c>
      <c r="AZ96" s="116">
        <f>'VON - Vedlejší a ostatní ...'!F33</f>
        <v>0</v>
      </c>
      <c r="BA96" s="116">
        <f>'VON - Vedlejší a ostatní ...'!F34</f>
        <v>0</v>
      </c>
      <c r="BB96" s="116">
        <f>'VON - Vedlejší a ostatní ...'!F35</f>
        <v>0</v>
      </c>
      <c r="BC96" s="116">
        <f>'VON - Vedlejší a ostatní ...'!F36</f>
        <v>0</v>
      </c>
      <c r="BD96" s="118">
        <f>'VON - Vedlejší a ostatní ...'!F37</f>
        <v>0</v>
      </c>
      <c r="BE96" s="7"/>
      <c r="BT96" s="114" t="s">
        <v>89</v>
      </c>
      <c r="BV96" s="114" t="s">
        <v>83</v>
      </c>
      <c r="BW96" s="114" t="s">
        <v>94</v>
      </c>
      <c r="BX96" s="114" t="s">
        <v>4</v>
      </c>
      <c r="CL96" s="114" t="s">
        <v>1</v>
      </c>
      <c r="CM96" s="114" t="s">
        <v>91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PS 01 - Oprava PKO Krajní...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="1" customFormat="1" ht="24.96" customHeight="1">
      <c r="B4" s="21"/>
      <c r="D4" s="22" t="s">
        <v>95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VD Miřejovice – oprava technologie a PKO válce č. 1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96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97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26. 9. 2022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26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29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30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32</v>
      </c>
      <c r="E20" s="37"/>
      <c r="F20" s="37"/>
      <c r="G20" s="37"/>
      <c r="H20" s="37"/>
      <c r="I20" s="31" t="s">
        <v>25</v>
      </c>
      <c r="J20" s="26" t="s">
        <v>33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34</v>
      </c>
      <c r="F21" s="37"/>
      <c r="G21" s="37"/>
      <c r="H21" s="37"/>
      <c r="I21" s="31" t="s">
        <v>28</v>
      </c>
      <c r="J21" s="26" t="s">
        <v>35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37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28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39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41</v>
      </c>
      <c r="E30" s="37"/>
      <c r="F30" s="37"/>
      <c r="G30" s="37"/>
      <c r="H30" s="37"/>
      <c r="I30" s="37"/>
      <c r="J30" s="95">
        <f>ROUND(J117,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43</v>
      </c>
      <c r="G32" s="37"/>
      <c r="H32" s="37"/>
      <c r="I32" s="42" t="s">
        <v>42</v>
      </c>
      <c r="J32" s="42" t="s">
        <v>44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45</v>
      </c>
      <c r="E33" s="31" t="s">
        <v>46</v>
      </c>
      <c r="F33" s="126">
        <f>ROUND((SUM(BE117:BE201)),  2)</f>
        <v>0</v>
      </c>
      <c r="G33" s="37"/>
      <c r="H33" s="37"/>
      <c r="I33" s="127">
        <v>0.20999999999999999</v>
      </c>
      <c r="J33" s="126">
        <f>ROUND(((SUM(BE117:BE201))*I33),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47</v>
      </c>
      <c r="F34" s="126">
        <f>ROUND((SUM(BF117:BF201)),  2)</f>
        <v>0</v>
      </c>
      <c r="G34" s="37"/>
      <c r="H34" s="37"/>
      <c r="I34" s="127">
        <v>0.14999999999999999</v>
      </c>
      <c r="J34" s="126">
        <f>ROUND(((SUM(BF117:BF201))*I34),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48</v>
      </c>
      <c r="F35" s="126">
        <f>ROUND((SUM(BG117:BG201)),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49</v>
      </c>
      <c r="F36" s="126">
        <f>ROUND((SUM(BH117:BH201)),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50</v>
      </c>
      <c r="F37" s="126">
        <f>ROUND((SUM(BI117:BI201)),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51</v>
      </c>
      <c r="E39" s="80"/>
      <c r="F39" s="80"/>
      <c r="G39" s="130" t="s">
        <v>52</v>
      </c>
      <c r="H39" s="131" t="s">
        <v>53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54</v>
      </c>
      <c r="E50" s="56"/>
      <c r="F50" s="56"/>
      <c r="G50" s="55" t="s">
        <v>55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56</v>
      </c>
      <c r="E61" s="40"/>
      <c r="F61" s="134" t="s">
        <v>57</v>
      </c>
      <c r="G61" s="57" t="s">
        <v>56</v>
      </c>
      <c r="H61" s="40"/>
      <c r="I61" s="40"/>
      <c r="J61" s="135" t="s">
        <v>57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58</v>
      </c>
      <c r="E65" s="58"/>
      <c r="F65" s="58"/>
      <c r="G65" s="55" t="s">
        <v>59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56</v>
      </c>
      <c r="E76" s="40"/>
      <c r="F76" s="134" t="s">
        <v>57</v>
      </c>
      <c r="G76" s="57" t="s">
        <v>56</v>
      </c>
      <c r="H76" s="40"/>
      <c r="I76" s="40"/>
      <c r="J76" s="135" t="s">
        <v>57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VD Miřejovice – oprava technologie a PKO válce č. 1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PS 01 - Oprava PKO Krajního levého jezového pole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Nová Ves - Miřejovice</v>
      </c>
      <c r="G89" s="37"/>
      <c r="H89" s="37"/>
      <c r="I89" s="31" t="s">
        <v>22</v>
      </c>
      <c r="J89" s="68" t="str">
        <f>IF(J12="","",J12)</f>
        <v>26. 9. 2022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7"/>
      <c r="E91" s="37"/>
      <c r="F91" s="26" t="str">
        <f>E15</f>
        <v>Povodí Vltavy, státní podnik</v>
      </c>
      <c r="G91" s="37"/>
      <c r="H91" s="37"/>
      <c r="I91" s="31" t="s">
        <v>32</v>
      </c>
      <c r="J91" s="35" t="str">
        <f>E21</f>
        <v>Sweco Hydroprojekt a.s.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7"/>
      <c r="E92" s="37"/>
      <c r="F92" s="26" t="str">
        <f>IF(E18="","",E18)</f>
        <v>Vyplň údaj</v>
      </c>
      <c r="G92" s="37"/>
      <c r="H92" s="37"/>
      <c r="I92" s="31" t="s">
        <v>37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99</v>
      </c>
      <c r="D94" s="128"/>
      <c r="E94" s="128"/>
      <c r="F94" s="128"/>
      <c r="G94" s="128"/>
      <c r="H94" s="128"/>
      <c r="I94" s="128"/>
      <c r="J94" s="137" t="s">
        <v>100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101</v>
      </c>
      <c r="D96" s="37"/>
      <c r="E96" s="37"/>
      <c r="F96" s="37"/>
      <c r="G96" s="37"/>
      <c r="H96" s="37"/>
      <c r="I96" s="37"/>
      <c r="J96" s="95">
        <f>J117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102</v>
      </c>
    </row>
    <row r="97" s="9" customFormat="1" ht="24.96" customHeight="1">
      <c r="A97" s="9"/>
      <c r="B97" s="139"/>
      <c r="C97" s="9"/>
      <c r="D97" s="140" t="s">
        <v>103</v>
      </c>
      <c r="E97" s="141"/>
      <c r="F97" s="141"/>
      <c r="G97" s="141"/>
      <c r="H97" s="141"/>
      <c r="I97" s="141"/>
      <c r="J97" s="142">
        <f>J118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7"/>
      <c r="D98" s="37"/>
      <c r="E98" s="37"/>
      <c r="F98" s="37"/>
      <c r="G98" s="37"/>
      <c r="H98" s="37"/>
      <c r="I98" s="37"/>
      <c r="J98" s="37"/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104</v>
      </c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7"/>
      <c r="D107" s="37"/>
      <c r="E107" s="120" t="str">
        <f>E7</f>
        <v>VD Miřejovice – oprava technologie a PKO válce č. 1</v>
      </c>
      <c r="F107" s="31"/>
      <c r="G107" s="31"/>
      <c r="H107" s="31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96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7"/>
      <c r="D109" s="37"/>
      <c r="E109" s="66" t="str">
        <f>E9</f>
        <v>PS 01 - Oprava PKO Krajního levého jezového pole</v>
      </c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7"/>
      <c r="E111" s="37"/>
      <c r="F111" s="26" t="str">
        <f>F12</f>
        <v>Nová Ves - Miřejovice</v>
      </c>
      <c r="G111" s="37"/>
      <c r="H111" s="37"/>
      <c r="I111" s="31" t="s">
        <v>22</v>
      </c>
      <c r="J111" s="68" t="str">
        <f>IF(J12="","",J12)</f>
        <v>26. 9. 2022</v>
      </c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5.65" customHeight="1">
      <c r="A113" s="37"/>
      <c r="B113" s="38"/>
      <c r="C113" s="31" t="s">
        <v>24</v>
      </c>
      <c r="D113" s="37"/>
      <c r="E113" s="37"/>
      <c r="F113" s="26" t="str">
        <f>E15</f>
        <v>Povodí Vltavy, státní podnik</v>
      </c>
      <c r="G113" s="37"/>
      <c r="H113" s="37"/>
      <c r="I113" s="31" t="s">
        <v>32</v>
      </c>
      <c r="J113" s="35" t="str">
        <f>E21</f>
        <v>Sweco Hydroprojekt a.s.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30</v>
      </c>
      <c r="D114" s="37"/>
      <c r="E114" s="37"/>
      <c r="F114" s="26" t="str">
        <f>IF(E18="","",E18)</f>
        <v>Vyplň údaj</v>
      </c>
      <c r="G114" s="37"/>
      <c r="H114" s="37"/>
      <c r="I114" s="31" t="s">
        <v>37</v>
      </c>
      <c r="J114" s="35" t="str">
        <f>E24</f>
        <v xml:space="preserve"> 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0" customFormat="1" ht="29.28" customHeight="1">
      <c r="A116" s="143"/>
      <c r="B116" s="144"/>
      <c r="C116" s="145" t="s">
        <v>105</v>
      </c>
      <c r="D116" s="146" t="s">
        <v>66</v>
      </c>
      <c r="E116" s="146" t="s">
        <v>62</v>
      </c>
      <c r="F116" s="146" t="s">
        <v>63</v>
      </c>
      <c r="G116" s="146" t="s">
        <v>106</v>
      </c>
      <c r="H116" s="146" t="s">
        <v>107</v>
      </c>
      <c r="I116" s="146" t="s">
        <v>108</v>
      </c>
      <c r="J116" s="146" t="s">
        <v>100</v>
      </c>
      <c r="K116" s="147" t="s">
        <v>109</v>
      </c>
      <c r="L116" s="148"/>
      <c r="M116" s="85" t="s">
        <v>1</v>
      </c>
      <c r="N116" s="86" t="s">
        <v>45</v>
      </c>
      <c r="O116" s="86" t="s">
        <v>110</v>
      </c>
      <c r="P116" s="86" t="s">
        <v>111</v>
      </c>
      <c r="Q116" s="86" t="s">
        <v>112</v>
      </c>
      <c r="R116" s="86" t="s">
        <v>113</v>
      </c>
      <c r="S116" s="86" t="s">
        <v>114</v>
      </c>
      <c r="T116" s="87" t="s">
        <v>115</v>
      </c>
      <c r="U116" s="143"/>
      <c r="V116" s="143"/>
      <c r="W116" s="143"/>
      <c r="X116" s="143"/>
      <c r="Y116" s="143"/>
      <c r="Z116" s="143"/>
      <c r="AA116" s="143"/>
      <c r="AB116" s="143"/>
      <c r="AC116" s="143"/>
      <c r="AD116" s="143"/>
      <c r="AE116" s="143"/>
    </row>
    <row r="117" s="2" customFormat="1" ht="22.8" customHeight="1">
      <c r="A117" s="37"/>
      <c r="B117" s="38"/>
      <c r="C117" s="92" t="s">
        <v>116</v>
      </c>
      <c r="D117" s="37"/>
      <c r="E117" s="37"/>
      <c r="F117" s="37"/>
      <c r="G117" s="37"/>
      <c r="H117" s="37"/>
      <c r="I117" s="37"/>
      <c r="J117" s="149">
        <f>BK117</f>
        <v>0</v>
      </c>
      <c r="K117" s="37"/>
      <c r="L117" s="38"/>
      <c r="M117" s="88"/>
      <c r="N117" s="72"/>
      <c r="O117" s="89"/>
      <c r="P117" s="150">
        <f>P118</f>
        <v>0</v>
      </c>
      <c r="Q117" s="89"/>
      <c r="R117" s="150">
        <f>R118</f>
        <v>0</v>
      </c>
      <c r="S117" s="89"/>
      <c r="T117" s="151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8" t="s">
        <v>80</v>
      </c>
      <c r="AU117" s="18" t="s">
        <v>102</v>
      </c>
      <c r="BK117" s="152">
        <f>BK118</f>
        <v>0</v>
      </c>
    </row>
    <row r="118" s="11" customFormat="1" ht="25.92" customHeight="1">
      <c r="A118" s="11"/>
      <c r="B118" s="153"/>
      <c r="C118" s="11"/>
      <c r="D118" s="154" t="s">
        <v>80</v>
      </c>
      <c r="E118" s="155" t="s">
        <v>117</v>
      </c>
      <c r="F118" s="155" t="s">
        <v>87</v>
      </c>
      <c r="G118" s="11"/>
      <c r="H118" s="11"/>
      <c r="I118" s="156"/>
      <c r="J118" s="157">
        <f>BK118</f>
        <v>0</v>
      </c>
      <c r="K118" s="11"/>
      <c r="L118" s="153"/>
      <c r="M118" s="158"/>
      <c r="N118" s="159"/>
      <c r="O118" s="159"/>
      <c r="P118" s="160">
        <f>SUM(P119:P201)</f>
        <v>0</v>
      </c>
      <c r="Q118" s="159"/>
      <c r="R118" s="160">
        <f>SUM(R119:R201)</f>
        <v>0</v>
      </c>
      <c r="S118" s="159"/>
      <c r="T118" s="161">
        <f>SUM(T119:T201)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54" t="s">
        <v>118</v>
      </c>
      <c r="AT118" s="162" t="s">
        <v>80</v>
      </c>
      <c r="AU118" s="162" t="s">
        <v>81</v>
      </c>
      <c r="AY118" s="154" t="s">
        <v>119</v>
      </c>
      <c r="BK118" s="163">
        <f>SUM(BK119:BK201)</f>
        <v>0</v>
      </c>
    </row>
    <row r="119" s="2" customFormat="1" ht="16.5" customHeight="1">
      <c r="A119" s="37"/>
      <c r="B119" s="164"/>
      <c r="C119" s="165" t="s">
        <v>89</v>
      </c>
      <c r="D119" s="165" t="s">
        <v>120</v>
      </c>
      <c r="E119" s="166" t="s">
        <v>121</v>
      </c>
      <c r="F119" s="167" t="s">
        <v>122</v>
      </c>
      <c r="G119" s="168" t="s">
        <v>123</v>
      </c>
      <c r="H119" s="169">
        <v>1</v>
      </c>
      <c r="I119" s="170"/>
      <c r="J119" s="171">
        <f>ROUND(I119*H119,2)</f>
        <v>0</v>
      </c>
      <c r="K119" s="167" t="s">
        <v>124</v>
      </c>
      <c r="L119" s="38"/>
      <c r="M119" s="172" t="s">
        <v>1</v>
      </c>
      <c r="N119" s="173" t="s">
        <v>46</v>
      </c>
      <c r="O119" s="76"/>
      <c r="P119" s="174">
        <f>O119*H119</f>
        <v>0</v>
      </c>
      <c r="Q119" s="174">
        <v>0</v>
      </c>
      <c r="R119" s="174">
        <f>Q119*H119</f>
        <v>0</v>
      </c>
      <c r="S119" s="174">
        <v>0</v>
      </c>
      <c r="T119" s="17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76" t="s">
        <v>89</v>
      </c>
      <c r="AT119" s="176" t="s">
        <v>120</v>
      </c>
      <c r="AU119" s="176" t="s">
        <v>89</v>
      </c>
      <c r="AY119" s="18" t="s">
        <v>119</v>
      </c>
      <c r="BE119" s="177">
        <f>IF(N119="základní",J119,0)</f>
        <v>0</v>
      </c>
      <c r="BF119" s="177">
        <f>IF(N119="snížená",J119,0)</f>
        <v>0</v>
      </c>
      <c r="BG119" s="177">
        <f>IF(N119="zákl. přenesená",J119,0)</f>
        <v>0</v>
      </c>
      <c r="BH119" s="177">
        <f>IF(N119="sníž. přenesená",J119,0)</f>
        <v>0</v>
      </c>
      <c r="BI119" s="177">
        <f>IF(N119="nulová",J119,0)</f>
        <v>0</v>
      </c>
      <c r="BJ119" s="18" t="s">
        <v>89</v>
      </c>
      <c r="BK119" s="177">
        <f>ROUND(I119*H119,2)</f>
        <v>0</v>
      </c>
      <c r="BL119" s="18" t="s">
        <v>89</v>
      </c>
      <c r="BM119" s="176" t="s">
        <v>125</v>
      </c>
    </row>
    <row r="120" s="2" customFormat="1">
      <c r="A120" s="37"/>
      <c r="B120" s="38"/>
      <c r="C120" s="37"/>
      <c r="D120" s="178" t="s">
        <v>126</v>
      </c>
      <c r="E120" s="37"/>
      <c r="F120" s="179" t="s">
        <v>127</v>
      </c>
      <c r="G120" s="37"/>
      <c r="H120" s="37"/>
      <c r="I120" s="180"/>
      <c r="J120" s="37"/>
      <c r="K120" s="37"/>
      <c r="L120" s="38"/>
      <c r="M120" s="181"/>
      <c r="N120" s="182"/>
      <c r="O120" s="76"/>
      <c r="P120" s="76"/>
      <c r="Q120" s="76"/>
      <c r="R120" s="76"/>
      <c r="S120" s="76"/>
      <c r="T120" s="7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126</v>
      </c>
      <c r="AU120" s="18" t="s">
        <v>89</v>
      </c>
    </row>
    <row r="121" s="12" customFormat="1">
      <c r="A121" s="12"/>
      <c r="B121" s="183"/>
      <c r="C121" s="12"/>
      <c r="D121" s="178" t="s">
        <v>128</v>
      </c>
      <c r="E121" s="184" t="s">
        <v>1</v>
      </c>
      <c r="F121" s="185" t="s">
        <v>129</v>
      </c>
      <c r="G121" s="12"/>
      <c r="H121" s="184" t="s">
        <v>1</v>
      </c>
      <c r="I121" s="186"/>
      <c r="J121" s="12"/>
      <c r="K121" s="12"/>
      <c r="L121" s="183"/>
      <c r="M121" s="187"/>
      <c r="N121" s="188"/>
      <c r="O121" s="188"/>
      <c r="P121" s="188"/>
      <c r="Q121" s="188"/>
      <c r="R121" s="188"/>
      <c r="S121" s="188"/>
      <c r="T121" s="189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184" t="s">
        <v>128</v>
      </c>
      <c r="AU121" s="184" t="s">
        <v>89</v>
      </c>
      <c r="AV121" s="12" t="s">
        <v>89</v>
      </c>
      <c r="AW121" s="12" t="s">
        <v>36</v>
      </c>
      <c r="AX121" s="12" t="s">
        <v>81</v>
      </c>
      <c r="AY121" s="184" t="s">
        <v>119</v>
      </c>
    </row>
    <row r="122" s="13" customFormat="1">
      <c r="A122" s="13"/>
      <c r="B122" s="190"/>
      <c r="C122" s="13"/>
      <c r="D122" s="178" t="s">
        <v>128</v>
      </c>
      <c r="E122" s="191" t="s">
        <v>1</v>
      </c>
      <c r="F122" s="192" t="s">
        <v>130</v>
      </c>
      <c r="G122" s="13"/>
      <c r="H122" s="193">
        <v>1</v>
      </c>
      <c r="I122" s="194"/>
      <c r="J122" s="13"/>
      <c r="K122" s="13"/>
      <c r="L122" s="190"/>
      <c r="M122" s="195"/>
      <c r="N122" s="196"/>
      <c r="O122" s="196"/>
      <c r="P122" s="196"/>
      <c r="Q122" s="196"/>
      <c r="R122" s="196"/>
      <c r="S122" s="196"/>
      <c r="T122" s="19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91" t="s">
        <v>128</v>
      </c>
      <c r="AU122" s="191" t="s">
        <v>89</v>
      </c>
      <c r="AV122" s="13" t="s">
        <v>91</v>
      </c>
      <c r="AW122" s="13" t="s">
        <v>36</v>
      </c>
      <c r="AX122" s="13" t="s">
        <v>81</v>
      </c>
      <c r="AY122" s="191" t="s">
        <v>119</v>
      </c>
    </row>
    <row r="123" s="14" customFormat="1">
      <c r="A123" s="14"/>
      <c r="B123" s="198"/>
      <c r="C123" s="14"/>
      <c r="D123" s="178" t="s">
        <v>128</v>
      </c>
      <c r="E123" s="199" t="s">
        <v>1</v>
      </c>
      <c r="F123" s="200" t="s">
        <v>131</v>
      </c>
      <c r="G123" s="14"/>
      <c r="H123" s="201">
        <v>1</v>
      </c>
      <c r="I123" s="202"/>
      <c r="J123" s="14"/>
      <c r="K123" s="14"/>
      <c r="L123" s="198"/>
      <c r="M123" s="203"/>
      <c r="N123" s="204"/>
      <c r="O123" s="204"/>
      <c r="P123" s="204"/>
      <c r="Q123" s="204"/>
      <c r="R123" s="204"/>
      <c r="S123" s="204"/>
      <c r="T123" s="20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199" t="s">
        <v>128</v>
      </c>
      <c r="AU123" s="199" t="s">
        <v>89</v>
      </c>
      <c r="AV123" s="14" t="s">
        <v>132</v>
      </c>
      <c r="AW123" s="14" t="s">
        <v>36</v>
      </c>
      <c r="AX123" s="14" t="s">
        <v>89</v>
      </c>
      <c r="AY123" s="199" t="s">
        <v>119</v>
      </c>
    </row>
    <row r="124" s="2" customFormat="1" ht="16.5" customHeight="1">
      <c r="A124" s="37"/>
      <c r="B124" s="164"/>
      <c r="C124" s="165" t="s">
        <v>91</v>
      </c>
      <c r="D124" s="165" t="s">
        <v>120</v>
      </c>
      <c r="E124" s="166" t="s">
        <v>133</v>
      </c>
      <c r="F124" s="167" t="s">
        <v>134</v>
      </c>
      <c r="G124" s="168" t="s">
        <v>123</v>
      </c>
      <c r="H124" s="169">
        <v>1</v>
      </c>
      <c r="I124" s="170"/>
      <c r="J124" s="171">
        <f>ROUND(I124*H124,2)</f>
        <v>0</v>
      </c>
      <c r="K124" s="167" t="s">
        <v>124</v>
      </c>
      <c r="L124" s="38"/>
      <c r="M124" s="172" t="s">
        <v>1</v>
      </c>
      <c r="N124" s="173" t="s">
        <v>46</v>
      </c>
      <c r="O124" s="76"/>
      <c r="P124" s="174">
        <f>O124*H124</f>
        <v>0</v>
      </c>
      <c r="Q124" s="174">
        <v>0</v>
      </c>
      <c r="R124" s="174">
        <f>Q124*H124</f>
        <v>0</v>
      </c>
      <c r="S124" s="174">
        <v>0</v>
      </c>
      <c r="T124" s="17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76" t="s">
        <v>89</v>
      </c>
      <c r="AT124" s="176" t="s">
        <v>120</v>
      </c>
      <c r="AU124" s="176" t="s">
        <v>89</v>
      </c>
      <c r="AY124" s="18" t="s">
        <v>119</v>
      </c>
      <c r="BE124" s="177">
        <f>IF(N124="základní",J124,0)</f>
        <v>0</v>
      </c>
      <c r="BF124" s="177">
        <f>IF(N124="snížená",J124,0)</f>
        <v>0</v>
      </c>
      <c r="BG124" s="177">
        <f>IF(N124="zákl. přenesená",J124,0)</f>
        <v>0</v>
      </c>
      <c r="BH124" s="177">
        <f>IF(N124="sníž. přenesená",J124,0)</f>
        <v>0</v>
      </c>
      <c r="BI124" s="177">
        <f>IF(N124="nulová",J124,0)</f>
        <v>0</v>
      </c>
      <c r="BJ124" s="18" t="s">
        <v>89</v>
      </c>
      <c r="BK124" s="177">
        <f>ROUND(I124*H124,2)</f>
        <v>0</v>
      </c>
      <c r="BL124" s="18" t="s">
        <v>89</v>
      </c>
      <c r="BM124" s="176" t="s">
        <v>135</v>
      </c>
    </row>
    <row r="125" s="2" customFormat="1">
      <c r="A125" s="37"/>
      <c r="B125" s="38"/>
      <c r="C125" s="37"/>
      <c r="D125" s="178" t="s">
        <v>126</v>
      </c>
      <c r="E125" s="37"/>
      <c r="F125" s="179" t="s">
        <v>136</v>
      </c>
      <c r="G125" s="37"/>
      <c r="H125" s="37"/>
      <c r="I125" s="180"/>
      <c r="J125" s="37"/>
      <c r="K125" s="37"/>
      <c r="L125" s="38"/>
      <c r="M125" s="181"/>
      <c r="N125" s="182"/>
      <c r="O125" s="76"/>
      <c r="P125" s="76"/>
      <c r="Q125" s="76"/>
      <c r="R125" s="76"/>
      <c r="S125" s="76"/>
      <c r="T125" s="7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126</v>
      </c>
      <c r="AU125" s="18" t="s">
        <v>89</v>
      </c>
    </row>
    <row r="126" s="2" customFormat="1" ht="24.15" customHeight="1">
      <c r="A126" s="37"/>
      <c r="B126" s="164"/>
      <c r="C126" s="165" t="s">
        <v>137</v>
      </c>
      <c r="D126" s="165" t="s">
        <v>120</v>
      </c>
      <c r="E126" s="166" t="s">
        <v>138</v>
      </c>
      <c r="F126" s="167" t="s">
        <v>139</v>
      </c>
      <c r="G126" s="168" t="s">
        <v>123</v>
      </c>
      <c r="H126" s="169">
        <v>1</v>
      </c>
      <c r="I126" s="170"/>
      <c r="J126" s="171">
        <f>ROUND(I126*H126,2)</f>
        <v>0</v>
      </c>
      <c r="K126" s="167" t="s">
        <v>124</v>
      </c>
      <c r="L126" s="38"/>
      <c r="M126" s="172" t="s">
        <v>1</v>
      </c>
      <c r="N126" s="173" t="s">
        <v>46</v>
      </c>
      <c r="O126" s="76"/>
      <c r="P126" s="174">
        <f>O126*H126</f>
        <v>0</v>
      </c>
      <c r="Q126" s="174">
        <v>0</v>
      </c>
      <c r="R126" s="174">
        <f>Q126*H126</f>
        <v>0</v>
      </c>
      <c r="S126" s="174">
        <v>0</v>
      </c>
      <c r="T126" s="17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76" t="s">
        <v>89</v>
      </c>
      <c r="AT126" s="176" t="s">
        <v>120</v>
      </c>
      <c r="AU126" s="176" t="s">
        <v>89</v>
      </c>
      <c r="AY126" s="18" t="s">
        <v>119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8" t="s">
        <v>89</v>
      </c>
      <c r="BK126" s="177">
        <f>ROUND(I126*H126,2)</f>
        <v>0</v>
      </c>
      <c r="BL126" s="18" t="s">
        <v>89</v>
      </c>
      <c r="BM126" s="176" t="s">
        <v>140</v>
      </c>
    </row>
    <row r="127" s="2" customFormat="1">
      <c r="A127" s="37"/>
      <c r="B127" s="38"/>
      <c r="C127" s="37"/>
      <c r="D127" s="178" t="s">
        <v>126</v>
      </c>
      <c r="E127" s="37"/>
      <c r="F127" s="179" t="s">
        <v>141</v>
      </c>
      <c r="G127" s="37"/>
      <c r="H127" s="37"/>
      <c r="I127" s="180"/>
      <c r="J127" s="37"/>
      <c r="K127" s="37"/>
      <c r="L127" s="38"/>
      <c r="M127" s="181"/>
      <c r="N127" s="182"/>
      <c r="O127" s="76"/>
      <c r="P127" s="76"/>
      <c r="Q127" s="76"/>
      <c r="R127" s="76"/>
      <c r="S127" s="76"/>
      <c r="T127" s="7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126</v>
      </c>
      <c r="AU127" s="18" t="s">
        <v>89</v>
      </c>
    </row>
    <row r="128" s="2" customFormat="1" ht="16.5" customHeight="1">
      <c r="A128" s="37"/>
      <c r="B128" s="164"/>
      <c r="C128" s="165" t="s">
        <v>132</v>
      </c>
      <c r="D128" s="165" t="s">
        <v>120</v>
      </c>
      <c r="E128" s="166" t="s">
        <v>142</v>
      </c>
      <c r="F128" s="167" t="s">
        <v>143</v>
      </c>
      <c r="G128" s="168" t="s">
        <v>123</v>
      </c>
      <c r="H128" s="169">
        <v>1</v>
      </c>
      <c r="I128" s="170"/>
      <c r="J128" s="171">
        <f>ROUND(I128*H128,2)</f>
        <v>0</v>
      </c>
      <c r="K128" s="167" t="s">
        <v>124</v>
      </c>
      <c r="L128" s="38"/>
      <c r="M128" s="172" t="s">
        <v>1</v>
      </c>
      <c r="N128" s="173" t="s">
        <v>46</v>
      </c>
      <c r="O128" s="76"/>
      <c r="P128" s="174">
        <f>O128*H128</f>
        <v>0</v>
      </c>
      <c r="Q128" s="174">
        <v>0</v>
      </c>
      <c r="R128" s="174">
        <f>Q128*H128</f>
        <v>0</v>
      </c>
      <c r="S128" s="174">
        <v>0</v>
      </c>
      <c r="T128" s="17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76" t="s">
        <v>89</v>
      </c>
      <c r="AT128" s="176" t="s">
        <v>120</v>
      </c>
      <c r="AU128" s="176" t="s">
        <v>89</v>
      </c>
      <c r="AY128" s="18" t="s">
        <v>119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8" t="s">
        <v>89</v>
      </c>
      <c r="BK128" s="177">
        <f>ROUND(I128*H128,2)</f>
        <v>0</v>
      </c>
      <c r="BL128" s="18" t="s">
        <v>89</v>
      </c>
      <c r="BM128" s="176" t="s">
        <v>144</v>
      </c>
    </row>
    <row r="129" s="2" customFormat="1">
      <c r="A129" s="37"/>
      <c r="B129" s="38"/>
      <c r="C129" s="37"/>
      <c r="D129" s="178" t="s">
        <v>126</v>
      </c>
      <c r="E129" s="37"/>
      <c r="F129" s="179" t="s">
        <v>145</v>
      </c>
      <c r="G129" s="37"/>
      <c r="H129" s="37"/>
      <c r="I129" s="180"/>
      <c r="J129" s="37"/>
      <c r="K129" s="37"/>
      <c r="L129" s="38"/>
      <c r="M129" s="181"/>
      <c r="N129" s="182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126</v>
      </c>
      <c r="AU129" s="18" t="s">
        <v>89</v>
      </c>
    </row>
    <row r="130" s="2" customFormat="1" ht="21.75" customHeight="1">
      <c r="A130" s="37"/>
      <c r="B130" s="164"/>
      <c r="C130" s="165" t="s">
        <v>118</v>
      </c>
      <c r="D130" s="165" t="s">
        <v>120</v>
      </c>
      <c r="E130" s="166" t="s">
        <v>146</v>
      </c>
      <c r="F130" s="167" t="s">
        <v>147</v>
      </c>
      <c r="G130" s="168" t="s">
        <v>123</v>
      </c>
      <c r="H130" s="169">
        <v>1</v>
      </c>
      <c r="I130" s="170"/>
      <c r="J130" s="171">
        <f>ROUND(I130*H130,2)</f>
        <v>0</v>
      </c>
      <c r="K130" s="167" t="s">
        <v>124</v>
      </c>
      <c r="L130" s="38"/>
      <c r="M130" s="172" t="s">
        <v>1</v>
      </c>
      <c r="N130" s="173" t="s">
        <v>46</v>
      </c>
      <c r="O130" s="76"/>
      <c r="P130" s="174">
        <f>O130*H130</f>
        <v>0</v>
      </c>
      <c r="Q130" s="174">
        <v>0</v>
      </c>
      <c r="R130" s="174">
        <f>Q130*H130</f>
        <v>0</v>
      </c>
      <c r="S130" s="174">
        <v>0</v>
      </c>
      <c r="T130" s="17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76" t="s">
        <v>89</v>
      </c>
      <c r="AT130" s="176" t="s">
        <v>120</v>
      </c>
      <c r="AU130" s="176" t="s">
        <v>89</v>
      </c>
      <c r="AY130" s="18" t="s">
        <v>119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18" t="s">
        <v>89</v>
      </c>
      <c r="BK130" s="177">
        <f>ROUND(I130*H130,2)</f>
        <v>0</v>
      </c>
      <c r="BL130" s="18" t="s">
        <v>89</v>
      </c>
      <c r="BM130" s="176" t="s">
        <v>148</v>
      </c>
    </row>
    <row r="131" s="2" customFormat="1">
      <c r="A131" s="37"/>
      <c r="B131" s="38"/>
      <c r="C131" s="37"/>
      <c r="D131" s="178" t="s">
        <v>126</v>
      </c>
      <c r="E131" s="37"/>
      <c r="F131" s="179" t="s">
        <v>149</v>
      </c>
      <c r="G131" s="37"/>
      <c r="H131" s="37"/>
      <c r="I131" s="180"/>
      <c r="J131" s="37"/>
      <c r="K131" s="37"/>
      <c r="L131" s="38"/>
      <c r="M131" s="181"/>
      <c r="N131" s="182"/>
      <c r="O131" s="76"/>
      <c r="P131" s="76"/>
      <c r="Q131" s="76"/>
      <c r="R131" s="76"/>
      <c r="S131" s="76"/>
      <c r="T131" s="7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126</v>
      </c>
      <c r="AU131" s="18" t="s">
        <v>89</v>
      </c>
    </row>
    <row r="132" s="2" customFormat="1" ht="16.5" customHeight="1">
      <c r="A132" s="37"/>
      <c r="B132" s="164"/>
      <c r="C132" s="165" t="s">
        <v>150</v>
      </c>
      <c r="D132" s="165" t="s">
        <v>120</v>
      </c>
      <c r="E132" s="166" t="s">
        <v>151</v>
      </c>
      <c r="F132" s="167" t="s">
        <v>152</v>
      </c>
      <c r="G132" s="168" t="s">
        <v>123</v>
      </c>
      <c r="H132" s="169">
        <v>1</v>
      </c>
      <c r="I132" s="170"/>
      <c r="J132" s="171">
        <f>ROUND(I132*H132,2)</f>
        <v>0</v>
      </c>
      <c r="K132" s="167" t="s">
        <v>124</v>
      </c>
      <c r="L132" s="38"/>
      <c r="M132" s="172" t="s">
        <v>1</v>
      </c>
      <c r="N132" s="173" t="s">
        <v>46</v>
      </c>
      <c r="O132" s="76"/>
      <c r="P132" s="174">
        <f>O132*H132</f>
        <v>0</v>
      </c>
      <c r="Q132" s="174">
        <v>0</v>
      </c>
      <c r="R132" s="174">
        <f>Q132*H132</f>
        <v>0</v>
      </c>
      <c r="S132" s="174">
        <v>0</v>
      </c>
      <c r="T132" s="17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76" t="s">
        <v>89</v>
      </c>
      <c r="AT132" s="176" t="s">
        <v>120</v>
      </c>
      <c r="AU132" s="176" t="s">
        <v>89</v>
      </c>
      <c r="AY132" s="18" t="s">
        <v>119</v>
      </c>
      <c r="BE132" s="177">
        <f>IF(N132="základní",J132,0)</f>
        <v>0</v>
      </c>
      <c r="BF132" s="177">
        <f>IF(N132="snížená",J132,0)</f>
        <v>0</v>
      </c>
      <c r="BG132" s="177">
        <f>IF(N132="zákl. přenesená",J132,0)</f>
        <v>0</v>
      </c>
      <c r="BH132" s="177">
        <f>IF(N132="sníž. přenesená",J132,0)</f>
        <v>0</v>
      </c>
      <c r="BI132" s="177">
        <f>IF(N132="nulová",J132,0)</f>
        <v>0</v>
      </c>
      <c r="BJ132" s="18" t="s">
        <v>89</v>
      </c>
      <c r="BK132" s="177">
        <f>ROUND(I132*H132,2)</f>
        <v>0</v>
      </c>
      <c r="BL132" s="18" t="s">
        <v>89</v>
      </c>
      <c r="BM132" s="176" t="s">
        <v>153</v>
      </c>
    </row>
    <row r="133" s="2" customFormat="1">
      <c r="A133" s="37"/>
      <c r="B133" s="38"/>
      <c r="C133" s="37"/>
      <c r="D133" s="178" t="s">
        <v>126</v>
      </c>
      <c r="E133" s="37"/>
      <c r="F133" s="179" t="s">
        <v>154</v>
      </c>
      <c r="G133" s="37"/>
      <c r="H133" s="37"/>
      <c r="I133" s="180"/>
      <c r="J133" s="37"/>
      <c r="K133" s="37"/>
      <c r="L133" s="38"/>
      <c r="M133" s="181"/>
      <c r="N133" s="182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126</v>
      </c>
      <c r="AU133" s="18" t="s">
        <v>89</v>
      </c>
    </row>
    <row r="134" s="2" customFormat="1" ht="16.5" customHeight="1">
      <c r="A134" s="37"/>
      <c r="B134" s="164"/>
      <c r="C134" s="165" t="s">
        <v>155</v>
      </c>
      <c r="D134" s="165" t="s">
        <v>120</v>
      </c>
      <c r="E134" s="166" t="s">
        <v>156</v>
      </c>
      <c r="F134" s="167" t="s">
        <v>157</v>
      </c>
      <c r="G134" s="168" t="s">
        <v>123</v>
      </c>
      <c r="H134" s="169">
        <v>1</v>
      </c>
      <c r="I134" s="170"/>
      <c r="J134" s="171">
        <f>ROUND(I134*H134,2)</f>
        <v>0</v>
      </c>
      <c r="K134" s="167" t="s">
        <v>124</v>
      </c>
      <c r="L134" s="38"/>
      <c r="M134" s="172" t="s">
        <v>1</v>
      </c>
      <c r="N134" s="173" t="s">
        <v>46</v>
      </c>
      <c r="O134" s="76"/>
      <c r="P134" s="174">
        <f>O134*H134</f>
        <v>0</v>
      </c>
      <c r="Q134" s="174">
        <v>0</v>
      </c>
      <c r="R134" s="174">
        <f>Q134*H134</f>
        <v>0</v>
      </c>
      <c r="S134" s="174">
        <v>0</v>
      </c>
      <c r="T134" s="17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76" t="s">
        <v>89</v>
      </c>
      <c r="AT134" s="176" t="s">
        <v>120</v>
      </c>
      <c r="AU134" s="176" t="s">
        <v>89</v>
      </c>
      <c r="AY134" s="18" t="s">
        <v>119</v>
      </c>
      <c r="BE134" s="177">
        <f>IF(N134="základní",J134,0)</f>
        <v>0</v>
      </c>
      <c r="BF134" s="177">
        <f>IF(N134="snížená",J134,0)</f>
        <v>0</v>
      </c>
      <c r="BG134" s="177">
        <f>IF(N134="zákl. přenesená",J134,0)</f>
        <v>0</v>
      </c>
      <c r="BH134" s="177">
        <f>IF(N134="sníž. přenesená",J134,0)</f>
        <v>0</v>
      </c>
      <c r="BI134" s="177">
        <f>IF(N134="nulová",J134,0)</f>
        <v>0</v>
      </c>
      <c r="BJ134" s="18" t="s">
        <v>89</v>
      </c>
      <c r="BK134" s="177">
        <f>ROUND(I134*H134,2)</f>
        <v>0</v>
      </c>
      <c r="BL134" s="18" t="s">
        <v>89</v>
      </c>
      <c r="BM134" s="176" t="s">
        <v>158</v>
      </c>
    </row>
    <row r="135" s="2" customFormat="1">
      <c r="A135" s="37"/>
      <c r="B135" s="38"/>
      <c r="C135" s="37"/>
      <c r="D135" s="178" t="s">
        <v>126</v>
      </c>
      <c r="E135" s="37"/>
      <c r="F135" s="179" t="s">
        <v>159</v>
      </c>
      <c r="G135" s="37"/>
      <c r="H135" s="37"/>
      <c r="I135" s="180"/>
      <c r="J135" s="37"/>
      <c r="K135" s="37"/>
      <c r="L135" s="38"/>
      <c r="M135" s="181"/>
      <c r="N135" s="182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126</v>
      </c>
      <c r="AU135" s="18" t="s">
        <v>89</v>
      </c>
    </row>
    <row r="136" s="12" customFormat="1">
      <c r="A136" s="12"/>
      <c r="B136" s="183"/>
      <c r="C136" s="12"/>
      <c r="D136" s="178" t="s">
        <v>128</v>
      </c>
      <c r="E136" s="184" t="s">
        <v>1</v>
      </c>
      <c r="F136" s="185" t="s">
        <v>160</v>
      </c>
      <c r="G136" s="12"/>
      <c r="H136" s="184" t="s">
        <v>1</v>
      </c>
      <c r="I136" s="186"/>
      <c r="J136" s="12"/>
      <c r="K136" s="12"/>
      <c r="L136" s="183"/>
      <c r="M136" s="187"/>
      <c r="N136" s="188"/>
      <c r="O136" s="188"/>
      <c r="P136" s="188"/>
      <c r="Q136" s="188"/>
      <c r="R136" s="188"/>
      <c r="S136" s="188"/>
      <c r="T136" s="189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184" t="s">
        <v>128</v>
      </c>
      <c r="AU136" s="184" t="s">
        <v>89</v>
      </c>
      <c r="AV136" s="12" t="s">
        <v>89</v>
      </c>
      <c r="AW136" s="12" t="s">
        <v>36</v>
      </c>
      <c r="AX136" s="12" t="s">
        <v>81</v>
      </c>
      <c r="AY136" s="184" t="s">
        <v>119</v>
      </c>
    </row>
    <row r="137" s="13" customFormat="1">
      <c r="A137" s="13"/>
      <c r="B137" s="190"/>
      <c r="C137" s="13"/>
      <c r="D137" s="178" t="s">
        <v>128</v>
      </c>
      <c r="E137" s="191" t="s">
        <v>1</v>
      </c>
      <c r="F137" s="192" t="s">
        <v>130</v>
      </c>
      <c r="G137" s="13"/>
      <c r="H137" s="193">
        <v>1</v>
      </c>
      <c r="I137" s="194"/>
      <c r="J137" s="13"/>
      <c r="K137" s="13"/>
      <c r="L137" s="190"/>
      <c r="M137" s="195"/>
      <c r="N137" s="196"/>
      <c r="O137" s="196"/>
      <c r="P137" s="196"/>
      <c r="Q137" s="196"/>
      <c r="R137" s="196"/>
      <c r="S137" s="196"/>
      <c r="T137" s="19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1" t="s">
        <v>128</v>
      </c>
      <c r="AU137" s="191" t="s">
        <v>89</v>
      </c>
      <c r="AV137" s="13" t="s">
        <v>91</v>
      </c>
      <c r="AW137" s="13" t="s">
        <v>36</v>
      </c>
      <c r="AX137" s="13" t="s">
        <v>81</v>
      </c>
      <c r="AY137" s="191" t="s">
        <v>119</v>
      </c>
    </row>
    <row r="138" s="14" customFormat="1">
      <c r="A138" s="14"/>
      <c r="B138" s="198"/>
      <c r="C138" s="14"/>
      <c r="D138" s="178" t="s">
        <v>128</v>
      </c>
      <c r="E138" s="199" t="s">
        <v>1</v>
      </c>
      <c r="F138" s="200" t="s">
        <v>131</v>
      </c>
      <c r="G138" s="14"/>
      <c r="H138" s="201">
        <v>1</v>
      </c>
      <c r="I138" s="202"/>
      <c r="J138" s="14"/>
      <c r="K138" s="14"/>
      <c r="L138" s="198"/>
      <c r="M138" s="203"/>
      <c r="N138" s="204"/>
      <c r="O138" s="204"/>
      <c r="P138" s="204"/>
      <c r="Q138" s="204"/>
      <c r="R138" s="204"/>
      <c r="S138" s="204"/>
      <c r="T138" s="20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9" t="s">
        <v>128</v>
      </c>
      <c r="AU138" s="199" t="s">
        <v>89</v>
      </c>
      <c r="AV138" s="14" t="s">
        <v>132</v>
      </c>
      <c r="AW138" s="14" t="s">
        <v>36</v>
      </c>
      <c r="AX138" s="14" t="s">
        <v>89</v>
      </c>
      <c r="AY138" s="199" t="s">
        <v>119</v>
      </c>
    </row>
    <row r="139" s="2" customFormat="1" ht="16.5" customHeight="1">
      <c r="A139" s="37"/>
      <c r="B139" s="164"/>
      <c r="C139" s="165" t="s">
        <v>161</v>
      </c>
      <c r="D139" s="165" t="s">
        <v>120</v>
      </c>
      <c r="E139" s="166" t="s">
        <v>162</v>
      </c>
      <c r="F139" s="167" t="s">
        <v>163</v>
      </c>
      <c r="G139" s="168" t="s">
        <v>123</v>
      </c>
      <c r="H139" s="169">
        <v>1</v>
      </c>
      <c r="I139" s="170"/>
      <c r="J139" s="171">
        <f>ROUND(I139*H139,2)</f>
        <v>0</v>
      </c>
      <c r="K139" s="167" t="s">
        <v>124</v>
      </c>
      <c r="L139" s="38"/>
      <c r="M139" s="172" t="s">
        <v>1</v>
      </c>
      <c r="N139" s="173" t="s">
        <v>46</v>
      </c>
      <c r="O139" s="76"/>
      <c r="P139" s="174">
        <f>O139*H139</f>
        <v>0</v>
      </c>
      <c r="Q139" s="174">
        <v>0</v>
      </c>
      <c r="R139" s="174">
        <f>Q139*H139</f>
        <v>0</v>
      </c>
      <c r="S139" s="174">
        <v>0</v>
      </c>
      <c r="T139" s="17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76" t="s">
        <v>89</v>
      </c>
      <c r="AT139" s="176" t="s">
        <v>120</v>
      </c>
      <c r="AU139" s="176" t="s">
        <v>89</v>
      </c>
      <c r="AY139" s="18" t="s">
        <v>119</v>
      </c>
      <c r="BE139" s="177">
        <f>IF(N139="základní",J139,0)</f>
        <v>0</v>
      </c>
      <c r="BF139" s="177">
        <f>IF(N139="snížená",J139,0)</f>
        <v>0</v>
      </c>
      <c r="BG139" s="177">
        <f>IF(N139="zákl. přenesená",J139,0)</f>
        <v>0</v>
      </c>
      <c r="BH139" s="177">
        <f>IF(N139="sníž. přenesená",J139,0)</f>
        <v>0</v>
      </c>
      <c r="BI139" s="177">
        <f>IF(N139="nulová",J139,0)</f>
        <v>0</v>
      </c>
      <c r="BJ139" s="18" t="s">
        <v>89</v>
      </c>
      <c r="BK139" s="177">
        <f>ROUND(I139*H139,2)</f>
        <v>0</v>
      </c>
      <c r="BL139" s="18" t="s">
        <v>89</v>
      </c>
      <c r="BM139" s="176" t="s">
        <v>164</v>
      </c>
    </row>
    <row r="140" s="2" customFormat="1">
      <c r="A140" s="37"/>
      <c r="B140" s="38"/>
      <c r="C140" s="37"/>
      <c r="D140" s="178" t="s">
        <v>126</v>
      </c>
      <c r="E140" s="37"/>
      <c r="F140" s="179" t="s">
        <v>165</v>
      </c>
      <c r="G140" s="37"/>
      <c r="H140" s="37"/>
      <c r="I140" s="180"/>
      <c r="J140" s="37"/>
      <c r="K140" s="37"/>
      <c r="L140" s="38"/>
      <c r="M140" s="181"/>
      <c r="N140" s="182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126</v>
      </c>
      <c r="AU140" s="18" t="s">
        <v>89</v>
      </c>
    </row>
    <row r="141" s="12" customFormat="1">
      <c r="A141" s="12"/>
      <c r="B141" s="183"/>
      <c r="C141" s="12"/>
      <c r="D141" s="178" t="s">
        <v>128</v>
      </c>
      <c r="E141" s="184" t="s">
        <v>1</v>
      </c>
      <c r="F141" s="185" t="s">
        <v>166</v>
      </c>
      <c r="G141" s="12"/>
      <c r="H141" s="184" t="s">
        <v>1</v>
      </c>
      <c r="I141" s="186"/>
      <c r="J141" s="12"/>
      <c r="K141" s="12"/>
      <c r="L141" s="183"/>
      <c r="M141" s="187"/>
      <c r="N141" s="188"/>
      <c r="O141" s="188"/>
      <c r="P141" s="188"/>
      <c r="Q141" s="188"/>
      <c r="R141" s="188"/>
      <c r="S141" s="188"/>
      <c r="T141" s="189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184" t="s">
        <v>128</v>
      </c>
      <c r="AU141" s="184" t="s">
        <v>89</v>
      </c>
      <c r="AV141" s="12" t="s">
        <v>89</v>
      </c>
      <c r="AW141" s="12" t="s">
        <v>36</v>
      </c>
      <c r="AX141" s="12" t="s">
        <v>81</v>
      </c>
      <c r="AY141" s="184" t="s">
        <v>119</v>
      </c>
    </row>
    <row r="142" s="13" customFormat="1">
      <c r="A142" s="13"/>
      <c r="B142" s="190"/>
      <c r="C142" s="13"/>
      <c r="D142" s="178" t="s">
        <v>128</v>
      </c>
      <c r="E142" s="191" t="s">
        <v>1</v>
      </c>
      <c r="F142" s="192" t="s">
        <v>130</v>
      </c>
      <c r="G142" s="13"/>
      <c r="H142" s="193">
        <v>1</v>
      </c>
      <c r="I142" s="194"/>
      <c r="J142" s="13"/>
      <c r="K142" s="13"/>
      <c r="L142" s="190"/>
      <c r="M142" s="195"/>
      <c r="N142" s="196"/>
      <c r="O142" s="196"/>
      <c r="P142" s="196"/>
      <c r="Q142" s="196"/>
      <c r="R142" s="196"/>
      <c r="S142" s="196"/>
      <c r="T142" s="19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1" t="s">
        <v>128</v>
      </c>
      <c r="AU142" s="191" t="s">
        <v>89</v>
      </c>
      <c r="AV142" s="13" t="s">
        <v>91</v>
      </c>
      <c r="AW142" s="13" t="s">
        <v>36</v>
      </c>
      <c r="AX142" s="13" t="s">
        <v>81</v>
      </c>
      <c r="AY142" s="191" t="s">
        <v>119</v>
      </c>
    </row>
    <row r="143" s="14" customFormat="1">
      <c r="A143" s="14"/>
      <c r="B143" s="198"/>
      <c r="C143" s="14"/>
      <c r="D143" s="178" t="s">
        <v>128</v>
      </c>
      <c r="E143" s="199" t="s">
        <v>1</v>
      </c>
      <c r="F143" s="200" t="s">
        <v>131</v>
      </c>
      <c r="G143" s="14"/>
      <c r="H143" s="201">
        <v>1</v>
      </c>
      <c r="I143" s="202"/>
      <c r="J143" s="14"/>
      <c r="K143" s="14"/>
      <c r="L143" s="198"/>
      <c r="M143" s="203"/>
      <c r="N143" s="204"/>
      <c r="O143" s="204"/>
      <c r="P143" s="204"/>
      <c r="Q143" s="204"/>
      <c r="R143" s="204"/>
      <c r="S143" s="204"/>
      <c r="T143" s="20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9" t="s">
        <v>128</v>
      </c>
      <c r="AU143" s="199" t="s">
        <v>89</v>
      </c>
      <c r="AV143" s="14" t="s">
        <v>132</v>
      </c>
      <c r="AW143" s="14" t="s">
        <v>36</v>
      </c>
      <c r="AX143" s="14" t="s">
        <v>89</v>
      </c>
      <c r="AY143" s="199" t="s">
        <v>119</v>
      </c>
    </row>
    <row r="144" s="2" customFormat="1" ht="16.5" customHeight="1">
      <c r="A144" s="37"/>
      <c r="B144" s="164"/>
      <c r="C144" s="165" t="s">
        <v>167</v>
      </c>
      <c r="D144" s="165" t="s">
        <v>120</v>
      </c>
      <c r="E144" s="166" t="s">
        <v>168</v>
      </c>
      <c r="F144" s="167" t="s">
        <v>169</v>
      </c>
      <c r="G144" s="168" t="s">
        <v>123</v>
      </c>
      <c r="H144" s="169">
        <v>286</v>
      </c>
      <c r="I144" s="170"/>
      <c r="J144" s="171">
        <f>ROUND(I144*H144,2)</f>
        <v>0</v>
      </c>
      <c r="K144" s="167" t="s">
        <v>124</v>
      </c>
      <c r="L144" s="38"/>
      <c r="M144" s="172" t="s">
        <v>1</v>
      </c>
      <c r="N144" s="173" t="s">
        <v>46</v>
      </c>
      <c r="O144" s="76"/>
      <c r="P144" s="174">
        <f>O144*H144</f>
        <v>0</v>
      </c>
      <c r="Q144" s="174">
        <v>0</v>
      </c>
      <c r="R144" s="174">
        <f>Q144*H144</f>
        <v>0</v>
      </c>
      <c r="S144" s="174">
        <v>0</v>
      </c>
      <c r="T144" s="17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76" t="s">
        <v>89</v>
      </c>
      <c r="AT144" s="176" t="s">
        <v>120</v>
      </c>
      <c r="AU144" s="176" t="s">
        <v>89</v>
      </c>
      <c r="AY144" s="18" t="s">
        <v>119</v>
      </c>
      <c r="BE144" s="177">
        <f>IF(N144="základní",J144,0)</f>
        <v>0</v>
      </c>
      <c r="BF144" s="177">
        <f>IF(N144="snížená",J144,0)</f>
        <v>0</v>
      </c>
      <c r="BG144" s="177">
        <f>IF(N144="zákl. přenesená",J144,0)</f>
        <v>0</v>
      </c>
      <c r="BH144" s="177">
        <f>IF(N144="sníž. přenesená",J144,0)</f>
        <v>0</v>
      </c>
      <c r="BI144" s="177">
        <f>IF(N144="nulová",J144,0)</f>
        <v>0</v>
      </c>
      <c r="BJ144" s="18" t="s">
        <v>89</v>
      </c>
      <c r="BK144" s="177">
        <f>ROUND(I144*H144,2)</f>
        <v>0</v>
      </c>
      <c r="BL144" s="18" t="s">
        <v>89</v>
      </c>
      <c r="BM144" s="176" t="s">
        <v>170</v>
      </c>
    </row>
    <row r="145" s="12" customFormat="1">
      <c r="A145" s="12"/>
      <c r="B145" s="183"/>
      <c r="C145" s="12"/>
      <c r="D145" s="178" t="s">
        <v>128</v>
      </c>
      <c r="E145" s="184" t="s">
        <v>1</v>
      </c>
      <c r="F145" s="185" t="s">
        <v>171</v>
      </c>
      <c r="G145" s="12"/>
      <c r="H145" s="184" t="s">
        <v>1</v>
      </c>
      <c r="I145" s="186"/>
      <c r="J145" s="12"/>
      <c r="K145" s="12"/>
      <c r="L145" s="183"/>
      <c r="M145" s="187"/>
      <c r="N145" s="188"/>
      <c r="O145" s="188"/>
      <c r="P145" s="188"/>
      <c r="Q145" s="188"/>
      <c r="R145" s="188"/>
      <c r="S145" s="188"/>
      <c r="T145" s="189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184" t="s">
        <v>128</v>
      </c>
      <c r="AU145" s="184" t="s">
        <v>89</v>
      </c>
      <c r="AV145" s="12" t="s">
        <v>89</v>
      </c>
      <c r="AW145" s="12" t="s">
        <v>36</v>
      </c>
      <c r="AX145" s="12" t="s">
        <v>81</v>
      </c>
      <c r="AY145" s="184" t="s">
        <v>119</v>
      </c>
    </row>
    <row r="146" s="13" customFormat="1">
      <c r="A146" s="13"/>
      <c r="B146" s="190"/>
      <c r="C146" s="13"/>
      <c r="D146" s="178" t="s">
        <v>128</v>
      </c>
      <c r="E146" s="191" t="s">
        <v>1</v>
      </c>
      <c r="F146" s="192" t="s">
        <v>172</v>
      </c>
      <c r="G146" s="13"/>
      <c r="H146" s="193">
        <v>286</v>
      </c>
      <c r="I146" s="194"/>
      <c r="J146" s="13"/>
      <c r="K146" s="13"/>
      <c r="L146" s="190"/>
      <c r="M146" s="195"/>
      <c r="N146" s="196"/>
      <c r="O146" s="196"/>
      <c r="P146" s="196"/>
      <c r="Q146" s="196"/>
      <c r="R146" s="196"/>
      <c r="S146" s="196"/>
      <c r="T146" s="19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1" t="s">
        <v>128</v>
      </c>
      <c r="AU146" s="191" t="s">
        <v>89</v>
      </c>
      <c r="AV146" s="13" t="s">
        <v>91</v>
      </c>
      <c r="AW146" s="13" t="s">
        <v>36</v>
      </c>
      <c r="AX146" s="13" t="s">
        <v>81</v>
      </c>
      <c r="AY146" s="191" t="s">
        <v>119</v>
      </c>
    </row>
    <row r="147" s="14" customFormat="1">
      <c r="A147" s="14"/>
      <c r="B147" s="198"/>
      <c r="C147" s="14"/>
      <c r="D147" s="178" t="s">
        <v>128</v>
      </c>
      <c r="E147" s="199" t="s">
        <v>1</v>
      </c>
      <c r="F147" s="200" t="s">
        <v>131</v>
      </c>
      <c r="G147" s="14"/>
      <c r="H147" s="201">
        <v>286</v>
      </c>
      <c r="I147" s="202"/>
      <c r="J147" s="14"/>
      <c r="K147" s="14"/>
      <c r="L147" s="198"/>
      <c r="M147" s="203"/>
      <c r="N147" s="204"/>
      <c r="O147" s="204"/>
      <c r="P147" s="204"/>
      <c r="Q147" s="204"/>
      <c r="R147" s="204"/>
      <c r="S147" s="204"/>
      <c r="T147" s="20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9" t="s">
        <v>128</v>
      </c>
      <c r="AU147" s="199" t="s">
        <v>89</v>
      </c>
      <c r="AV147" s="14" t="s">
        <v>132</v>
      </c>
      <c r="AW147" s="14" t="s">
        <v>36</v>
      </c>
      <c r="AX147" s="14" t="s">
        <v>89</v>
      </c>
      <c r="AY147" s="199" t="s">
        <v>119</v>
      </c>
    </row>
    <row r="148" s="2" customFormat="1" ht="24.15" customHeight="1">
      <c r="A148" s="37"/>
      <c r="B148" s="164"/>
      <c r="C148" s="165" t="s">
        <v>173</v>
      </c>
      <c r="D148" s="165" t="s">
        <v>120</v>
      </c>
      <c r="E148" s="166" t="s">
        <v>174</v>
      </c>
      <c r="F148" s="167" t="s">
        <v>175</v>
      </c>
      <c r="G148" s="168" t="s">
        <v>176</v>
      </c>
      <c r="H148" s="169">
        <v>262</v>
      </c>
      <c r="I148" s="170"/>
      <c r="J148" s="171">
        <f>ROUND(I148*H148,2)</f>
        <v>0</v>
      </c>
      <c r="K148" s="167" t="s">
        <v>124</v>
      </c>
      <c r="L148" s="38"/>
      <c r="M148" s="172" t="s">
        <v>1</v>
      </c>
      <c r="N148" s="173" t="s">
        <v>46</v>
      </c>
      <c r="O148" s="76"/>
      <c r="P148" s="174">
        <f>O148*H148</f>
        <v>0</v>
      </c>
      <c r="Q148" s="174">
        <v>0</v>
      </c>
      <c r="R148" s="174">
        <f>Q148*H148</f>
        <v>0</v>
      </c>
      <c r="S148" s="174">
        <v>0</v>
      </c>
      <c r="T148" s="17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76" t="s">
        <v>89</v>
      </c>
      <c r="AT148" s="176" t="s">
        <v>120</v>
      </c>
      <c r="AU148" s="176" t="s">
        <v>89</v>
      </c>
      <c r="AY148" s="18" t="s">
        <v>119</v>
      </c>
      <c r="BE148" s="177">
        <f>IF(N148="základní",J148,0)</f>
        <v>0</v>
      </c>
      <c r="BF148" s="177">
        <f>IF(N148="snížená",J148,0)</f>
        <v>0</v>
      </c>
      <c r="BG148" s="177">
        <f>IF(N148="zákl. přenesená",J148,0)</f>
        <v>0</v>
      </c>
      <c r="BH148" s="177">
        <f>IF(N148="sníž. přenesená",J148,0)</f>
        <v>0</v>
      </c>
      <c r="BI148" s="177">
        <f>IF(N148="nulová",J148,0)</f>
        <v>0</v>
      </c>
      <c r="BJ148" s="18" t="s">
        <v>89</v>
      </c>
      <c r="BK148" s="177">
        <f>ROUND(I148*H148,2)</f>
        <v>0</v>
      </c>
      <c r="BL148" s="18" t="s">
        <v>89</v>
      </c>
      <c r="BM148" s="176" t="s">
        <v>177</v>
      </c>
    </row>
    <row r="149" s="2" customFormat="1">
      <c r="A149" s="37"/>
      <c r="B149" s="38"/>
      <c r="C149" s="37"/>
      <c r="D149" s="178" t="s">
        <v>126</v>
      </c>
      <c r="E149" s="37"/>
      <c r="F149" s="179" t="s">
        <v>178</v>
      </c>
      <c r="G149" s="37"/>
      <c r="H149" s="37"/>
      <c r="I149" s="180"/>
      <c r="J149" s="37"/>
      <c r="K149" s="37"/>
      <c r="L149" s="38"/>
      <c r="M149" s="181"/>
      <c r="N149" s="182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126</v>
      </c>
      <c r="AU149" s="18" t="s">
        <v>89</v>
      </c>
    </row>
    <row r="150" s="2" customFormat="1" ht="24.15" customHeight="1">
      <c r="A150" s="37"/>
      <c r="B150" s="164"/>
      <c r="C150" s="165" t="s">
        <v>179</v>
      </c>
      <c r="D150" s="165" t="s">
        <v>120</v>
      </c>
      <c r="E150" s="166" t="s">
        <v>180</v>
      </c>
      <c r="F150" s="167" t="s">
        <v>181</v>
      </c>
      <c r="G150" s="168" t="s">
        <v>176</v>
      </c>
      <c r="H150" s="169">
        <v>246</v>
      </c>
      <c r="I150" s="170"/>
      <c r="J150" s="171">
        <f>ROUND(I150*H150,2)</f>
        <v>0</v>
      </c>
      <c r="K150" s="167" t="s">
        <v>124</v>
      </c>
      <c r="L150" s="38"/>
      <c r="M150" s="172" t="s">
        <v>1</v>
      </c>
      <c r="N150" s="173" t="s">
        <v>46</v>
      </c>
      <c r="O150" s="76"/>
      <c r="P150" s="174">
        <f>O150*H150</f>
        <v>0</v>
      </c>
      <c r="Q150" s="174">
        <v>0</v>
      </c>
      <c r="R150" s="174">
        <f>Q150*H150</f>
        <v>0</v>
      </c>
      <c r="S150" s="174">
        <v>0</v>
      </c>
      <c r="T150" s="17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76" t="s">
        <v>89</v>
      </c>
      <c r="AT150" s="176" t="s">
        <v>120</v>
      </c>
      <c r="AU150" s="176" t="s">
        <v>89</v>
      </c>
      <c r="AY150" s="18" t="s">
        <v>119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18" t="s">
        <v>89</v>
      </c>
      <c r="BK150" s="177">
        <f>ROUND(I150*H150,2)</f>
        <v>0</v>
      </c>
      <c r="BL150" s="18" t="s">
        <v>89</v>
      </c>
      <c r="BM150" s="176" t="s">
        <v>182</v>
      </c>
    </row>
    <row r="151" s="2" customFormat="1">
      <c r="A151" s="37"/>
      <c r="B151" s="38"/>
      <c r="C151" s="37"/>
      <c r="D151" s="178" t="s">
        <v>126</v>
      </c>
      <c r="E151" s="37"/>
      <c r="F151" s="179" t="s">
        <v>183</v>
      </c>
      <c r="G151" s="37"/>
      <c r="H151" s="37"/>
      <c r="I151" s="180"/>
      <c r="J151" s="37"/>
      <c r="K151" s="37"/>
      <c r="L151" s="38"/>
      <c r="M151" s="181"/>
      <c r="N151" s="182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126</v>
      </c>
      <c r="AU151" s="18" t="s">
        <v>89</v>
      </c>
    </row>
    <row r="152" s="2" customFormat="1" ht="21.75" customHeight="1">
      <c r="A152" s="37"/>
      <c r="B152" s="164"/>
      <c r="C152" s="165" t="s">
        <v>184</v>
      </c>
      <c r="D152" s="165" t="s">
        <v>120</v>
      </c>
      <c r="E152" s="166" t="s">
        <v>185</v>
      </c>
      <c r="F152" s="167" t="s">
        <v>186</v>
      </c>
      <c r="G152" s="168" t="s">
        <v>176</v>
      </c>
      <c r="H152" s="169">
        <v>76</v>
      </c>
      <c r="I152" s="170"/>
      <c r="J152" s="171">
        <f>ROUND(I152*H152,2)</f>
        <v>0</v>
      </c>
      <c r="K152" s="167" t="s">
        <v>124</v>
      </c>
      <c r="L152" s="38"/>
      <c r="M152" s="172" t="s">
        <v>1</v>
      </c>
      <c r="N152" s="173" t="s">
        <v>46</v>
      </c>
      <c r="O152" s="76"/>
      <c r="P152" s="174">
        <f>O152*H152</f>
        <v>0</v>
      </c>
      <c r="Q152" s="174">
        <v>0</v>
      </c>
      <c r="R152" s="174">
        <f>Q152*H152</f>
        <v>0</v>
      </c>
      <c r="S152" s="174">
        <v>0</v>
      </c>
      <c r="T152" s="17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76" t="s">
        <v>89</v>
      </c>
      <c r="AT152" s="176" t="s">
        <v>120</v>
      </c>
      <c r="AU152" s="176" t="s">
        <v>89</v>
      </c>
      <c r="AY152" s="18" t="s">
        <v>119</v>
      </c>
      <c r="BE152" s="177">
        <f>IF(N152="základní",J152,0)</f>
        <v>0</v>
      </c>
      <c r="BF152" s="177">
        <f>IF(N152="snížená",J152,0)</f>
        <v>0</v>
      </c>
      <c r="BG152" s="177">
        <f>IF(N152="zákl. přenesená",J152,0)</f>
        <v>0</v>
      </c>
      <c r="BH152" s="177">
        <f>IF(N152="sníž. přenesená",J152,0)</f>
        <v>0</v>
      </c>
      <c r="BI152" s="177">
        <f>IF(N152="nulová",J152,0)</f>
        <v>0</v>
      </c>
      <c r="BJ152" s="18" t="s">
        <v>89</v>
      </c>
      <c r="BK152" s="177">
        <f>ROUND(I152*H152,2)</f>
        <v>0</v>
      </c>
      <c r="BL152" s="18" t="s">
        <v>89</v>
      </c>
      <c r="BM152" s="176" t="s">
        <v>187</v>
      </c>
    </row>
    <row r="153" s="2" customFormat="1">
      <c r="A153" s="37"/>
      <c r="B153" s="38"/>
      <c r="C153" s="37"/>
      <c r="D153" s="178" t="s">
        <v>126</v>
      </c>
      <c r="E153" s="37"/>
      <c r="F153" s="179" t="s">
        <v>188</v>
      </c>
      <c r="G153" s="37"/>
      <c r="H153" s="37"/>
      <c r="I153" s="180"/>
      <c r="J153" s="37"/>
      <c r="K153" s="37"/>
      <c r="L153" s="38"/>
      <c r="M153" s="181"/>
      <c r="N153" s="182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126</v>
      </c>
      <c r="AU153" s="18" t="s">
        <v>89</v>
      </c>
    </row>
    <row r="154" s="2" customFormat="1" ht="16.5" customHeight="1">
      <c r="A154" s="37"/>
      <c r="B154" s="164"/>
      <c r="C154" s="165" t="s">
        <v>189</v>
      </c>
      <c r="D154" s="165" t="s">
        <v>120</v>
      </c>
      <c r="E154" s="166" t="s">
        <v>190</v>
      </c>
      <c r="F154" s="167" t="s">
        <v>191</v>
      </c>
      <c r="G154" s="168" t="s">
        <v>192</v>
      </c>
      <c r="H154" s="169">
        <v>950</v>
      </c>
      <c r="I154" s="170"/>
      <c r="J154" s="171">
        <f>ROUND(I154*H154,2)</f>
        <v>0</v>
      </c>
      <c r="K154" s="167" t="s">
        <v>124</v>
      </c>
      <c r="L154" s="38"/>
      <c r="M154" s="172" t="s">
        <v>1</v>
      </c>
      <c r="N154" s="173" t="s">
        <v>46</v>
      </c>
      <c r="O154" s="76"/>
      <c r="P154" s="174">
        <f>O154*H154</f>
        <v>0</v>
      </c>
      <c r="Q154" s="174">
        <v>0</v>
      </c>
      <c r="R154" s="174">
        <f>Q154*H154</f>
        <v>0</v>
      </c>
      <c r="S154" s="174">
        <v>0</v>
      </c>
      <c r="T154" s="17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76" t="s">
        <v>89</v>
      </c>
      <c r="AT154" s="176" t="s">
        <v>120</v>
      </c>
      <c r="AU154" s="176" t="s">
        <v>89</v>
      </c>
      <c r="AY154" s="18" t="s">
        <v>119</v>
      </c>
      <c r="BE154" s="177">
        <f>IF(N154="základní",J154,0)</f>
        <v>0</v>
      </c>
      <c r="BF154" s="177">
        <f>IF(N154="snížená",J154,0)</f>
        <v>0</v>
      </c>
      <c r="BG154" s="177">
        <f>IF(N154="zákl. přenesená",J154,0)</f>
        <v>0</v>
      </c>
      <c r="BH154" s="177">
        <f>IF(N154="sníž. přenesená",J154,0)</f>
        <v>0</v>
      </c>
      <c r="BI154" s="177">
        <f>IF(N154="nulová",J154,0)</f>
        <v>0</v>
      </c>
      <c r="BJ154" s="18" t="s">
        <v>89</v>
      </c>
      <c r="BK154" s="177">
        <f>ROUND(I154*H154,2)</f>
        <v>0</v>
      </c>
      <c r="BL154" s="18" t="s">
        <v>89</v>
      </c>
      <c r="BM154" s="176" t="s">
        <v>193</v>
      </c>
    </row>
    <row r="155" s="2" customFormat="1">
      <c r="A155" s="37"/>
      <c r="B155" s="38"/>
      <c r="C155" s="37"/>
      <c r="D155" s="178" t="s">
        <v>126</v>
      </c>
      <c r="E155" s="37"/>
      <c r="F155" s="179" t="s">
        <v>194</v>
      </c>
      <c r="G155" s="37"/>
      <c r="H155" s="37"/>
      <c r="I155" s="180"/>
      <c r="J155" s="37"/>
      <c r="K155" s="37"/>
      <c r="L155" s="38"/>
      <c r="M155" s="181"/>
      <c r="N155" s="182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126</v>
      </c>
      <c r="AU155" s="18" t="s">
        <v>89</v>
      </c>
    </row>
    <row r="156" s="12" customFormat="1">
      <c r="A156" s="12"/>
      <c r="B156" s="183"/>
      <c r="C156" s="12"/>
      <c r="D156" s="178" t="s">
        <v>128</v>
      </c>
      <c r="E156" s="184" t="s">
        <v>1</v>
      </c>
      <c r="F156" s="185" t="s">
        <v>195</v>
      </c>
      <c r="G156" s="12"/>
      <c r="H156" s="184" t="s">
        <v>1</v>
      </c>
      <c r="I156" s="186"/>
      <c r="J156" s="12"/>
      <c r="K156" s="12"/>
      <c r="L156" s="183"/>
      <c r="M156" s="187"/>
      <c r="N156" s="188"/>
      <c r="O156" s="188"/>
      <c r="P156" s="188"/>
      <c r="Q156" s="188"/>
      <c r="R156" s="188"/>
      <c r="S156" s="188"/>
      <c r="T156" s="189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184" t="s">
        <v>128</v>
      </c>
      <c r="AU156" s="184" t="s">
        <v>89</v>
      </c>
      <c r="AV156" s="12" t="s">
        <v>89</v>
      </c>
      <c r="AW156" s="12" t="s">
        <v>36</v>
      </c>
      <c r="AX156" s="12" t="s">
        <v>81</v>
      </c>
      <c r="AY156" s="184" t="s">
        <v>119</v>
      </c>
    </row>
    <row r="157" s="13" customFormat="1">
      <c r="A157" s="13"/>
      <c r="B157" s="190"/>
      <c r="C157" s="13"/>
      <c r="D157" s="178" t="s">
        <v>128</v>
      </c>
      <c r="E157" s="191" t="s">
        <v>1</v>
      </c>
      <c r="F157" s="192" t="s">
        <v>196</v>
      </c>
      <c r="G157" s="13"/>
      <c r="H157" s="193">
        <v>950</v>
      </c>
      <c r="I157" s="194"/>
      <c r="J157" s="13"/>
      <c r="K157" s="13"/>
      <c r="L157" s="190"/>
      <c r="M157" s="195"/>
      <c r="N157" s="196"/>
      <c r="O157" s="196"/>
      <c r="P157" s="196"/>
      <c r="Q157" s="196"/>
      <c r="R157" s="196"/>
      <c r="S157" s="196"/>
      <c r="T157" s="19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1" t="s">
        <v>128</v>
      </c>
      <c r="AU157" s="191" t="s">
        <v>89</v>
      </c>
      <c r="AV157" s="13" t="s">
        <v>91</v>
      </c>
      <c r="AW157" s="13" t="s">
        <v>36</v>
      </c>
      <c r="AX157" s="13" t="s">
        <v>81</v>
      </c>
      <c r="AY157" s="191" t="s">
        <v>119</v>
      </c>
    </row>
    <row r="158" s="14" customFormat="1">
      <c r="A158" s="14"/>
      <c r="B158" s="198"/>
      <c r="C158" s="14"/>
      <c r="D158" s="178" t="s">
        <v>128</v>
      </c>
      <c r="E158" s="199" t="s">
        <v>1</v>
      </c>
      <c r="F158" s="200" t="s">
        <v>131</v>
      </c>
      <c r="G158" s="14"/>
      <c r="H158" s="201">
        <v>950</v>
      </c>
      <c r="I158" s="202"/>
      <c r="J158" s="14"/>
      <c r="K158" s="14"/>
      <c r="L158" s="198"/>
      <c r="M158" s="203"/>
      <c r="N158" s="204"/>
      <c r="O158" s="204"/>
      <c r="P158" s="204"/>
      <c r="Q158" s="204"/>
      <c r="R158" s="204"/>
      <c r="S158" s="204"/>
      <c r="T158" s="20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9" t="s">
        <v>128</v>
      </c>
      <c r="AU158" s="199" t="s">
        <v>89</v>
      </c>
      <c r="AV158" s="14" t="s">
        <v>132</v>
      </c>
      <c r="AW158" s="14" t="s">
        <v>36</v>
      </c>
      <c r="AX158" s="14" t="s">
        <v>89</v>
      </c>
      <c r="AY158" s="199" t="s">
        <v>119</v>
      </c>
    </row>
    <row r="159" s="2" customFormat="1" ht="16.5" customHeight="1">
      <c r="A159" s="37"/>
      <c r="B159" s="164"/>
      <c r="C159" s="165" t="s">
        <v>197</v>
      </c>
      <c r="D159" s="165" t="s">
        <v>120</v>
      </c>
      <c r="E159" s="166" t="s">
        <v>198</v>
      </c>
      <c r="F159" s="167" t="s">
        <v>199</v>
      </c>
      <c r="G159" s="168" t="s">
        <v>200</v>
      </c>
      <c r="H159" s="169">
        <v>6</v>
      </c>
      <c r="I159" s="170"/>
      <c r="J159" s="171">
        <f>ROUND(I159*H159,2)</f>
        <v>0</v>
      </c>
      <c r="K159" s="167" t="s">
        <v>124</v>
      </c>
      <c r="L159" s="38"/>
      <c r="M159" s="172" t="s">
        <v>1</v>
      </c>
      <c r="N159" s="173" t="s">
        <v>46</v>
      </c>
      <c r="O159" s="76"/>
      <c r="P159" s="174">
        <f>O159*H159</f>
        <v>0</v>
      </c>
      <c r="Q159" s="174">
        <v>0</v>
      </c>
      <c r="R159" s="174">
        <f>Q159*H159</f>
        <v>0</v>
      </c>
      <c r="S159" s="174">
        <v>0</v>
      </c>
      <c r="T159" s="17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76" t="s">
        <v>89</v>
      </c>
      <c r="AT159" s="176" t="s">
        <v>120</v>
      </c>
      <c r="AU159" s="176" t="s">
        <v>89</v>
      </c>
      <c r="AY159" s="18" t="s">
        <v>119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8" t="s">
        <v>89</v>
      </c>
      <c r="BK159" s="177">
        <f>ROUND(I159*H159,2)</f>
        <v>0</v>
      </c>
      <c r="BL159" s="18" t="s">
        <v>89</v>
      </c>
      <c r="BM159" s="176" t="s">
        <v>201</v>
      </c>
    </row>
    <row r="160" s="2" customFormat="1">
      <c r="A160" s="37"/>
      <c r="B160" s="38"/>
      <c r="C160" s="37"/>
      <c r="D160" s="178" t="s">
        <v>126</v>
      </c>
      <c r="E160" s="37"/>
      <c r="F160" s="179" t="s">
        <v>202</v>
      </c>
      <c r="G160" s="37"/>
      <c r="H160" s="37"/>
      <c r="I160" s="180"/>
      <c r="J160" s="37"/>
      <c r="K160" s="37"/>
      <c r="L160" s="38"/>
      <c r="M160" s="181"/>
      <c r="N160" s="182"/>
      <c r="O160" s="76"/>
      <c r="P160" s="76"/>
      <c r="Q160" s="76"/>
      <c r="R160" s="76"/>
      <c r="S160" s="76"/>
      <c r="T160" s="7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126</v>
      </c>
      <c r="AU160" s="18" t="s">
        <v>89</v>
      </c>
    </row>
    <row r="161" s="12" customFormat="1">
      <c r="A161" s="12"/>
      <c r="B161" s="183"/>
      <c r="C161" s="12"/>
      <c r="D161" s="178" t="s">
        <v>128</v>
      </c>
      <c r="E161" s="184" t="s">
        <v>1</v>
      </c>
      <c r="F161" s="185" t="s">
        <v>203</v>
      </c>
      <c r="G161" s="12"/>
      <c r="H161" s="184" t="s">
        <v>1</v>
      </c>
      <c r="I161" s="186"/>
      <c r="J161" s="12"/>
      <c r="K161" s="12"/>
      <c r="L161" s="183"/>
      <c r="M161" s="187"/>
      <c r="N161" s="188"/>
      <c r="O161" s="188"/>
      <c r="P161" s="188"/>
      <c r="Q161" s="188"/>
      <c r="R161" s="188"/>
      <c r="S161" s="188"/>
      <c r="T161" s="189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184" t="s">
        <v>128</v>
      </c>
      <c r="AU161" s="184" t="s">
        <v>89</v>
      </c>
      <c r="AV161" s="12" t="s">
        <v>89</v>
      </c>
      <c r="AW161" s="12" t="s">
        <v>36</v>
      </c>
      <c r="AX161" s="12" t="s">
        <v>81</v>
      </c>
      <c r="AY161" s="184" t="s">
        <v>119</v>
      </c>
    </row>
    <row r="162" s="13" customFormat="1">
      <c r="A162" s="13"/>
      <c r="B162" s="190"/>
      <c r="C162" s="13"/>
      <c r="D162" s="178" t="s">
        <v>128</v>
      </c>
      <c r="E162" s="191" t="s">
        <v>1</v>
      </c>
      <c r="F162" s="192" t="s">
        <v>204</v>
      </c>
      <c r="G162" s="13"/>
      <c r="H162" s="193">
        <v>6</v>
      </c>
      <c r="I162" s="194"/>
      <c r="J162" s="13"/>
      <c r="K162" s="13"/>
      <c r="L162" s="190"/>
      <c r="M162" s="195"/>
      <c r="N162" s="196"/>
      <c r="O162" s="196"/>
      <c r="P162" s="196"/>
      <c r="Q162" s="196"/>
      <c r="R162" s="196"/>
      <c r="S162" s="196"/>
      <c r="T162" s="19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1" t="s">
        <v>128</v>
      </c>
      <c r="AU162" s="191" t="s">
        <v>89</v>
      </c>
      <c r="AV162" s="13" t="s">
        <v>91</v>
      </c>
      <c r="AW162" s="13" t="s">
        <v>36</v>
      </c>
      <c r="AX162" s="13" t="s">
        <v>81</v>
      </c>
      <c r="AY162" s="191" t="s">
        <v>119</v>
      </c>
    </row>
    <row r="163" s="14" customFormat="1">
      <c r="A163" s="14"/>
      <c r="B163" s="198"/>
      <c r="C163" s="14"/>
      <c r="D163" s="178" t="s">
        <v>128</v>
      </c>
      <c r="E163" s="199" t="s">
        <v>1</v>
      </c>
      <c r="F163" s="200" t="s">
        <v>131</v>
      </c>
      <c r="G163" s="14"/>
      <c r="H163" s="201">
        <v>6</v>
      </c>
      <c r="I163" s="202"/>
      <c r="J163" s="14"/>
      <c r="K163" s="14"/>
      <c r="L163" s="198"/>
      <c r="M163" s="203"/>
      <c r="N163" s="204"/>
      <c r="O163" s="204"/>
      <c r="P163" s="204"/>
      <c r="Q163" s="204"/>
      <c r="R163" s="204"/>
      <c r="S163" s="204"/>
      <c r="T163" s="20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9" t="s">
        <v>128</v>
      </c>
      <c r="AU163" s="199" t="s">
        <v>89</v>
      </c>
      <c r="AV163" s="14" t="s">
        <v>132</v>
      </c>
      <c r="AW163" s="14" t="s">
        <v>36</v>
      </c>
      <c r="AX163" s="14" t="s">
        <v>89</v>
      </c>
      <c r="AY163" s="199" t="s">
        <v>119</v>
      </c>
    </row>
    <row r="164" s="2" customFormat="1" ht="24.15" customHeight="1">
      <c r="A164" s="37"/>
      <c r="B164" s="164"/>
      <c r="C164" s="165" t="s">
        <v>8</v>
      </c>
      <c r="D164" s="165" t="s">
        <v>120</v>
      </c>
      <c r="E164" s="166" t="s">
        <v>205</v>
      </c>
      <c r="F164" s="167" t="s">
        <v>206</v>
      </c>
      <c r="G164" s="168" t="s">
        <v>176</v>
      </c>
      <c r="H164" s="169">
        <v>508</v>
      </c>
      <c r="I164" s="170"/>
      <c r="J164" s="171">
        <f>ROUND(I164*H164,2)</f>
        <v>0</v>
      </c>
      <c r="K164" s="167" t="s">
        <v>124</v>
      </c>
      <c r="L164" s="38"/>
      <c r="M164" s="172" t="s">
        <v>1</v>
      </c>
      <c r="N164" s="173" t="s">
        <v>46</v>
      </c>
      <c r="O164" s="76"/>
      <c r="P164" s="174">
        <f>O164*H164</f>
        <v>0</v>
      </c>
      <c r="Q164" s="174">
        <v>0</v>
      </c>
      <c r="R164" s="174">
        <f>Q164*H164</f>
        <v>0</v>
      </c>
      <c r="S164" s="174">
        <v>0</v>
      </c>
      <c r="T164" s="17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76" t="s">
        <v>89</v>
      </c>
      <c r="AT164" s="176" t="s">
        <v>120</v>
      </c>
      <c r="AU164" s="176" t="s">
        <v>89</v>
      </c>
      <c r="AY164" s="18" t="s">
        <v>119</v>
      </c>
      <c r="BE164" s="177">
        <f>IF(N164="základní",J164,0)</f>
        <v>0</v>
      </c>
      <c r="BF164" s="177">
        <f>IF(N164="snížená",J164,0)</f>
        <v>0</v>
      </c>
      <c r="BG164" s="177">
        <f>IF(N164="zákl. přenesená",J164,0)</f>
        <v>0</v>
      </c>
      <c r="BH164" s="177">
        <f>IF(N164="sníž. přenesená",J164,0)</f>
        <v>0</v>
      </c>
      <c r="BI164" s="177">
        <f>IF(N164="nulová",J164,0)</f>
        <v>0</v>
      </c>
      <c r="BJ164" s="18" t="s">
        <v>89</v>
      </c>
      <c r="BK164" s="177">
        <f>ROUND(I164*H164,2)</f>
        <v>0</v>
      </c>
      <c r="BL164" s="18" t="s">
        <v>89</v>
      </c>
      <c r="BM164" s="176" t="s">
        <v>207</v>
      </c>
    </row>
    <row r="165" s="2" customFormat="1">
      <c r="A165" s="37"/>
      <c r="B165" s="38"/>
      <c r="C165" s="37"/>
      <c r="D165" s="178" t="s">
        <v>126</v>
      </c>
      <c r="E165" s="37"/>
      <c r="F165" s="179" t="s">
        <v>208</v>
      </c>
      <c r="G165" s="37"/>
      <c r="H165" s="37"/>
      <c r="I165" s="180"/>
      <c r="J165" s="37"/>
      <c r="K165" s="37"/>
      <c r="L165" s="38"/>
      <c r="M165" s="181"/>
      <c r="N165" s="182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126</v>
      </c>
      <c r="AU165" s="18" t="s">
        <v>89</v>
      </c>
    </row>
    <row r="166" s="2" customFormat="1" ht="24.15" customHeight="1">
      <c r="A166" s="37"/>
      <c r="B166" s="164"/>
      <c r="C166" s="165" t="s">
        <v>209</v>
      </c>
      <c r="D166" s="165" t="s">
        <v>120</v>
      </c>
      <c r="E166" s="166" t="s">
        <v>210</v>
      </c>
      <c r="F166" s="167" t="s">
        <v>211</v>
      </c>
      <c r="G166" s="168" t="s">
        <v>176</v>
      </c>
      <c r="H166" s="169">
        <v>262</v>
      </c>
      <c r="I166" s="170"/>
      <c r="J166" s="171">
        <f>ROUND(I166*H166,2)</f>
        <v>0</v>
      </c>
      <c r="K166" s="167" t="s">
        <v>124</v>
      </c>
      <c r="L166" s="38"/>
      <c r="M166" s="172" t="s">
        <v>1</v>
      </c>
      <c r="N166" s="173" t="s">
        <v>46</v>
      </c>
      <c r="O166" s="76"/>
      <c r="P166" s="174">
        <f>O166*H166</f>
        <v>0</v>
      </c>
      <c r="Q166" s="174">
        <v>0</v>
      </c>
      <c r="R166" s="174">
        <f>Q166*H166</f>
        <v>0</v>
      </c>
      <c r="S166" s="174">
        <v>0</v>
      </c>
      <c r="T166" s="17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76" t="s">
        <v>89</v>
      </c>
      <c r="AT166" s="176" t="s">
        <v>120</v>
      </c>
      <c r="AU166" s="176" t="s">
        <v>89</v>
      </c>
      <c r="AY166" s="18" t="s">
        <v>119</v>
      </c>
      <c r="BE166" s="177">
        <f>IF(N166="základní",J166,0)</f>
        <v>0</v>
      </c>
      <c r="BF166" s="177">
        <f>IF(N166="snížená",J166,0)</f>
        <v>0</v>
      </c>
      <c r="BG166" s="177">
        <f>IF(N166="zákl. přenesená",J166,0)</f>
        <v>0</v>
      </c>
      <c r="BH166" s="177">
        <f>IF(N166="sníž. přenesená",J166,0)</f>
        <v>0</v>
      </c>
      <c r="BI166" s="177">
        <f>IF(N166="nulová",J166,0)</f>
        <v>0</v>
      </c>
      <c r="BJ166" s="18" t="s">
        <v>89</v>
      </c>
      <c r="BK166" s="177">
        <f>ROUND(I166*H166,2)</f>
        <v>0</v>
      </c>
      <c r="BL166" s="18" t="s">
        <v>89</v>
      </c>
      <c r="BM166" s="176" t="s">
        <v>212</v>
      </c>
    </row>
    <row r="167" s="2" customFormat="1">
      <c r="A167" s="37"/>
      <c r="B167" s="38"/>
      <c r="C167" s="37"/>
      <c r="D167" s="178" t="s">
        <v>126</v>
      </c>
      <c r="E167" s="37"/>
      <c r="F167" s="179" t="s">
        <v>213</v>
      </c>
      <c r="G167" s="37"/>
      <c r="H167" s="37"/>
      <c r="I167" s="180"/>
      <c r="J167" s="37"/>
      <c r="K167" s="37"/>
      <c r="L167" s="38"/>
      <c r="M167" s="181"/>
      <c r="N167" s="182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126</v>
      </c>
      <c r="AU167" s="18" t="s">
        <v>89</v>
      </c>
    </row>
    <row r="168" s="2" customFormat="1" ht="24.15" customHeight="1">
      <c r="A168" s="37"/>
      <c r="B168" s="164"/>
      <c r="C168" s="165" t="s">
        <v>214</v>
      </c>
      <c r="D168" s="165" t="s">
        <v>120</v>
      </c>
      <c r="E168" s="166" t="s">
        <v>215</v>
      </c>
      <c r="F168" s="167" t="s">
        <v>216</v>
      </c>
      <c r="G168" s="168" t="s">
        <v>176</v>
      </c>
      <c r="H168" s="169">
        <v>246</v>
      </c>
      <c r="I168" s="170"/>
      <c r="J168" s="171">
        <f>ROUND(I168*H168,2)</f>
        <v>0</v>
      </c>
      <c r="K168" s="167" t="s">
        <v>124</v>
      </c>
      <c r="L168" s="38"/>
      <c r="M168" s="172" t="s">
        <v>1</v>
      </c>
      <c r="N168" s="173" t="s">
        <v>46</v>
      </c>
      <c r="O168" s="76"/>
      <c r="P168" s="174">
        <f>O168*H168</f>
        <v>0</v>
      </c>
      <c r="Q168" s="174">
        <v>0</v>
      </c>
      <c r="R168" s="174">
        <f>Q168*H168</f>
        <v>0</v>
      </c>
      <c r="S168" s="174">
        <v>0</v>
      </c>
      <c r="T168" s="17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76" t="s">
        <v>89</v>
      </c>
      <c r="AT168" s="176" t="s">
        <v>120</v>
      </c>
      <c r="AU168" s="176" t="s">
        <v>89</v>
      </c>
      <c r="AY168" s="18" t="s">
        <v>119</v>
      </c>
      <c r="BE168" s="177">
        <f>IF(N168="základní",J168,0)</f>
        <v>0</v>
      </c>
      <c r="BF168" s="177">
        <f>IF(N168="snížená",J168,0)</f>
        <v>0</v>
      </c>
      <c r="BG168" s="177">
        <f>IF(N168="zákl. přenesená",J168,0)</f>
        <v>0</v>
      </c>
      <c r="BH168" s="177">
        <f>IF(N168="sníž. přenesená",J168,0)</f>
        <v>0</v>
      </c>
      <c r="BI168" s="177">
        <f>IF(N168="nulová",J168,0)</f>
        <v>0</v>
      </c>
      <c r="BJ168" s="18" t="s">
        <v>89</v>
      </c>
      <c r="BK168" s="177">
        <f>ROUND(I168*H168,2)</f>
        <v>0</v>
      </c>
      <c r="BL168" s="18" t="s">
        <v>89</v>
      </c>
      <c r="BM168" s="176" t="s">
        <v>217</v>
      </c>
    </row>
    <row r="169" s="2" customFormat="1">
      <c r="A169" s="37"/>
      <c r="B169" s="38"/>
      <c r="C169" s="37"/>
      <c r="D169" s="178" t="s">
        <v>126</v>
      </c>
      <c r="E169" s="37"/>
      <c r="F169" s="179" t="s">
        <v>213</v>
      </c>
      <c r="G169" s="37"/>
      <c r="H169" s="37"/>
      <c r="I169" s="180"/>
      <c r="J169" s="37"/>
      <c r="K169" s="37"/>
      <c r="L169" s="38"/>
      <c r="M169" s="181"/>
      <c r="N169" s="182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126</v>
      </c>
      <c r="AU169" s="18" t="s">
        <v>89</v>
      </c>
    </row>
    <row r="170" s="2" customFormat="1" ht="16.5" customHeight="1">
      <c r="A170" s="37"/>
      <c r="B170" s="164"/>
      <c r="C170" s="165" t="s">
        <v>218</v>
      </c>
      <c r="D170" s="165" t="s">
        <v>120</v>
      </c>
      <c r="E170" s="166" t="s">
        <v>219</v>
      </c>
      <c r="F170" s="167" t="s">
        <v>220</v>
      </c>
      <c r="G170" s="168" t="s">
        <v>123</v>
      </c>
      <c r="H170" s="169">
        <v>1</v>
      </c>
      <c r="I170" s="170"/>
      <c r="J170" s="171">
        <f>ROUND(I170*H170,2)</f>
        <v>0</v>
      </c>
      <c r="K170" s="167" t="s">
        <v>124</v>
      </c>
      <c r="L170" s="38"/>
      <c r="M170" s="172" t="s">
        <v>1</v>
      </c>
      <c r="N170" s="173" t="s">
        <v>46</v>
      </c>
      <c r="O170" s="76"/>
      <c r="P170" s="174">
        <f>O170*H170</f>
        <v>0</v>
      </c>
      <c r="Q170" s="174">
        <v>0</v>
      </c>
      <c r="R170" s="174">
        <f>Q170*H170</f>
        <v>0</v>
      </c>
      <c r="S170" s="174">
        <v>0</v>
      </c>
      <c r="T170" s="17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76" t="s">
        <v>89</v>
      </c>
      <c r="AT170" s="176" t="s">
        <v>120</v>
      </c>
      <c r="AU170" s="176" t="s">
        <v>89</v>
      </c>
      <c r="AY170" s="18" t="s">
        <v>119</v>
      </c>
      <c r="BE170" s="177">
        <f>IF(N170="základní",J170,0)</f>
        <v>0</v>
      </c>
      <c r="BF170" s="177">
        <f>IF(N170="snížená",J170,0)</f>
        <v>0</v>
      </c>
      <c r="BG170" s="177">
        <f>IF(N170="zákl. přenesená",J170,0)</f>
        <v>0</v>
      </c>
      <c r="BH170" s="177">
        <f>IF(N170="sníž. přenesená",J170,0)</f>
        <v>0</v>
      </c>
      <c r="BI170" s="177">
        <f>IF(N170="nulová",J170,0)</f>
        <v>0</v>
      </c>
      <c r="BJ170" s="18" t="s">
        <v>89</v>
      </c>
      <c r="BK170" s="177">
        <f>ROUND(I170*H170,2)</f>
        <v>0</v>
      </c>
      <c r="BL170" s="18" t="s">
        <v>89</v>
      </c>
      <c r="BM170" s="176" t="s">
        <v>221</v>
      </c>
    </row>
    <row r="171" s="2" customFormat="1">
      <c r="A171" s="37"/>
      <c r="B171" s="38"/>
      <c r="C171" s="37"/>
      <c r="D171" s="178" t="s">
        <v>126</v>
      </c>
      <c r="E171" s="37"/>
      <c r="F171" s="179" t="s">
        <v>222</v>
      </c>
      <c r="G171" s="37"/>
      <c r="H171" s="37"/>
      <c r="I171" s="180"/>
      <c r="J171" s="37"/>
      <c r="K171" s="37"/>
      <c r="L171" s="38"/>
      <c r="M171" s="181"/>
      <c r="N171" s="182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126</v>
      </c>
      <c r="AU171" s="18" t="s">
        <v>89</v>
      </c>
    </row>
    <row r="172" s="2" customFormat="1" ht="16.5" customHeight="1">
      <c r="A172" s="37"/>
      <c r="B172" s="164"/>
      <c r="C172" s="165" t="s">
        <v>223</v>
      </c>
      <c r="D172" s="165" t="s">
        <v>120</v>
      </c>
      <c r="E172" s="166" t="s">
        <v>224</v>
      </c>
      <c r="F172" s="167" t="s">
        <v>225</v>
      </c>
      <c r="G172" s="168" t="s">
        <v>192</v>
      </c>
      <c r="H172" s="169">
        <v>-3950</v>
      </c>
      <c r="I172" s="170"/>
      <c r="J172" s="171">
        <f>ROUND(I172*H172,2)</f>
        <v>0</v>
      </c>
      <c r="K172" s="167" t="s">
        <v>124</v>
      </c>
      <c r="L172" s="38"/>
      <c r="M172" s="172" t="s">
        <v>1</v>
      </c>
      <c r="N172" s="173" t="s">
        <v>46</v>
      </c>
      <c r="O172" s="76"/>
      <c r="P172" s="174">
        <f>O172*H172</f>
        <v>0</v>
      </c>
      <c r="Q172" s="174">
        <v>0</v>
      </c>
      <c r="R172" s="174">
        <f>Q172*H172</f>
        <v>0</v>
      </c>
      <c r="S172" s="174">
        <v>0</v>
      </c>
      <c r="T172" s="17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76" t="s">
        <v>89</v>
      </c>
      <c r="AT172" s="176" t="s">
        <v>120</v>
      </c>
      <c r="AU172" s="176" t="s">
        <v>89</v>
      </c>
      <c r="AY172" s="18" t="s">
        <v>119</v>
      </c>
      <c r="BE172" s="177">
        <f>IF(N172="základní",J172,0)</f>
        <v>0</v>
      </c>
      <c r="BF172" s="177">
        <f>IF(N172="snížená",J172,0)</f>
        <v>0</v>
      </c>
      <c r="BG172" s="177">
        <f>IF(N172="zákl. přenesená",J172,0)</f>
        <v>0</v>
      </c>
      <c r="BH172" s="177">
        <f>IF(N172="sníž. přenesená",J172,0)</f>
        <v>0</v>
      </c>
      <c r="BI172" s="177">
        <f>IF(N172="nulová",J172,0)</f>
        <v>0</v>
      </c>
      <c r="BJ172" s="18" t="s">
        <v>89</v>
      </c>
      <c r="BK172" s="177">
        <f>ROUND(I172*H172,2)</f>
        <v>0</v>
      </c>
      <c r="BL172" s="18" t="s">
        <v>89</v>
      </c>
      <c r="BM172" s="176" t="s">
        <v>226</v>
      </c>
    </row>
    <row r="173" s="12" customFormat="1">
      <c r="A173" s="12"/>
      <c r="B173" s="183"/>
      <c r="C173" s="12"/>
      <c r="D173" s="178" t="s">
        <v>128</v>
      </c>
      <c r="E173" s="184" t="s">
        <v>1</v>
      </c>
      <c r="F173" s="185" t="s">
        <v>227</v>
      </c>
      <c r="G173" s="12"/>
      <c r="H173" s="184" t="s">
        <v>1</v>
      </c>
      <c r="I173" s="186"/>
      <c r="J173" s="12"/>
      <c r="K173" s="12"/>
      <c r="L173" s="183"/>
      <c r="M173" s="187"/>
      <c r="N173" s="188"/>
      <c r="O173" s="188"/>
      <c r="P173" s="188"/>
      <c r="Q173" s="188"/>
      <c r="R173" s="188"/>
      <c r="S173" s="188"/>
      <c r="T173" s="189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184" t="s">
        <v>128</v>
      </c>
      <c r="AU173" s="184" t="s">
        <v>89</v>
      </c>
      <c r="AV173" s="12" t="s">
        <v>89</v>
      </c>
      <c r="AW173" s="12" t="s">
        <v>36</v>
      </c>
      <c r="AX173" s="12" t="s">
        <v>81</v>
      </c>
      <c r="AY173" s="184" t="s">
        <v>119</v>
      </c>
    </row>
    <row r="174" s="13" customFormat="1">
      <c r="A174" s="13"/>
      <c r="B174" s="190"/>
      <c r="C174" s="13"/>
      <c r="D174" s="178" t="s">
        <v>128</v>
      </c>
      <c r="E174" s="191" t="s">
        <v>1</v>
      </c>
      <c r="F174" s="192" t="s">
        <v>228</v>
      </c>
      <c r="G174" s="13"/>
      <c r="H174" s="193">
        <v>-3950</v>
      </c>
      <c r="I174" s="194"/>
      <c r="J174" s="13"/>
      <c r="K174" s="13"/>
      <c r="L174" s="190"/>
      <c r="M174" s="195"/>
      <c r="N174" s="196"/>
      <c r="O174" s="196"/>
      <c r="P174" s="196"/>
      <c r="Q174" s="196"/>
      <c r="R174" s="196"/>
      <c r="S174" s="196"/>
      <c r="T174" s="19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1" t="s">
        <v>128</v>
      </c>
      <c r="AU174" s="191" t="s">
        <v>89</v>
      </c>
      <c r="AV174" s="13" t="s">
        <v>91</v>
      </c>
      <c r="AW174" s="13" t="s">
        <v>36</v>
      </c>
      <c r="AX174" s="13" t="s">
        <v>81</v>
      </c>
      <c r="AY174" s="191" t="s">
        <v>119</v>
      </c>
    </row>
    <row r="175" s="14" customFormat="1">
      <c r="A175" s="14"/>
      <c r="B175" s="198"/>
      <c r="C175" s="14"/>
      <c r="D175" s="178" t="s">
        <v>128</v>
      </c>
      <c r="E175" s="199" t="s">
        <v>1</v>
      </c>
      <c r="F175" s="200" t="s">
        <v>131</v>
      </c>
      <c r="G175" s="14"/>
      <c r="H175" s="201">
        <v>-3950</v>
      </c>
      <c r="I175" s="202"/>
      <c r="J175" s="14"/>
      <c r="K175" s="14"/>
      <c r="L175" s="198"/>
      <c r="M175" s="203"/>
      <c r="N175" s="204"/>
      <c r="O175" s="204"/>
      <c r="P175" s="204"/>
      <c r="Q175" s="204"/>
      <c r="R175" s="204"/>
      <c r="S175" s="204"/>
      <c r="T175" s="20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9" t="s">
        <v>128</v>
      </c>
      <c r="AU175" s="199" t="s">
        <v>89</v>
      </c>
      <c r="AV175" s="14" t="s">
        <v>132</v>
      </c>
      <c r="AW175" s="14" t="s">
        <v>36</v>
      </c>
      <c r="AX175" s="14" t="s">
        <v>89</v>
      </c>
      <c r="AY175" s="199" t="s">
        <v>119</v>
      </c>
    </row>
    <row r="176" s="2" customFormat="1" ht="16.5" customHeight="1">
      <c r="A176" s="37"/>
      <c r="B176" s="164"/>
      <c r="C176" s="165" t="s">
        <v>229</v>
      </c>
      <c r="D176" s="165" t="s">
        <v>120</v>
      </c>
      <c r="E176" s="166" t="s">
        <v>230</v>
      </c>
      <c r="F176" s="167" t="s">
        <v>231</v>
      </c>
      <c r="G176" s="168" t="s">
        <v>123</v>
      </c>
      <c r="H176" s="169">
        <v>1</v>
      </c>
      <c r="I176" s="170"/>
      <c r="J176" s="171">
        <f>ROUND(I176*H176,2)</f>
        <v>0</v>
      </c>
      <c r="K176" s="167" t="s">
        <v>124</v>
      </c>
      <c r="L176" s="38"/>
      <c r="M176" s="172" t="s">
        <v>1</v>
      </c>
      <c r="N176" s="173" t="s">
        <v>46</v>
      </c>
      <c r="O176" s="76"/>
      <c r="P176" s="174">
        <f>O176*H176</f>
        <v>0</v>
      </c>
      <c r="Q176" s="174">
        <v>0</v>
      </c>
      <c r="R176" s="174">
        <f>Q176*H176</f>
        <v>0</v>
      </c>
      <c r="S176" s="174">
        <v>0</v>
      </c>
      <c r="T176" s="17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76" t="s">
        <v>89</v>
      </c>
      <c r="AT176" s="176" t="s">
        <v>120</v>
      </c>
      <c r="AU176" s="176" t="s">
        <v>89</v>
      </c>
      <c r="AY176" s="18" t="s">
        <v>119</v>
      </c>
      <c r="BE176" s="177">
        <f>IF(N176="základní",J176,0)</f>
        <v>0</v>
      </c>
      <c r="BF176" s="177">
        <f>IF(N176="snížená",J176,0)</f>
        <v>0</v>
      </c>
      <c r="BG176" s="177">
        <f>IF(N176="zákl. přenesená",J176,0)</f>
        <v>0</v>
      </c>
      <c r="BH176" s="177">
        <f>IF(N176="sníž. přenesená",J176,0)</f>
        <v>0</v>
      </c>
      <c r="BI176" s="177">
        <f>IF(N176="nulová",J176,0)</f>
        <v>0</v>
      </c>
      <c r="BJ176" s="18" t="s">
        <v>89</v>
      </c>
      <c r="BK176" s="177">
        <f>ROUND(I176*H176,2)</f>
        <v>0</v>
      </c>
      <c r="BL176" s="18" t="s">
        <v>89</v>
      </c>
      <c r="BM176" s="176" t="s">
        <v>232</v>
      </c>
    </row>
    <row r="177" s="2" customFormat="1">
      <c r="A177" s="37"/>
      <c r="B177" s="38"/>
      <c r="C177" s="37"/>
      <c r="D177" s="178" t="s">
        <v>126</v>
      </c>
      <c r="E177" s="37"/>
      <c r="F177" s="179" t="s">
        <v>233</v>
      </c>
      <c r="G177" s="37"/>
      <c r="H177" s="37"/>
      <c r="I177" s="180"/>
      <c r="J177" s="37"/>
      <c r="K177" s="37"/>
      <c r="L177" s="38"/>
      <c r="M177" s="181"/>
      <c r="N177" s="182"/>
      <c r="O177" s="76"/>
      <c r="P177" s="76"/>
      <c r="Q177" s="76"/>
      <c r="R177" s="76"/>
      <c r="S177" s="76"/>
      <c r="T177" s="7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126</v>
      </c>
      <c r="AU177" s="18" t="s">
        <v>89</v>
      </c>
    </row>
    <row r="178" s="2" customFormat="1" ht="16.5" customHeight="1">
      <c r="A178" s="37"/>
      <c r="B178" s="164"/>
      <c r="C178" s="165" t="s">
        <v>7</v>
      </c>
      <c r="D178" s="165" t="s">
        <v>120</v>
      </c>
      <c r="E178" s="166" t="s">
        <v>234</v>
      </c>
      <c r="F178" s="167" t="s">
        <v>235</v>
      </c>
      <c r="G178" s="168" t="s">
        <v>236</v>
      </c>
      <c r="H178" s="169">
        <v>40</v>
      </c>
      <c r="I178" s="170"/>
      <c r="J178" s="171">
        <f>ROUND(I178*H178,2)</f>
        <v>0</v>
      </c>
      <c r="K178" s="167" t="s">
        <v>124</v>
      </c>
      <c r="L178" s="38"/>
      <c r="M178" s="172" t="s">
        <v>1</v>
      </c>
      <c r="N178" s="173" t="s">
        <v>46</v>
      </c>
      <c r="O178" s="76"/>
      <c r="P178" s="174">
        <f>O178*H178</f>
        <v>0</v>
      </c>
      <c r="Q178" s="174">
        <v>0</v>
      </c>
      <c r="R178" s="174">
        <f>Q178*H178</f>
        <v>0</v>
      </c>
      <c r="S178" s="174">
        <v>0</v>
      </c>
      <c r="T178" s="17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76" t="s">
        <v>89</v>
      </c>
      <c r="AT178" s="176" t="s">
        <v>120</v>
      </c>
      <c r="AU178" s="176" t="s">
        <v>89</v>
      </c>
      <c r="AY178" s="18" t="s">
        <v>119</v>
      </c>
      <c r="BE178" s="177">
        <f>IF(N178="základní",J178,0)</f>
        <v>0</v>
      </c>
      <c r="BF178" s="177">
        <f>IF(N178="snížená",J178,0)</f>
        <v>0</v>
      </c>
      <c r="BG178" s="177">
        <f>IF(N178="zákl. přenesená",J178,0)</f>
        <v>0</v>
      </c>
      <c r="BH178" s="177">
        <f>IF(N178="sníž. přenesená",J178,0)</f>
        <v>0</v>
      </c>
      <c r="BI178" s="177">
        <f>IF(N178="nulová",J178,0)</f>
        <v>0</v>
      </c>
      <c r="BJ178" s="18" t="s">
        <v>89</v>
      </c>
      <c r="BK178" s="177">
        <f>ROUND(I178*H178,2)</f>
        <v>0</v>
      </c>
      <c r="BL178" s="18" t="s">
        <v>89</v>
      </c>
      <c r="BM178" s="176" t="s">
        <v>237</v>
      </c>
    </row>
    <row r="179" s="2" customFormat="1">
      <c r="A179" s="37"/>
      <c r="B179" s="38"/>
      <c r="C179" s="37"/>
      <c r="D179" s="178" t="s">
        <v>126</v>
      </c>
      <c r="E179" s="37"/>
      <c r="F179" s="179" t="s">
        <v>238</v>
      </c>
      <c r="G179" s="37"/>
      <c r="H179" s="37"/>
      <c r="I179" s="180"/>
      <c r="J179" s="37"/>
      <c r="K179" s="37"/>
      <c r="L179" s="38"/>
      <c r="M179" s="181"/>
      <c r="N179" s="182"/>
      <c r="O179" s="76"/>
      <c r="P179" s="76"/>
      <c r="Q179" s="76"/>
      <c r="R179" s="76"/>
      <c r="S179" s="76"/>
      <c r="T179" s="7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126</v>
      </c>
      <c r="AU179" s="18" t="s">
        <v>89</v>
      </c>
    </row>
    <row r="180" s="12" customFormat="1">
      <c r="A180" s="12"/>
      <c r="B180" s="183"/>
      <c r="C180" s="12"/>
      <c r="D180" s="178" t="s">
        <v>128</v>
      </c>
      <c r="E180" s="184" t="s">
        <v>1</v>
      </c>
      <c r="F180" s="185" t="s">
        <v>239</v>
      </c>
      <c r="G180" s="12"/>
      <c r="H180" s="184" t="s">
        <v>1</v>
      </c>
      <c r="I180" s="186"/>
      <c r="J180" s="12"/>
      <c r="K180" s="12"/>
      <c r="L180" s="183"/>
      <c r="M180" s="187"/>
      <c r="N180" s="188"/>
      <c r="O180" s="188"/>
      <c r="P180" s="188"/>
      <c r="Q180" s="188"/>
      <c r="R180" s="188"/>
      <c r="S180" s="188"/>
      <c r="T180" s="189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184" t="s">
        <v>128</v>
      </c>
      <c r="AU180" s="184" t="s">
        <v>89</v>
      </c>
      <c r="AV180" s="12" t="s">
        <v>89</v>
      </c>
      <c r="AW180" s="12" t="s">
        <v>36</v>
      </c>
      <c r="AX180" s="12" t="s">
        <v>81</v>
      </c>
      <c r="AY180" s="184" t="s">
        <v>119</v>
      </c>
    </row>
    <row r="181" s="13" customFormat="1">
      <c r="A181" s="13"/>
      <c r="B181" s="190"/>
      <c r="C181" s="13"/>
      <c r="D181" s="178" t="s">
        <v>128</v>
      </c>
      <c r="E181" s="191" t="s">
        <v>1</v>
      </c>
      <c r="F181" s="192" t="s">
        <v>240</v>
      </c>
      <c r="G181" s="13"/>
      <c r="H181" s="193">
        <v>40</v>
      </c>
      <c r="I181" s="194"/>
      <c r="J181" s="13"/>
      <c r="K181" s="13"/>
      <c r="L181" s="190"/>
      <c r="M181" s="195"/>
      <c r="N181" s="196"/>
      <c r="O181" s="196"/>
      <c r="P181" s="196"/>
      <c r="Q181" s="196"/>
      <c r="R181" s="196"/>
      <c r="S181" s="196"/>
      <c r="T181" s="19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1" t="s">
        <v>128</v>
      </c>
      <c r="AU181" s="191" t="s">
        <v>89</v>
      </c>
      <c r="AV181" s="13" t="s">
        <v>91</v>
      </c>
      <c r="AW181" s="13" t="s">
        <v>36</v>
      </c>
      <c r="AX181" s="13" t="s">
        <v>81</v>
      </c>
      <c r="AY181" s="191" t="s">
        <v>119</v>
      </c>
    </row>
    <row r="182" s="14" customFormat="1">
      <c r="A182" s="14"/>
      <c r="B182" s="198"/>
      <c r="C182" s="14"/>
      <c r="D182" s="178" t="s">
        <v>128</v>
      </c>
      <c r="E182" s="199" t="s">
        <v>1</v>
      </c>
      <c r="F182" s="200" t="s">
        <v>131</v>
      </c>
      <c r="G182" s="14"/>
      <c r="H182" s="201">
        <v>40</v>
      </c>
      <c r="I182" s="202"/>
      <c r="J182" s="14"/>
      <c r="K182" s="14"/>
      <c r="L182" s="198"/>
      <c r="M182" s="203"/>
      <c r="N182" s="204"/>
      <c r="O182" s="204"/>
      <c r="P182" s="204"/>
      <c r="Q182" s="204"/>
      <c r="R182" s="204"/>
      <c r="S182" s="204"/>
      <c r="T182" s="20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9" t="s">
        <v>128</v>
      </c>
      <c r="AU182" s="199" t="s">
        <v>89</v>
      </c>
      <c r="AV182" s="14" t="s">
        <v>132</v>
      </c>
      <c r="AW182" s="14" t="s">
        <v>36</v>
      </c>
      <c r="AX182" s="14" t="s">
        <v>89</v>
      </c>
      <c r="AY182" s="199" t="s">
        <v>119</v>
      </c>
    </row>
    <row r="183" s="2" customFormat="1" ht="16.5" customHeight="1">
      <c r="A183" s="37"/>
      <c r="B183" s="164"/>
      <c r="C183" s="165" t="s">
        <v>241</v>
      </c>
      <c r="D183" s="165" t="s">
        <v>120</v>
      </c>
      <c r="E183" s="166" t="s">
        <v>242</v>
      </c>
      <c r="F183" s="167" t="s">
        <v>243</v>
      </c>
      <c r="G183" s="168" t="s">
        <v>123</v>
      </c>
      <c r="H183" s="169">
        <v>1</v>
      </c>
      <c r="I183" s="170"/>
      <c r="J183" s="171">
        <f>ROUND(I183*H183,2)</f>
        <v>0</v>
      </c>
      <c r="K183" s="167" t="s">
        <v>124</v>
      </c>
      <c r="L183" s="38"/>
      <c r="M183" s="172" t="s">
        <v>1</v>
      </c>
      <c r="N183" s="173" t="s">
        <v>46</v>
      </c>
      <c r="O183" s="76"/>
      <c r="P183" s="174">
        <f>O183*H183</f>
        <v>0</v>
      </c>
      <c r="Q183" s="174">
        <v>0</v>
      </c>
      <c r="R183" s="174">
        <f>Q183*H183</f>
        <v>0</v>
      </c>
      <c r="S183" s="174">
        <v>0</v>
      </c>
      <c r="T183" s="17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76" t="s">
        <v>89</v>
      </c>
      <c r="AT183" s="176" t="s">
        <v>120</v>
      </c>
      <c r="AU183" s="176" t="s">
        <v>89</v>
      </c>
      <c r="AY183" s="18" t="s">
        <v>119</v>
      </c>
      <c r="BE183" s="177">
        <f>IF(N183="základní",J183,0)</f>
        <v>0</v>
      </c>
      <c r="BF183" s="177">
        <f>IF(N183="snížená",J183,0)</f>
        <v>0</v>
      </c>
      <c r="BG183" s="177">
        <f>IF(N183="zákl. přenesená",J183,0)</f>
        <v>0</v>
      </c>
      <c r="BH183" s="177">
        <f>IF(N183="sníž. přenesená",J183,0)</f>
        <v>0</v>
      </c>
      <c r="BI183" s="177">
        <f>IF(N183="nulová",J183,0)</f>
        <v>0</v>
      </c>
      <c r="BJ183" s="18" t="s">
        <v>89</v>
      </c>
      <c r="BK183" s="177">
        <f>ROUND(I183*H183,2)</f>
        <v>0</v>
      </c>
      <c r="BL183" s="18" t="s">
        <v>89</v>
      </c>
      <c r="BM183" s="176" t="s">
        <v>244</v>
      </c>
    </row>
    <row r="184" s="2" customFormat="1">
      <c r="A184" s="37"/>
      <c r="B184" s="38"/>
      <c r="C184" s="37"/>
      <c r="D184" s="178" t="s">
        <v>126</v>
      </c>
      <c r="E184" s="37"/>
      <c r="F184" s="179" t="s">
        <v>245</v>
      </c>
      <c r="G184" s="37"/>
      <c r="H184" s="37"/>
      <c r="I184" s="180"/>
      <c r="J184" s="37"/>
      <c r="K184" s="37"/>
      <c r="L184" s="38"/>
      <c r="M184" s="181"/>
      <c r="N184" s="182"/>
      <c r="O184" s="76"/>
      <c r="P184" s="76"/>
      <c r="Q184" s="76"/>
      <c r="R184" s="76"/>
      <c r="S184" s="76"/>
      <c r="T184" s="7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126</v>
      </c>
      <c r="AU184" s="18" t="s">
        <v>89</v>
      </c>
    </row>
    <row r="185" s="2" customFormat="1" ht="24.15" customHeight="1">
      <c r="A185" s="37"/>
      <c r="B185" s="164"/>
      <c r="C185" s="165" t="s">
        <v>246</v>
      </c>
      <c r="D185" s="165" t="s">
        <v>120</v>
      </c>
      <c r="E185" s="166" t="s">
        <v>247</v>
      </c>
      <c r="F185" s="167" t="s">
        <v>248</v>
      </c>
      <c r="G185" s="168" t="s">
        <v>249</v>
      </c>
      <c r="H185" s="169">
        <v>140</v>
      </c>
      <c r="I185" s="170"/>
      <c r="J185" s="171">
        <f>ROUND(I185*H185,2)</f>
        <v>0</v>
      </c>
      <c r="K185" s="167" t="s">
        <v>124</v>
      </c>
      <c r="L185" s="38"/>
      <c r="M185" s="172" t="s">
        <v>1</v>
      </c>
      <c r="N185" s="173" t="s">
        <v>46</v>
      </c>
      <c r="O185" s="76"/>
      <c r="P185" s="174">
        <f>O185*H185</f>
        <v>0</v>
      </c>
      <c r="Q185" s="174">
        <v>0</v>
      </c>
      <c r="R185" s="174">
        <f>Q185*H185</f>
        <v>0</v>
      </c>
      <c r="S185" s="174">
        <v>0</v>
      </c>
      <c r="T185" s="17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76" t="s">
        <v>89</v>
      </c>
      <c r="AT185" s="176" t="s">
        <v>120</v>
      </c>
      <c r="AU185" s="176" t="s">
        <v>89</v>
      </c>
      <c r="AY185" s="18" t="s">
        <v>119</v>
      </c>
      <c r="BE185" s="177">
        <f>IF(N185="základní",J185,0)</f>
        <v>0</v>
      </c>
      <c r="BF185" s="177">
        <f>IF(N185="snížená",J185,0)</f>
        <v>0</v>
      </c>
      <c r="BG185" s="177">
        <f>IF(N185="zákl. přenesená",J185,0)</f>
        <v>0</v>
      </c>
      <c r="BH185" s="177">
        <f>IF(N185="sníž. přenesená",J185,0)</f>
        <v>0</v>
      </c>
      <c r="BI185" s="177">
        <f>IF(N185="nulová",J185,0)</f>
        <v>0</v>
      </c>
      <c r="BJ185" s="18" t="s">
        <v>89</v>
      </c>
      <c r="BK185" s="177">
        <f>ROUND(I185*H185,2)</f>
        <v>0</v>
      </c>
      <c r="BL185" s="18" t="s">
        <v>89</v>
      </c>
      <c r="BM185" s="176" t="s">
        <v>250</v>
      </c>
    </row>
    <row r="186" s="2" customFormat="1">
      <c r="A186" s="37"/>
      <c r="B186" s="38"/>
      <c r="C186" s="37"/>
      <c r="D186" s="178" t="s">
        <v>126</v>
      </c>
      <c r="E186" s="37"/>
      <c r="F186" s="179" t="s">
        <v>251</v>
      </c>
      <c r="G186" s="37"/>
      <c r="H186" s="37"/>
      <c r="I186" s="180"/>
      <c r="J186" s="37"/>
      <c r="K186" s="37"/>
      <c r="L186" s="38"/>
      <c r="M186" s="181"/>
      <c r="N186" s="182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126</v>
      </c>
      <c r="AU186" s="18" t="s">
        <v>89</v>
      </c>
    </row>
    <row r="187" s="2" customFormat="1" ht="16.5" customHeight="1">
      <c r="A187" s="37"/>
      <c r="B187" s="164"/>
      <c r="C187" s="165" t="s">
        <v>252</v>
      </c>
      <c r="D187" s="165" t="s">
        <v>120</v>
      </c>
      <c r="E187" s="166" t="s">
        <v>253</v>
      </c>
      <c r="F187" s="167" t="s">
        <v>254</v>
      </c>
      <c r="G187" s="168" t="s">
        <v>123</v>
      </c>
      <c r="H187" s="169">
        <v>1</v>
      </c>
      <c r="I187" s="170"/>
      <c r="J187" s="171">
        <f>ROUND(I187*H187,2)</f>
        <v>0</v>
      </c>
      <c r="K187" s="167" t="s">
        <v>124</v>
      </c>
      <c r="L187" s="38"/>
      <c r="M187" s="172" t="s">
        <v>1</v>
      </c>
      <c r="N187" s="173" t="s">
        <v>46</v>
      </c>
      <c r="O187" s="76"/>
      <c r="P187" s="174">
        <f>O187*H187</f>
        <v>0</v>
      </c>
      <c r="Q187" s="174">
        <v>0</v>
      </c>
      <c r="R187" s="174">
        <f>Q187*H187</f>
        <v>0</v>
      </c>
      <c r="S187" s="174">
        <v>0</v>
      </c>
      <c r="T187" s="17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76" t="s">
        <v>89</v>
      </c>
      <c r="AT187" s="176" t="s">
        <v>120</v>
      </c>
      <c r="AU187" s="176" t="s">
        <v>89</v>
      </c>
      <c r="AY187" s="18" t="s">
        <v>119</v>
      </c>
      <c r="BE187" s="177">
        <f>IF(N187="základní",J187,0)</f>
        <v>0</v>
      </c>
      <c r="BF187" s="177">
        <f>IF(N187="snížená",J187,0)</f>
        <v>0</v>
      </c>
      <c r="BG187" s="177">
        <f>IF(N187="zákl. přenesená",J187,0)</f>
        <v>0</v>
      </c>
      <c r="BH187" s="177">
        <f>IF(N187="sníž. přenesená",J187,0)</f>
        <v>0</v>
      </c>
      <c r="BI187" s="177">
        <f>IF(N187="nulová",J187,0)</f>
        <v>0</v>
      </c>
      <c r="BJ187" s="18" t="s">
        <v>89</v>
      </c>
      <c r="BK187" s="177">
        <f>ROUND(I187*H187,2)</f>
        <v>0</v>
      </c>
      <c r="BL187" s="18" t="s">
        <v>89</v>
      </c>
      <c r="BM187" s="176" t="s">
        <v>255</v>
      </c>
    </row>
    <row r="188" s="2" customFormat="1">
      <c r="A188" s="37"/>
      <c r="B188" s="38"/>
      <c r="C188" s="37"/>
      <c r="D188" s="178" t="s">
        <v>126</v>
      </c>
      <c r="E188" s="37"/>
      <c r="F188" s="179" t="s">
        <v>256</v>
      </c>
      <c r="G188" s="37"/>
      <c r="H188" s="37"/>
      <c r="I188" s="180"/>
      <c r="J188" s="37"/>
      <c r="K188" s="37"/>
      <c r="L188" s="38"/>
      <c r="M188" s="181"/>
      <c r="N188" s="182"/>
      <c r="O188" s="76"/>
      <c r="P188" s="76"/>
      <c r="Q188" s="76"/>
      <c r="R188" s="76"/>
      <c r="S188" s="76"/>
      <c r="T188" s="7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8" t="s">
        <v>126</v>
      </c>
      <c r="AU188" s="18" t="s">
        <v>89</v>
      </c>
    </row>
    <row r="189" s="2" customFormat="1" ht="16.5" customHeight="1">
      <c r="A189" s="37"/>
      <c r="B189" s="164"/>
      <c r="C189" s="165" t="s">
        <v>257</v>
      </c>
      <c r="D189" s="165" t="s">
        <v>120</v>
      </c>
      <c r="E189" s="166" t="s">
        <v>258</v>
      </c>
      <c r="F189" s="167" t="s">
        <v>259</v>
      </c>
      <c r="G189" s="168" t="s">
        <v>123</v>
      </c>
      <c r="H189" s="169">
        <v>1</v>
      </c>
      <c r="I189" s="170"/>
      <c r="J189" s="171">
        <f>ROUND(I189*H189,2)</f>
        <v>0</v>
      </c>
      <c r="K189" s="167" t="s">
        <v>124</v>
      </c>
      <c r="L189" s="38"/>
      <c r="M189" s="172" t="s">
        <v>1</v>
      </c>
      <c r="N189" s="173" t="s">
        <v>46</v>
      </c>
      <c r="O189" s="76"/>
      <c r="P189" s="174">
        <f>O189*H189</f>
        <v>0</v>
      </c>
      <c r="Q189" s="174">
        <v>0</v>
      </c>
      <c r="R189" s="174">
        <f>Q189*H189</f>
        <v>0</v>
      </c>
      <c r="S189" s="174">
        <v>0</v>
      </c>
      <c r="T189" s="17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76" t="s">
        <v>89</v>
      </c>
      <c r="AT189" s="176" t="s">
        <v>120</v>
      </c>
      <c r="AU189" s="176" t="s">
        <v>89</v>
      </c>
      <c r="AY189" s="18" t="s">
        <v>119</v>
      </c>
      <c r="BE189" s="177">
        <f>IF(N189="základní",J189,0)</f>
        <v>0</v>
      </c>
      <c r="BF189" s="177">
        <f>IF(N189="snížená",J189,0)</f>
        <v>0</v>
      </c>
      <c r="BG189" s="177">
        <f>IF(N189="zákl. přenesená",J189,0)</f>
        <v>0</v>
      </c>
      <c r="BH189" s="177">
        <f>IF(N189="sníž. přenesená",J189,0)</f>
        <v>0</v>
      </c>
      <c r="BI189" s="177">
        <f>IF(N189="nulová",J189,0)</f>
        <v>0</v>
      </c>
      <c r="BJ189" s="18" t="s">
        <v>89</v>
      </c>
      <c r="BK189" s="177">
        <f>ROUND(I189*H189,2)</f>
        <v>0</v>
      </c>
      <c r="BL189" s="18" t="s">
        <v>89</v>
      </c>
      <c r="BM189" s="176" t="s">
        <v>260</v>
      </c>
    </row>
    <row r="190" s="2" customFormat="1">
      <c r="A190" s="37"/>
      <c r="B190" s="38"/>
      <c r="C190" s="37"/>
      <c r="D190" s="178" t="s">
        <v>126</v>
      </c>
      <c r="E190" s="37"/>
      <c r="F190" s="179" t="s">
        <v>261</v>
      </c>
      <c r="G190" s="37"/>
      <c r="H190" s="37"/>
      <c r="I190" s="180"/>
      <c r="J190" s="37"/>
      <c r="K190" s="37"/>
      <c r="L190" s="38"/>
      <c r="M190" s="181"/>
      <c r="N190" s="182"/>
      <c r="O190" s="76"/>
      <c r="P190" s="76"/>
      <c r="Q190" s="76"/>
      <c r="R190" s="76"/>
      <c r="S190" s="76"/>
      <c r="T190" s="7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126</v>
      </c>
      <c r="AU190" s="18" t="s">
        <v>89</v>
      </c>
    </row>
    <row r="191" s="2" customFormat="1" ht="16.5" customHeight="1">
      <c r="A191" s="37"/>
      <c r="B191" s="164"/>
      <c r="C191" s="165" t="s">
        <v>262</v>
      </c>
      <c r="D191" s="165" t="s">
        <v>120</v>
      </c>
      <c r="E191" s="166" t="s">
        <v>263</v>
      </c>
      <c r="F191" s="167" t="s">
        <v>264</v>
      </c>
      <c r="G191" s="168" t="s">
        <v>123</v>
      </c>
      <c r="H191" s="169">
        <v>1</v>
      </c>
      <c r="I191" s="170"/>
      <c r="J191" s="171">
        <f>ROUND(I191*H191,2)</f>
        <v>0</v>
      </c>
      <c r="K191" s="167" t="s">
        <v>124</v>
      </c>
      <c r="L191" s="38"/>
      <c r="M191" s="172" t="s">
        <v>1</v>
      </c>
      <c r="N191" s="173" t="s">
        <v>46</v>
      </c>
      <c r="O191" s="76"/>
      <c r="P191" s="174">
        <f>O191*H191</f>
        <v>0</v>
      </c>
      <c r="Q191" s="174">
        <v>0</v>
      </c>
      <c r="R191" s="174">
        <f>Q191*H191</f>
        <v>0</v>
      </c>
      <c r="S191" s="174">
        <v>0</v>
      </c>
      <c r="T191" s="17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76" t="s">
        <v>89</v>
      </c>
      <c r="AT191" s="176" t="s">
        <v>120</v>
      </c>
      <c r="AU191" s="176" t="s">
        <v>89</v>
      </c>
      <c r="AY191" s="18" t="s">
        <v>119</v>
      </c>
      <c r="BE191" s="177">
        <f>IF(N191="základní",J191,0)</f>
        <v>0</v>
      </c>
      <c r="BF191" s="177">
        <f>IF(N191="snížená",J191,0)</f>
        <v>0</v>
      </c>
      <c r="BG191" s="177">
        <f>IF(N191="zákl. přenesená",J191,0)</f>
        <v>0</v>
      </c>
      <c r="BH191" s="177">
        <f>IF(N191="sníž. přenesená",J191,0)</f>
        <v>0</v>
      </c>
      <c r="BI191" s="177">
        <f>IF(N191="nulová",J191,0)</f>
        <v>0</v>
      </c>
      <c r="BJ191" s="18" t="s">
        <v>89</v>
      </c>
      <c r="BK191" s="177">
        <f>ROUND(I191*H191,2)</f>
        <v>0</v>
      </c>
      <c r="BL191" s="18" t="s">
        <v>89</v>
      </c>
      <c r="BM191" s="176" t="s">
        <v>265</v>
      </c>
    </row>
    <row r="192" s="2" customFormat="1">
      <c r="A192" s="37"/>
      <c r="B192" s="38"/>
      <c r="C192" s="37"/>
      <c r="D192" s="178" t="s">
        <v>126</v>
      </c>
      <c r="E192" s="37"/>
      <c r="F192" s="179" t="s">
        <v>266</v>
      </c>
      <c r="G192" s="37"/>
      <c r="H192" s="37"/>
      <c r="I192" s="180"/>
      <c r="J192" s="37"/>
      <c r="K192" s="37"/>
      <c r="L192" s="38"/>
      <c r="M192" s="181"/>
      <c r="N192" s="182"/>
      <c r="O192" s="76"/>
      <c r="P192" s="76"/>
      <c r="Q192" s="76"/>
      <c r="R192" s="76"/>
      <c r="S192" s="76"/>
      <c r="T192" s="7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8" t="s">
        <v>126</v>
      </c>
      <c r="AU192" s="18" t="s">
        <v>89</v>
      </c>
    </row>
    <row r="193" s="12" customFormat="1">
      <c r="A193" s="12"/>
      <c r="B193" s="183"/>
      <c r="C193" s="12"/>
      <c r="D193" s="178" t="s">
        <v>128</v>
      </c>
      <c r="E193" s="184" t="s">
        <v>1</v>
      </c>
      <c r="F193" s="185" t="s">
        <v>267</v>
      </c>
      <c r="G193" s="12"/>
      <c r="H193" s="184" t="s">
        <v>1</v>
      </c>
      <c r="I193" s="186"/>
      <c r="J193" s="12"/>
      <c r="K193" s="12"/>
      <c r="L193" s="183"/>
      <c r="M193" s="187"/>
      <c r="N193" s="188"/>
      <c r="O193" s="188"/>
      <c r="P193" s="188"/>
      <c r="Q193" s="188"/>
      <c r="R193" s="188"/>
      <c r="S193" s="188"/>
      <c r="T193" s="189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184" t="s">
        <v>128</v>
      </c>
      <c r="AU193" s="184" t="s">
        <v>89</v>
      </c>
      <c r="AV193" s="12" t="s">
        <v>89</v>
      </c>
      <c r="AW193" s="12" t="s">
        <v>36</v>
      </c>
      <c r="AX193" s="12" t="s">
        <v>81</v>
      </c>
      <c r="AY193" s="184" t="s">
        <v>119</v>
      </c>
    </row>
    <row r="194" s="13" customFormat="1">
      <c r="A194" s="13"/>
      <c r="B194" s="190"/>
      <c r="C194" s="13"/>
      <c r="D194" s="178" t="s">
        <v>128</v>
      </c>
      <c r="E194" s="191" t="s">
        <v>1</v>
      </c>
      <c r="F194" s="192" t="s">
        <v>89</v>
      </c>
      <c r="G194" s="13"/>
      <c r="H194" s="193">
        <v>1</v>
      </c>
      <c r="I194" s="194"/>
      <c r="J194" s="13"/>
      <c r="K194" s="13"/>
      <c r="L194" s="190"/>
      <c r="M194" s="195"/>
      <c r="N194" s="196"/>
      <c r="O194" s="196"/>
      <c r="P194" s="196"/>
      <c r="Q194" s="196"/>
      <c r="R194" s="196"/>
      <c r="S194" s="196"/>
      <c r="T194" s="19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1" t="s">
        <v>128</v>
      </c>
      <c r="AU194" s="191" t="s">
        <v>89</v>
      </c>
      <c r="AV194" s="13" t="s">
        <v>91</v>
      </c>
      <c r="AW194" s="13" t="s">
        <v>36</v>
      </c>
      <c r="AX194" s="13" t="s">
        <v>81</v>
      </c>
      <c r="AY194" s="191" t="s">
        <v>119</v>
      </c>
    </row>
    <row r="195" s="14" customFormat="1">
      <c r="A195" s="14"/>
      <c r="B195" s="198"/>
      <c r="C195" s="14"/>
      <c r="D195" s="178" t="s">
        <v>128</v>
      </c>
      <c r="E195" s="199" t="s">
        <v>1</v>
      </c>
      <c r="F195" s="200" t="s">
        <v>131</v>
      </c>
      <c r="G195" s="14"/>
      <c r="H195" s="201">
        <v>1</v>
      </c>
      <c r="I195" s="202"/>
      <c r="J195" s="14"/>
      <c r="K195" s="14"/>
      <c r="L195" s="198"/>
      <c r="M195" s="203"/>
      <c r="N195" s="204"/>
      <c r="O195" s="204"/>
      <c r="P195" s="204"/>
      <c r="Q195" s="204"/>
      <c r="R195" s="204"/>
      <c r="S195" s="204"/>
      <c r="T195" s="20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9" t="s">
        <v>128</v>
      </c>
      <c r="AU195" s="199" t="s">
        <v>89</v>
      </c>
      <c r="AV195" s="14" t="s">
        <v>132</v>
      </c>
      <c r="AW195" s="14" t="s">
        <v>36</v>
      </c>
      <c r="AX195" s="14" t="s">
        <v>89</v>
      </c>
      <c r="AY195" s="199" t="s">
        <v>119</v>
      </c>
    </row>
    <row r="196" s="2" customFormat="1" ht="16.5" customHeight="1">
      <c r="A196" s="37"/>
      <c r="B196" s="164"/>
      <c r="C196" s="165" t="s">
        <v>268</v>
      </c>
      <c r="D196" s="165" t="s">
        <v>120</v>
      </c>
      <c r="E196" s="166" t="s">
        <v>269</v>
      </c>
      <c r="F196" s="167" t="s">
        <v>270</v>
      </c>
      <c r="G196" s="168" t="s">
        <v>123</v>
      </c>
      <c r="H196" s="169">
        <v>1</v>
      </c>
      <c r="I196" s="170"/>
      <c r="J196" s="171">
        <f>ROUND(I196*H196,2)</f>
        <v>0</v>
      </c>
      <c r="K196" s="167" t="s">
        <v>124</v>
      </c>
      <c r="L196" s="38"/>
      <c r="M196" s="172" t="s">
        <v>1</v>
      </c>
      <c r="N196" s="173" t="s">
        <v>46</v>
      </c>
      <c r="O196" s="76"/>
      <c r="P196" s="174">
        <f>O196*H196</f>
        <v>0</v>
      </c>
      <c r="Q196" s="174">
        <v>0</v>
      </c>
      <c r="R196" s="174">
        <f>Q196*H196</f>
        <v>0</v>
      </c>
      <c r="S196" s="174">
        <v>0</v>
      </c>
      <c r="T196" s="17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76" t="s">
        <v>89</v>
      </c>
      <c r="AT196" s="176" t="s">
        <v>120</v>
      </c>
      <c r="AU196" s="176" t="s">
        <v>89</v>
      </c>
      <c r="AY196" s="18" t="s">
        <v>119</v>
      </c>
      <c r="BE196" s="177">
        <f>IF(N196="základní",J196,0)</f>
        <v>0</v>
      </c>
      <c r="BF196" s="177">
        <f>IF(N196="snížená",J196,0)</f>
        <v>0</v>
      </c>
      <c r="BG196" s="177">
        <f>IF(N196="zákl. přenesená",J196,0)</f>
        <v>0</v>
      </c>
      <c r="BH196" s="177">
        <f>IF(N196="sníž. přenesená",J196,0)</f>
        <v>0</v>
      </c>
      <c r="BI196" s="177">
        <f>IF(N196="nulová",J196,0)</f>
        <v>0</v>
      </c>
      <c r="BJ196" s="18" t="s">
        <v>89</v>
      </c>
      <c r="BK196" s="177">
        <f>ROUND(I196*H196,2)</f>
        <v>0</v>
      </c>
      <c r="BL196" s="18" t="s">
        <v>89</v>
      </c>
      <c r="BM196" s="176" t="s">
        <v>271</v>
      </c>
    </row>
    <row r="197" s="2" customFormat="1" ht="16.5" customHeight="1">
      <c r="A197" s="37"/>
      <c r="B197" s="164"/>
      <c r="C197" s="165" t="s">
        <v>272</v>
      </c>
      <c r="D197" s="165" t="s">
        <v>120</v>
      </c>
      <c r="E197" s="166" t="s">
        <v>273</v>
      </c>
      <c r="F197" s="167" t="s">
        <v>274</v>
      </c>
      <c r="G197" s="168" t="s">
        <v>275</v>
      </c>
      <c r="H197" s="169">
        <v>6</v>
      </c>
      <c r="I197" s="170"/>
      <c r="J197" s="171">
        <f>ROUND(I197*H197,2)</f>
        <v>0</v>
      </c>
      <c r="K197" s="167" t="s">
        <v>124</v>
      </c>
      <c r="L197" s="38"/>
      <c r="M197" s="172" t="s">
        <v>1</v>
      </c>
      <c r="N197" s="173" t="s">
        <v>46</v>
      </c>
      <c r="O197" s="76"/>
      <c r="P197" s="174">
        <f>O197*H197</f>
        <v>0</v>
      </c>
      <c r="Q197" s="174">
        <v>0</v>
      </c>
      <c r="R197" s="174">
        <f>Q197*H197</f>
        <v>0</v>
      </c>
      <c r="S197" s="174">
        <v>0</v>
      </c>
      <c r="T197" s="17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76" t="s">
        <v>89</v>
      </c>
      <c r="AT197" s="176" t="s">
        <v>120</v>
      </c>
      <c r="AU197" s="176" t="s">
        <v>89</v>
      </c>
      <c r="AY197" s="18" t="s">
        <v>119</v>
      </c>
      <c r="BE197" s="177">
        <f>IF(N197="základní",J197,0)</f>
        <v>0</v>
      </c>
      <c r="BF197" s="177">
        <f>IF(N197="snížená",J197,0)</f>
        <v>0</v>
      </c>
      <c r="BG197" s="177">
        <f>IF(N197="zákl. přenesená",J197,0)</f>
        <v>0</v>
      </c>
      <c r="BH197" s="177">
        <f>IF(N197="sníž. přenesená",J197,0)</f>
        <v>0</v>
      </c>
      <c r="BI197" s="177">
        <f>IF(N197="nulová",J197,0)</f>
        <v>0</v>
      </c>
      <c r="BJ197" s="18" t="s">
        <v>89</v>
      </c>
      <c r="BK197" s="177">
        <f>ROUND(I197*H197,2)</f>
        <v>0</v>
      </c>
      <c r="BL197" s="18" t="s">
        <v>89</v>
      </c>
      <c r="BM197" s="176" t="s">
        <v>276</v>
      </c>
    </row>
    <row r="198" s="2" customFormat="1">
      <c r="A198" s="37"/>
      <c r="B198" s="38"/>
      <c r="C198" s="37"/>
      <c r="D198" s="178" t="s">
        <v>126</v>
      </c>
      <c r="E198" s="37"/>
      <c r="F198" s="179" t="s">
        <v>277</v>
      </c>
      <c r="G198" s="37"/>
      <c r="H198" s="37"/>
      <c r="I198" s="180"/>
      <c r="J198" s="37"/>
      <c r="K198" s="37"/>
      <c r="L198" s="38"/>
      <c r="M198" s="181"/>
      <c r="N198" s="182"/>
      <c r="O198" s="76"/>
      <c r="P198" s="76"/>
      <c r="Q198" s="76"/>
      <c r="R198" s="76"/>
      <c r="S198" s="76"/>
      <c r="T198" s="7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126</v>
      </c>
      <c r="AU198" s="18" t="s">
        <v>89</v>
      </c>
    </row>
    <row r="199" s="12" customFormat="1">
      <c r="A199" s="12"/>
      <c r="B199" s="183"/>
      <c r="C199" s="12"/>
      <c r="D199" s="178" t="s">
        <v>128</v>
      </c>
      <c r="E199" s="184" t="s">
        <v>1</v>
      </c>
      <c r="F199" s="185" t="s">
        <v>278</v>
      </c>
      <c r="G199" s="12"/>
      <c r="H199" s="184" t="s">
        <v>1</v>
      </c>
      <c r="I199" s="186"/>
      <c r="J199" s="12"/>
      <c r="K199" s="12"/>
      <c r="L199" s="183"/>
      <c r="M199" s="187"/>
      <c r="N199" s="188"/>
      <c r="O199" s="188"/>
      <c r="P199" s="188"/>
      <c r="Q199" s="188"/>
      <c r="R199" s="188"/>
      <c r="S199" s="188"/>
      <c r="T199" s="189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184" t="s">
        <v>128</v>
      </c>
      <c r="AU199" s="184" t="s">
        <v>89</v>
      </c>
      <c r="AV199" s="12" t="s">
        <v>89</v>
      </c>
      <c r="AW199" s="12" t="s">
        <v>36</v>
      </c>
      <c r="AX199" s="12" t="s">
        <v>81</v>
      </c>
      <c r="AY199" s="184" t="s">
        <v>119</v>
      </c>
    </row>
    <row r="200" s="13" customFormat="1">
      <c r="A200" s="13"/>
      <c r="B200" s="190"/>
      <c r="C200" s="13"/>
      <c r="D200" s="178" t="s">
        <v>128</v>
      </c>
      <c r="E200" s="191" t="s">
        <v>1</v>
      </c>
      <c r="F200" s="192" t="s">
        <v>150</v>
      </c>
      <c r="G200" s="13"/>
      <c r="H200" s="193">
        <v>6</v>
      </c>
      <c r="I200" s="194"/>
      <c r="J200" s="13"/>
      <c r="K200" s="13"/>
      <c r="L200" s="190"/>
      <c r="M200" s="195"/>
      <c r="N200" s="196"/>
      <c r="O200" s="196"/>
      <c r="P200" s="196"/>
      <c r="Q200" s="196"/>
      <c r="R200" s="196"/>
      <c r="S200" s="196"/>
      <c r="T200" s="19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1" t="s">
        <v>128</v>
      </c>
      <c r="AU200" s="191" t="s">
        <v>89</v>
      </c>
      <c r="AV200" s="13" t="s">
        <v>91</v>
      </c>
      <c r="AW200" s="13" t="s">
        <v>36</v>
      </c>
      <c r="AX200" s="13" t="s">
        <v>81</v>
      </c>
      <c r="AY200" s="191" t="s">
        <v>119</v>
      </c>
    </row>
    <row r="201" s="14" customFormat="1">
      <c r="A201" s="14"/>
      <c r="B201" s="198"/>
      <c r="C201" s="14"/>
      <c r="D201" s="178" t="s">
        <v>128</v>
      </c>
      <c r="E201" s="199" t="s">
        <v>1</v>
      </c>
      <c r="F201" s="200" t="s">
        <v>131</v>
      </c>
      <c r="G201" s="14"/>
      <c r="H201" s="201">
        <v>6</v>
      </c>
      <c r="I201" s="202"/>
      <c r="J201" s="14"/>
      <c r="K201" s="14"/>
      <c r="L201" s="198"/>
      <c r="M201" s="206"/>
      <c r="N201" s="207"/>
      <c r="O201" s="207"/>
      <c r="P201" s="207"/>
      <c r="Q201" s="207"/>
      <c r="R201" s="207"/>
      <c r="S201" s="207"/>
      <c r="T201" s="20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9" t="s">
        <v>128</v>
      </c>
      <c r="AU201" s="199" t="s">
        <v>89</v>
      </c>
      <c r="AV201" s="14" t="s">
        <v>132</v>
      </c>
      <c r="AW201" s="14" t="s">
        <v>36</v>
      </c>
      <c r="AX201" s="14" t="s">
        <v>89</v>
      </c>
      <c r="AY201" s="199" t="s">
        <v>119</v>
      </c>
    </row>
    <row r="202" s="2" customFormat="1" ht="6.96" customHeight="1">
      <c r="A202" s="37"/>
      <c r="B202" s="59"/>
      <c r="C202" s="60"/>
      <c r="D202" s="60"/>
      <c r="E202" s="60"/>
      <c r="F202" s="60"/>
      <c r="G202" s="60"/>
      <c r="H202" s="60"/>
      <c r="I202" s="60"/>
      <c r="J202" s="60"/>
      <c r="K202" s="60"/>
      <c r="L202" s="38"/>
      <c r="M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</row>
  </sheetData>
  <autoFilter ref="C116:K20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="1" customFormat="1" ht="24.96" customHeight="1">
      <c r="B4" s="21"/>
      <c r="D4" s="22" t="s">
        <v>95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VD Miřejovice – oprava technologie a PKO válce č. 1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96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279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26. 9. 2022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26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29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30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32</v>
      </c>
      <c r="E20" s="37"/>
      <c r="F20" s="37"/>
      <c r="G20" s="37"/>
      <c r="H20" s="37"/>
      <c r="I20" s="31" t="s">
        <v>25</v>
      </c>
      <c r="J20" s="26" t="s">
        <v>33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34</v>
      </c>
      <c r="F21" s="37"/>
      <c r="G21" s="37"/>
      <c r="H21" s="37"/>
      <c r="I21" s="31" t="s">
        <v>28</v>
      </c>
      <c r="J21" s="26" t="s">
        <v>35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37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28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39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41</v>
      </c>
      <c r="E30" s="37"/>
      <c r="F30" s="37"/>
      <c r="G30" s="37"/>
      <c r="H30" s="37"/>
      <c r="I30" s="37"/>
      <c r="J30" s="95">
        <f>ROUND(J121,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43</v>
      </c>
      <c r="G32" s="37"/>
      <c r="H32" s="37"/>
      <c r="I32" s="42" t="s">
        <v>42</v>
      </c>
      <c r="J32" s="42" t="s">
        <v>44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45</v>
      </c>
      <c r="E33" s="31" t="s">
        <v>46</v>
      </c>
      <c r="F33" s="126">
        <f>ROUND((SUM(BE121:BE135)),  2)</f>
        <v>0</v>
      </c>
      <c r="G33" s="37"/>
      <c r="H33" s="37"/>
      <c r="I33" s="127">
        <v>0.20999999999999999</v>
      </c>
      <c r="J33" s="126">
        <f>ROUND(((SUM(BE121:BE135))*I33),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47</v>
      </c>
      <c r="F34" s="126">
        <f>ROUND((SUM(BF121:BF135)),  2)</f>
        <v>0</v>
      </c>
      <c r="G34" s="37"/>
      <c r="H34" s="37"/>
      <c r="I34" s="127">
        <v>0.14999999999999999</v>
      </c>
      <c r="J34" s="126">
        <f>ROUND(((SUM(BF121:BF135))*I34),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48</v>
      </c>
      <c r="F35" s="126">
        <f>ROUND((SUM(BG121:BG135)),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49</v>
      </c>
      <c r="F36" s="126">
        <f>ROUND((SUM(BH121:BH135)),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50</v>
      </c>
      <c r="F37" s="126">
        <f>ROUND((SUM(BI121:BI135)),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51</v>
      </c>
      <c r="E39" s="80"/>
      <c r="F39" s="80"/>
      <c r="G39" s="130" t="s">
        <v>52</v>
      </c>
      <c r="H39" s="131" t="s">
        <v>53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54</v>
      </c>
      <c r="E50" s="56"/>
      <c r="F50" s="56"/>
      <c r="G50" s="55" t="s">
        <v>55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56</v>
      </c>
      <c r="E61" s="40"/>
      <c r="F61" s="134" t="s">
        <v>57</v>
      </c>
      <c r="G61" s="57" t="s">
        <v>56</v>
      </c>
      <c r="H61" s="40"/>
      <c r="I61" s="40"/>
      <c r="J61" s="135" t="s">
        <v>57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58</v>
      </c>
      <c r="E65" s="58"/>
      <c r="F65" s="58"/>
      <c r="G65" s="55" t="s">
        <v>59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56</v>
      </c>
      <c r="E76" s="40"/>
      <c r="F76" s="134" t="s">
        <v>57</v>
      </c>
      <c r="G76" s="57" t="s">
        <v>56</v>
      </c>
      <c r="H76" s="40"/>
      <c r="I76" s="40"/>
      <c r="J76" s="135" t="s">
        <v>57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VD Miřejovice – oprava technologie a PKO válce č. 1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VON - Vedlejší a ostatní náklady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Nová Ves - Miřejovice</v>
      </c>
      <c r="G89" s="37"/>
      <c r="H89" s="37"/>
      <c r="I89" s="31" t="s">
        <v>22</v>
      </c>
      <c r="J89" s="68" t="str">
        <f>IF(J12="","",J12)</f>
        <v>26. 9. 2022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7"/>
      <c r="E91" s="37"/>
      <c r="F91" s="26" t="str">
        <f>E15</f>
        <v>Povodí Vltavy, státní podnik</v>
      </c>
      <c r="G91" s="37"/>
      <c r="H91" s="37"/>
      <c r="I91" s="31" t="s">
        <v>32</v>
      </c>
      <c r="J91" s="35" t="str">
        <f>E21</f>
        <v>Sweco Hydroprojekt a.s.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7"/>
      <c r="E92" s="37"/>
      <c r="F92" s="26" t="str">
        <f>IF(E18="","",E18)</f>
        <v>Vyplň údaj</v>
      </c>
      <c r="G92" s="37"/>
      <c r="H92" s="37"/>
      <c r="I92" s="31" t="s">
        <v>37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99</v>
      </c>
      <c r="D94" s="128"/>
      <c r="E94" s="128"/>
      <c r="F94" s="128"/>
      <c r="G94" s="128"/>
      <c r="H94" s="128"/>
      <c r="I94" s="128"/>
      <c r="J94" s="137" t="s">
        <v>100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101</v>
      </c>
      <c r="D96" s="37"/>
      <c r="E96" s="37"/>
      <c r="F96" s="37"/>
      <c r="G96" s="37"/>
      <c r="H96" s="37"/>
      <c r="I96" s="37"/>
      <c r="J96" s="95">
        <f>J121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102</v>
      </c>
    </row>
    <row r="97" s="9" customFormat="1" ht="24.96" customHeight="1">
      <c r="A97" s="9"/>
      <c r="B97" s="139"/>
      <c r="C97" s="9"/>
      <c r="D97" s="140" t="s">
        <v>280</v>
      </c>
      <c r="E97" s="141"/>
      <c r="F97" s="141"/>
      <c r="G97" s="141"/>
      <c r="H97" s="141"/>
      <c r="I97" s="141"/>
      <c r="J97" s="142">
        <f>J122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5" customFormat="1" ht="19.92" customHeight="1">
      <c r="A98" s="15"/>
      <c r="B98" s="209"/>
      <c r="C98" s="15"/>
      <c r="D98" s="210" t="s">
        <v>281</v>
      </c>
      <c r="E98" s="211"/>
      <c r="F98" s="211"/>
      <c r="G98" s="211"/>
      <c r="H98" s="211"/>
      <c r="I98" s="211"/>
      <c r="J98" s="212">
        <f>J123</f>
        <v>0</v>
      </c>
      <c r="K98" s="15"/>
      <c r="L98" s="209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</row>
    <row r="99" s="15" customFormat="1" ht="19.92" customHeight="1">
      <c r="A99" s="15"/>
      <c r="B99" s="209"/>
      <c r="C99" s="15"/>
      <c r="D99" s="210" t="s">
        <v>282</v>
      </c>
      <c r="E99" s="211"/>
      <c r="F99" s="211"/>
      <c r="G99" s="211"/>
      <c r="H99" s="211"/>
      <c r="I99" s="211"/>
      <c r="J99" s="212">
        <f>J125</f>
        <v>0</v>
      </c>
      <c r="K99" s="15"/>
      <c r="L99" s="209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</row>
    <row r="100" s="15" customFormat="1" ht="19.92" customHeight="1">
      <c r="A100" s="15"/>
      <c r="B100" s="209"/>
      <c r="C100" s="15"/>
      <c r="D100" s="210" t="s">
        <v>283</v>
      </c>
      <c r="E100" s="211"/>
      <c r="F100" s="211"/>
      <c r="G100" s="211"/>
      <c r="H100" s="211"/>
      <c r="I100" s="211"/>
      <c r="J100" s="212">
        <f>J128</f>
        <v>0</v>
      </c>
      <c r="K100" s="15"/>
      <c r="L100" s="209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</row>
    <row r="101" s="15" customFormat="1" ht="19.92" customHeight="1">
      <c r="A101" s="15"/>
      <c r="B101" s="209"/>
      <c r="C101" s="15"/>
      <c r="D101" s="210" t="s">
        <v>284</v>
      </c>
      <c r="E101" s="211"/>
      <c r="F101" s="211"/>
      <c r="G101" s="211"/>
      <c r="H101" s="211"/>
      <c r="I101" s="211"/>
      <c r="J101" s="212">
        <f>J133</f>
        <v>0</v>
      </c>
      <c r="K101" s="15"/>
      <c r="L101" s="209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104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120" t="str">
        <f>E7</f>
        <v>VD Miřejovice – oprava technologie a PKO válce č. 1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96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66" t="str">
        <f>E9</f>
        <v>VON - Vedlejší a ostatní náklady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7"/>
      <c r="E115" s="37"/>
      <c r="F115" s="26" t="str">
        <f>F12</f>
        <v>Nová Ves - Miřejovice</v>
      </c>
      <c r="G115" s="37"/>
      <c r="H115" s="37"/>
      <c r="I115" s="31" t="s">
        <v>22</v>
      </c>
      <c r="J115" s="68" t="str">
        <f>IF(J12="","",J12)</f>
        <v>26. 9. 2022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5.65" customHeight="1">
      <c r="A117" s="37"/>
      <c r="B117" s="38"/>
      <c r="C117" s="31" t="s">
        <v>24</v>
      </c>
      <c r="D117" s="37"/>
      <c r="E117" s="37"/>
      <c r="F117" s="26" t="str">
        <f>E15</f>
        <v>Povodí Vltavy, státní podnik</v>
      </c>
      <c r="G117" s="37"/>
      <c r="H117" s="37"/>
      <c r="I117" s="31" t="s">
        <v>32</v>
      </c>
      <c r="J117" s="35" t="str">
        <f>E21</f>
        <v>Sweco Hydroprojekt a.s.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30</v>
      </c>
      <c r="D118" s="37"/>
      <c r="E118" s="37"/>
      <c r="F118" s="26" t="str">
        <f>IF(E18="","",E18)</f>
        <v>Vyplň údaj</v>
      </c>
      <c r="G118" s="37"/>
      <c r="H118" s="37"/>
      <c r="I118" s="31" t="s">
        <v>37</v>
      </c>
      <c r="J118" s="35" t="str">
        <f>E24</f>
        <v xml:space="preserve">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0" customFormat="1" ht="29.28" customHeight="1">
      <c r="A120" s="143"/>
      <c r="B120" s="144"/>
      <c r="C120" s="145" t="s">
        <v>105</v>
      </c>
      <c r="D120" s="146" t="s">
        <v>66</v>
      </c>
      <c r="E120" s="146" t="s">
        <v>62</v>
      </c>
      <c r="F120" s="146" t="s">
        <v>63</v>
      </c>
      <c r="G120" s="146" t="s">
        <v>106</v>
      </c>
      <c r="H120" s="146" t="s">
        <v>107</v>
      </c>
      <c r="I120" s="146" t="s">
        <v>108</v>
      </c>
      <c r="J120" s="146" t="s">
        <v>100</v>
      </c>
      <c r="K120" s="147" t="s">
        <v>109</v>
      </c>
      <c r="L120" s="148"/>
      <c r="M120" s="85" t="s">
        <v>1</v>
      </c>
      <c r="N120" s="86" t="s">
        <v>45</v>
      </c>
      <c r="O120" s="86" t="s">
        <v>110</v>
      </c>
      <c r="P120" s="86" t="s">
        <v>111</v>
      </c>
      <c r="Q120" s="86" t="s">
        <v>112</v>
      </c>
      <c r="R120" s="86" t="s">
        <v>113</v>
      </c>
      <c r="S120" s="86" t="s">
        <v>114</v>
      </c>
      <c r="T120" s="87" t="s">
        <v>115</v>
      </c>
      <c r="U120" s="143"/>
      <c r="V120" s="143"/>
      <c r="W120" s="143"/>
      <c r="X120" s="143"/>
      <c r="Y120" s="143"/>
      <c r="Z120" s="143"/>
      <c r="AA120" s="143"/>
      <c r="AB120" s="143"/>
      <c r="AC120" s="143"/>
      <c r="AD120" s="143"/>
      <c r="AE120" s="143"/>
    </row>
    <row r="121" s="2" customFormat="1" ht="22.8" customHeight="1">
      <c r="A121" s="37"/>
      <c r="B121" s="38"/>
      <c r="C121" s="92" t="s">
        <v>116</v>
      </c>
      <c r="D121" s="37"/>
      <c r="E121" s="37"/>
      <c r="F121" s="37"/>
      <c r="G121" s="37"/>
      <c r="H121" s="37"/>
      <c r="I121" s="37"/>
      <c r="J121" s="149">
        <f>BK121</f>
        <v>0</v>
      </c>
      <c r="K121" s="37"/>
      <c r="L121" s="38"/>
      <c r="M121" s="88"/>
      <c r="N121" s="72"/>
      <c r="O121" s="89"/>
      <c r="P121" s="150">
        <f>P122</f>
        <v>0</v>
      </c>
      <c r="Q121" s="89"/>
      <c r="R121" s="150">
        <f>R122</f>
        <v>0</v>
      </c>
      <c r="S121" s="89"/>
      <c r="T121" s="151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80</v>
      </c>
      <c r="AU121" s="18" t="s">
        <v>102</v>
      </c>
      <c r="BK121" s="152">
        <f>BK122</f>
        <v>0</v>
      </c>
    </row>
    <row r="122" s="11" customFormat="1" ht="25.92" customHeight="1">
      <c r="A122" s="11"/>
      <c r="B122" s="153"/>
      <c r="C122" s="11"/>
      <c r="D122" s="154" t="s">
        <v>80</v>
      </c>
      <c r="E122" s="155" t="s">
        <v>285</v>
      </c>
      <c r="F122" s="155" t="s">
        <v>286</v>
      </c>
      <c r="G122" s="11"/>
      <c r="H122" s="11"/>
      <c r="I122" s="156"/>
      <c r="J122" s="157">
        <f>BK122</f>
        <v>0</v>
      </c>
      <c r="K122" s="11"/>
      <c r="L122" s="153"/>
      <c r="M122" s="158"/>
      <c r="N122" s="159"/>
      <c r="O122" s="159"/>
      <c r="P122" s="160">
        <f>P123+P125+P128+P133</f>
        <v>0</v>
      </c>
      <c r="Q122" s="159"/>
      <c r="R122" s="160">
        <f>R123+R125+R128+R133</f>
        <v>0</v>
      </c>
      <c r="S122" s="159"/>
      <c r="T122" s="161">
        <f>T123+T125+T128+T133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54" t="s">
        <v>118</v>
      </c>
      <c r="AT122" s="162" t="s">
        <v>80</v>
      </c>
      <c r="AU122" s="162" t="s">
        <v>81</v>
      </c>
      <c r="AY122" s="154" t="s">
        <v>119</v>
      </c>
      <c r="BK122" s="163">
        <f>BK123+BK125+BK128+BK133</f>
        <v>0</v>
      </c>
    </row>
    <row r="123" s="11" customFormat="1" ht="22.8" customHeight="1">
      <c r="A123" s="11"/>
      <c r="B123" s="153"/>
      <c r="C123" s="11"/>
      <c r="D123" s="154" t="s">
        <v>80</v>
      </c>
      <c r="E123" s="213" t="s">
        <v>287</v>
      </c>
      <c r="F123" s="213" t="s">
        <v>288</v>
      </c>
      <c r="G123" s="11"/>
      <c r="H123" s="11"/>
      <c r="I123" s="156"/>
      <c r="J123" s="214">
        <f>BK123</f>
        <v>0</v>
      </c>
      <c r="K123" s="11"/>
      <c r="L123" s="153"/>
      <c r="M123" s="158"/>
      <c r="N123" s="159"/>
      <c r="O123" s="159"/>
      <c r="P123" s="160">
        <f>P124</f>
        <v>0</v>
      </c>
      <c r="Q123" s="159"/>
      <c r="R123" s="160">
        <f>R124</f>
        <v>0</v>
      </c>
      <c r="S123" s="159"/>
      <c r="T123" s="161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54" t="s">
        <v>118</v>
      </c>
      <c r="AT123" s="162" t="s">
        <v>80</v>
      </c>
      <c r="AU123" s="162" t="s">
        <v>89</v>
      </c>
      <c r="AY123" s="154" t="s">
        <v>119</v>
      </c>
      <c r="BK123" s="163">
        <f>BK124</f>
        <v>0</v>
      </c>
    </row>
    <row r="124" s="2" customFormat="1" ht="16.5" customHeight="1">
      <c r="A124" s="37"/>
      <c r="B124" s="164"/>
      <c r="C124" s="165" t="s">
        <v>89</v>
      </c>
      <c r="D124" s="165" t="s">
        <v>120</v>
      </c>
      <c r="E124" s="166" t="s">
        <v>289</v>
      </c>
      <c r="F124" s="167" t="s">
        <v>290</v>
      </c>
      <c r="G124" s="168" t="s">
        <v>123</v>
      </c>
      <c r="H124" s="169">
        <v>1</v>
      </c>
      <c r="I124" s="170"/>
      <c r="J124" s="171">
        <f>ROUND(I124*H124,2)</f>
        <v>0</v>
      </c>
      <c r="K124" s="167" t="s">
        <v>1</v>
      </c>
      <c r="L124" s="38"/>
      <c r="M124" s="172" t="s">
        <v>1</v>
      </c>
      <c r="N124" s="173" t="s">
        <v>46</v>
      </c>
      <c r="O124" s="76"/>
      <c r="P124" s="174">
        <f>O124*H124</f>
        <v>0</v>
      </c>
      <c r="Q124" s="174">
        <v>0</v>
      </c>
      <c r="R124" s="174">
        <f>Q124*H124</f>
        <v>0</v>
      </c>
      <c r="S124" s="174">
        <v>0</v>
      </c>
      <c r="T124" s="17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76" t="s">
        <v>291</v>
      </c>
      <c r="AT124" s="176" t="s">
        <v>120</v>
      </c>
      <c r="AU124" s="176" t="s">
        <v>91</v>
      </c>
      <c r="AY124" s="18" t="s">
        <v>119</v>
      </c>
      <c r="BE124" s="177">
        <f>IF(N124="základní",J124,0)</f>
        <v>0</v>
      </c>
      <c r="BF124" s="177">
        <f>IF(N124="snížená",J124,0)</f>
        <v>0</v>
      </c>
      <c r="BG124" s="177">
        <f>IF(N124="zákl. přenesená",J124,0)</f>
        <v>0</v>
      </c>
      <c r="BH124" s="177">
        <f>IF(N124="sníž. přenesená",J124,0)</f>
        <v>0</v>
      </c>
      <c r="BI124" s="177">
        <f>IF(N124="nulová",J124,0)</f>
        <v>0</v>
      </c>
      <c r="BJ124" s="18" t="s">
        <v>89</v>
      </c>
      <c r="BK124" s="177">
        <f>ROUND(I124*H124,2)</f>
        <v>0</v>
      </c>
      <c r="BL124" s="18" t="s">
        <v>291</v>
      </c>
      <c r="BM124" s="176" t="s">
        <v>292</v>
      </c>
    </row>
    <row r="125" s="11" customFormat="1" ht="22.8" customHeight="1">
      <c r="A125" s="11"/>
      <c r="B125" s="153"/>
      <c r="C125" s="11"/>
      <c r="D125" s="154" t="s">
        <v>80</v>
      </c>
      <c r="E125" s="213" t="s">
        <v>293</v>
      </c>
      <c r="F125" s="213" t="s">
        <v>294</v>
      </c>
      <c r="G125" s="11"/>
      <c r="H125" s="11"/>
      <c r="I125" s="156"/>
      <c r="J125" s="214">
        <f>BK125</f>
        <v>0</v>
      </c>
      <c r="K125" s="11"/>
      <c r="L125" s="153"/>
      <c r="M125" s="158"/>
      <c r="N125" s="159"/>
      <c r="O125" s="159"/>
      <c r="P125" s="160">
        <f>SUM(P126:P127)</f>
        <v>0</v>
      </c>
      <c r="Q125" s="159"/>
      <c r="R125" s="160">
        <f>SUM(R126:R127)</f>
        <v>0</v>
      </c>
      <c r="S125" s="159"/>
      <c r="T125" s="161">
        <f>SUM(T126:T127)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54" t="s">
        <v>118</v>
      </c>
      <c r="AT125" s="162" t="s">
        <v>80</v>
      </c>
      <c r="AU125" s="162" t="s">
        <v>89</v>
      </c>
      <c r="AY125" s="154" t="s">
        <v>119</v>
      </c>
      <c r="BK125" s="163">
        <f>SUM(BK126:BK127)</f>
        <v>0</v>
      </c>
    </row>
    <row r="126" s="2" customFormat="1" ht="16.5" customHeight="1">
      <c r="A126" s="37"/>
      <c r="B126" s="164"/>
      <c r="C126" s="165" t="s">
        <v>91</v>
      </c>
      <c r="D126" s="165" t="s">
        <v>120</v>
      </c>
      <c r="E126" s="166" t="s">
        <v>295</v>
      </c>
      <c r="F126" s="167" t="s">
        <v>296</v>
      </c>
      <c r="G126" s="168" t="s">
        <v>123</v>
      </c>
      <c r="H126" s="169">
        <v>1</v>
      </c>
      <c r="I126" s="170"/>
      <c r="J126" s="171">
        <f>ROUND(I126*H126,2)</f>
        <v>0</v>
      </c>
      <c r="K126" s="167" t="s">
        <v>1</v>
      </c>
      <c r="L126" s="38"/>
      <c r="M126" s="172" t="s">
        <v>1</v>
      </c>
      <c r="N126" s="173" t="s">
        <v>46</v>
      </c>
      <c r="O126" s="76"/>
      <c r="P126" s="174">
        <f>O126*H126</f>
        <v>0</v>
      </c>
      <c r="Q126" s="174">
        <v>0</v>
      </c>
      <c r="R126" s="174">
        <f>Q126*H126</f>
        <v>0</v>
      </c>
      <c r="S126" s="174">
        <v>0</v>
      </c>
      <c r="T126" s="17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76" t="s">
        <v>291</v>
      </c>
      <c r="AT126" s="176" t="s">
        <v>120</v>
      </c>
      <c r="AU126" s="176" t="s">
        <v>91</v>
      </c>
      <c r="AY126" s="18" t="s">
        <v>119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8" t="s">
        <v>89</v>
      </c>
      <c r="BK126" s="177">
        <f>ROUND(I126*H126,2)</f>
        <v>0</v>
      </c>
      <c r="BL126" s="18" t="s">
        <v>291</v>
      </c>
      <c r="BM126" s="176" t="s">
        <v>297</v>
      </c>
    </row>
    <row r="127" s="2" customFormat="1" ht="16.5" customHeight="1">
      <c r="A127" s="37"/>
      <c r="B127" s="164"/>
      <c r="C127" s="165" t="s">
        <v>137</v>
      </c>
      <c r="D127" s="165" t="s">
        <v>120</v>
      </c>
      <c r="E127" s="166" t="s">
        <v>298</v>
      </c>
      <c r="F127" s="167" t="s">
        <v>299</v>
      </c>
      <c r="G127" s="168" t="s">
        <v>123</v>
      </c>
      <c r="H127" s="169">
        <v>1</v>
      </c>
      <c r="I127" s="170"/>
      <c r="J127" s="171">
        <f>ROUND(I127*H127,2)</f>
        <v>0</v>
      </c>
      <c r="K127" s="167" t="s">
        <v>1</v>
      </c>
      <c r="L127" s="38"/>
      <c r="M127" s="172" t="s">
        <v>1</v>
      </c>
      <c r="N127" s="173" t="s">
        <v>46</v>
      </c>
      <c r="O127" s="76"/>
      <c r="P127" s="174">
        <f>O127*H127</f>
        <v>0</v>
      </c>
      <c r="Q127" s="174">
        <v>0</v>
      </c>
      <c r="R127" s="174">
        <f>Q127*H127</f>
        <v>0</v>
      </c>
      <c r="S127" s="174">
        <v>0</v>
      </c>
      <c r="T127" s="17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76" t="s">
        <v>291</v>
      </c>
      <c r="AT127" s="176" t="s">
        <v>120</v>
      </c>
      <c r="AU127" s="176" t="s">
        <v>91</v>
      </c>
      <c r="AY127" s="18" t="s">
        <v>119</v>
      </c>
      <c r="BE127" s="177">
        <f>IF(N127="základní",J127,0)</f>
        <v>0</v>
      </c>
      <c r="BF127" s="177">
        <f>IF(N127="snížená",J127,0)</f>
        <v>0</v>
      </c>
      <c r="BG127" s="177">
        <f>IF(N127="zákl. přenesená",J127,0)</f>
        <v>0</v>
      </c>
      <c r="BH127" s="177">
        <f>IF(N127="sníž. přenesená",J127,0)</f>
        <v>0</v>
      </c>
      <c r="BI127" s="177">
        <f>IF(N127="nulová",J127,0)</f>
        <v>0</v>
      </c>
      <c r="BJ127" s="18" t="s">
        <v>89</v>
      </c>
      <c r="BK127" s="177">
        <f>ROUND(I127*H127,2)</f>
        <v>0</v>
      </c>
      <c r="BL127" s="18" t="s">
        <v>291</v>
      </c>
      <c r="BM127" s="176" t="s">
        <v>300</v>
      </c>
    </row>
    <row r="128" s="11" customFormat="1" ht="22.8" customHeight="1">
      <c r="A128" s="11"/>
      <c r="B128" s="153"/>
      <c r="C128" s="11"/>
      <c r="D128" s="154" t="s">
        <v>80</v>
      </c>
      <c r="E128" s="213" t="s">
        <v>301</v>
      </c>
      <c r="F128" s="213" t="s">
        <v>302</v>
      </c>
      <c r="G128" s="11"/>
      <c r="H128" s="11"/>
      <c r="I128" s="156"/>
      <c r="J128" s="214">
        <f>BK128</f>
        <v>0</v>
      </c>
      <c r="K128" s="11"/>
      <c r="L128" s="153"/>
      <c r="M128" s="158"/>
      <c r="N128" s="159"/>
      <c r="O128" s="159"/>
      <c r="P128" s="160">
        <f>SUM(P129:P132)</f>
        <v>0</v>
      </c>
      <c r="Q128" s="159"/>
      <c r="R128" s="160">
        <f>SUM(R129:R132)</f>
        <v>0</v>
      </c>
      <c r="S128" s="159"/>
      <c r="T128" s="161">
        <f>SUM(T129:T132)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154" t="s">
        <v>118</v>
      </c>
      <c r="AT128" s="162" t="s">
        <v>80</v>
      </c>
      <c r="AU128" s="162" t="s">
        <v>89</v>
      </c>
      <c r="AY128" s="154" t="s">
        <v>119</v>
      </c>
      <c r="BK128" s="163">
        <f>SUM(BK129:BK132)</f>
        <v>0</v>
      </c>
    </row>
    <row r="129" s="2" customFormat="1" ht="24.15" customHeight="1">
      <c r="A129" s="37"/>
      <c r="B129" s="164"/>
      <c r="C129" s="165" t="s">
        <v>132</v>
      </c>
      <c r="D129" s="165" t="s">
        <v>120</v>
      </c>
      <c r="E129" s="166" t="s">
        <v>303</v>
      </c>
      <c r="F129" s="167" t="s">
        <v>304</v>
      </c>
      <c r="G129" s="168" t="s">
        <v>123</v>
      </c>
      <c r="H129" s="169">
        <v>1</v>
      </c>
      <c r="I129" s="170"/>
      <c r="J129" s="171">
        <f>ROUND(I129*H129,2)</f>
        <v>0</v>
      </c>
      <c r="K129" s="167" t="s">
        <v>1</v>
      </c>
      <c r="L129" s="38"/>
      <c r="M129" s="172" t="s">
        <v>1</v>
      </c>
      <c r="N129" s="173" t="s">
        <v>46</v>
      </c>
      <c r="O129" s="76"/>
      <c r="P129" s="174">
        <f>O129*H129</f>
        <v>0</v>
      </c>
      <c r="Q129" s="174">
        <v>0</v>
      </c>
      <c r="R129" s="174">
        <f>Q129*H129</f>
        <v>0</v>
      </c>
      <c r="S129" s="174">
        <v>0</v>
      </c>
      <c r="T129" s="17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76" t="s">
        <v>291</v>
      </c>
      <c r="AT129" s="176" t="s">
        <v>120</v>
      </c>
      <c r="AU129" s="176" t="s">
        <v>91</v>
      </c>
      <c r="AY129" s="18" t="s">
        <v>119</v>
      </c>
      <c r="BE129" s="177">
        <f>IF(N129="základní",J129,0)</f>
        <v>0</v>
      </c>
      <c r="BF129" s="177">
        <f>IF(N129="snížená",J129,0)</f>
        <v>0</v>
      </c>
      <c r="BG129" s="177">
        <f>IF(N129="zákl. přenesená",J129,0)</f>
        <v>0</v>
      </c>
      <c r="BH129" s="177">
        <f>IF(N129="sníž. přenesená",J129,0)</f>
        <v>0</v>
      </c>
      <c r="BI129" s="177">
        <f>IF(N129="nulová",J129,0)</f>
        <v>0</v>
      </c>
      <c r="BJ129" s="18" t="s">
        <v>89</v>
      </c>
      <c r="BK129" s="177">
        <f>ROUND(I129*H129,2)</f>
        <v>0</v>
      </c>
      <c r="BL129" s="18" t="s">
        <v>291</v>
      </c>
      <c r="BM129" s="176" t="s">
        <v>305</v>
      </c>
    </row>
    <row r="130" s="2" customFormat="1" ht="24.15" customHeight="1">
      <c r="A130" s="37"/>
      <c r="B130" s="164"/>
      <c r="C130" s="165" t="s">
        <v>118</v>
      </c>
      <c r="D130" s="165" t="s">
        <v>120</v>
      </c>
      <c r="E130" s="166" t="s">
        <v>306</v>
      </c>
      <c r="F130" s="167" t="s">
        <v>307</v>
      </c>
      <c r="G130" s="168" t="s">
        <v>123</v>
      </c>
      <c r="H130" s="169">
        <v>1</v>
      </c>
      <c r="I130" s="170"/>
      <c r="J130" s="171">
        <f>ROUND(I130*H130,2)</f>
        <v>0</v>
      </c>
      <c r="K130" s="167" t="s">
        <v>1</v>
      </c>
      <c r="L130" s="38"/>
      <c r="M130" s="172" t="s">
        <v>1</v>
      </c>
      <c r="N130" s="173" t="s">
        <v>46</v>
      </c>
      <c r="O130" s="76"/>
      <c r="P130" s="174">
        <f>O130*H130</f>
        <v>0</v>
      </c>
      <c r="Q130" s="174">
        <v>0</v>
      </c>
      <c r="R130" s="174">
        <f>Q130*H130</f>
        <v>0</v>
      </c>
      <c r="S130" s="174">
        <v>0</v>
      </c>
      <c r="T130" s="17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76" t="s">
        <v>291</v>
      </c>
      <c r="AT130" s="176" t="s">
        <v>120</v>
      </c>
      <c r="AU130" s="176" t="s">
        <v>91</v>
      </c>
      <c r="AY130" s="18" t="s">
        <v>119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18" t="s">
        <v>89</v>
      </c>
      <c r="BK130" s="177">
        <f>ROUND(I130*H130,2)</f>
        <v>0</v>
      </c>
      <c r="BL130" s="18" t="s">
        <v>291</v>
      </c>
      <c r="BM130" s="176" t="s">
        <v>308</v>
      </c>
    </row>
    <row r="131" s="2" customFormat="1" ht="16.5" customHeight="1">
      <c r="A131" s="37"/>
      <c r="B131" s="164"/>
      <c r="C131" s="165" t="s">
        <v>150</v>
      </c>
      <c r="D131" s="165" t="s">
        <v>120</v>
      </c>
      <c r="E131" s="166" t="s">
        <v>309</v>
      </c>
      <c r="F131" s="167" t="s">
        <v>310</v>
      </c>
      <c r="G131" s="168" t="s">
        <v>123</v>
      </c>
      <c r="H131" s="169">
        <v>1</v>
      </c>
      <c r="I131" s="170"/>
      <c r="J131" s="171">
        <f>ROUND(I131*H131,2)</f>
        <v>0</v>
      </c>
      <c r="K131" s="167" t="s">
        <v>1</v>
      </c>
      <c r="L131" s="38"/>
      <c r="M131" s="172" t="s">
        <v>1</v>
      </c>
      <c r="N131" s="173" t="s">
        <v>46</v>
      </c>
      <c r="O131" s="76"/>
      <c r="P131" s="174">
        <f>O131*H131</f>
        <v>0</v>
      </c>
      <c r="Q131" s="174">
        <v>0</v>
      </c>
      <c r="R131" s="174">
        <f>Q131*H131</f>
        <v>0</v>
      </c>
      <c r="S131" s="174">
        <v>0</v>
      </c>
      <c r="T131" s="17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76" t="s">
        <v>291</v>
      </c>
      <c r="AT131" s="176" t="s">
        <v>120</v>
      </c>
      <c r="AU131" s="176" t="s">
        <v>91</v>
      </c>
      <c r="AY131" s="18" t="s">
        <v>119</v>
      </c>
      <c r="BE131" s="177">
        <f>IF(N131="základní",J131,0)</f>
        <v>0</v>
      </c>
      <c r="BF131" s="177">
        <f>IF(N131="snížená",J131,0)</f>
        <v>0</v>
      </c>
      <c r="BG131" s="177">
        <f>IF(N131="zákl. přenesená",J131,0)</f>
        <v>0</v>
      </c>
      <c r="BH131" s="177">
        <f>IF(N131="sníž. přenesená",J131,0)</f>
        <v>0</v>
      </c>
      <c r="BI131" s="177">
        <f>IF(N131="nulová",J131,0)</f>
        <v>0</v>
      </c>
      <c r="BJ131" s="18" t="s">
        <v>89</v>
      </c>
      <c r="BK131" s="177">
        <f>ROUND(I131*H131,2)</f>
        <v>0</v>
      </c>
      <c r="BL131" s="18" t="s">
        <v>291</v>
      </c>
      <c r="BM131" s="176" t="s">
        <v>311</v>
      </c>
    </row>
    <row r="132" s="2" customFormat="1">
      <c r="A132" s="37"/>
      <c r="B132" s="38"/>
      <c r="C132" s="37"/>
      <c r="D132" s="178" t="s">
        <v>126</v>
      </c>
      <c r="E132" s="37"/>
      <c r="F132" s="179" t="s">
        <v>312</v>
      </c>
      <c r="G132" s="37"/>
      <c r="H132" s="37"/>
      <c r="I132" s="180"/>
      <c r="J132" s="37"/>
      <c r="K132" s="37"/>
      <c r="L132" s="38"/>
      <c r="M132" s="181"/>
      <c r="N132" s="182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126</v>
      </c>
      <c r="AU132" s="18" t="s">
        <v>91</v>
      </c>
    </row>
    <row r="133" s="11" customFormat="1" ht="22.8" customHeight="1">
      <c r="A133" s="11"/>
      <c r="B133" s="153"/>
      <c r="C133" s="11"/>
      <c r="D133" s="154" t="s">
        <v>80</v>
      </c>
      <c r="E133" s="213" t="s">
        <v>313</v>
      </c>
      <c r="F133" s="213" t="s">
        <v>314</v>
      </c>
      <c r="G133" s="11"/>
      <c r="H133" s="11"/>
      <c r="I133" s="156"/>
      <c r="J133" s="214">
        <f>BK133</f>
        <v>0</v>
      </c>
      <c r="K133" s="11"/>
      <c r="L133" s="153"/>
      <c r="M133" s="158"/>
      <c r="N133" s="159"/>
      <c r="O133" s="159"/>
      <c r="P133" s="160">
        <f>SUM(P134:P135)</f>
        <v>0</v>
      </c>
      <c r="Q133" s="159"/>
      <c r="R133" s="160">
        <f>SUM(R134:R135)</f>
        <v>0</v>
      </c>
      <c r="S133" s="159"/>
      <c r="T133" s="161">
        <f>SUM(T134:T135)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154" t="s">
        <v>118</v>
      </c>
      <c r="AT133" s="162" t="s">
        <v>80</v>
      </c>
      <c r="AU133" s="162" t="s">
        <v>89</v>
      </c>
      <c r="AY133" s="154" t="s">
        <v>119</v>
      </c>
      <c r="BK133" s="163">
        <f>SUM(BK134:BK135)</f>
        <v>0</v>
      </c>
    </row>
    <row r="134" s="2" customFormat="1" ht="24.15" customHeight="1">
      <c r="A134" s="37"/>
      <c r="B134" s="164"/>
      <c r="C134" s="165" t="s">
        <v>155</v>
      </c>
      <c r="D134" s="165" t="s">
        <v>120</v>
      </c>
      <c r="E134" s="166" t="s">
        <v>315</v>
      </c>
      <c r="F134" s="167" t="s">
        <v>316</v>
      </c>
      <c r="G134" s="168" t="s">
        <v>123</v>
      </c>
      <c r="H134" s="169">
        <v>1</v>
      </c>
      <c r="I134" s="170"/>
      <c r="J134" s="171">
        <f>ROUND(I134*H134,2)</f>
        <v>0</v>
      </c>
      <c r="K134" s="167" t="s">
        <v>1</v>
      </c>
      <c r="L134" s="38"/>
      <c r="M134" s="172" t="s">
        <v>1</v>
      </c>
      <c r="N134" s="173" t="s">
        <v>46</v>
      </c>
      <c r="O134" s="76"/>
      <c r="P134" s="174">
        <f>O134*H134</f>
        <v>0</v>
      </c>
      <c r="Q134" s="174">
        <v>0</v>
      </c>
      <c r="R134" s="174">
        <f>Q134*H134</f>
        <v>0</v>
      </c>
      <c r="S134" s="174">
        <v>0</v>
      </c>
      <c r="T134" s="17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76" t="s">
        <v>291</v>
      </c>
      <c r="AT134" s="176" t="s">
        <v>120</v>
      </c>
      <c r="AU134" s="176" t="s">
        <v>91</v>
      </c>
      <c r="AY134" s="18" t="s">
        <v>119</v>
      </c>
      <c r="BE134" s="177">
        <f>IF(N134="základní",J134,0)</f>
        <v>0</v>
      </c>
      <c r="BF134" s="177">
        <f>IF(N134="snížená",J134,0)</f>
        <v>0</v>
      </c>
      <c r="BG134" s="177">
        <f>IF(N134="zákl. přenesená",J134,0)</f>
        <v>0</v>
      </c>
      <c r="BH134" s="177">
        <f>IF(N134="sníž. přenesená",J134,0)</f>
        <v>0</v>
      </c>
      <c r="BI134" s="177">
        <f>IF(N134="nulová",J134,0)</f>
        <v>0</v>
      </c>
      <c r="BJ134" s="18" t="s">
        <v>89</v>
      </c>
      <c r="BK134" s="177">
        <f>ROUND(I134*H134,2)</f>
        <v>0</v>
      </c>
      <c r="BL134" s="18" t="s">
        <v>291</v>
      </c>
      <c r="BM134" s="176" t="s">
        <v>317</v>
      </c>
    </row>
    <row r="135" s="2" customFormat="1">
      <c r="A135" s="37"/>
      <c r="B135" s="38"/>
      <c r="C135" s="37"/>
      <c r="D135" s="178" t="s">
        <v>126</v>
      </c>
      <c r="E135" s="37"/>
      <c r="F135" s="179" t="s">
        <v>318</v>
      </c>
      <c r="G135" s="37"/>
      <c r="H135" s="37"/>
      <c r="I135" s="180"/>
      <c r="J135" s="37"/>
      <c r="K135" s="37"/>
      <c r="L135" s="38"/>
      <c r="M135" s="215"/>
      <c r="N135" s="216"/>
      <c r="O135" s="217"/>
      <c r="P135" s="217"/>
      <c r="Q135" s="217"/>
      <c r="R135" s="217"/>
      <c r="S135" s="217"/>
      <c r="T135" s="218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126</v>
      </c>
      <c r="AU135" s="18" t="s">
        <v>91</v>
      </c>
    </row>
    <row r="136" s="2" customFormat="1" ht="6.96" customHeight="1">
      <c r="A136" s="37"/>
      <c r="B136" s="59"/>
      <c r="C136" s="60"/>
      <c r="D136" s="60"/>
      <c r="E136" s="60"/>
      <c r="F136" s="60"/>
      <c r="G136" s="60"/>
      <c r="H136" s="60"/>
      <c r="I136" s="60"/>
      <c r="J136" s="60"/>
      <c r="K136" s="60"/>
      <c r="L136" s="38"/>
      <c r="M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</sheetData>
  <autoFilter ref="C120:K13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6" ma:contentTypeDescription="Vytvoří nový dokument" ma:contentTypeScope="" ma:versionID="26d5f8287bf9f79a0eb719be1df38430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0b617567bc9062beacb2d5fa9591acdc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D25088-BC9F-4D8D-BB90-75FA14C9FBE9}"/>
</file>

<file path=customXml/itemProps2.xml><?xml version="1.0" encoding="utf-8"?>
<ds:datastoreItem xmlns:ds="http://schemas.openxmlformats.org/officeDocument/2006/customXml" ds:itemID="{B74B26B3-48AB-4B36-BB58-89CD958F6575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Klocová, Lucie</dc:creator>
  <cp:lastModifiedBy>Klocová, Lucie</cp:lastModifiedBy>
  <dcterms:created xsi:type="dcterms:W3CDTF">2022-09-26T13:20:16Z</dcterms:created>
  <dcterms:modified xsi:type="dcterms:W3CDTF">2022-09-26T13:20:18Z</dcterms:modified>
</cp:coreProperties>
</file>