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77249-2.1 - Etapa 2 v km..." sheetId="2" r:id="rId2"/>
    <sheet name="177249-2.2 - Etapa 2 v km..." sheetId="3" r:id="rId3"/>
    <sheet name="177249-2.3 - Etapa 2 v km..." sheetId="4" r:id="rId4"/>
    <sheet name="177249-5 - Vedlejší a ost...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'177249-2.1 - Etapa 2 v km...'!$C$123:$K$157</definedName>
    <definedName name="_xlnm.Print_Area" localSheetId="1">'177249-2.1 - Etapa 2 v km...'!$C$4:$J$76,'177249-2.1 - Etapa 2 v km...'!$C$82:$J$105,'177249-2.1 - Etapa 2 v km...'!$C$111:$J$157</definedName>
    <definedName name="_xlnm.Print_Titles" localSheetId="1">'177249-2.1 - Etapa 2 v km...'!$123:$123</definedName>
    <definedName name="_xlnm._FilterDatabase" localSheetId="2" hidden="1">'177249-2.2 - Etapa 2 v km...'!$C$118:$K$179</definedName>
    <definedName name="_xlnm.Print_Area" localSheetId="2">'177249-2.2 - Etapa 2 v km...'!$C$4:$J$76,'177249-2.2 - Etapa 2 v km...'!$C$82:$J$100,'177249-2.2 - Etapa 2 v km...'!$C$106:$J$179</definedName>
    <definedName name="_xlnm.Print_Titles" localSheetId="2">'177249-2.2 - Etapa 2 v km...'!$118:$118</definedName>
    <definedName name="_xlnm._FilterDatabase" localSheetId="3" hidden="1">'177249-2.3 - Etapa 2 v km...'!$C$119:$K$148</definedName>
    <definedName name="_xlnm.Print_Area" localSheetId="3">'177249-2.3 - Etapa 2 v km...'!$C$4:$J$76,'177249-2.3 - Etapa 2 v km...'!$C$82:$J$101,'177249-2.3 - Etapa 2 v km...'!$C$107:$J$148</definedName>
    <definedName name="_xlnm.Print_Titles" localSheetId="3">'177249-2.3 - Etapa 2 v km...'!$119:$119</definedName>
    <definedName name="_xlnm._FilterDatabase" localSheetId="4" hidden="1">'177249-5 - Vedlejší a ost...'!$C$121:$K$146</definedName>
    <definedName name="_xlnm.Print_Area" localSheetId="4">'177249-5 - Vedlejší a ost...'!$C$4:$J$76,'177249-5 - Vedlejší a ost...'!$C$82:$J$103,'177249-5 - Vedlejší a ost...'!$C$109:$J$146</definedName>
    <definedName name="_xlnm.Print_Titles" localSheetId="4">'177249-5 - Vedlejší a ost...'!$121:$121</definedName>
  </definedNames>
  <calcPr/>
</workbook>
</file>

<file path=xl/calcChain.xml><?xml version="1.0" encoding="utf-8"?>
<calcChain xmlns="http://schemas.openxmlformats.org/spreadsheetml/2006/main">
  <c i="5" l="1" r="J141"/>
  <c r="J37"/>
  <c r="J36"/>
  <c i="1" r="AY98"/>
  <c i="5" r="J35"/>
  <c i="1" r="AX98"/>
  <c i="5" r="BI145"/>
  <c r="BH145"/>
  <c r="BG145"/>
  <c r="BF145"/>
  <c r="T145"/>
  <c r="R145"/>
  <c r="P145"/>
  <c r="BI143"/>
  <c r="BH143"/>
  <c r="BG143"/>
  <c r="BF143"/>
  <c r="T143"/>
  <c r="R143"/>
  <c r="P143"/>
  <c r="J101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T124"/>
  <c r="T123"/>
  <c r="R125"/>
  <c r="R124"/>
  <c r="R123"/>
  <c r="P125"/>
  <c r="P124"/>
  <c r="P123"/>
  <c r="J119"/>
  <c r="J118"/>
  <c r="F118"/>
  <c r="F116"/>
  <c r="E114"/>
  <c r="J92"/>
  <c r="J91"/>
  <c r="F91"/>
  <c r="F89"/>
  <c r="E87"/>
  <c r="J18"/>
  <c r="E18"/>
  <c r="F119"/>
  <c r="J17"/>
  <c r="J12"/>
  <c r="J89"/>
  <c r="E7"/>
  <c r="E112"/>
  <c i="4" r="J37"/>
  <c r="J36"/>
  <c i="1" r="AY97"/>
  <c i="4" r="J35"/>
  <c i="1" r="AX97"/>
  <c i="4" r="BI147"/>
  <c r="BH147"/>
  <c r="BG147"/>
  <c r="BF147"/>
  <c r="T147"/>
  <c r="R147"/>
  <c r="P147"/>
  <c r="BI146"/>
  <c r="BH146"/>
  <c r="BG146"/>
  <c r="BF146"/>
  <c r="T146"/>
  <c r="R146"/>
  <c r="P146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4"/>
  <c r="BH134"/>
  <c r="BG134"/>
  <c r="BF134"/>
  <c r="T134"/>
  <c r="R134"/>
  <c r="P134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117"/>
  <c r="J17"/>
  <c r="J12"/>
  <c r="J89"/>
  <c r="E7"/>
  <c r="E110"/>
  <c i="3" r="J37"/>
  <c r="J36"/>
  <c i="1" r="AY96"/>
  <c i="3" r="J35"/>
  <c i="1" r="AX96"/>
  <c i="3" r="BI178"/>
  <c r="BH178"/>
  <c r="BG178"/>
  <c r="BF178"/>
  <c r="T178"/>
  <c r="R178"/>
  <c r="P178"/>
  <c r="BI177"/>
  <c r="BH177"/>
  <c r="BG177"/>
  <c r="BF177"/>
  <c r="T177"/>
  <c r="R177"/>
  <c r="P177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0"/>
  <c r="BH150"/>
  <c r="BG150"/>
  <c r="BF150"/>
  <c r="T150"/>
  <c r="R150"/>
  <c r="P150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J116"/>
  <c r="J115"/>
  <c r="F115"/>
  <c r="F113"/>
  <c r="E111"/>
  <c r="J92"/>
  <c r="J91"/>
  <c r="F91"/>
  <c r="F89"/>
  <c r="E87"/>
  <c r="J18"/>
  <c r="E18"/>
  <c r="F116"/>
  <c r="J17"/>
  <c r="J12"/>
  <c r="J89"/>
  <c r="E7"/>
  <c r="E109"/>
  <c i="2" r="J37"/>
  <c r="J36"/>
  <c i="1" r="AY95"/>
  <c i="2" r="J35"/>
  <c i="1" r="AX95"/>
  <c i="2" r="BI155"/>
  <c r="BH155"/>
  <c r="BG155"/>
  <c r="BF155"/>
  <c r="T155"/>
  <c r="T154"/>
  <c r="T153"/>
  <c r="R155"/>
  <c r="R154"/>
  <c r="R153"/>
  <c r="P155"/>
  <c r="P154"/>
  <c r="P153"/>
  <c r="BI151"/>
  <c r="BH151"/>
  <c r="BG151"/>
  <c r="BF151"/>
  <c r="T151"/>
  <c r="R151"/>
  <c r="P151"/>
  <c r="BI150"/>
  <c r="BH150"/>
  <c r="BG150"/>
  <c r="BF150"/>
  <c r="T150"/>
  <c r="R150"/>
  <c r="P150"/>
  <c r="BI147"/>
  <c r="BH147"/>
  <c r="BG147"/>
  <c r="BF147"/>
  <c r="T147"/>
  <c r="T146"/>
  <c r="R147"/>
  <c r="R146"/>
  <c r="P147"/>
  <c r="P146"/>
  <c r="BI144"/>
  <c r="BH144"/>
  <c r="BG144"/>
  <c r="BF144"/>
  <c r="T144"/>
  <c r="T143"/>
  <c r="R144"/>
  <c r="R143"/>
  <c r="P144"/>
  <c r="P143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121"/>
  <c r="J17"/>
  <c r="J12"/>
  <c r="J89"/>
  <c r="E7"/>
  <c r="E114"/>
  <c i="1" r="L90"/>
  <c r="AM90"/>
  <c r="AM89"/>
  <c r="L89"/>
  <c r="AM87"/>
  <c r="L87"/>
  <c r="L85"/>
  <c r="L84"/>
  <c i="2" r="J155"/>
  <c r="J147"/>
  <c r="J144"/>
  <c r="J138"/>
  <c r="BK135"/>
  <c r="BK133"/>
  <c r="J133"/>
  <c r="BK127"/>
  <c r="BK150"/>
  <c r="BK147"/>
  <c r="BK141"/>
  <c r="BK155"/>
  <c r="J129"/>
  <c r="J127"/>
  <c r="J141"/>
  <c i="3" r="BK178"/>
  <c r="J171"/>
  <c r="BK167"/>
  <c r="BK163"/>
  <c r="BK150"/>
  <c r="BK133"/>
  <c r="J129"/>
  <c r="J169"/>
  <c r="BK130"/>
  <c i="4" r="BK147"/>
  <c r="BK123"/>
  <c r="J134"/>
  <c r="J147"/>
  <c r="J131"/>
  <c r="J123"/>
  <c i="5" r="J129"/>
  <c r="J136"/>
  <c r="BK130"/>
  <c r="BK145"/>
  <c r="J139"/>
  <c r="BK136"/>
  <c r="J131"/>
  <c r="J135"/>
  <c r="J125"/>
  <c i="2" r="BK151"/>
  <c r="J150"/>
  <c r="BK138"/>
  <c r="J135"/>
  <c r="J131"/>
  <c r="BK129"/>
  <c r="J151"/>
  <c r="BK144"/>
  <c r="BK131"/>
  <c i="1" r="AS94"/>
  <c i="3" r="J154"/>
  <c r="BK144"/>
  <c r="J128"/>
  <c r="J125"/>
  <c r="J123"/>
  <c r="J156"/>
  <c r="J140"/>
  <c r="BK135"/>
  <c r="J178"/>
  <c r="J167"/>
  <c r="J161"/>
  <c r="J150"/>
  <c r="J144"/>
  <c r="J137"/>
  <c r="J135"/>
  <c r="J131"/>
  <c r="BK127"/>
  <c r="J122"/>
  <c r="BK165"/>
  <c r="BK156"/>
  <c r="BK128"/>
  <c r="BK125"/>
  <c r="BK123"/>
  <c i="4" r="J146"/>
  <c r="J142"/>
  <c r="BK138"/>
  <c r="BK131"/>
  <c r="BK146"/>
  <c r="BK142"/>
  <c r="J129"/>
  <c r="BK140"/>
  <c r="BK129"/>
  <c r="J125"/>
  <c i="5" r="BK138"/>
  <c r="J145"/>
  <c r="BK133"/>
  <c r="BK129"/>
  <c r="J138"/>
  <c r="BK125"/>
  <c r="J133"/>
  <c r="J130"/>
  <c i="3" r="BK169"/>
  <c r="BK158"/>
  <c r="BK148"/>
  <c r="J126"/>
  <c r="BK124"/>
  <c r="BK177"/>
  <c r="BK161"/>
  <c r="BK154"/>
  <c r="BK137"/>
  <c r="J130"/>
  <c r="J177"/>
  <c r="J165"/>
  <c r="J158"/>
  <c r="J148"/>
  <c r="BK140"/>
  <c r="J133"/>
  <c r="BK129"/>
  <c r="BK126"/>
  <c r="BK171"/>
  <c r="J163"/>
  <c r="BK131"/>
  <c r="J127"/>
  <c r="J124"/>
  <c r="BK122"/>
  <c i="4" r="J143"/>
  <c r="BK141"/>
  <c r="J140"/>
  <c r="BK134"/>
  <c r="J127"/>
  <c r="J141"/>
  <c r="BK143"/>
  <c r="J138"/>
  <c r="BK125"/>
  <c r="BK127"/>
  <c i="5" r="J143"/>
  <c r="J127"/>
  <c r="BK131"/>
  <c r="BK143"/>
  <c r="BK135"/>
  <c r="BK139"/>
  <c r="BK127"/>
  <c i="2" l="1" r="BK126"/>
  <c r="J126"/>
  <c r="J98"/>
  <c r="BK137"/>
  <c r="J137"/>
  <c r="J99"/>
  <c r="R149"/>
  <c i="3" r="P121"/>
  <c r="BK176"/>
  <c r="J176"/>
  <c r="J99"/>
  <c i="4" r="BK122"/>
  <c r="J122"/>
  <c r="J98"/>
  <c r="BK137"/>
  <c r="J137"/>
  <c r="J99"/>
  <c r="P145"/>
  <c i="5" r="P126"/>
  <c i="2" r="P126"/>
  <c r="P137"/>
  <c r="BK149"/>
  <c r="J149"/>
  <c r="J102"/>
  <c i="3" r="BK121"/>
  <c r="J121"/>
  <c r="J98"/>
  <c r="T176"/>
  <c i="4" r="P122"/>
  <c r="P121"/>
  <c r="P120"/>
  <c i="1" r="AU97"/>
  <c i="4" r="P137"/>
  <c r="R145"/>
  <c i="5" r="BK126"/>
  <c r="J126"/>
  <c r="J99"/>
  <c r="P142"/>
  <c r="P132"/>
  <c i="2" r="R126"/>
  <c r="T137"/>
  <c r="T149"/>
  <c i="3" r="T121"/>
  <c r="T120"/>
  <c r="T119"/>
  <c r="R176"/>
  <c i="4" r="T122"/>
  <c r="T121"/>
  <c r="T120"/>
  <c r="T137"/>
  <c r="T145"/>
  <c i="5" r="R126"/>
  <c r="R142"/>
  <c r="R132"/>
  <c i="2" r="T126"/>
  <c r="T125"/>
  <c r="T124"/>
  <c r="R137"/>
  <c r="P149"/>
  <c i="3" r="R121"/>
  <c r="R120"/>
  <c r="R119"/>
  <c r="P176"/>
  <c i="4" r="R122"/>
  <c r="R137"/>
  <c r="BK145"/>
  <c r="J145"/>
  <c r="J100"/>
  <c i="5" r="T126"/>
  <c r="BK142"/>
  <c r="J142"/>
  <c r="J102"/>
  <c r="T142"/>
  <c r="T132"/>
  <c i="2" r="BK143"/>
  <c r="J143"/>
  <c r="J100"/>
  <c i="5" r="BK124"/>
  <c r="J124"/>
  <c r="J98"/>
  <c i="2" r="BK146"/>
  <c r="J146"/>
  <c r="J101"/>
  <c r="BK154"/>
  <c r="BK153"/>
  <c r="J153"/>
  <c r="J103"/>
  <c i="5" r="BK132"/>
  <c r="J132"/>
  <c r="J100"/>
  <c r="E85"/>
  <c r="J116"/>
  <c r="BE143"/>
  <c r="BE127"/>
  <c r="BE129"/>
  <c r="BE139"/>
  <c r="BE145"/>
  <c r="F92"/>
  <c r="BE125"/>
  <c r="BE138"/>
  <c r="BE130"/>
  <c r="BE131"/>
  <c r="BE133"/>
  <c r="BE135"/>
  <c r="BE136"/>
  <c i="3" r="BK120"/>
  <c r="J120"/>
  <c r="J97"/>
  <c i="4" r="F92"/>
  <c r="J114"/>
  <c r="BE134"/>
  <c r="BE138"/>
  <c r="BE140"/>
  <c r="BE141"/>
  <c r="BE142"/>
  <c r="BE143"/>
  <c r="BE146"/>
  <c r="E85"/>
  <c r="BE125"/>
  <c r="BE129"/>
  <c r="BE131"/>
  <c r="BE123"/>
  <c r="BE127"/>
  <c r="BE147"/>
  <c i="2" r="J154"/>
  <c r="J104"/>
  <c i="3" r="F92"/>
  <c r="J113"/>
  <c r="BE129"/>
  <c r="BE133"/>
  <c r="BE144"/>
  <c r="BE150"/>
  <c r="BE167"/>
  <c r="BE128"/>
  <c r="BE148"/>
  <c r="BE156"/>
  <c r="BE177"/>
  <c r="BE178"/>
  <c r="E85"/>
  <c r="BE122"/>
  <c r="BE123"/>
  <c r="BE124"/>
  <c r="BE125"/>
  <c r="BE126"/>
  <c r="BE130"/>
  <c r="BE140"/>
  <c r="BE161"/>
  <c r="BE163"/>
  <c r="BE165"/>
  <c r="BE169"/>
  <c r="BE127"/>
  <c r="BE131"/>
  <c r="BE135"/>
  <c r="BE137"/>
  <c r="BE154"/>
  <c r="BE158"/>
  <c r="BE171"/>
  <c i="2" r="BE138"/>
  <c r="E85"/>
  <c r="J118"/>
  <c r="BE127"/>
  <c r="BE129"/>
  <c r="BE133"/>
  <c r="BE141"/>
  <c r="BE144"/>
  <c r="BE151"/>
  <c r="BE155"/>
  <c r="F92"/>
  <c r="BE131"/>
  <c r="BE135"/>
  <c r="BE147"/>
  <c r="BE150"/>
  <c r="F36"/>
  <c i="1" r="BC95"/>
  <c i="3" r="F36"/>
  <c i="1" r="BC96"/>
  <c i="4" r="F34"/>
  <c i="1" r="BA97"/>
  <c i="4" r="F36"/>
  <c i="1" r="BC97"/>
  <c i="5" r="F35"/>
  <c i="1" r="BB98"/>
  <c i="2" r="F37"/>
  <c i="1" r="BD95"/>
  <c i="2" r="F35"/>
  <c i="1" r="BB95"/>
  <c i="3" r="F37"/>
  <c i="1" r="BD96"/>
  <c i="4" r="F37"/>
  <c i="1" r="BD97"/>
  <c i="5" r="F37"/>
  <c i="1" r="BD98"/>
  <c i="2" r="J34"/>
  <c i="1" r="AW95"/>
  <c i="3" r="F35"/>
  <c i="1" r="BB96"/>
  <c i="3" r="J34"/>
  <c i="1" r="AW96"/>
  <c i="4" r="F35"/>
  <c i="1" r="BB97"/>
  <c i="5" r="J34"/>
  <c i="1" r="AW98"/>
  <c i="5" r="F34"/>
  <c i="1" r="BA98"/>
  <c i="2" r="F34"/>
  <c i="1" r="BA95"/>
  <c i="3" r="F34"/>
  <c i="1" r="BA96"/>
  <c i="4" r="J34"/>
  <c i="1" r="AW97"/>
  <c i="5" r="F36"/>
  <c i="1" r="BC98"/>
  <c i="5" l="1" r="R122"/>
  <c r="T122"/>
  <c r="P122"/>
  <c i="1" r="AU98"/>
  <c i="3" r="P120"/>
  <c r="P119"/>
  <c i="1" r="AU96"/>
  <c i="4" r="R121"/>
  <c r="R120"/>
  <c i="2" r="R125"/>
  <c r="R124"/>
  <c r="P125"/>
  <c r="P124"/>
  <c i="1" r="AU95"/>
  <c i="5" r="BK123"/>
  <c r="BK122"/>
  <c r="J122"/>
  <c r="J96"/>
  <c i="2" r="BK125"/>
  <c r="J125"/>
  <c r="J97"/>
  <c i="4" r="BK121"/>
  <c r="J121"/>
  <c r="J97"/>
  <c i="3" r="BK119"/>
  <c r="J119"/>
  <c r="J96"/>
  <c i="2" r="F33"/>
  <c i="1" r="AZ95"/>
  <c i="3" r="F33"/>
  <c i="1" r="AZ96"/>
  <c r="BA94"/>
  <c r="W30"/>
  <c r="BC94"/>
  <c r="W32"/>
  <c r="BB94"/>
  <c r="W31"/>
  <c i="2" r="J33"/>
  <c i="1" r="AV95"/>
  <c r="AT95"/>
  <c i="4" r="J33"/>
  <c i="1" r="AV97"/>
  <c r="AT97"/>
  <c i="4" r="F33"/>
  <c i="1" r="AZ97"/>
  <c r="BD94"/>
  <c r="W33"/>
  <c i="5" r="F33"/>
  <c i="1" r="AZ98"/>
  <c i="3" r="J33"/>
  <c i="1" r="AV96"/>
  <c r="AT96"/>
  <c i="5" r="J33"/>
  <c i="1" r="AV98"/>
  <c r="AT98"/>
  <c i="2" l="1" r="BK124"/>
  <c r="J124"/>
  <c r="J96"/>
  <c i="4" r="BK120"/>
  <c r="J120"/>
  <c r="J96"/>
  <c i="5" r="J123"/>
  <c r="J97"/>
  <c i="1" r="AU94"/>
  <c i="3" r="J30"/>
  <c i="1" r="AG96"/>
  <c r="AY94"/>
  <c r="AW94"/>
  <c r="AK30"/>
  <c r="AX94"/>
  <c i="5" r="J30"/>
  <c i="1" r="AG98"/>
  <c r="AZ94"/>
  <c r="W29"/>
  <c i="5" l="1" r="J39"/>
  <c i="3" r="J39"/>
  <c i="1" r="AN96"/>
  <c r="AN98"/>
  <c i="4" r="J30"/>
  <c i="1" r="AG97"/>
  <c i="2" r="J30"/>
  <c i="1" r="AG95"/>
  <c r="AN95"/>
  <c r="AV94"/>
  <c r="AK29"/>
  <c i="4" l="1" r="J39"/>
  <c i="2" r="J39"/>
  <c i="1" r="AN97"/>
  <c r="AT94"/>
  <c r="AG94"/>
  <c r="AK26"/>
  <c l="1" r="AK35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<sst xmlns="http://schemas.openxmlformats.org/spreadsheetml/2006/main">
  <si>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</si>
  <si>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</si>
  <si>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</si>
  <si>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</si>
  <si>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</si>
  <si>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{a0b019d9-886a-442b-8b57-7d56d211a90f}</t>
  </si>
  <si>
    <t>0,1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</si>
  <si>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</si>
  <si>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</si>
  <si>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</si>
  <si>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</si>
  <si>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</si>
  <si>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0,01</t>
  </si>
  <si>
    <t>Kód:</t>
  </si>
  <si>
    <t>177249(2)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</si>
  <si>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</si>
  <si>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</si>
  <si>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Morava - Bohuslavice,Vitošov, dosypání hráze - 2. etapa</t>
  </si>
  <si>
    <t>KSO:</t>
  </si>
  <si>
    <t>CC-CZ:</t>
  </si>
  <si>
    <t>Místo:</t>
  </si>
  <si>
    <t>Bohuslavice, Hrabová</t>
  </si>
  <si>
    <t>Datum:</t>
  </si>
  <si>
    <t>26. 12. 2017</t>
  </si>
  <si>
    <t>Zadavatel:</t>
  </si>
  <si>
    <t>IČ:</t>
  </si>
  <si>
    <t>70890013</t>
  </si>
  <si>
    <t>Povodí Moravy, s.p.</t>
  </si>
  <si>
    <t>DIČ:</t>
  </si>
  <si>
    <t>CZ70890013</t>
  </si>
  <si>
    <t>Uchazeč:</t>
  </si>
  <si>
    <t>Vyplň údaj</t>
  </si>
  <si>
    <t>Projektant:</t>
  </si>
  <si>
    <t>46344942</t>
  </si>
  <si>
    <t>GEOtest, a.s.</t>
  </si>
  <si>
    <t>CZ46344942</t>
  </si>
  <si>
    <t>True</t>
  </si>
  <si>
    <t>1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</si>
  <si>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</si>
  <si>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</si>
  <si>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</si>
  <si>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</si>
  <si>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</si>
  <si>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</si>
  <si>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</si>
  <si>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</si>
  <si>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</si>
  <si>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</si>
  <si>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</si>
  <si>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</si>
  <si>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</si>
  <si>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</si>
  <si>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</si>
  <si>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</si>
  <si>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</si>
  <si>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</si>
  <si>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</si>
  <si>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</si>
  <si>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</si>
  <si>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</si>
  <si>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</si>
  <si>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</si>
  <si>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</si>
  <si>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</si>
  <si>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</si>
  <si>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</si>
  <si>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</si>
  <si>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</si>
  <si>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</si>
  <si>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</si>
  <si>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</si>
  <si>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</si>
  <si>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</si>
  <si>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</si>
  <si>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</si>
  <si>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</si>
  <si>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</si>
  <si>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</si>
  <si>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</si>
  <si>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</si>
  <si>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</si>
  <si>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</si>
  <si>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</si>
  <si>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</si>
  <si>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</si>
  <si>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</si>
  <si>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</si>
  <si>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177249-2.1</t>
  </si>
  <si>
    <t>Etapa 2 v km 0,900 - 1,900 SO 02.1 Úprava koruny hráze</t>
  </si>
  <si>
    <t>STA</t>
  </si>
  <si>
    <t>{e2c3ecbf-a46c-42ff-8a77-0d4019e07960}</t>
  </si>
  <si>
    <t>2</t>
  </si>
  <si>
    <t>177249-2.2</t>
  </si>
  <si>
    <t>Etapa 2 v km 0,900 - 1,900 SO 02.2 Dosypání hráze</t>
  </si>
  <si>
    <t>{1d7a4916-b316-425b-8c02-ae8bc223d4bf}</t>
  </si>
  <si>
    <t>177249-2.3</t>
  </si>
  <si>
    <t>Etapa 2 v km 0,900 - 1,900 SO 02.3 Patní drén</t>
  </si>
  <si>
    <t>{a747bfb0-664b-417a-88e9-72fdbe119673}</t>
  </si>
  <si>
    <t>177249-5</t>
  </si>
  <si>
    <t>Vedlejší a ostatní náklady</t>
  </si>
  <si>
    <t>{6147b9fb-5336-4e4a-bf4f-a45241ea977f}</t>
  </si>
  <si>
    <t>KRYCÍ LIST SOUPISU PRACÍ</t>
  </si>
  <si>
    <t>Objekt:</t>
  </si>
  <si>
    <t>177249-2.1 - Etapa 2 v km 0,900 - 1,900 SO 02.1 Úprava koruny hráze</t>
  </si>
  <si>
    <t>Bohuslavice, Vitošov</t>
  </si>
  <si>
    <t>REKAPITULACE ČLENĚNÍ SOUPISU PRACÍ</t>
  </si>
  <si>
    <t>Kód dílu - Popis</t>
  </si>
  <si>
    <t>Cena celkem [CZK]</t>
  </si>
  <si>
    <t>Náklady ze soupisu prací</t>
  </si>
  <si>
    <t>-1</t>
  </si>
  <si>
    <t xml:space="preserve">HSV -  Práce a dodávky HSV</t>
  </si>
  <si>
    <t xml:space="preserve">    1 -  Zemní práce</t>
  </si>
  <si>
    <t xml:space="preserve">    5 -  Komunikace pozemní</t>
  </si>
  <si>
    <t xml:space="preserve">    9 -  Ostatní konstrukce a práce, bourání</t>
  </si>
  <si>
    <t xml:space="preserve">    997 - Přesun sutě</t>
  </si>
  <si>
    <t xml:space="preserve">    998 -  Přesun hmot</t>
  </si>
  <si>
    <t xml:space="preserve">PSV -  Práce a dodávky PSV</t>
  </si>
  <si>
    <t xml:space="preserve">    767 -  Konstrukce zámečnické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</si>
  <si>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</si>
  <si>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</si>
  <si>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</si>
  <si>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</si>
  <si>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</si>
  <si>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</si>
  <si>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</si>
  <si>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</si>
  <si>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</si>
  <si>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</si>
  <si>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</si>
  <si>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</si>
  <si>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</si>
  <si>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</si>
  <si>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 xml:space="preserve"> Práce a dodávky HSV</t>
  </si>
  <si>
    <t>ROZPOCET</t>
  </si>
  <si>
    <t xml:space="preserve"> Zemní práce</t>
  </si>
  <si>
    <t>K</t>
  </si>
  <si>
    <t>181102302</t>
  </si>
  <si>
    <t>Úprava pláně v zářezech se zhutněním</t>
  </si>
  <si>
    <t>m2</t>
  </si>
  <si>
    <t>4</t>
  </si>
  <si>
    <t>623788478</t>
  </si>
  <si>
    <t>VV</t>
  </si>
  <si>
    <t>4,3*1000</t>
  </si>
  <si>
    <t>181151331</t>
  </si>
  <si>
    <t>Plošná úprava terénu přes 500 m2 zemina tř 1 až 4 nerovnosti do 200 mm v rovinně a svahu do 1:5</t>
  </si>
  <si>
    <t>-99003875</t>
  </si>
  <si>
    <t>(3,62+4,05)*1000 "úprava terénu před ohumusováním a osetím"</t>
  </si>
  <si>
    <t>3</t>
  </si>
  <si>
    <t>181411123</t>
  </si>
  <si>
    <t>Založení trávníku na půdě předem připravené plochy do 1000 m2 výsevem včetně utažení lučního na svahu přes 1:2 do 1:1</t>
  </si>
  <si>
    <t>562880808</t>
  </si>
  <si>
    <t>(3,62+4,05)*1000</t>
  </si>
  <si>
    <t>M</t>
  </si>
  <si>
    <t>00572474</t>
  </si>
  <si>
    <t>osivo směs travní krajinná-svahová</t>
  </si>
  <si>
    <t>kg</t>
  </si>
  <si>
    <t>8</t>
  </si>
  <si>
    <t>-391842019</t>
  </si>
  <si>
    <t>7670*0,015</t>
  </si>
  <si>
    <t>5</t>
  </si>
  <si>
    <t>182351133</t>
  </si>
  <si>
    <t>Rozprostření a urovnání ornice ve svahu sklonu přes 1:5 strojně při souvislé ploše přes 500 m2, tl. vrstvy do 200 mm</t>
  </si>
  <si>
    <t>382173120</t>
  </si>
  <si>
    <t>P</t>
  </si>
  <si>
    <t>Poznámka k položce:_x000d_
pro ohumusování bude využit tříděný materiál z původní konstrukce hráze</t>
  </si>
  <si>
    <t xml:space="preserve"> Komunikace pozemní</t>
  </si>
  <si>
    <t>6</t>
  </si>
  <si>
    <t>564861111</t>
  </si>
  <si>
    <t>Podklad ze štěrkodrtě ŠD tl 200 mm</t>
  </si>
  <si>
    <t>-7594116</t>
  </si>
  <si>
    <t xml:space="preserve">Poznámka k položce:_x000d_
Štěrkodrť ze stávající cesty na koruně hráze bude v maximální možné míře použita k sanaci poruch, které mohou vzniknout při údržbových pracích na hrázi, případný přebytek bude použit do spodní vrstvy ŠD (bude odsouhlaseno geologem)._x000d_
Vrchní část stávající vrstvy MZK bude použita k sanaci poruch, které mohou vzniknout při údržbových pracích na hrázi, spodní část této vrstvy (po odsouhlasení geologem) bude odvezena (na žádost investora) do štěrkovny/obalovny a bude zamíchána do směsi pro novou vrstvu MZK-mineralbeton._x000d_
</t>
  </si>
  <si>
    <t>4,2*987 "ŠD f 0 - 63 v km 0,900 - 1,887, výměra viz. Vzorový příčný řez"</t>
  </si>
  <si>
    <t>7</t>
  </si>
  <si>
    <t>2145873832</t>
  </si>
  <si>
    <t xml:space="preserve">3,6*987 "ŠD fr. 0 - 32  v km 0,900 - 1,887, výměra viz. Vzorový příčný řez"</t>
  </si>
  <si>
    <t>9</t>
  </si>
  <si>
    <t xml:space="preserve"> Ostatní konstrukce a práce, bourání</t>
  </si>
  <si>
    <t>919726123</t>
  </si>
  <si>
    <t>Geotextilie pro ochranu, separaci a filtraci netkaná měrná hmotnost do 500 g/m2</t>
  </si>
  <si>
    <t>1415605446</t>
  </si>
  <si>
    <t>6,5*1000 "geotextilie pod konstrukcí vozovky na koruně hráze vč. přesahu na návodní a vzdušné straně hráze dle požadavku investora"</t>
  </si>
  <si>
    <t>997</t>
  </si>
  <si>
    <t>Přesun sutě</t>
  </si>
  <si>
    <t>997013862R</t>
  </si>
  <si>
    <t>Poplatek za uložení stavebního odpadu na recyklační skládce (skládkovné) z armovaného betonu zatříděného do Katalogu odpadů pod kódem 17 01 01</t>
  </si>
  <si>
    <t>t</t>
  </si>
  <si>
    <t>1562041269</t>
  </si>
  <si>
    <t>(48*1*3*0,15+84*1*2*0,15+38*1*1*0,15)*2,6</t>
  </si>
  <si>
    <t>998</t>
  </si>
  <si>
    <t xml:space="preserve"> Přesun hmot</t>
  </si>
  <si>
    <t>10</t>
  </si>
  <si>
    <t>998225111</t>
  </si>
  <si>
    <t>Přesun hmot pro pozemní komunikace s krytem z kamene, monolitickým betonovým nebo živičným</t>
  </si>
  <si>
    <t>1667193918</t>
  </si>
  <si>
    <t>11</t>
  </si>
  <si>
    <t>998225191</t>
  </si>
  <si>
    <t>Příplatek k přesunu hmot pro pozemní komunikace s krytem z kamene, živičným, betonovým do 1000 m</t>
  </si>
  <si>
    <t>1012590755</t>
  </si>
  <si>
    <t>4,6*0,5 "příplatek 50 % za zvýšený přesun hmot"</t>
  </si>
  <si>
    <t>PSV</t>
  </si>
  <si>
    <t xml:space="preserve"> Práce a dodávky PSV</t>
  </si>
  <si>
    <t>767</t>
  </si>
  <si>
    <t xml:space="preserve"> Konstrukce zámečnické</t>
  </si>
  <si>
    <t>12</t>
  </si>
  <si>
    <t>767996806R</t>
  </si>
  <si>
    <t>Demontáž a zpětná montáž atypických zámečnických konstrukcí rozebráním hmotnosti jednotlivých dílů do 100 kg</t>
  </si>
  <si>
    <t>16</t>
  </si>
  <si>
    <t>-1613035220</t>
  </si>
  <si>
    <t>Poznámka k položce:_x000d_
Demontáž a zpětné osazení závor na betonovou patku. Odhad hmotnosti závory je 80 kg.</t>
  </si>
  <si>
    <t>2*80,0 "závory na sjezdu v km 1,893"</t>
  </si>
  <si>
    <t>177249-2.2 - Etapa 2 v km 0,900 - 1,900 SO 02.2 Dosypání hráze</t>
  </si>
  <si>
    <t>111201101</t>
  </si>
  <si>
    <t>Odstranění křovin a stromů průměru kmene do 100 mm i s kořeny z celkové plochy do 1000 m2</t>
  </si>
  <si>
    <t>2123569215</t>
  </si>
  <si>
    <t>112101101</t>
  </si>
  <si>
    <t>Kácení stromů listnatých D kmene do 300 mm</t>
  </si>
  <si>
    <t>kus</t>
  </si>
  <si>
    <t>1751773960</t>
  </si>
  <si>
    <t>112101102</t>
  </si>
  <si>
    <t>Kácení stromů listnatých D kmene do 500 mm</t>
  </si>
  <si>
    <t>-1695046114</t>
  </si>
  <si>
    <t>112101103</t>
  </si>
  <si>
    <t>Kácení stromů listnatých D kmene do 700 mm</t>
  </si>
  <si>
    <t>-732373398</t>
  </si>
  <si>
    <t>112101104</t>
  </si>
  <si>
    <t>Kácení stromů listnatých D kmene do 900 mm</t>
  </si>
  <si>
    <t>-1212152244</t>
  </si>
  <si>
    <t>112201101</t>
  </si>
  <si>
    <t>Odstranění pařezů D do 300 mm</t>
  </si>
  <si>
    <t>1936397400</t>
  </si>
  <si>
    <t>112201102</t>
  </si>
  <si>
    <t>Odstranění pařezů D do 500 mm</t>
  </si>
  <si>
    <t>-1452507602</t>
  </si>
  <si>
    <t>112201103</t>
  </si>
  <si>
    <t>Odstranění pařezů D do 700 mm</t>
  </si>
  <si>
    <t>1198184697</t>
  </si>
  <si>
    <t>112201104</t>
  </si>
  <si>
    <t>Odstranění pařezů D do 900 mm</t>
  </si>
  <si>
    <t>-1288822400</t>
  </si>
  <si>
    <t>1150011R</t>
  </si>
  <si>
    <t>Převedení vody dle zvolené technologie dodavatele po celou dobu výstavby vč. čerpání vody</t>
  </si>
  <si>
    <t>soubor</t>
  </si>
  <si>
    <t>160219207</t>
  </si>
  <si>
    <t>Poznámka k položce:_x000d_
Zajištění převedení vody pro celou stavbu._x000d_
_x000d_
Položka zahrnuje čerpání vody, záložní zdroj čerpání, zbudování jílových hrázek pro zahrazení toku při použití převáděcího potrubí, podpůrné konstrukce potrubí atd._x000d_
_x000d_
- čerpání do výšky až 10 m s průměrným přítokem do 1000 l/min_x000d_
- pohotovostní čerpací soustavy dimenzovanou na požadovanou čerpací výšku a průtok_x000d_
- včetně zbudování zemních hrázek ze zemin vhodných do hrázek a dostatečně těsnících, jímkovaní, soustředění převáděné vody, rozebrání hrázek_x000d_
- včetně dodávky , montáže a demontáže odvodňovacího potrubí o průměru dle zvolené technologie zhotovitele</t>
  </si>
  <si>
    <t>122101104</t>
  </si>
  <si>
    <t>Odkopávky a prokopávky nezapažené v hornině tř. 1 a 2 objem přes 5000 m3</t>
  </si>
  <si>
    <t>m3</t>
  </si>
  <si>
    <t>1407579619</t>
  </si>
  <si>
    <t>11783,25 "odtěžení části hráze, planimetrováno z příčných řezů"</t>
  </si>
  <si>
    <t>122201109</t>
  </si>
  <si>
    <t>Příplatek za lepivost u odkopávek v hornině tř. 1 až 3</t>
  </si>
  <si>
    <t>-726696510</t>
  </si>
  <si>
    <t>11783,25*0,5 "příplatek za lepivost - 50 %"</t>
  </si>
  <si>
    <t>13</t>
  </si>
  <si>
    <t>122301105</t>
  </si>
  <si>
    <t>Třídění výkopku dle druhu, zrnitosti a tvaru vč. strojního katrování. Zahrnuje dohled geologa.</t>
  </si>
  <si>
    <t>476138042</t>
  </si>
  <si>
    <t>11783,25*2/3 "dozor geologa ve výši 2/3 odkopávek na hrázi"</t>
  </si>
  <si>
    <t>14</t>
  </si>
  <si>
    <t>162401301</t>
  </si>
  <si>
    <t>Vodorovné přemístění lesní hrabanky bez naložení, avšak se složením, na vzdálenost přes 1 000 do 1 500 m</t>
  </si>
  <si>
    <t>1109097090</t>
  </si>
  <si>
    <t>11783,25*0,8 "uložení vytříděného materiálu, odhad investora 80 %, na mezideponii v obci Hrabová na p.č. 862/2 v k. ú. Hrabová u Dubicka"</t>
  </si>
  <si>
    <t>9426,60 "odvoz vytříděného materiálu z mezideponie v obci Hrabová zpět na místo stavby"</t>
  </si>
  <si>
    <t>Součet</t>
  </si>
  <si>
    <t>162701105</t>
  </si>
  <si>
    <t>Vodorovné přemístění do 10000 m výkopku/sypaniny z horniny tř. 1 až 4</t>
  </si>
  <si>
    <t>139162383</t>
  </si>
  <si>
    <t>11783,25-(11783,25*0,8) "odvoz přebytečného a nevhodného materiálu na řízenou skládku, Rapotín - 32 km"</t>
  </si>
  <si>
    <t>11420,31-9426,6 "dovoz ze zemníku - Pískovna Mohelnice, 10 km"</t>
  </si>
  <si>
    <t>162701109</t>
  </si>
  <si>
    <t>Příplatek k vodorovnému přemístění výkopku/sypaniny z horniny tř. 1 až 4 ZKD 1000 m přes 10000 m</t>
  </si>
  <si>
    <t>767064118</t>
  </si>
  <si>
    <t>2356,65*22 "příplatek za dalších 22 km na skládku v Rapotíně"</t>
  </si>
  <si>
    <t>17</t>
  </si>
  <si>
    <t>167101102</t>
  </si>
  <si>
    <t>Nakládání výkopku z hornin tř. 1 až 4 přes 100 m3</t>
  </si>
  <si>
    <t>655353682</t>
  </si>
  <si>
    <t>11783,25*0,8 "nakládání vytříděného materiálu na mezideponii"</t>
  </si>
  <si>
    <t xml:space="preserve">11420,31-9426,6 "nakládání zeminy v zemníku, PD počítá se zeminou z Pískovna Mohelnice" </t>
  </si>
  <si>
    <t>18</t>
  </si>
  <si>
    <t>171101101</t>
  </si>
  <si>
    <t>Uložení sypaniny z hornin soudržných do násypů zhutněných na 95 % PS</t>
  </si>
  <si>
    <t>129075687</t>
  </si>
  <si>
    <t>11420,31 "zpětné dosypání hráze zeminou ze zemníku a překatrovanou a roztříděnou zeminou ze stávající hráze; planimetrováno z příčných řezů"</t>
  </si>
  <si>
    <t>19</t>
  </si>
  <si>
    <t>103641000</t>
  </si>
  <si>
    <t>zemina pro terénní úpravy - tříděná</t>
  </si>
  <si>
    <t>-62384105</t>
  </si>
  <si>
    <t xml:space="preserve">(11420,31-9426,6)*2,0 "zemina v zemníku, PD počítá se zeminou z Pískovna Mohelnice; 2,0 t/m3" </t>
  </si>
  <si>
    <t>20</t>
  </si>
  <si>
    <t>171201104R</t>
  </si>
  <si>
    <t>Likvidace přebytků zeminy v souladu se zákonem O odpadech č 541/2020 Sb. v platném znění.</t>
  </si>
  <si>
    <t>-478396951</t>
  </si>
  <si>
    <t>Poznámka k položce:_x000d_
Součástí položky jsou přesuny, doprava a potřebná manipulace se zeminou, včetně případných poplatků za uložení na skládku._x000d_
Předpokládaná odvozní vzdálenost na skládku v Rapotíně 32 km.</t>
  </si>
  <si>
    <t>11783,25-(11783,25*0,8)</t>
  </si>
  <si>
    <t>171201106R</t>
  </si>
  <si>
    <t>Kompletní likvidace dřevních zbytků, větví a pařezů v souladu se zákonem O odpadech č 541/2020 Sb. v platném znění.</t>
  </si>
  <si>
    <t>ks</t>
  </si>
  <si>
    <t>-1760923932</t>
  </si>
  <si>
    <t>Poznámka k položce:_x000d_
Poznámka k položce:_x000d_
- likvidace větví listnatých stromů štěpkováním, rozřezání a odvoz kmenů na místo bezpečného uložení (v případě potřeby)_x000d_
- seřezání pařezů do úrovně přilehlého terénu včetně likvidace zbytků (včetně starých pařezů)_x000d_
- trvalá likvidace pařezů v souladu s platnými právními předpisy (odvoz pařezů na skládku včetně poplatku za skládku)_x000d_
- součástí je také možná doprava, potřebná manipulace a poplatky za uložení na skládku</t>
  </si>
  <si>
    <t>22</t>
  </si>
  <si>
    <t>997013811R</t>
  </si>
  <si>
    <t>Kompletní likvidace odpadu dřevěného (pařezů) zatříděného do Katalogu odpadů pod kódem 17 02 01</t>
  </si>
  <si>
    <t>1280359582</t>
  </si>
  <si>
    <t>Poznámka k položce:_x000d_
- likvidace pařezů z předchozí etapy stavby v souladu se zákonem o odpadech č. 541/2020 Sb.vč. příp. dopravy a poplatků za skládku</t>
  </si>
  <si>
    <t>23</t>
  </si>
  <si>
    <t>296669920</t>
  </si>
  <si>
    <t>4,58*1000,0 "úprava koruny hráze před položením konstrukčních vrstev"</t>
  </si>
  <si>
    <t>24</t>
  </si>
  <si>
    <t>1974850560</t>
  </si>
  <si>
    <t>1500,00 "úprava terénu po mezideponii"</t>
  </si>
  <si>
    <t>25</t>
  </si>
  <si>
    <t>182201101</t>
  </si>
  <si>
    <t>Svahování násypů</t>
  </si>
  <si>
    <t>-2062453339</t>
  </si>
  <si>
    <t>(3,62+4,05)*1000,0 "svahování dosypávané hráze před osetím"</t>
  </si>
  <si>
    <t>26</t>
  </si>
  <si>
    <t>183101127R</t>
  </si>
  <si>
    <t>Výsadba stromů a keřů v rovině a svahu do 1:5</t>
  </si>
  <si>
    <t>-460080904</t>
  </si>
  <si>
    <t>Poznámka k položce:_x000d_
Součástí položky je:_x000d_
- hloubení jamek_x000d_
- výměna zeminy_x000d_
- vyvazovací kůly ke stromům - 3 ks_x000d_
- příčky ke stromům - 3 ks_x000d_
- vyvazovací popruh_x000d_
- pletivo pro ochranu dřevin proti okusu_x000d_
- mulčovací kůra_x000d_
- minerální, nebo organickominerální hnojivo_x000d_
- zalití 50 l/ks_x000d_
- sazenice stromů s balem 45 ks, D 8 - 10 cm, v. min. 180 cm (např. dub letní, lípa velkolistá, javor mléč, jasan ztepilý)_x000d_
- sazenice keřů v kontejneru 10 ks, v. 50 - 80 cm (např. dřín, líska, ptačí zob, brslen evropský, svída krvavá)_x000d_
_x000d_
Druhová skladba a místo výsadby bude určeno investorem a zástupci obcí Bohuslavice a Hrabová.</t>
  </si>
  <si>
    <t>45 "stromy - druhová skladba viz TZ a po domluvě s investorem a zástupci obcí Bohuslavice a Hrabová"</t>
  </si>
  <si>
    <t>10 "keře - druhová skladba viz TZ a po domluvě s investorem a zástupci obcí Bohuslavice a Hrabová"</t>
  </si>
  <si>
    <t>27</t>
  </si>
  <si>
    <t>998312011</t>
  </si>
  <si>
    <t>Přesun hmot pro sanace území, hrazení a úpravy bystřin</t>
  </si>
  <si>
    <t>1465688350</t>
  </si>
  <si>
    <t>28</t>
  </si>
  <si>
    <t>998312094</t>
  </si>
  <si>
    <t>Příplatek k přesunu hmot pro sanace území, hrazení a úpravy bystřin za zvětšený přesun do 1000 m</t>
  </si>
  <si>
    <t>-1695890532</t>
  </si>
  <si>
    <t>3988,91*0,5 "příplatek 50 % za zvýšený přesun hmot"</t>
  </si>
  <si>
    <t>177249-2.3 - Etapa 2 v km 0,900 - 1,900 SO 02.3 Patní drén</t>
  </si>
  <si>
    <t xml:space="preserve">    4 -  Vodorovné konstrukce</t>
  </si>
  <si>
    <t>132151256</t>
  </si>
  <si>
    <t>Hloubení nezapažených rýh šířky přes 800 do 2 000 mm strojně s urovnáním dna do předepsaného profilu a spádu v hornině třídy těžitelnosti I skupiny 1 a 2 přes 1 000 do 5 000 m3</t>
  </si>
  <si>
    <t>1015158766</t>
  </si>
  <si>
    <t>Poznámka k položce:_x000d_
planimetrováno z příčných řezů</t>
  </si>
  <si>
    <t>162451105</t>
  </si>
  <si>
    <t>Vodorovné přemístění výkopku nebo sypaniny po suchu na obvyklém dopravním prostředku, bez naložení výkopku, avšak se složením bez rozhrnutí z horniny třídy těžitelnosti I skupiny 1 až 3 na vzdálenost přes 1 000 do 1 500 m</t>
  </si>
  <si>
    <t>855830305</t>
  </si>
  <si>
    <t>1,8*1226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</si>
  <si>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</si>
  <si>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</si>
  <si>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-820595747</t>
  </si>
  <si>
    <t>1226*0,2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</si>
  <si>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</si>
  <si>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</si>
  <si>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770543299</t>
  </si>
  <si>
    <t>1226*0,2*22</t>
  </si>
  <si>
    <t>-171314584</t>
  </si>
  <si>
    <t>Poznámka k položce:_x000d_
na meziskládce</t>
  </si>
  <si>
    <t xml:space="preserve">1226,00 </t>
  </si>
  <si>
    <t>Likvidace přebytků zeminy v souladu se zákonem O odpadech č 185/2001 Sb. v platném znění.</t>
  </si>
  <si>
    <t>1790276084</t>
  </si>
  <si>
    <t xml:space="preserve"> Vodorovné konstrukce</t>
  </si>
  <si>
    <t>451971111</t>
  </si>
  <si>
    <t>Položení podkladní vrstvy z geotextilie s uchycením v terénu sponami a za plůtky hřeby</t>
  </si>
  <si>
    <t>-1038850790</t>
  </si>
  <si>
    <t>2721,25 "geotextilie pod pletivem, viz Vzorový příčný řez"</t>
  </si>
  <si>
    <t>693111490</t>
  </si>
  <si>
    <t>textilie GEOFILTEX 63 63/50 500 g/m2 do š 8,8 m</t>
  </si>
  <si>
    <t>1801818333</t>
  </si>
  <si>
    <t>451971113R</t>
  </si>
  <si>
    <t>Položení drátěného pletiva s uchycením v terénu sponami a za plůtky hřeby</t>
  </si>
  <si>
    <t>625244722</t>
  </si>
  <si>
    <t>313275160R</t>
  </si>
  <si>
    <t>pletivo pozinkované PVC EXTRUDER se čtvercovými oky 55 mm/3,0mm, 200 cm</t>
  </si>
  <si>
    <t>-1649609629</t>
  </si>
  <si>
    <t>457532113</t>
  </si>
  <si>
    <t>Filtrační vrstvy z hrubého drceného kameniva se zhutněním frakce 63 až 125 mm</t>
  </si>
  <si>
    <t>-894034563</t>
  </si>
  <si>
    <t>1226,00 "drcené kamenivo f 63 - 125 - svahový drén"</t>
  </si>
  <si>
    <t>242861605</t>
  </si>
  <si>
    <t>-49992265</t>
  </si>
  <si>
    <t>2778,82*0,5 "příplatek ve výši 50 %"</t>
  </si>
  <si>
    <t>177249-5 - Vedlejší a ostatní náklady</t>
  </si>
  <si>
    <t xml:space="preserve">OST -  Ostatní</t>
  </si>
  <si>
    <t xml:space="preserve">VRN -  Vedlejší rozpočtové náklady</t>
  </si>
  <si>
    <t xml:space="preserve">    VRN1 -  Průzkumné, geodetické a projektové práce</t>
  </si>
  <si>
    <t xml:space="preserve">    VRN4 -  Inženýrská činnost</t>
  </si>
  <si>
    <t>938908411</t>
  </si>
  <si>
    <t>Čištění vozovek splachováním vodou</t>
  </si>
  <si>
    <t>251708479</t>
  </si>
  <si>
    <t>OST</t>
  </si>
  <si>
    <t xml:space="preserve"> Ostatní</t>
  </si>
  <si>
    <t>800800006</t>
  </si>
  <si>
    <t>Zpracování a předání dokumentace skutečného provedení_x000d_
 stavby objednateli a zaměření skutečného provedení stavby - geodetická část _x000d_
dokumentace v rozsahu _x000d_
odpovídajícím příslušným právním předpisům, pořízení fotodokumentace stavby</t>
  </si>
  <si>
    <t>512</t>
  </si>
  <si>
    <t>-48872063</t>
  </si>
  <si>
    <t>Poznámka k položce:_x000d_
Dokumentace skutečného provedení stavby: 3 paré + 1 v elektronické formě._x000d_
Geodetická část dokumentace: 3 paré + 1 v elektronické formě.</t>
  </si>
  <si>
    <t>800800008</t>
  </si>
  <si>
    <t>Protokolární předání stavbou dotčených pozemků a _x000d_
komunikací, uvedených do původního stavu, zpět jejich_x000d_
 vlastníkům</t>
  </si>
  <si>
    <t>-894742234</t>
  </si>
  <si>
    <t>800800015</t>
  </si>
  <si>
    <t>Zajištění a zabezpečení staveniště, zřízení a likvidace zařízení staveniště, včetně případných přípojek, přístupů, _x000d_
deponií apod.</t>
  </si>
  <si>
    <t>831876179</t>
  </si>
  <si>
    <t>800800018</t>
  </si>
  <si>
    <t>Vytyčení inženýrských sítí a zařízení, včetně zajištění případné aktualizace vyjádření správců sítí, která pozbudou platnosti v období mezi předáním staveniště a vytyčením sítí</t>
  </si>
  <si>
    <t>-1215482171</t>
  </si>
  <si>
    <t>VRN</t>
  </si>
  <si>
    <t xml:space="preserve"> Vedlejší rozpočtové náklady</t>
  </si>
  <si>
    <t>02 R</t>
  </si>
  <si>
    <t>Zajištění a provedení zkoušek, rozborů a atestů nutných pro řádné provádění a dokončení díla, uvedených v projektové dokumentaci včetně předání jejich výsledků objednateli, jakož i provedení následujích zkoušek a rozborů.</t>
  </si>
  <si>
    <t>52125353</t>
  </si>
  <si>
    <t xml:space="preserve">Poznámka k položce:_x000d_
Náklady zhotovitele, související s prováděním zkoušek a revizí předepsaných technickými normami, a které jsou pro provedení díla nezbytné, vč. stanovení receptury pro zvýšení únosnosti podloží._x000d_
Zajištění a provedení ostatních zkoušek, rozborů a atestů nutných pro řádné provádění a dokončení díla, uvedených v projektové dokumentaci včetně předání jejich výsledků objednateli, jakož i provedení následujích zkoušek a rozborů - zkoušek míry zhutnění (min. 1 zk. na 500 m3 zeminy), aj.._x000d_
</t>
  </si>
  <si>
    <t>03 R</t>
  </si>
  <si>
    <t>Vytyčení stavby (případně pozemků nebo provedení jiných geodetických prací*) odborně způsobilou osobou v oboru zeměměřictví.</t>
  </si>
  <si>
    <t>-2121836605</t>
  </si>
  <si>
    <t>09 R</t>
  </si>
  <si>
    <t>Projednání a zajištění zvláštního užívání komunikací a veřejných ploch, včetně zajištění dopravního značení, a to v rozsahu nezbytném pro řádné a bezpečné provádění stavby.</t>
  </si>
  <si>
    <t>-448263191</t>
  </si>
  <si>
    <t>Poznámka k položce:_x000d_
Projednání a zajištění (zvláštního) užívání komunikací a veřejných ploch včetně zajištění dopravního značení a to v rozsahu nezbytném pro řádné a bezpečné provádění stavby. (rozhodnutí, písemný protokol o jednání, zápis v SD...)</t>
  </si>
  <si>
    <t>29 R</t>
  </si>
  <si>
    <t>Finanční náhrada škody vzniklé na porostu okolních pozemků po dobu výstavby</t>
  </si>
  <si>
    <t>1024</t>
  </si>
  <si>
    <t>906572810</t>
  </si>
  <si>
    <t>36 R</t>
  </si>
  <si>
    <t>Příplatek za ztížený přístup (únosnost, prostorově stísněné podmínky, blízkost inženýrských sítí, apod.) a manipulaci na stavbě</t>
  </si>
  <si>
    <t>1289073630</t>
  </si>
  <si>
    <t>Poznámka k položce:_x000d_
Součástí položky je:_x000d_
příplatek za ztížený přístup techniky na stavbě (např. demontáž a zpětná montáž zábradlí, umístění techniky do toku autojeřábem), manipulaci a pojezdu techniky na stavbě v blízkosti inženýrských sítí a v jejich ochranných pásmech, práce souvisejícící se ztíženým přístupem a nutností pohybu mechanizace, pracovníků, dopravování materiálů, odvozu vybouraných hmot, výkopků a jiných zemních materiálů._x000d_
Položka zahrnuje opravu příjezdu porušeného pojezdy mechanizace a veškerými dalšími činnostmi souvisejícími s realizací stavby._x000d_
Ztížený přístup se předpokládá v celé délce každé ze čtyř etap. Příjezd je možný pouze jedním směrem. V koordinační situaci jsou vyznačeny místa sjezdů, na kterých je možné se vyhnout.</t>
  </si>
  <si>
    <t>VRN1</t>
  </si>
  <si>
    <t xml:space="preserve"> Průzkumné, geodetické a projektové práce</t>
  </si>
  <si>
    <t>VRN4</t>
  </si>
  <si>
    <t xml:space="preserve"> Inženýrská činnost</t>
  </si>
  <si>
    <t>041903000</t>
  </si>
  <si>
    <t>Dozor jiné osoby - dohled geologa</t>
  </si>
  <si>
    <t>…</t>
  </si>
  <si>
    <t>-1307538213</t>
  </si>
  <si>
    <t>Poznámka k položce:_x000d_
vč. zpracování závěrečné zprávy o dohledu geologa</t>
  </si>
  <si>
    <t>041903001</t>
  </si>
  <si>
    <t>Dozor jiné osoby - dohled biologa</t>
  </si>
  <si>
    <t>724926442</t>
  </si>
  <si>
    <t>Poznámka k položce:_x000d_
vč. vypracování závěrečné zprávy o provedení biodozoru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</si>
</sst>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4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4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4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4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29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31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31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31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33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34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35</v>
      </c>
      <c r="AO17" s="21"/>
      <c r="AP17" s="21"/>
      <c r="AQ17" s="21"/>
      <c r="AR17" s="19"/>
      <c r="BE17" s="30"/>
      <c r="BS17" s="16" t="s">
        <v>36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37</v>
      </c>
    </row>
    <row r="19" s="1" customFormat="1" ht="12" customHeight="1">
      <c r="B19" s="20"/>
      <c r="C19" s="21"/>
      <c r="D19" s="31" t="s">
        <v>38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12</v>
      </c>
    </row>
    <row r="20" s="1" customFormat="1" ht="18.48" customHeight="1">
      <c r="B20" s="20"/>
      <c r="C20" s="21"/>
      <c r="D20" s="21"/>
      <c r="E20" s="26" t="s">
        <v>39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40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41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42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ROUND(AG94,0)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43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44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45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46</v>
      </c>
      <c r="E29" s="46"/>
      <c r="F29" s="31" t="s">
        <v>47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0)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0)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48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0)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0)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49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0)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50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0)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51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0)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52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53</v>
      </c>
      <c r="U35" s="53"/>
      <c r="V35" s="53"/>
      <c r="W35" s="53"/>
      <c r="X35" s="55" t="s">
        <v>54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55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56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57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58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57</v>
      </c>
      <c r="AI60" s="41"/>
      <c r="AJ60" s="41"/>
      <c r="AK60" s="41"/>
      <c r="AL60" s="41"/>
      <c r="AM60" s="63" t="s">
        <v>58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59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60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57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58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57</v>
      </c>
      <c r="AI75" s="41"/>
      <c r="AJ75" s="41"/>
      <c r="AK75" s="41"/>
      <c r="AL75" s="41"/>
      <c r="AM75" s="63" t="s">
        <v>58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61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177249(2)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Morava - Bohuslavice,Vitošov, dosypání hráze - 2. etapa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Bohuslavice, Hrabová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26. 12. 2017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Povodí Moravy, s.p.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32</v>
      </c>
      <c r="AJ89" s="39"/>
      <c r="AK89" s="39"/>
      <c r="AL89" s="39"/>
      <c r="AM89" s="79" t="str">
        <f>IF(E17="","",E17)</f>
        <v>GEOtest, a.s.</v>
      </c>
      <c r="AN89" s="70"/>
      <c r="AO89" s="70"/>
      <c r="AP89" s="70"/>
      <c r="AQ89" s="39"/>
      <c r="AR89" s="43"/>
      <c r="AS89" s="80" t="s">
        <v>62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30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38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63</v>
      </c>
      <c r="D92" s="93"/>
      <c r="E92" s="93"/>
      <c r="F92" s="93"/>
      <c r="G92" s="93"/>
      <c r="H92" s="94"/>
      <c r="I92" s="95" t="s">
        <v>64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65</v>
      </c>
      <c r="AH92" s="93"/>
      <c r="AI92" s="93"/>
      <c r="AJ92" s="93"/>
      <c r="AK92" s="93"/>
      <c r="AL92" s="93"/>
      <c r="AM92" s="93"/>
      <c r="AN92" s="95" t="s">
        <v>66</v>
      </c>
      <c r="AO92" s="93"/>
      <c r="AP92" s="97"/>
      <c r="AQ92" s="98" t="s">
        <v>67</v>
      </c>
      <c r="AR92" s="43"/>
      <c r="AS92" s="99" t="s">
        <v>68</v>
      </c>
      <c r="AT92" s="100" t="s">
        <v>69</v>
      </c>
      <c r="AU92" s="100" t="s">
        <v>70</v>
      </c>
      <c r="AV92" s="100" t="s">
        <v>71</v>
      </c>
      <c r="AW92" s="100" t="s">
        <v>72</v>
      </c>
      <c r="AX92" s="100" t="s">
        <v>73</v>
      </c>
      <c r="AY92" s="100" t="s">
        <v>74</v>
      </c>
      <c r="AZ92" s="100" t="s">
        <v>75</v>
      </c>
      <c r="BA92" s="100" t="s">
        <v>76</v>
      </c>
      <c r="BB92" s="100" t="s">
        <v>77</v>
      </c>
      <c r="BC92" s="100" t="s">
        <v>78</v>
      </c>
      <c r="BD92" s="101" t="s">
        <v>79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80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ROUND(SUM(AG95:AG98),0)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ROUND(SUM(AS95:AS98),0)</f>
        <v>0</v>
      </c>
      <c r="AT94" s="113">
        <f>ROUND(SUM(AV94:AW94),2)</f>
        <v>0</v>
      </c>
      <c r="AU94" s="114">
        <f>ROUND(SUM(AU95:AU98),5)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ROUND(SUM(AZ95:AZ98),0)</f>
        <v>0</v>
      </c>
      <c r="BA94" s="113">
        <f>ROUND(SUM(BA95:BA98),0)</f>
        <v>0</v>
      </c>
      <c r="BB94" s="113">
        <f>ROUND(SUM(BB95:BB98),0)</f>
        <v>0</v>
      </c>
      <c r="BC94" s="113">
        <f>ROUND(SUM(BC95:BC98),0)</f>
        <v>0</v>
      </c>
      <c r="BD94" s="115">
        <f>ROUND(SUM(BD95:BD98),0)</f>
        <v>0</v>
      </c>
      <c r="BE94" s="6"/>
      <c r="BS94" s="116" t="s">
        <v>81</v>
      </c>
      <c r="BT94" s="116" t="s">
        <v>82</v>
      </c>
      <c r="BU94" s="117" t="s">
        <v>83</v>
      </c>
      <c r="BV94" s="116" t="s">
        <v>84</v>
      </c>
      <c r="BW94" s="116" t="s">
        <v>5</v>
      </c>
      <c r="BX94" s="116" t="s">
        <v>85</v>
      </c>
      <c r="CL94" s="116" t="s">
        <v>1</v>
      </c>
    </row>
    <row r="95" s="7" customFormat="1" ht="24.75" customHeight="1">
      <c r="A95" s="118" t="s">
        <v>86</v>
      </c>
      <c r="B95" s="119"/>
      <c r="C95" s="120"/>
      <c r="D95" s="121" t="s">
        <v>87</v>
      </c>
      <c r="E95" s="121"/>
      <c r="F95" s="121"/>
      <c r="G95" s="121"/>
      <c r="H95" s="121"/>
      <c r="I95" s="122"/>
      <c r="J95" s="121" t="s">
        <v>88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'177249-2.1 - Etapa 2 v km...'!J30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89</v>
      </c>
      <c r="AR95" s="125"/>
      <c r="AS95" s="126">
        <v>0</v>
      </c>
      <c r="AT95" s="127">
        <f>ROUND(SUM(AV95:AW95),2)</f>
        <v>0</v>
      </c>
      <c r="AU95" s="128">
        <f>'177249-2.1 - Etapa 2 v km...'!P124</f>
        <v>0</v>
      </c>
      <c r="AV95" s="127">
        <f>'177249-2.1 - Etapa 2 v km...'!J33</f>
        <v>0</v>
      </c>
      <c r="AW95" s="127">
        <f>'177249-2.1 - Etapa 2 v km...'!J34</f>
        <v>0</v>
      </c>
      <c r="AX95" s="127">
        <f>'177249-2.1 - Etapa 2 v km...'!J35</f>
        <v>0</v>
      </c>
      <c r="AY95" s="127">
        <f>'177249-2.1 - Etapa 2 v km...'!J36</f>
        <v>0</v>
      </c>
      <c r="AZ95" s="127">
        <f>'177249-2.1 - Etapa 2 v km...'!F33</f>
        <v>0</v>
      </c>
      <c r="BA95" s="127">
        <f>'177249-2.1 - Etapa 2 v km...'!F34</f>
        <v>0</v>
      </c>
      <c r="BB95" s="127">
        <f>'177249-2.1 - Etapa 2 v km...'!F35</f>
        <v>0</v>
      </c>
      <c r="BC95" s="127">
        <f>'177249-2.1 - Etapa 2 v km...'!F36</f>
        <v>0</v>
      </c>
      <c r="BD95" s="129">
        <f>'177249-2.1 - Etapa 2 v km...'!F37</f>
        <v>0</v>
      </c>
      <c r="BE95" s="7"/>
      <c r="BT95" s="130" t="s">
        <v>37</v>
      </c>
      <c r="BV95" s="130" t="s">
        <v>84</v>
      </c>
      <c r="BW95" s="130" t="s">
        <v>90</v>
      </c>
      <c r="BX95" s="130" t="s">
        <v>5</v>
      </c>
      <c r="CL95" s="130" t="s">
        <v>1</v>
      </c>
      <c r="CM95" s="130" t="s">
        <v>91</v>
      </c>
    </row>
    <row r="96" s="7" customFormat="1" ht="24.75" customHeight="1">
      <c r="A96" s="118" t="s">
        <v>86</v>
      </c>
      <c r="B96" s="119"/>
      <c r="C96" s="120"/>
      <c r="D96" s="121" t="s">
        <v>92</v>
      </c>
      <c r="E96" s="121"/>
      <c r="F96" s="121"/>
      <c r="G96" s="121"/>
      <c r="H96" s="121"/>
      <c r="I96" s="122"/>
      <c r="J96" s="121" t="s">
        <v>93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'177249-2.2 - Etapa 2 v km...'!J30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89</v>
      </c>
      <c r="AR96" s="125"/>
      <c r="AS96" s="126">
        <v>0</v>
      </c>
      <c r="AT96" s="127">
        <f>ROUND(SUM(AV96:AW96),2)</f>
        <v>0</v>
      </c>
      <c r="AU96" s="128">
        <f>'177249-2.2 - Etapa 2 v km...'!P119</f>
        <v>0</v>
      </c>
      <c r="AV96" s="127">
        <f>'177249-2.2 - Etapa 2 v km...'!J33</f>
        <v>0</v>
      </c>
      <c r="AW96" s="127">
        <f>'177249-2.2 - Etapa 2 v km...'!J34</f>
        <v>0</v>
      </c>
      <c r="AX96" s="127">
        <f>'177249-2.2 - Etapa 2 v km...'!J35</f>
        <v>0</v>
      </c>
      <c r="AY96" s="127">
        <f>'177249-2.2 - Etapa 2 v km...'!J36</f>
        <v>0</v>
      </c>
      <c r="AZ96" s="127">
        <f>'177249-2.2 - Etapa 2 v km...'!F33</f>
        <v>0</v>
      </c>
      <c r="BA96" s="127">
        <f>'177249-2.2 - Etapa 2 v km...'!F34</f>
        <v>0</v>
      </c>
      <c r="BB96" s="127">
        <f>'177249-2.2 - Etapa 2 v km...'!F35</f>
        <v>0</v>
      </c>
      <c r="BC96" s="127">
        <f>'177249-2.2 - Etapa 2 v km...'!F36</f>
        <v>0</v>
      </c>
      <c r="BD96" s="129">
        <f>'177249-2.2 - Etapa 2 v km...'!F37</f>
        <v>0</v>
      </c>
      <c r="BE96" s="7"/>
      <c r="BT96" s="130" t="s">
        <v>37</v>
      </c>
      <c r="BV96" s="130" t="s">
        <v>84</v>
      </c>
      <c r="BW96" s="130" t="s">
        <v>94</v>
      </c>
      <c r="BX96" s="130" t="s">
        <v>5</v>
      </c>
      <c r="CL96" s="130" t="s">
        <v>1</v>
      </c>
      <c r="CM96" s="130" t="s">
        <v>91</v>
      </c>
    </row>
    <row r="97" s="7" customFormat="1" ht="24.75" customHeight="1">
      <c r="A97" s="118" t="s">
        <v>86</v>
      </c>
      <c r="B97" s="119"/>
      <c r="C97" s="120"/>
      <c r="D97" s="121" t="s">
        <v>95</v>
      </c>
      <c r="E97" s="121"/>
      <c r="F97" s="121"/>
      <c r="G97" s="121"/>
      <c r="H97" s="121"/>
      <c r="I97" s="122"/>
      <c r="J97" s="121" t="s">
        <v>96</v>
      </c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3">
        <f>'177249-2.3 - Etapa 2 v km...'!J30</f>
        <v>0</v>
      </c>
      <c r="AH97" s="122"/>
      <c r="AI97" s="122"/>
      <c r="AJ97" s="122"/>
      <c r="AK97" s="122"/>
      <c r="AL97" s="122"/>
      <c r="AM97" s="122"/>
      <c r="AN97" s="123">
        <f>SUM(AG97,AT97)</f>
        <v>0</v>
      </c>
      <c r="AO97" s="122"/>
      <c r="AP97" s="122"/>
      <c r="AQ97" s="124" t="s">
        <v>89</v>
      </c>
      <c r="AR97" s="125"/>
      <c r="AS97" s="126">
        <v>0</v>
      </c>
      <c r="AT97" s="127">
        <f>ROUND(SUM(AV97:AW97),2)</f>
        <v>0</v>
      </c>
      <c r="AU97" s="128">
        <f>'177249-2.3 - Etapa 2 v km...'!P120</f>
        <v>0</v>
      </c>
      <c r="AV97" s="127">
        <f>'177249-2.3 - Etapa 2 v km...'!J33</f>
        <v>0</v>
      </c>
      <c r="AW97" s="127">
        <f>'177249-2.3 - Etapa 2 v km...'!J34</f>
        <v>0</v>
      </c>
      <c r="AX97" s="127">
        <f>'177249-2.3 - Etapa 2 v km...'!J35</f>
        <v>0</v>
      </c>
      <c r="AY97" s="127">
        <f>'177249-2.3 - Etapa 2 v km...'!J36</f>
        <v>0</v>
      </c>
      <c r="AZ97" s="127">
        <f>'177249-2.3 - Etapa 2 v km...'!F33</f>
        <v>0</v>
      </c>
      <c r="BA97" s="127">
        <f>'177249-2.3 - Etapa 2 v km...'!F34</f>
        <v>0</v>
      </c>
      <c r="BB97" s="127">
        <f>'177249-2.3 - Etapa 2 v km...'!F35</f>
        <v>0</v>
      </c>
      <c r="BC97" s="127">
        <f>'177249-2.3 - Etapa 2 v km...'!F36</f>
        <v>0</v>
      </c>
      <c r="BD97" s="129">
        <f>'177249-2.3 - Etapa 2 v km...'!F37</f>
        <v>0</v>
      </c>
      <c r="BE97" s="7"/>
      <c r="BT97" s="130" t="s">
        <v>37</v>
      </c>
      <c r="BV97" s="130" t="s">
        <v>84</v>
      </c>
      <c r="BW97" s="130" t="s">
        <v>97</v>
      </c>
      <c r="BX97" s="130" t="s">
        <v>5</v>
      </c>
      <c r="CL97" s="130" t="s">
        <v>1</v>
      </c>
      <c r="CM97" s="130" t="s">
        <v>91</v>
      </c>
    </row>
    <row r="98" s="7" customFormat="1" ht="24.75" customHeight="1">
      <c r="A98" s="118" t="s">
        <v>86</v>
      </c>
      <c r="B98" s="119"/>
      <c r="C98" s="120"/>
      <c r="D98" s="121" t="s">
        <v>98</v>
      </c>
      <c r="E98" s="121"/>
      <c r="F98" s="121"/>
      <c r="G98" s="121"/>
      <c r="H98" s="121"/>
      <c r="I98" s="122"/>
      <c r="J98" s="121" t="s">
        <v>99</v>
      </c>
      <c r="K98" s="121"/>
      <c r="L98" s="121"/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3">
        <f>'177249-5 - Vedlejší a ost...'!J30</f>
        <v>0</v>
      </c>
      <c r="AH98" s="122"/>
      <c r="AI98" s="122"/>
      <c r="AJ98" s="122"/>
      <c r="AK98" s="122"/>
      <c r="AL98" s="122"/>
      <c r="AM98" s="122"/>
      <c r="AN98" s="123">
        <f>SUM(AG98,AT98)</f>
        <v>0</v>
      </c>
      <c r="AO98" s="122"/>
      <c r="AP98" s="122"/>
      <c r="AQ98" s="124" t="s">
        <v>89</v>
      </c>
      <c r="AR98" s="125"/>
      <c r="AS98" s="131">
        <v>0</v>
      </c>
      <c r="AT98" s="132">
        <f>ROUND(SUM(AV98:AW98),2)</f>
        <v>0</v>
      </c>
      <c r="AU98" s="133">
        <f>'177249-5 - Vedlejší a ost...'!P122</f>
        <v>0</v>
      </c>
      <c r="AV98" s="132">
        <f>'177249-5 - Vedlejší a ost...'!J33</f>
        <v>0</v>
      </c>
      <c r="AW98" s="132">
        <f>'177249-5 - Vedlejší a ost...'!J34</f>
        <v>0</v>
      </c>
      <c r="AX98" s="132">
        <f>'177249-5 - Vedlejší a ost...'!J35</f>
        <v>0</v>
      </c>
      <c r="AY98" s="132">
        <f>'177249-5 - Vedlejší a ost...'!J36</f>
        <v>0</v>
      </c>
      <c r="AZ98" s="132">
        <f>'177249-5 - Vedlejší a ost...'!F33</f>
        <v>0</v>
      </c>
      <c r="BA98" s="132">
        <f>'177249-5 - Vedlejší a ost...'!F34</f>
        <v>0</v>
      </c>
      <c r="BB98" s="132">
        <f>'177249-5 - Vedlejší a ost...'!F35</f>
        <v>0</v>
      </c>
      <c r="BC98" s="132">
        <f>'177249-5 - Vedlejší a ost...'!F36</f>
        <v>0</v>
      </c>
      <c r="BD98" s="134">
        <f>'177249-5 - Vedlejší a ost...'!F37</f>
        <v>0</v>
      </c>
      <c r="BE98" s="7"/>
      <c r="BT98" s="130" t="s">
        <v>37</v>
      </c>
      <c r="BV98" s="130" t="s">
        <v>84</v>
      </c>
      <c r="BW98" s="130" t="s">
        <v>100</v>
      </c>
      <c r="BX98" s="130" t="s">
        <v>5</v>
      </c>
      <c r="CL98" s="130" t="s">
        <v>1</v>
      </c>
      <c r="CM98" s="130" t="s">
        <v>91</v>
      </c>
    </row>
    <row r="99" s="2" customFormat="1" ht="30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39"/>
      <c r="M99" s="39"/>
      <c r="N99" s="39"/>
      <c r="O99" s="39"/>
      <c r="P99" s="39"/>
      <c r="Q99" s="39"/>
      <c r="R99" s="39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F99" s="39"/>
      <c r="AG99" s="39"/>
      <c r="AH99" s="39"/>
      <c r="AI99" s="39"/>
      <c r="AJ99" s="39"/>
      <c r="AK99" s="39"/>
      <c r="AL99" s="39"/>
      <c r="AM99" s="39"/>
      <c r="AN99" s="39"/>
      <c r="AO99" s="39"/>
      <c r="AP99" s="39"/>
      <c r="AQ99" s="39"/>
      <c r="AR99" s="43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37"/>
    </row>
    <row r="100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6"/>
      <c r="M100" s="66"/>
      <c r="N100" s="66"/>
      <c r="O100" s="66"/>
      <c r="P100" s="66"/>
      <c r="Q100" s="66"/>
      <c r="R100" s="66"/>
      <c r="S100" s="66"/>
      <c r="T100" s="66"/>
      <c r="U100" s="66"/>
      <c r="V100" s="66"/>
      <c r="W100" s="66"/>
      <c r="X100" s="66"/>
      <c r="Y100" s="66"/>
      <c r="Z100" s="66"/>
      <c r="AA100" s="66"/>
      <c r="AB100" s="66"/>
      <c r="AC100" s="66"/>
      <c r="AD100" s="66"/>
      <c r="AE100" s="66"/>
      <c r="AF100" s="66"/>
      <c r="AG100" s="66"/>
      <c r="AH100" s="66"/>
      <c r="AI100" s="66"/>
      <c r="AJ100" s="66"/>
      <c r="AK100" s="66"/>
      <c r="AL100" s="66"/>
      <c r="AM100" s="66"/>
      <c r="AN100" s="66"/>
      <c r="AO100" s="66"/>
      <c r="AP100" s="66"/>
      <c r="AQ100" s="66"/>
      <c r="AR100" s="43"/>
      <c r="AS100" s="37"/>
      <c r="AT100" s="37"/>
      <c r="AU100" s="37"/>
      <c r="AV100" s="37"/>
      <c r="AW100" s="37"/>
      <c r="AX100" s="37"/>
      <c r="AY100" s="37"/>
      <c r="AZ100" s="37"/>
      <c r="BA100" s="37"/>
      <c r="BB100" s="37"/>
      <c r="BC100" s="37"/>
      <c r="BD100" s="37"/>
      <c r="BE100" s="37"/>
    </row>
  </sheetData>
  <sheetProtection sheet="1" formatColumns="0" formatRows="0" objects="1" scenarios="1" spinCount="100000" saltValue="WgqHzoD0tXw8B+m3T145G2u8SOjUAXUF5zWmAjabipsGYqS9/9uJ5TtmLibSEI2UWWpCCQ72cT5zs7YLLEDgZQ==" hashValue="e2xGFlFdvHJdPkWUpPbkYSh292aseLbnaVBaaMODzgqscpyrNSj2/L751ZI2Yk13UU4H/hPhIE4DQC7hYpG+jA==" algorithmName="SHA-512" password="CC35"/>
  <mergeCells count="54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177249-2.1 - Etapa 2 v km...'!C2" display="/"/>
    <hyperlink ref="A96" location="'177249-2.2 - Etapa 2 v km...'!C2" display="/"/>
    <hyperlink ref="A97" location="'177249-2.3 - Etapa 2 v km...'!C2" display="/"/>
    <hyperlink ref="A98" location="'177249-5 - Vedlejší a ost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90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91</v>
      </c>
    </row>
    <row r="4" s="1" customFormat="1" ht="24.96" customHeight="1">
      <c r="B4" s="19"/>
      <c r="D4" s="137" t="s">
        <v>101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Morava - Bohuslavice,Vitošov, dosypání hráze - 2. etapa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102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30" customHeight="1">
      <c r="A9" s="37"/>
      <c r="B9" s="43"/>
      <c r="C9" s="37"/>
      <c r="D9" s="37"/>
      <c r="E9" s="141" t="s">
        <v>103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104</v>
      </c>
      <c r="G12" s="37"/>
      <c r="H12" s="37"/>
      <c r="I12" s="139" t="s">
        <v>22</v>
      </c>
      <c r="J12" s="143" t="str">
        <f>'Rekapitulace stavby'!AN8</f>
        <v>26. 12. 2017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29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25</v>
      </c>
      <c r="J20" s="142" t="s">
        <v>33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34</v>
      </c>
      <c r="F21" s="37"/>
      <c r="G21" s="37"/>
      <c r="H21" s="37"/>
      <c r="I21" s="139" t="s">
        <v>28</v>
      </c>
      <c r="J21" s="142" t="s">
        <v>35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38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39</v>
      </c>
      <c r="F24" s="37"/>
      <c r="G24" s="37"/>
      <c r="H24" s="37"/>
      <c r="I24" s="139" t="s">
        <v>28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40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42</v>
      </c>
      <c r="E30" s="37"/>
      <c r="F30" s="37"/>
      <c r="G30" s="37"/>
      <c r="H30" s="37"/>
      <c r="I30" s="37"/>
      <c r="J30" s="150">
        <f>ROUND(J124, 0)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44</v>
      </c>
      <c r="G32" s="37"/>
      <c r="H32" s="37"/>
      <c r="I32" s="151" t="s">
        <v>43</v>
      </c>
      <c r="J32" s="151" t="s">
        <v>45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46</v>
      </c>
      <c r="E33" s="139" t="s">
        <v>47</v>
      </c>
      <c r="F33" s="153">
        <f>ROUND((SUM(BE124:BE157)),  0)</f>
        <v>0</v>
      </c>
      <c r="G33" s="37"/>
      <c r="H33" s="37"/>
      <c r="I33" s="154">
        <v>0.20999999999999999</v>
      </c>
      <c r="J33" s="153">
        <f>ROUND(((SUM(BE124:BE157))*I33),  0)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48</v>
      </c>
      <c r="F34" s="153">
        <f>ROUND((SUM(BF124:BF157)),  0)</f>
        <v>0</v>
      </c>
      <c r="G34" s="37"/>
      <c r="H34" s="37"/>
      <c r="I34" s="154">
        <v>0.14999999999999999</v>
      </c>
      <c r="J34" s="153">
        <f>ROUND(((SUM(BF124:BF157))*I34),  0)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49</v>
      </c>
      <c r="F35" s="153">
        <f>ROUND((SUM(BG124:BG157)),  0)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50</v>
      </c>
      <c r="F36" s="153">
        <f>ROUND((SUM(BH124:BH157)),  0)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51</v>
      </c>
      <c r="F37" s="153">
        <f>ROUND((SUM(BI124:BI157)),  0)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52</v>
      </c>
      <c r="E39" s="157"/>
      <c r="F39" s="157"/>
      <c r="G39" s="158" t="s">
        <v>53</v>
      </c>
      <c r="H39" s="159" t="s">
        <v>54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55</v>
      </c>
      <c r="E50" s="163"/>
      <c r="F50" s="163"/>
      <c r="G50" s="162" t="s">
        <v>56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57</v>
      </c>
      <c r="E61" s="165"/>
      <c r="F61" s="166" t="s">
        <v>58</v>
      </c>
      <c r="G61" s="164" t="s">
        <v>57</v>
      </c>
      <c r="H61" s="165"/>
      <c r="I61" s="165"/>
      <c r="J61" s="167" t="s">
        <v>58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59</v>
      </c>
      <c r="E65" s="168"/>
      <c r="F65" s="168"/>
      <c r="G65" s="162" t="s">
        <v>60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57</v>
      </c>
      <c r="E76" s="165"/>
      <c r="F76" s="166" t="s">
        <v>58</v>
      </c>
      <c r="G76" s="164" t="s">
        <v>57</v>
      </c>
      <c r="H76" s="165"/>
      <c r="I76" s="165"/>
      <c r="J76" s="167" t="s">
        <v>58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105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Morava - Bohuslavice,Vitošov, dosypání hráze - 2. etapa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102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30" customHeight="1">
      <c r="A87" s="37"/>
      <c r="B87" s="38"/>
      <c r="C87" s="39"/>
      <c r="D87" s="39"/>
      <c r="E87" s="75" t="str">
        <f>E9</f>
        <v>177249-2.1 - Etapa 2 v km 0,900 - 1,900 SO 02.1 Úprava koruny hráze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Bohuslavice, Vitošov</v>
      </c>
      <c r="G89" s="39"/>
      <c r="H89" s="39"/>
      <c r="I89" s="31" t="s">
        <v>22</v>
      </c>
      <c r="J89" s="78" t="str">
        <f>IF(J12="","",J12)</f>
        <v>26. 12. 2017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Povodí Moravy, s.p.</v>
      </c>
      <c r="G91" s="39"/>
      <c r="H91" s="39"/>
      <c r="I91" s="31" t="s">
        <v>32</v>
      </c>
      <c r="J91" s="35" t="str">
        <f>E21</f>
        <v>GEOtest, a.s.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38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106</v>
      </c>
      <c r="D94" s="175"/>
      <c r="E94" s="175"/>
      <c r="F94" s="175"/>
      <c r="G94" s="175"/>
      <c r="H94" s="175"/>
      <c r="I94" s="175"/>
      <c r="J94" s="176" t="s">
        <v>107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108</v>
      </c>
      <c r="D96" s="39"/>
      <c r="E96" s="39"/>
      <c r="F96" s="39"/>
      <c r="G96" s="39"/>
      <c r="H96" s="39"/>
      <c r="I96" s="39"/>
      <c r="J96" s="109">
        <f>J124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109</v>
      </c>
    </row>
    <row r="97" s="9" customFormat="1" ht="24.96" customHeight="1">
      <c r="A97" s="9"/>
      <c r="B97" s="178"/>
      <c r="C97" s="179"/>
      <c r="D97" s="180" t="s">
        <v>110</v>
      </c>
      <c r="E97" s="181"/>
      <c r="F97" s="181"/>
      <c r="G97" s="181"/>
      <c r="H97" s="181"/>
      <c r="I97" s="181"/>
      <c r="J97" s="182">
        <f>J125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111</v>
      </c>
      <c r="E98" s="187"/>
      <c r="F98" s="187"/>
      <c r="G98" s="187"/>
      <c r="H98" s="187"/>
      <c r="I98" s="187"/>
      <c r="J98" s="188">
        <f>J126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112</v>
      </c>
      <c r="E99" s="187"/>
      <c r="F99" s="187"/>
      <c r="G99" s="187"/>
      <c r="H99" s="187"/>
      <c r="I99" s="187"/>
      <c r="J99" s="188">
        <f>J137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113</v>
      </c>
      <c r="E100" s="187"/>
      <c r="F100" s="187"/>
      <c r="G100" s="187"/>
      <c r="H100" s="187"/>
      <c r="I100" s="187"/>
      <c r="J100" s="188">
        <f>J143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114</v>
      </c>
      <c r="E101" s="187"/>
      <c r="F101" s="187"/>
      <c r="G101" s="187"/>
      <c r="H101" s="187"/>
      <c r="I101" s="187"/>
      <c r="J101" s="188">
        <f>J146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115</v>
      </c>
      <c r="E102" s="187"/>
      <c r="F102" s="187"/>
      <c r="G102" s="187"/>
      <c r="H102" s="187"/>
      <c r="I102" s="187"/>
      <c r="J102" s="188">
        <f>J149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8"/>
      <c r="C103" s="179"/>
      <c r="D103" s="180" t="s">
        <v>116</v>
      </c>
      <c r="E103" s="181"/>
      <c r="F103" s="181"/>
      <c r="G103" s="181"/>
      <c r="H103" s="181"/>
      <c r="I103" s="181"/>
      <c r="J103" s="182">
        <f>J153</f>
        <v>0</v>
      </c>
      <c r="K103" s="179"/>
      <c r="L103" s="18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4"/>
      <c r="C104" s="185"/>
      <c r="D104" s="186" t="s">
        <v>117</v>
      </c>
      <c r="E104" s="187"/>
      <c r="F104" s="187"/>
      <c r="G104" s="187"/>
      <c r="H104" s="187"/>
      <c r="I104" s="187"/>
      <c r="J104" s="188">
        <f>J154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10" s="2" customFormat="1" ht="6.96" customHeight="1">
      <c r="A110" s="37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4.96" customHeight="1">
      <c r="A111" s="37"/>
      <c r="B111" s="38"/>
      <c r="C111" s="22" t="s">
        <v>118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16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173" t="str">
        <f>E7</f>
        <v>Morava - Bohuslavice,Vitošov, dosypání hráze - 2. etapa</v>
      </c>
      <c r="F114" s="31"/>
      <c r="G114" s="31"/>
      <c r="H114" s="31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102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30" customHeight="1">
      <c r="A116" s="37"/>
      <c r="B116" s="38"/>
      <c r="C116" s="39"/>
      <c r="D116" s="39"/>
      <c r="E116" s="75" t="str">
        <f>E9</f>
        <v>177249-2.1 - Etapa 2 v km 0,900 - 1,900 SO 02.1 Úprava koruny hráze</v>
      </c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20</v>
      </c>
      <c r="D118" s="39"/>
      <c r="E118" s="39"/>
      <c r="F118" s="26" t="str">
        <f>F12</f>
        <v>Bohuslavice, Vitošov</v>
      </c>
      <c r="G118" s="39"/>
      <c r="H118" s="39"/>
      <c r="I118" s="31" t="s">
        <v>22</v>
      </c>
      <c r="J118" s="78" t="str">
        <f>IF(J12="","",J12)</f>
        <v>26. 12. 2017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24</v>
      </c>
      <c r="D120" s="39"/>
      <c r="E120" s="39"/>
      <c r="F120" s="26" t="str">
        <f>E15</f>
        <v>Povodí Moravy, s.p.</v>
      </c>
      <c r="G120" s="39"/>
      <c r="H120" s="39"/>
      <c r="I120" s="31" t="s">
        <v>32</v>
      </c>
      <c r="J120" s="35" t="str">
        <f>E21</f>
        <v>GEOtest, a.s.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30</v>
      </c>
      <c r="D121" s="39"/>
      <c r="E121" s="39"/>
      <c r="F121" s="26" t="str">
        <f>IF(E18="","",E18)</f>
        <v>Vyplň údaj</v>
      </c>
      <c r="G121" s="39"/>
      <c r="H121" s="39"/>
      <c r="I121" s="31" t="s">
        <v>38</v>
      </c>
      <c r="J121" s="35" t="str">
        <f>E24</f>
        <v xml:space="preserve"> 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0.32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11" customFormat="1" ht="29.28" customHeight="1">
      <c r="A123" s="190"/>
      <c r="B123" s="191"/>
      <c r="C123" s="192" t="s">
        <v>119</v>
      </c>
      <c r="D123" s="193" t="s">
        <v>67</v>
      </c>
      <c r="E123" s="193" t="s">
        <v>63</v>
      </c>
      <c r="F123" s="193" t="s">
        <v>64</v>
      </c>
      <c r="G123" s="193" t="s">
        <v>120</v>
      </c>
      <c r="H123" s="193" t="s">
        <v>121</v>
      </c>
      <c r="I123" s="193" t="s">
        <v>122</v>
      </c>
      <c r="J123" s="194" t="s">
        <v>107</v>
      </c>
      <c r="K123" s="195" t="s">
        <v>123</v>
      </c>
      <c r="L123" s="196"/>
      <c r="M123" s="99" t="s">
        <v>1</v>
      </c>
      <c r="N123" s="100" t="s">
        <v>46</v>
      </c>
      <c r="O123" s="100" t="s">
        <v>124</v>
      </c>
      <c r="P123" s="100" t="s">
        <v>125</v>
      </c>
      <c r="Q123" s="100" t="s">
        <v>126</v>
      </c>
      <c r="R123" s="100" t="s">
        <v>127</v>
      </c>
      <c r="S123" s="100" t="s">
        <v>128</v>
      </c>
      <c r="T123" s="101" t="s">
        <v>129</v>
      </c>
      <c r="U123" s="190"/>
      <c r="V123" s="190"/>
      <c r="W123" s="190"/>
      <c r="X123" s="190"/>
      <c r="Y123" s="190"/>
      <c r="Z123" s="190"/>
      <c r="AA123" s="190"/>
      <c r="AB123" s="190"/>
      <c r="AC123" s="190"/>
      <c r="AD123" s="190"/>
      <c r="AE123" s="190"/>
    </row>
    <row r="124" s="2" customFormat="1" ht="22.8" customHeight="1">
      <c r="A124" s="37"/>
      <c r="B124" s="38"/>
      <c r="C124" s="106" t="s">
        <v>130</v>
      </c>
      <c r="D124" s="39"/>
      <c r="E124" s="39"/>
      <c r="F124" s="39"/>
      <c r="G124" s="39"/>
      <c r="H124" s="39"/>
      <c r="I124" s="39"/>
      <c r="J124" s="197">
        <f>BK124</f>
        <v>0</v>
      </c>
      <c r="K124" s="39"/>
      <c r="L124" s="43"/>
      <c r="M124" s="102"/>
      <c r="N124" s="198"/>
      <c r="O124" s="103"/>
      <c r="P124" s="199">
        <f>P125+P153</f>
        <v>0</v>
      </c>
      <c r="Q124" s="103"/>
      <c r="R124" s="199">
        <f>R125+R153</f>
        <v>4.6000499999999995</v>
      </c>
      <c r="S124" s="103"/>
      <c r="T124" s="200">
        <f>T125+T153</f>
        <v>0.16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81</v>
      </c>
      <c r="AU124" s="16" t="s">
        <v>109</v>
      </c>
      <c r="BK124" s="201">
        <f>BK125+BK153</f>
        <v>0</v>
      </c>
    </row>
    <row r="125" s="12" customFormat="1" ht="25.92" customHeight="1">
      <c r="A125" s="12"/>
      <c r="B125" s="202"/>
      <c r="C125" s="203"/>
      <c r="D125" s="204" t="s">
        <v>81</v>
      </c>
      <c r="E125" s="205" t="s">
        <v>131</v>
      </c>
      <c r="F125" s="205" t="s">
        <v>132</v>
      </c>
      <c r="G125" s="203"/>
      <c r="H125" s="203"/>
      <c r="I125" s="206"/>
      <c r="J125" s="207">
        <f>BK125</f>
        <v>0</v>
      </c>
      <c r="K125" s="203"/>
      <c r="L125" s="208"/>
      <c r="M125" s="209"/>
      <c r="N125" s="210"/>
      <c r="O125" s="210"/>
      <c r="P125" s="211">
        <f>P126+P137+P143+P146+P149</f>
        <v>0</v>
      </c>
      <c r="Q125" s="210"/>
      <c r="R125" s="211">
        <f>R126+R137+R143+R146+R149</f>
        <v>4.6000499999999995</v>
      </c>
      <c r="S125" s="210"/>
      <c r="T125" s="212">
        <f>T126+T137+T143+T146+T149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37</v>
      </c>
      <c r="AT125" s="214" t="s">
        <v>81</v>
      </c>
      <c r="AU125" s="214" t="s">
        <v>82</v>
      </c>
      <c r="AY125" s="213" t="s">
        <v>133</v>
      </c>
      <c r="BK125" s="215">
        <f>BK126+BK137+BK143+BK146+BK149</f>
        <v>0</v>
      </c>
    </row>
    <row r="126" s="12" customFormat="1" ht="22.8" customHeight="1">
      <c r="A126" s="12"/>
      <c r="B126" s="202"/>
      <c r="C126" s="203"/>
      <c r="D126" s="204" t="s">
        <v>81</v>
      </c>
      <c r="E126" s="216" t="s">
        <v>37</v>
      </c>
      <c r="F126" s="216" t="s">
        <v>134</v>
      </c>
      <c r="G126" s="203"/>
      <c r="H126" s="203"/>
      <c r="I126" s="206"/>
      <c r="J126" s="217">
        <f>BK126</f>
        <v>0</v>
      </c>
      <c r="K126" s="203"/>
      <c r="L126" s="208"/>
      <c r="M126" s="209"/>
      <c r="N126" s="210"/>
      <c r="O126" s="210"/>
      <c r="P126" s="211">
        <f>SUM(P127:P136)</f>
        <v>0</v>
      </c>
      <c r="Q126" s="210"/>
      <c r="R126" s="211">
        <f>SUM(R127:R136)</f>
        <v>0.11505</v>
      </c>
      <c r="S126" s="210"/>
      <c r="T126" s="212">
        <f>SUM(T127:T136)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37</v>
      </c>
      <c r="AT126" s="214" t="s">
        <v>81</v>
      </c>
      <c r="AU126" s="214" t="s">
        <v>37</v>
      </c>
      <c r="AY126" s="213" t="s">
        <v>133</v>
      </c>
      <c r="BK126" s="215">
        <f>SUM(BK127:BK136)</f>
        <v>0</v>
      </c>
    </row>
    <row r="127" s="2" customFormat="1" ht="16.5" customHeight="1">
      <c r="A127" s="37"/>
      <c r="B127" s="38"/>
      <c r="C127" s="218" t="s">
        <v>37</v>
      </c>
      <c r="D127" s="218" t="s">
        <v>135</v>
      </c>
      <c r="E127" s="219" t="s">
        <v>136</v>
      </c>
      <c r="F127" s="220" t="s">
        <v>137</v>
      </c>
      <c r="G127" s="221" t="s">
        <v>138</v>
      </c>
      <c r="H127" s="222">
        <v>4300</v>
      </c>
      <c r="I127" s="223"/>
      <c r="J127" s="222">
        <f>ROUND(I127*H127,1)</f>
        <v>0</v>
      </c>
      <c r="K127" s="224"/>
      <c r="L127" s="43"/>
      <c r="M127" s="225" t="s">
        <v>1</v>
      </c>
      <c r="N127" s="226" t="s">
        <v>47</v>
      </c>
      <c r="O127" s="90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9" t="s">
        <v>139</v>
      </c>
      <c r="AT127" s="229" t="s">
        <v>135</v>
      </c>
      <c r="AU127" s="229" t="s">
        <v>91</v>
      </c>
      <c r="AY127" s="16" t="s">
        <v>133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6" t="s">
        <v>37</v>
      </c>
      <c r="BK127" s="230">
        <f>ROUND(I127*H127,1)</f>
        <v>0</v>
      </c>
      <c r="BL127" s="16" t="s">
        <v>139</v>
      </c>
      <c r="BM127" s="229" t="s">
        <v>140</v>
      </c>
    </row>
    <row r="128" s="13" customFormat="1">
      <c r="A128" s="13"/>
      <c r="B128" s="231"/>
      <c r="C128" s="232"/>
      <c r="D128" s="233" t="s">
        <v>141</v>
      </c>
      <c r="E128" s="234" t="s">
        <v>1</v>
      </c>
      <c r="F128" s="235" t="s">
        <v>142</v>
      </c>
      <c r="G128" s="232"/>
      <c r="H128" s="236">
        <v>4300</v>
      </c>
      <c r="I128" s="237"/>
      <c r="J128" s="232"/>
      <c r="K128" s="232"/>
      <c r="L128" s="238"/>
      <c r="M128" s="239"/>
      <c r="N128" s="240"/>
      <c r="O128" s="240"/>
      <c r="P128" s="240"/>
      <c r="Q128" s="240"/>
      <c r="R128" s="240"/>
      <c r="S128" s="240"/>
      <c r="T128" s="24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2" t="s">
        <v>141</v>
      </c>
      <c r="AU128" s="242" t="s">
        <v>91</v>
      </c>
      <c r="AV128" s="13" t="s">
        <v>91</v>
      </c>
      <c r="AW128" s="13" t="s">
        <v>36</v>
      </c>
      <c r="AX128" s="13" t="s">
        <v>37</v>
      </c>
      <c r="AY128" s="242" t="s">
        <v>133</v>
      </c>
    </row>
    <row r="129" s="2" customFormat="1" ht="33" customHeight="1">
      <c r="A129" s="37"/>
      <c r="B129" s="38"/>
      <c r="C129" s="218" t="s">
        <v>91</v>
      </c>
      <c r="D129" s="218" t="s">
        <v>135</v>
      </c>
      <c r="E129" s="219" t="s">
        <v>143</v>
      </c>
      <c r="F129" s="220" t="s">
        <v>144</v>
      </c>
      <c r="G129" s="221" t="s">
        <v>138</v>
      </c>
      <c r="H129" s="222">
        <v>7670</v>
      </c>
      <c r="I129" s="223"/>
      <c r="J129" s="222">
        <f>ROUND(I129*H129,1)</f>
        <v>0</v>
      </c>
      <c r="K129" s="224"/>
      <c r="L129" s="43"/>
      <c r="M129" s="225" t="s">
        <v>1</v>
      </c>
      <c r="N129" s="226" t="s">
        <v>47</v>
      </c>
      <c r="O129" s="90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9" t="s">
        <v>139</v>
      </c>
      <c r="AT129" s="229" t="s">
        <v>135</v>
      </c>
      <c r="AU129" s="229" t="s">
        <v>91</v>
      </c>
      <c r="AY129" s="16" t="s">
        <v>133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6" t="s">
        <v>37</v>
      </c>
      <c r="BK129" s="230">
        <f>ROUND(I129*H129,1)</f>
        <v>0</v>
      </c>
      <c r="BL129" s="16" t="s">
        <v>139</v>
      </c>
      <c r="BM129" s="229" t="s">
        <v>145</v>
      </c>
    </row>
    <row r="130" s="13" customFormat="1">
      <c r="A130" s="13"/>
      <c r="B130" s="231"/>
      <c r="C130" s="232"/>
      <c r="D130" s="233" t="s">
        <v>141</v>
      </c>
      <c r="E130" s="234" t="s">
        <v>1</v>
      </c>
      <c r="F130" s="235" t="s">
        <v>146</v>
      </c>
      <c r="G130" s="232"/>
      <c r="H130" s="236">
        <v>7670</v>
      </c>
      <c r="I130" s="237"/>
      <c r="J130" s="232"/>
      <c r="K130" s="232"/>
      <c r="L130" s="238"/>
      <c r="M130" s="239"/>
      <c r="N130" s="240"/>
      <c r="O130" s="240"/>
      <c r="P130" s="240"/>
      <c r="Q130" s="240"/>
      <c r="R130" s="240"/>
      <c r="S130" s="240"/>
      <c r="T130" s="24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2" t="s">
        <v>141</v>
      </c>
      <c r="AU130" s="242" t="s">
        <v>91</v>
      </c>
      <c r="AV130" s="13" t="s">
        <v>91</v>
      </c>
      <c r="AW130" s="13" t="s">
        <v>36</v>
      </c>
      <c r="AX130" s="13" t="s">
        <v>37</v>
      </c>
      <c r="AY130" s="242" t="s">
        <v>133</v>
      </c>
    </row>
    <row r="131" s="2" customFormat="1" ht="37.8" customHeight="1">
      <c r="A131" s="37"/>
      <c r="B131" s="38"/>
      <c r="C131" s="218" t="s">
        <v>147</v>
      </c>
      <c r="D131" s="218" t="s">
        <v>135</v>
      </c>
      <c r="E131" s="219" t="s">
        <v>148</v>
      </c>
      <c r="F131" s="220" t="s">
        <v>149</v>
      </c>
      <c r="G131" s="221" t="s">
        <v>138</v>
      </c>
      <c r="H131" s="222">
        <v>7670</v>
      </c>
      <c r="I131" s="223"/>
      <c r="J131" s="222">
        <f>ROUND(I131*H131,1)</f>
        <v>0</v>
      </c>
      <c r="K131" s="224"/>
      <c r="L131" s="43"/>
      <c r="M131" s="225" t="s">
        <v>1</v>
      </c>
      <c r="N131" s="226" t="s">
        <v>47</v>
      </c>
      <c r="O131" s="90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9" t="s">
        <v>139</v>
      </c>
      <c r="AT131" s="229" t="s">
        <v>135</v>
      </c>
      <c r="AU131" s="229" t="s">
        <v>91</v>
      </c>
      <c r="AY131" s="16" t="s">
        <v>133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6" t="s">
        <v>37</v>
      </c>
      <c r="BK131" s="230">
        <f>ROUND(I131*H131,1)</f>
        <v>0</v>
      </c>
      <c r="BL131" s="16" t="s">
        <v>139</v>
      </c>
      <c r="BM131" s="229" t="s">
        <v>150</v>
      </c>
    </row>
    <row r="132" s="13" customFormat="1">
      <c r="A132" s="13"/>
      <c r="B132" s="231"/>
      <c r="C132" s="232"/>
      <c r="D132" s="233" t="s">
        <v>141</v>
      </c>
      <c r="E132" s="234" t="s">
        <v>1</v>
      </c>
      <c r="F132" s="235" t="s">
        <v>151</v>
      </c>
      <c r="G132" s="232"/>
      <c r="H132" s="236">
        <v>7670</v>
      </c>
      <c r="I132" s="237"/>
      <c r="J132" s="232"/>
      <c r="K132" s="232"/>
      <c r="L132" s="238"/>
      <c r="M132" s="239"/>
      <c r="N132" s="240"/>
      <c r="O132" s="240"/>
      <c r="P132" s="240"/>
      <c r="Q132" s="240"/>
      <c r="R132" s="240"/>
      <c r="S132" s="240"/>
      <c r="T132" s="24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2" t="s">
        <v>141</v>
      </c>
      <c r="AU132" s="242" t="s">
        <v>91</v>
      </c>
      <c r="AV132" s="13" t="s">
        <v>91</v>
      </c>
      <c r="AW132" s="13" t="s">
        <v>36</v>
      </c>
      <c r="AX132" s="13" t="s">
        <v>37</v>
      </c>
      <c r="AY132" s="242" t="s">
        <v>133</v>
      </c>
    </row>
    <row r="133" s="2" customFormat="1" ht="16.5" customHeight="1">
      <c r="A133" s="37"/>
      <c r="B133" s="38"/>
      <c r="C133" s="243" t="s">
        <v>139</v>
      </c>
      <c r="D133" s="243" t="s">
        <v>152</v>
      </c>
      <c r="E133" s="244" t="s">
        <v>153</v>
      </c>
      <c r="F133" s="245" t="s">
        <v>154</v>
      </c>
      <c r="G133" s="246" t="s">
        <v>155</v>
      </c>
      <c r="H133" s="247">
        <v>115.05</v>
      </c>
      <c r="I133" s="248"/>
      <c r="J133" s="247">
        <f>ROUND(I133*H133,1)</f>
        <v>0</v>
      </c>
      <c r="K133" s="249"/>
      <c r="L133" s="250"/>
      <c r="M133" s="251" t="s">
        <v>1</v>
      </c>
      <c r="N133" s="252" t="s">
        <v>47</v>
      </c>
      <c r="O133" s="90"/>
      <c r="P133" s="227">
        <f>O133*H133</f>
        <v>0</v>
      </c>
      <c r="Q133" s="227">
        <v>0.001</v>
      </c>
      <c r="R133" s="227">
        <f>Q133*H133</f>
        <v>0.11505</v>
      </c>
      <c r="S133" s="227">
        <v>0</v>
      </c>
      <c r="T133" s="228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9" t="s">
        <v>156</v>
      </c>
      <c r="AT133" s="229" t="s">
        <v>152</v>
      </c>
      <c r="AU133" s="229" t="s">
        <v>91</v>
      </c>
      <c r="AY133" s="16" t="s">
        <v>133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6" t="s">
        <v>37</v>
      </c>
      <c r="BK133" s="230">
        <f>ROUND(I133*H133,1)</f>
        <v>0</v>
      </c>
      <c r="BL133" s="16" t="s">
        <v>139</v>
      </c>
      <c r="BM133" s="229" t="s">
        <v>157</v>
      </c>
    </row>
    <row r="134" s="13" customFormat="1">
      <c r="A134" s="13"/>
      <c r="B134" s="231"/>
      <c r="C134" s="232"/>
      <c r="D134" s="233" t="s">
        <v>141</v>
      </c>
      <c r="E134" s="234" t="s">
        <v>1</v>
      </c>
      <c r="F134" s="235" t="s">
        <v>158</v>
      </c>
      <c r="G134" s="232"/>
      <c r="H134" s="236">
        <v>115.05</v>
      </c>
      <c r="I134" s="237"/>
      <c r="J134" s="232"/>
      <c r="K134" s="232"/>
      <c r="L134" s="238"/>
      <c r="M134" s="239"/>
      <c r="N134" s="240"/>
      <c r="O134" s="240"/>
      <c r="P134" s="240"/>
      <c r="Q134" s="240"/>
      <c r="R134" s="240"/>
      <c r="S134" s="240"/>
      <c r="T134" s="24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2" t="s">
        <v>141</v>
      </c>
      <c r="AU134" s="242" t="s">
        <v>91</v>
      </c>
      <c r="AV134" s="13" t="s">
        <v>91</v>
      </c>
      <c r="AW134" s="13" t="s">
        <v>36</v>
      </c>
      <c r="AX134" s="13" t="s">
        <v>37</v>
      </c>
      <c r="AY134" s="242" t="s">
        <v>133</v>
      </c>
    </row>
    <row r="135" s="2" customFormat="1" ht="37.8" customHeight="1">
      <c r="A135" s="37"/>
      <c r="B135" s="38"/>
      <c r="C135" s="218" t="s">
        <v>159</v>
      </c>
      <c r="D135" s="218" t="s">
        <v>135</v>
      </c>
      <c r="E135" s="219" t="s">
        <v>160</v>
      </c>
      <c r="F135" s="220" t="s">
        <v>161</v>
      </c>
      <c r="G135" s="221" t="s">
        <v>138</v>
      </c>
      <c r="H135" s="222">
        <v>7670</v>
      </c>
      <c r="I135" s="223"/>
      <c r="J135" s="222">
        <f>ROUND(I135*H135,1)</f>
        <v>0</v>
      </c>
      <c r="K135" s="224"/>
      <c r="L135" s="43"/>
      <c r="M135" s="225" t="s">
        <v>1</v>
      </c>
      <c r="N135" s="226" t="s">
        <v>47</v>
      </c>
      <c r="O135" s="90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9" t="s">
        <v>139</v>
      </c>
      <c r="AT135" s="229" t="s">
        <v>135</v>
      </c>
      <c r="AU135" s="229" t="s">
        <v>91</v>
      </c>
      <c r="AY135" s="16" t="s">
        <v>133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6" t="s">
        <v>37</v>
      </c>
      <c r="BK135" s="230">
        <f>ROUND(I135*H135,1)</f>
        <v>0</v>
      </c>
      <c r="BL135" s="16" t="s">
        <v>139</v>
      </c>
      <c r="BM135" s="229" t="s">
        <v>162</v>
      </c>
    </row>
    <row r="136" s="2" customFormat="1">
      <c r="A136" s="37"/>
      <c r="B136" s="38"/>
      <c r="C136" s="39"/>
      <c r="D136" s="233" t="s">
        <v>163</v>
      </c>
      <c r="E136" s="39"/>
      <c r="F136" s="253" t="s">
        <v>164</v>
      </c>
      <c r="G136" s="39"/>
      <c r="H136" s="39"/>
      <c r="I136" s="254"/>
      <c r="J136" s="39"/>
      <c r="K136" s="39"/>
      <c r="L136" s="43"/>
      <c r="M136" s="255"/>
      <c r="N136" s="256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163</v>
      </c>
      <c r="AU136" s="16" t="s">
        <v>91</v>
      </c>
    </row>
    <row r="137" s="12" customFormat="1" ht="22.8" customHeight="1">
      <c r="A137" s="12"/>
      <c r="B137" s="202"/>
      <c r="C137" s="203"/>
      <c r="D137" s="204" t="s">
        <v>81</v>
      </c>
      <c r="E137" s="216" t="s">
        <v>159</v>
      </c>
      <c r="F137" s="216" t="s">
        <v>165</v>
      </c>
      <c r="G137" s="203"/>
      <c r="H137" s="203"/>
      <c r="I137" s="206"/>
      <c r="J137" s="217">
        <f>BK137</f>
        <v>0</v>
      </c>
      <c r="K137" s="203"/>
      <c r="L137" s="208"/>
      <c r="M137" s="209"/>
      <c r="N137" s="210"/>
      <c r="O137" s="210"/>
      <c r="P137" s="211">
        <f>SUM(P138:P142)</f>
        <v>0</v>
      </c>
      <c r="Q137" s="210"/>
      <c r="R137" s="211">
        <f>SUM(R138:R142)</f>
        <v>0</v>
      </c>
      <c r="S137" s="210"/>
      <c r="T137" s="212">
        <f>SUM(T138:T142)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3" t="s">
        <v>37</v>
      </c>
      <c r="AT137" s="214" t="s">
        <v>81</v>
      </c>
      <c r="AU137" s="214" t="s">
        <v>37</v>
      </c>
      <c r="AY137" s="213" t="s">
        <v>133</v>
      </c>
      <c r="BK137" s="215">
        <f>SUM(BK138:BK142)</f>
        <v>0</v>
      </c>
    </row>
    <row r="138" s="2" customFormat="1" ht="16.5" customHeight="1">
      <c r="A138" s="37"/>
      <c r="B138" s="38"/>
      <c r="C138" s="218" t="s">
        <v>166</v>
      </c>
      <c r="D138" s="218" t="s">
        <v>135</v>
      </c>
      <c r="E138" s="219" t="s">
        <v>167</v>
      </c>
      <c r="F138" s="220" t="s">
        <v>168</v>
      </c>
      <c r="G138" s="221" t="s">
        <v>138</v>
      </c>
      <c r="H138" s="222">
        <v>4145.3999999999996</v>
      </c>
      <c r="I138" s="223"/>
      <c r="J138" s="222">
        <f>ROUND(I138*H138,1)</f>
        <v>0</v>
      </c>
      <c r="K138" s="224"/>
      <c r="L138" s="43"/>
      <c r="M138" s="225" t="s">
        <v>1</v>
      </c>
      <c r="N138" s="226" t="s">
        <v>47</v>
      </c>
      <c r="O138" s="90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9" t="s">
        <v>139</v>
      </c>
      <c r="AT138" s="229" t="s">
        <v>135</v>
      </c>
      <c r="AU138" s="229" t="s">
        <v>91</v>
      </c>
      <c r="AY138" s="16" t="s">
        <v>133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6" t="s">
        <v>37</v>
      </c>
      <c r="BK138" s="230">
        <f>ROUND(I138*H138,1)</f>
        <v>0</v>
      </c>
      <c r="BL138" s="16" t="s">
        <v>139</v>
      </c>
      <c r="BM138" s="229" t="s">
        <v>169</v>
      </c>
    </row>
    <row r="139" s="2" customFormat="1">
      <c r="A139" s="37"/>
      <c r="B139" s="38"/>
      <c r="C139" s="39"/>
      <c r="D139" s="233" t="s">
        <v>163</v>
      </c>
      <c r="E139" s="39"/>
      <c r="F139" s="253" t="s">
        <v>170</v>
      </c>
      <c r="G139" s="39"/>
      <c r="H139" s="39"/>
      <c r="I139" s="254"/>
      <c r="J139" s="39"/>
      <c r="K139" s="39"/>
      <c r="L139" s="43"/>
      <c r="M139" s="255"/>
      <c r="N139" s="256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163</v>
      </c>
      <c r="AU139" s="16" t="s">
        <v>91</v>
      </c>
    </row>
    <row r="140" s="13" customFormat="1">
      <c r="A140" s="13"/>
      <c r="B140" s="231"/>
      <c r="C140" s="232"/>
      <c r="D140" s="233" t="s">
        <v>141</v>
      </c>
      <c r="E140" s="234" t="s">
        <v>1</v>
      </c>
      <c r="F140" s="235" t="s">
        <v>171</v>
      </c>
      <c r="G140" s="232"/>
      <c r="H140" s="236">
        <v>4145.3999999999996</v>
      </c>
      <c r="I140" s="237"/>
      <c r="J140" s="232"/>
      <c r="K140" s="232"/>
      <c r="L140" s="238"/>
      <c r="M140" s="239"/>
      <c r="N140" s="240"/>
      <c r="O140" s="240"/>
      <c r="P140" s="240"/>
      <c r="Q140" s="240"/>
      <c r="R140" s="240"/>
      <c r="S140" s="240"/>
      <c r="T140" s="24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2" t="s">
        <v>141</v>
      </c>
      <c r="AU140" s="242" t="s">
        <v>91</v>
      </c>
      <c r="AV140" s="13" t="s">
        <v>91</v>
      </c>
      <c r="AW140" s="13" t="s">
        <v>36</v>
      </c>
      <c r="AX140" s="13" t="s">
        <v>37</v>
      </c>
      <c r="AY140" s="242" t="s">
        <v>133</v>
      </c>
    </row>
    <row r="141" s="2" customFormat="1" ht="16.5" customHeight="1">
      <c r="A141" s="37"/>
      <c r="B141" s="38"/>
      <c r="C141" s="218" t="s">
        <v>172</v>
      </c>
      <c r="D141" s="218" t="s">
        <v>135</v>
      </c>
      <c r="E141" s="219" t="s">
        <v>167</v>
      </c>
      <c r="F141" s="220" t="s">
        <v>168</v>
      </c>
      <c r="G141" s="221" t="s">
        <v>138</v>
      </c>
      <c r="H141" s="222">
        <v>3553.1999999999998</v>
      </c>
      <c r="I141" s="223"/>
      <c r="J141" s="222">
        <f>ROUND(I141*H141,1)</f>
        <v>0</v>
      </c>
      <c r="K141" s="224"/>
      <c r="L141" s="43"/>
      <c r="M141" s="225" t="s">
        <v>1</v>
      </c>
      <c r="N141" s="226" t="s">
        <v>47</v>
      </c>
      <c r="O141" s="90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9" t="s">
        <v>139</v>
      </c>
      <c r="AT141" s="229" t="s">
        <v>135</v>
      </c>
      <c r="AU141" s="229" t="s">
        <v>91</v>
      </c>
      <c r="AY141" s="16" t="s">
        <v>133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6" t="s">
        <v>37</v>
      </c>
      <c r="BK141" s="230">
        <f>ROUND(I141*H141,1)</f>
        <v>0</v>
      </c>
      <c r="BL141" s="16" t="s">
        <v>139</v>
      </c>
      <c r="BM141" s="229" t="s">
        <v>173</v>
      </c>
    </row>
    <row r="142" s="13" customFormat="1">
      <c r="A142" s="13"/>
      <c r="B142" s="231"/>
      <c r="C142" s="232"/>
      <c r="D142" s="233" t="s">
        <v>141</v>
      </c>
      <c r="E142" s="234" t="s">
        <v>1</v>
      </c>
      <c r="F142" s="235" t="s">
        <v>174</v>
      </c>
      <c r="G142" s="232"/>
      <c r="H142" s="236">
        <v>3553.1999999999998</v>
      </c>
      <c r="I142" s="237"/>
      <c r="J142" s="232"/>
      <c r="K142" s="232"/>
      <c r="L142" s="238"/>
      <c r="M142" s="239"/>
      <c r="N142" s="240"/>
      <c r="O142" s="240"/>
      <c r="P142" s="240"/>
      <c r="Q142" s="240"/>
      <c r="R142" s="240"/>
      <c r="S142" s="240"/>
      <c r="T142" s="24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2" t="s">
        <v>141</v>
      </c>
      <c r="AU142" s="242" t="s">
        <v>91</v>
      </c>
      <c r="AV142" s="13" t="s">
        <v>91</v>
      </c>
      <c r="AW142" s="13" t="s">
        <v>36</v>
      </c>
      <c r="AX142" s="13" t="s">
        <v>37</v>
      </c>
      <c r="AY142" s="242" t="s">
        <v>133</v>
      </c>
    </row>
    <row r="143" s="12" customFormat="1" ht="22.8" customHeight="1">
      <c r="A143" s="12"/>
      <c r="B143" s="202"/>
      <c r="C143" s="203"/>
      <c r="D143" s="204" t="s">
        <v>81</v>
      </c>
      <c r="E143" s="216" t="s">
        <v>175</v>
      </c>
      <c r="F143" s="216" t="s">
        <v>176</v>
      </c>
      <c r="G143" s="203"/>
      <c r="H143" s="203"/>
      <c r="I143" s="206"/>
      <c r="J143" s="217">
        <f>BK143</f>
        <v>0</v>
      </c>
      <c r="K143" s="203"/>
      <c r="L143" s="208"/>
      <c r="M143" s="209"/>
      <c r="N143" s="210"/>
      <c r="O143" s="210"/>
      <c r="P143" s="211">
        <f>SUM(P144:P145)</f>
        <v>0</v>
      </c>
      <c r="Q143" s="210"/>
      <c r="R143" s="211">
        <f>SUM(R144:R145)</f>
        <v>4.4849999999999994</v>
      </c>
      <c r="S143" s="210"/>
      <c r="T143" s="212">
        <f>SUM(T144:T145)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3" t="s">
        <v>37</v>
      </c>
      <c r="AT143" s="214" t="s">
        <v>81</v>
      </c>
      <c r="AU143" s="214" t="s">
        <v>37</v>
      </c>
      <c r="AY143" s="213" t="s">
        <v>133</v>
      </c>
      <c r="BK143" s="215">
        <f>SUM(BK144:BK145)</f>
        <v>0</v>
      </c>
    </row>
    <row r="144" s="2" customFormat="1" ht="24.15" customHeight="1">
      <c r="A144" s="37"/>
      <c r="B144" s="38"/>
      <c r="C144" s="218" t="s">
        <v>156</v>
      </c>
      <c r="D144" s="218" t="s">
        <v>135</v>
      </c>
      <c r="E144" s="219" t="s">
        <v>177</v>
      </c>
      <c r="F144" s="220" t="s">
        <v>178</v>
      </c>
      <c r="G144" s="221" t="s">
        <v>138</v>
      </c>
      <c r="H144" s="222">
        <v>6500</v>
      </c>
      <c r="I144" s="223"/>
      <c r="J144" s="222">
        <f>ROUND(I144*H144,1)</f>
        <v>0</v>
      </c>
      <c r="K144" s="224"/>
      <c r="L144" s="43"/>
      <c r="M144" s="225" t="s">
        <v>1</v>
      </c>
      <c r="N144" s="226" t="s">
        <v>47</v>
      </c>
      <c r="O144" s="90"/>
      <c r="P144" s="227">
        <f>O144*H144</f>
        <v>0</v>
      </c>
      <c r="Q144" s="227">
        <v>0.00068999999999999997</v>
      </c>
      <c r="R144" s="227">
        <f>Q144*H144</f>
        <v>4.4849999999999994</v>
      </c>
      <c r="S144" s="227">
        <v>0</v>
      </c>
      <c r="T144" s="228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9" t="s">
        <v>139</v>
      </c>
      <c r="AT144" s="229" t="s">
        <v>135</v>
      </c>
      <c r="AU144" s="229" t="s">
        <v>91</v>
      </c>
      <c r="AY144" s="16" t="s">
        <v>133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6" t="s">
        <v>37</v>
      </c>
      <c r="BK144" s="230">
        <f>ROUND(I144*H144,1)</f>
        <v>0</v>
      </c>
      <c r="BL144" s="16" t="s">
        <v>139</v>
      </c>
      <c r="BM144" s="229" t="s">
        <v>179</v>
      </c>
    </row>
    <row r="145" s="13" customFormat="1">
      <c r="A145" s="13"/>
      <c r="B145" s="231"/>
      <c r="C145" s="232"/>
      <c r="D145" s="233" t="s">
        <v>141</v>
      </c>
      <c r="E145" s="234" t="s">
        <v>1</v>
      </c>
      <c r="F145" s="235" t="s">
        <v>180</v>
      </c>
      <c r="G145" s="232"/>
      <c r="H145" s="236">
        <v>6500</v>
      </c>
      <c r="I145" s="237"/>
      <c r="J145" s="232"/>
      <c r="K145" s="232"/>
      <c r="L145" s="238"/>
      <c r="M145" s="239"/>
      <c r="N145" s="240"/>
      <c r="O145" s="240"/>
      <c r="P145" s="240"/>
      <c r="Q145" s="240"/>
      <c r="R145" s="240"/>
      <c r="S145" s="240"/>
      <c r="T145" s="24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2" t="s">
        <v>141</v>
      </c>
      <c r="AU145" s="242" t="s">
        <v>91</v>
      </c>
      <c r="AV145" s="13" t="s">
        <v>91</v>
      </c>
      <c r="AW145" s="13" t="s">
        <v>36</v>
      </c>
      <c r="AX145" s="13" t="s">
        <v>37</v>
      </c>
      <c r="AY145" s="242" t="s">
        <v>133</v>
      </c>
    </row>
    <row r="146" s="12" customFormat="1" ht="22.8" customHeight="1">
      <c r="A146" s="12"/>
      <c r="B146" s="202"/>
      <c r="C146" s="203"/>
      <c r="D146" s="204" t="s">
        <v>81</v>
      </c>
      <c r="E146" s="216" t="s">
        <v>181</v>
      </c>
      <c r="F146" s="216" t="s">
        <v>182</v>
      </c>
      <c r="G146" s="203"/>
      <c r="H146" s="203"/>
      <c r="I146" s="206"/>
      <c r="J146" s="217">
        <f>BK146</f>
        <v>0</v>
      </c>
      <c r="K146" s="203"/>
      <c r="L146" s="208"/>
      <c r="M146" s="209"/>
      <c r="N146" s="210"/>
      <c r="O146" s="210"/>
      <c r="P146" s="211">
        <f>SUM(P147:P148)</f>
        <v>0</v>
      </c>
      <c r="Q146" s="210"/>
      <c r="R146" s="211">
        <f>SUM(R147:R148)</f>
        <v>0</v>
      </c>
      <c r="S146" s="210"/>
      <c r="T146" s="212">
        <f>SUM(T147:T148)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3" t="s">
        <v>37</v>
      </c>
      <c r="AT146" s="214" t="s">
        <v>81</v>
      </c>
      <c r="AU146" s="214" t="s">
        <v>37</v>
      </c>
      <c r="AY146" s="213" t="s">
        <v>133</v>
      </c>
      <c r="BK146" s="215">
        <f>SUM(BK147:BK148)</f>
        <v>0</v>
      </c>
    </row>
    <row r="147" s="2" customFormat="1" ht="44.25" customHeight="1">
      <c r="A147" s="37"/>
      <c r="B147" s="38"/>
      <c r="C147" s="218" t="s">
        <v>175</v>
      </c>
      <c r="D147" s="218" t="s">
        <v>135</v>
      </c>
      <c r="E147" s="219" t="s">
        <v>183</v>
      </c>
      <c r="F147" s="220" t="s">
        <v>184</v>
      </c>
      <c r="G147" s="221" t="s">
        <v>185</v>
      </c>
      <c r="H147" s="222">
        <v>136.5</v>
      </c>
      <c r="I147" s="223"/>
      <c r="J147" s="222">
        <f>ROUND(I147*H147,1)</f>
        <v>0</v>
      </c>
      <c r="K147" s="224"/>
      <c r="L147" s="43"/>
      <c r="M147" s="225" t="s">
        <v>1</v>
      </c>
      <c r="N147" s="226" t="s">
        <v>47</v>
      </c>
      <c r="O147" s="90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9" t="s">
        <v>139</v>
      </c>
      <c r="AT147" s="229" t="s">
        <v>135</v>
      </c>
      <c r="AU147" s="229" t="s">
        <v>91</v>
      </c>
      <c r="AY147" s="16" t="s">
        <v>133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6" t="s">
        <v>37</v>
      </c>
      <c r="BK147" s="230">
        <f>ROUND(I147*H147,1)</f>
        <v>0</v>
      </c>
      <c r="BL147" s="16" t="s">
        <v>139</v>
      </c>
      <c r="BM147" s="229" t="s">
        <v>186</v>
      </c>
    </row>
    <row r="148" s="13" customFormat="1">
      <c r="A148" s="13"/>
      <c r="B148" s="231"/>
      <c r="C148" s="232"/>
      <c r="D148" s="233" t="s">
        <v>141</v>
      </c>
      <c r="E148" s="234" t="s">
        <v>1</v>
      </c>
      <c r="F148" s="235" t="s">
        <v>187</v>
      </c>
      <c r="G148" s="232"/>
      <c r="H148" s="236">
        <v>136.5</v>
      </c>
      <c r="I148" s="237"/>
      <c r="J148" s="232"/>
      <c r="K148" s="232"/>
      <c r="L148" s="238"/>
      <c r="M148" s="239"/>
      <c r="N148" s="240"/>
      <c r="O148" s="240"/>
      <c r="P148" s="240"/>
      <c r="Q148" s="240"/>
      <c r="R148" s="240"/>
      <c r="S148" s="240"/>
      <c r="T148" s="24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2" t="s">
        <v>141</v>
      </c>
      <c r="AU148" s="242" t="s">
        <v>91</v>
      </c>
      <c r="AV148" s="13" t="s">
        <v>91</v>
      </c>
      <c r="AW148" s="13" t="s">
        <v>36</v>
      </c>
      <c r="AX148" s="13" t="s">
        <v>37</v>
      </c>
      <c r="AY148" s="242" t="s">
        <v>133</v>
      </c>
    </row>
    <row r="149" s="12" customFormat="1" ht="22.8" customHeight="1">
      <c r="A149" s="12"/>
      <c r="B149" s="202"/>
      <c r="C149" s="203"/>
      <c r="D149" s="204" t="s">
        <v>81</v>
      </c>
      <c r="E149" s="216" t="s">
        <v>188</v>
      </c>
      <c r="F149" s="216" t="s">
        <v>189</v>
      </c>
      <c r="G149" s="203"/>
      <c r="H149" s="203"/>
      <c r="I149" s="206"/>
      <c r="J149" s="217">
        <f>BK149</f>
        <v>0</v>
      </c>
      <c r="K149" s="203"/>
      <c r="L149" s="208"/>
      <c r="M149" s="209"/>
      <c r="N149" s="210"/>
      <c r="O149" s="210"/>
      <c r="P149" s="211">
        <f>SUM(P150:P152)</f>
        <v>0</v>
      </c>
      <c r="Q149" s="210"/>
      <c r="R149" s="211">
        <f>SUM(R150:R152)</f>
        <v>0</v>
      </c>
      <c r="S149" s="210"/>
      <c r="T149" s="212">
        <f>SUM(T150:T152)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3" t="s">
        <v>37</v>
      </c>
      <c r="AT149" s="214" t="s">
        <v>81</v>
      </c>
      <c r="AU149" s="214" t="s">
        <v>37</v>
      </c>
      <c r="AY149" s="213" t="s">
        <v>133</v>
      </c>
      <c r="BK149" s="215">
        <f>SUM(BK150:BK152)</f>
        <v>0</v>
      </c>
    </row>
    <row r="150" s="2" customFormat="1" ht="33" customHeight="1">
      <c r="A150" s="37"/>
      <c r="B150" s="38"/>
      <c r="C150" s="218" t="s">
        <v>190</v>
      </c>
      <c r="D150" s="218" t="s">
        <v>135</v>
      </c>
      <c r="E150" s="219" t="s">
        <v>191</v>
      </c>
      <c r="F150" s="220" t="s">
        <v>192</v>
      </c>
      <c r="G150" s="221" t="s">
        <v>185</v>
      </c>
      <c r="H150" s="222">
        <v>4.5999999999999996</v>
      </c>
      <c r="I150" s="223"/>
      <c r="J150" s="222">
        <f>ROUND(I150*H150,1)</f>
        <v>0</v>
      </c>
      <c r="K150" s="224"/>
      <c r="L150" s="43"/>
      <c r="M150" s="225" t="s">
        <v>1</v>
      </c>
      <c r="N150" s="226" t="s">
        <v>47</v>
      </c>
      <c r="O150" s="90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9" t="s">
        <v>139</v>
      </c>
      <c r="AT150" s="229" t="s">
        <v>135</v>
      </c>
      <c r="AU150" s="229" t="s">
        <v>91</v>
      </c>
      <c r="AY150" s="16" t="s">
        <v>133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6" t="s">
        <v>37</v>
      </c>
      <c r="BK150" s="230">
        <f>ROUND(I150*H150,1)</f>
        <v>0</v>
      </c>
      <c r="BL150" s="16" t="s">
        <v>139</v>
      </c>
      <c r="BM150" s="229" t="s">
        <v>193</v>
      </c>
    </row>
    <row r="151" s="2" customFormat="1" ht="33" customHeight="1">
      <c r="A151" s="37"/>
      <c r="B151" s="38"/>
      <c r="C151" s="218" t="s">
        <v>194</v>
      </c>
      <c r="D151" s="218" t="s">
        <v>135</v>
      </c>
      <c r="E151" s="219" t="s">
        <v>195</v>
      </c>
      <c r="F151" s="220" t="s">
        <v>196</v>
      </c>
      <c r="G151" s="221" t="s">
        <v>185</v>
      </c>
      <c r="H151" s="222">
        <v>2.2999999999999998</v>
      </c>
      <c r="I151" s="223"/>
      <c r="J151" s="222">
        <f>ROUND(I151*H151,1)</f>
        <v>0</v>
      </c>
      <c r="K151" s="224"/>
      <c r="L151" s="43"/>
      <c r="M151" s="225" t="s">
        <v>1</v>
      </c>
      <c r="N151" s="226" t="s">
        <v>47</v>
      </c>
      <c r="O151" s="90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9" t="s">
        <v>139</v>
      </c>
      <c r="AT151" s="229" t="s">
        <v>135</v>
      </c>
      <c r="AU151" s="229" t="s">
        <v>91</v>
      </c>
      <c r="AY151" s="16" t="s">
        <v>133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6" t="s">
        <v>37</v>
      </c>
      <c r="BK151" s="230">
        <f>ROUND(I151*H151,1)</f>
        <v>0</v>
      </c>
      <c r="BL151" s="16" t="s">
        <v>139</v>
      </c>
      <c r="BM151" s="229" t="s">
        <v>197</v>
      </c>
    </row>
    <row r="152" s="13" customFormat="1">
      <c r="A152" s="13"/>
      <c r="B152" s="231"/>
      <c r="C152" s="232"/>
      <c r="D152" s="233" t="s">
        <v>141</v>
      </c>
      <c r="E152" s="234" t="s">
        <v>1</v>
      </c>
      <c r="F152" s="235" t="s">
        <v>198</v>
      </c>
      <c r="G152" s="232"/>
      <c r="H152" s="236">
        <v>2.2999999999999998</v>
      </c>
      <c r="I152" s="237"/>
      <c r="J152" s="232"/>
      <c r="K152" s="232"/>
      <c r="L152" s="238"/>
      <c r="M152" s="239"/>
      <c r="N152" s="240"/>
      <c r="O152" s="240"/>
      <c r="P152" s="240"/>
      <c r="Q152" s="240"/>
      <c r="R152" s="240"/>
      <c r="S152" s="240"/>
      <c r="T152" s="24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2" t="s">
        <v>141</v>
      </c>
      <c r="AU152" s="242" t="s">
        <v>91</v>
      </c>
      <c r="AV152" s="13" t="s">
        <v>91</v>
      </c>
      <c r="AW152" s="13" t="s">
        <v>36</v>
      </c>
      <c r="AX152" s="13" t="s">
        <v>37</v>
      </c>
      <c r="AY152" s="242" t="s">
        <v>133</v>
      </c>
    </row>
    <row r="153" s="12" customFormat="1" ht="25.92" customHeight="1">
      <c r="A153" s="12"/>
      <c r="B153" s="202"/>
      <c r="C153" s="203"/>
      <c r="D153" s="204" t="s">
        <v>81</v>
      </c>
      <c r="E153" s="205" t="s">
        <v>199</v>
      </c>
      <c r="F153" s="205" t="s">
        <v>200</v>
      </c>
      <c r="G153" s="203"/>
      <c r="H153" s="203"/>
      <c r="I153" s="206"/>
      <c r="J153" s="207">
        <f>BK153</f>
        <v>0</v>
      </c>
      <c r="K153" s="203"/>
      <c r="L153" s="208"/>
      <c r="M153" s="209"/>
      <c r="N153" s="210"/>
      <c r="O153" s="210"/>
      <c r="P153" s="211">
        <f>P154</f>
        <v>0</v>
      </c>
      <c r="Q153" s="210"/>
      <c r="R153" s="211">
        <f>R154</f>
        <v>0</v>
      </c>
      <c r="S153" s="210"/>
      <c r="T153" s="212">
        <f>T154</f>
        <v>0.16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3" t="s">
        <v>91</v>
      </c>
      <c r="AT153" s="214" t="s">
        <v>81</v>
      </c>
      <c r="AU153" s="214" t="s">
        <v>82</v>
      </c>
      <c r="AY153" s="213" t="s">
        <v>133</v>
      </c>
      <c r="BK153" s="215">
        <f>BK154</f>
        <v>0</v>
      </c>
    </row>
    <row r="154" s="12" customFormat="1" ht="22.8" customHeight="1">
      <c r="A154" s="12"/>
      <c r="B154" s="202"/>
      <c r="C154" s="203"/>
      <c r="D154" s="204" t="s">
        <v>81</v>
      </c>
      <c r="E154" s="216" t="s">
        <v>201</v>
      </c>
      <c r="F154" s="216" t="s">
        <v>202</v>
      </c>
      <c r="G154" s="203"/>
      <c r="H154" s="203"/>
      <c r="I154" s="206"/>
      <c r="J154" s="217">
        <f>BK154</f>
        <v>0</v>
      </c>
      <c r="K154" s="203"/>
      <c r="L154" s="208"/>
      <c r="M154" s="209"/>
      <c r="N154" s="210"/>
      <c r="O154" s="210"/>
      <c r="P154" s="211">
        <f>SUM(P155:P157)</f>
        <v>0</v>
      </c>
      <c r="Q154" s="210"/>
      <c r="R154" s="211">
        <f>SUM(R155:R157)</f>
        <v>0</v>
      </c>
      <c r="S154" s="210"/>
      <c r="T154" s="212">
        <f>SUM(T155:T157)</f>
        <v>0.16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3" t="s">
        <v>91</v>
      </c>
      <c r="AT154" s="214" t="s">
        <v>81</v>
      </c>
      <c r="AU154" s="214" t="s">
        <v>37</v>
      </c>
      <c r="AY154" s="213" t="s">
        <v>133</v>
      </c>
      <c r="BK154" s="215">
        <f>SUM(BK155:BK157)</f>
        <v>0</v>
      </c>
    </row>
    <row r="155" s="2" customFormat="1" ht="37.8" customHeight="1">
      <c r="A155" s="37"/>
      <c r="B155" s="38"/>
      <c r="C155" s="218" t="s">
        <v>203</v>
      </c>
      <c r="D155" s="218" t="s">
        <v>135</v>
      </c>
      <c r="E155" s="219" t="s">
        <v>204</v>
      </c>
      <c r="F155" s="220" t="s">
        <v>205</v>
      </c>
      <c r="G155" s="221" t="s">
        <v>155</v>
      </c>
      <c r="H155" s="222">
        <v>160</v>
      </c>
      <c r="I155" s="223"/>
      <c r="J155" s="222">
        <f>ROUND(I155*H155,1)</f>
        <v>0</v>
      </c>
      <c r="K155" s="224"/>
      <c r="L155" s="43"/>
      <c r="M155" s="225" t="s">
        <v>1</v>
      </c>
      <c r="N155" s="226" t="s">
        <v>47</v>
      </c>
      <c r="O155" s="90"/>
      <c r="P155" s="227">
        <f>O155*H155</f>
        <v>0</v>
      </c>
      <c r="Q155" s="227">
        <v>0</v>
      </c>
      <c r="R155" s="227">
        <f>Q155*H155</f>
        <v>0</v>
      </c>
      <c r="S155" s="227">
        <v>0.001</v>
      </c>
      <c r="T155" s="228">
        <f>S155*H155</f>
        <v>0.16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9" t="s">
        <v>206</v>
      </c>
      <c r="AT155" s="229" t="s">
        <v>135</v>
      </c>
      <c r="AU155" s="229" t="s">
        <v>91</v>
      </c>
      <c r="AY155" s="16" t="s">
        <v>133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6" t="s">
        <v>37</v>
      </c>
      <c r="BK155" s="230">
        <f>ROUND(I155*H155,1)</f>
        <v>0</v>
      </c>
      <c r="BL155" s="16" t="s">
        <v>206</v>
      </c>
      <c r="BM155" s="229" t="s">
        <v>207</v>
      </c>
    </row>
    <row r="156" s="2" customFormat="1">
      <c r="A156" s="37"/>
      <c r="B156" s="38"/>
      <c r="C156" s="39"/>
      <c r="D156" s="233" t="s">
        <v>163</v>
      </c>
      <c r="E156" s="39"/>
      <c r="F156" s="253" t="s">
        <v>208</v>
      </c>
      <c r="G156" s="39"/>
      <c r="H156" s="39"/>
      <c r="I156" s="254"/>
      <c r="J156" s="39"/>
      <c r="K156" s="39"/>
      <c r="L156" s="43"/>
      <c r="M156" s="255"/>
      <c r="N156" s="256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163</v>
      </c>
      <c r="AU156" s="16" t="s">
        <v>91</v>
      </c>
    </row>
    <row r="157" s="13" customFormat="1">
      <c r="A157" s="13"/>
      <c r="B157" s="231"/>
      <c r="C157" s="232"/>
      <c r="D157" s="233" t="s">
        <v>141</v>
      </c>
      <c r="E157" s="234" t="s">
        <v>1</v>
      </c>
      <c r="F157" s="235" t="s">
        <v>209</v>
      </c>
      <c r="G157" s="232"/>
      <c r="H157" s="236">
        <v>160</v>
      </c>
      <c r="I157" s="237"/>
      <c r="J157" s="232"/>
      <c r="K157" s="232"/>
      <c r="L157" s="238"/>
      <c r="M157" s="257"/>
      <c r="N157" s="258"/>
      <c r="O157" s="258"/>
      <c r="P157" s="258"/>
      <c r="Q157" s="258"/>
      <c r="R157" s="258"/>
      <c r="S157" s="258"/>
      <c r="T157" s="25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2" t="s">
        <v>141</v>
      </c>
      <c r="AU157" s="242" t="s">
        <v>91</v>
      </c>
      <c r="AV157" s="13" t="s">
        <v>91</v>
      </c>
      <c r="AW157" s="13" t="s">
        <v>36</v>
      </c>
      <c r="AX157" s="13" t="s">
        <v>37</v>
      </c>
      <c r="AY157" s="242" t="s">
        <v>133</v>
      </c>
    </row>
    <row r="158" s="2" customFormat="1" ht="6.96" customHeight="1">
      <c r="A158" s="37"/>
      <c r="B158" s="65"/>
      <c r="C158" s="66"/>
      <c r="D158" s="66"/>
      <c r="E158" s="66"/>
      <c r="F158" s="66"/>
      <c r="G158" s="66"/>
      <c r="H158" s="66"/>
      <c r="I158" s="66"/>
      <c r="J158" s="66"/>
      <c r="K158" s="66"/>
      <c r="L158" s="43"/>
      <c r="M158" s="37"/>
      <c r="O158" s="37"/>
      <c r="P158" s="37"/>
      <c r="Q158" s="37"/>
      <c r="R158" s="37"/>
      <c r="S158" s="37"/>
      <c r="T158" s="37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</row>
  </sheetData>
  <sheetProtection sheet="1" autoFilter="0" formatColumns="0" formatRows="0" objects="1" scenarios="1" spinCount="100000" saltValue="DuEpDMhAkKZfloBG8HGZdW3TFXAhrq6qUHnVwJXBlbvxujajanK/MH9htx8pY33TAkhx2eLJzf1JyZGINMPhTA==" hashValue="80ff8y5LVaRNJT8hnU9p5qmflBmO1ZzgsexHxycv4aiAC0ql7P2pDtNVOdicMHuoTDriFS0IG/VdRAQEZblDNw==" algorithmName="SHA-512" password="CC35"/>
  <autoFilter ref="C123:K157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94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91</v>
      </c>
    </row>
    <row r="4" s="1" customFormat="1" ht="24.96" customHeight="1">
      <c r="B4" s="19"/>
      <c r="D4" s="137" t="s">
        <v>101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Morava - Bohuslavice,Vitošov, dosypání hráze - 2. etapa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102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30" customHeight="1">
      <c r="A9" s="37"/>
      <c r="B9" s="43"/>
      <c r="C9" s="37"/>
      <c r="D9" s="37"/>
      <c r="E9" s="141" t="s">
        <v>210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104</v>
      </c>
      <c r="G12" s="37"/>
      <c r="H12" s="37"/>
      <c r="I12" s="139" t="s">
        <v>22</v>
      </c>
      <c r="J12" s="143" t="str">
        <f>'Rekapitulace stavby'!AN8</f>
        <v>26. 12. 2017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29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25</v>
      </c>
      <c r="J20" s="142" t="s">
        <v>33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34</v>
      </c>
      <c r="F21" s="37"/>
      <c r="G21" s="37"/>
      <c r="H21" s="37"/>
      <c r="I21" s="139" t="s">
        <v>28</v>
      </c>
      <c r="J21" s="142" t="s">
        <v>35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38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39</v>
      </c>
      <c r="F24" s="37"/>
      <c r="G24" s="37"/>
      <c r="H24" s="37"/>
      <c r="I24" s="139" t="s">
        <v>28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40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42</v>
      </c>
      <c r="E30" s="37"/>
      <c r="F30" s="37"/>
      <c r="G30" s="37"/>
      <c r="H30" s="37"/>
      <c r="I30" s="37"/>
      <c r="J30" s="150">
        <f>ROUND(J119, 0)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44</v>
      </c>
      <c r="G32" s="37"/>
      <c r="H32" s="37"/>
      <c r="I32" s="151" t="s">
        <v>43</v>
      </c>
      <c r="J32" s="151" t="s">
        <v>45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46</v>
      </c>
      <c r="E33" s="139" t="s">
        <v>47</v>
      </c>
      <c r="F33" s="153">
        <f>ROUND((SUM(BE119:BE179)),  0)</f>
        <v>0</v>
      </c>
      <c r="G33" s="37"/>
      <c r="H33" s="37"/>
      <c r="I33" s="154">
        <v>0.20999999999999999</v>
      </c>
      <c r="J33" s="153">
        <f>ROUND(((SUM(BE119:BE179))*I33),  0)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48</v>
      </c>
      <c r="F34" s="153">
        <f>ROUND((SUM(BF119:BF179)),  0)</f>
        <v>0</v>
      </c>
      <c r="G34" s="37"/>
      <c r="H34" s="37"/>
      <c r="I34" s="154">
        <v>0.14999999999999999</v>
      </c>
      <c r="J34" s="153">
        <f>ROUND(((SUM(BF119:BF179))*I34),  0)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49</v>
      </c>
      <c r="F35" s="153">
        <f>ROUND((SUM(BG119:BG179)),  0)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50</v>
      </c>
      <c r="F36" s="153">
        <f>ROUND((SUM(BH119:BH179)),  0)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51</v>
      </c>
      <c r="F37" s="153">
        <f>ROUND((SUM(BI119:BI179)),  0)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52</v>
      </c>
      <c r="E39" s="157"/>
      <c r="F39" s="157"/>
      <c r="G39" s="158" t="s">
        <v>53</v>
      </c>
      <c r="H39" s="159" t="s">
        <v>54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55</v>
      </c>
      <c r="E50" s="163"/>
      <c r="F50" s="163"/>
      <c r="G50" s="162" t="s">
        <v>56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57</v>
      </c>
      <c r="E61" s="165"/>
      <c r="F61" s="166" t="s">
        <v>58</v>
      </c>
      <c r="G61" s="164" t="s">
        <v>57</v>
      </c>
      <c r="H61" s="165"/>
      <c r="I61" s="165"/>
      <c r="J61" s="167" t="s">
        <v>58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59</v>
      </c>
      <c r="E65" s="168"/>
      <c r="F65" s="168"/>
      <c r="G65" s="162" t="s">
        <v>60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57</v>
      </c>
      <c r="E76" s="165"/>
      <c r="F76" s="166" t="s">
        <v>58</v>
      </c>
      <c r="G76" s="164" t="s">
        <v>57</v>
      </c>
      <c r="H76" s="165"/>
      <c r="I76" s="165"/>
      <c r="J76" s="167" t="s">
        <v>58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105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Morava - Bohuslavice,Vitošov, dosypání hráze - 2. etapa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102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30" customHeight="1">
      <c r="A87" s="37"/>
      <c r="B87" s="38"/>
      <c r="C87" s="39"/>
      <c r="D87" s="39"/>
      <c r="E87" s="75" t="str">
        <f>E9</f>
        <v>177249-2.2 - Etapa 2 v km 0,900 - 1,900 SO 02.2 Dosypání hráze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Bohuslavice, Vitošov</v>
      </c>
      <c r="G89" s="39"/>
      <c r="H89" s="39"/>
      <c r="I89" s="31" t="s">
        <v>22</v>
      </c>
      <c r="J89" s="78" t="str">
        <f>IF(J12="","",J12)</f>
        <v>26. 12. 2017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Povodí Moravy, s.p.</v>
      </c>
      <c r="G91" s="39"/>
      <c r="H91" s="39"/>
      <c r="I91" s="31" t="s">
        <v>32</v>
      </c>
      <c r="J91" s="35" t="str">
        <f>E21</f>
        <v>GEOtest, a.s.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38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106</v>
      </c>
      <c r="D94" s="175"/>
      <c r="E94" s="175"/>
      <c r="F94" s="175"/>
      <c r="G94" s="175"/>
      <c r="H94" s="175"/>
      <c r="I94" s="175"/>
      <c r="J94" s="176" t="s">
        <v>107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108</v>
      </c>
      <c r="D96" s="39"/>
      <c r="E96" s="39"/>
      <c r="F96" s="39"/>
      <c r="G96" s="39"/>
      <c r="H96" s="39"/>
      <c r="I96" s="39"/>
      <c r="J96" s="109">
        <f>J119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109</v>
      </c>
    </row>
    <row r="97" s="9" customFormat="1" ht="24.96" customHeight="1">
      <c r="A97" s="9"/>
      <c r="B97" s="178"/>
      <c r="C97" s="179"/>
      <c r="D97" s="180" t="s">
        <v>110</v>
      </c>
      <c r="E97" s="181"/>
      <c r="F97" s="181"/>
      <c r="G97" s="181"/>
      <c r="H97" s="181"/>
      <c r="I97" s="181"/>
      <c r="J97" s="182">
        <f>J120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111</v>
      </c>
      <c r="E98" s="187"/>
      <c r="F98" s="187"/>
      <c r="G98" s="187"/>
      <c r="H98" s="187"/>
      <c r="I98" s="187"/>
      <c r="J98" s="188">
        <f>J121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115</v>
      </c>
      <c r="E99" s="187"/>
      <c r="F99" s="187"/>
      <c r="G99" s="187"/>
      <c r="H99" s="187"/>
      <c r="I99" s="187"/>
      <c r="J99" s="188">
        <f>J176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7"/>
      <c r="B100" s="38"/>
      <c r="C100" s="39"/>
      <c r="D100" s="39"/>
      <c r="E100" s="39"/>
      <c r="F100" s="39"/>
      <c r="G100" s="39"/>
      <c r="H100" s="39"/>
      <c r="I100" s="39"/>
      <c r="J100" s="39"/>
      <c r="K100" s="39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s="2" customFormat="1" ht="6.96" customHeight="1">
      <c r="A101" s="37"/>
      <c r="B101" s="65"/>
      <c r="C101" s="66"/>
      <c r="D101" s="66"/>
      <c r="E101" s="66"/>
      <c r="F101" s="66"/>
      <c r="G101" s="66"/>
      <c r="H101" s="66"/>
      <c r="I101" s="66"/>
      <c r="J101" s="66"/>
      <c r="K101" s="66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5" s="2" customFormat="1" ht="6.96" customHeight="1">
      <c r="A105" s="37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24.96" customHeight="1">
      <c r="A106" s="37"/>
      <c r="B106" s="38"/>
      <c r="C106" s="22" t="s">
        <v>118</v>
      </c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16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6.5" customHeight="1">
      <c r="A109" s="37"/>
      <c r="B109" s="38"/>
      <c r="C109" s="39"/>
      <c r="D109" s="39"/>
      <c r="E109" s="173" t="str">
        <f>E7</f>
        <v>Morava - Bohuslavice,Vitošov, dosypání hráze - 2. etapa</v>
      </c>
      <c r="F109" s="31"/>
      <c r="G109" s="31"/>
      <c r="H109" s="31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102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30" customHeight="1">
      <c r="A111" s="37"/>
      <c r="B111" s="38"/>
      <c r="C111" s="39"/>
      <c r="D111" s="39"/>
      <c r="E111" s="75" t="str">
        <f>E9</f>
        <v>177249-2.2 - Etapa 2 v km 0,900 - 1,900 SO 02.2 Dosypání hráze</v>
      </c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20</v>
      </c>
      <c r="D113" s="39"/>
      <c r="E113" s="39"/>
      <c r="F113" s="26" t="str">
        <f>F12</f>
        <v>Bohuslavice, Vitošov</v>
      </c>
      <c r="G113" s="39"/>
      <c r="H113" s="39"/>
      <c r="I113" s="31" t="s">
        <v>22</v>
      </c>
      <c r="J113" s="78" t="str">
        <f>IF(J12="","",J12)</f>
        <v>26. 12. 2017</v>
      </c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24</v>
      </c>
      <c r="D115" s="39"/>
      <c r="E115" s="39"/>
      <c r="F115" s="26" t="str">
        <f>E15</f>
        <v>Povodí Moravy, s.p.</v>
      </c>
      <c r="G115" s="39"/>
      <c r="H115" s="39"/>
      <c r="I115" s="31" t="s">
        <v>32</v>
      </c>
      <c r="J115" s="35" t="str">
        <f>E21</f>
        <v>GEOtest, a.s.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30</v>
      </c>
      <c r="D116" s="39"/>
      <c r="E116" s="39"/>
      <c r="F116" s="26" t="str">
        <f>IF(E18="","",E18)</f>
        <v>Vyplň údaj</v>
      </c>
      <c r="G116" s="39"/>
      <c r="H116" s="39"/>
      <c r="I116" s="31" t="s">
        <v>38</v>
      </c>
      <c r="J116" s="35" t="str">
        <f>E24</f>
        <v xml:space="preserve"> 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0.32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11" customFormat="1" ht="29.28" customHeight="1">
      <c r="A118" s="190"/>
      <c r="B118" s="191"/>
      <c r="C118" s="192" t="s">
        <v>119</v>
      </c>
      <c r="D118" s="193" t="s">
        <v>67</v>
      </c>
      <c r="E118" s="193" t="s">
        <v>63</v>
      </c>
      <c r="F118" s="193" t="s">
        <v>64</v>
      </c>
      <c r="G118" s="193" t="s">
        <v>120</v>
      </c>
      <c r="H118" s="193" t="s">
        <v>121</v>
      </c>
      <c r="I118" s="193" t="s">
        <v>122</v>
      </c>
      <c r="J118" s="194" t="s">
        <v>107</v>
      </c>
      <c r="K118" s="195" t="s">
        <v>123</v>
      </c>
      <c r="L118" s="196"/>
      <c r="M118" s="99" t="s">
        <v>1</v>
      </c>
      <c r="N118" s="100" t="s">
        <v>46</v>
      </c>
      <c r="O118" s="100" t="s">
        <v>124</v>
      </c>
      <c r="P118" s="100" t="s">
        <v>125</v>
      </c>
      <c r="Q118" s="100" t="s">
        <v>126</v>
      </c>
      <c r="R118" s="100" t="s">
        <v>127</v>
      </c>
      <c r="S118" s="100" t="s">
        <v>128</v>
      </c>
      <c r="T118" s="101" t="s">
        <v>129</v>
      </c>
      <c r="U118" s="190"/>
      <c r="V118" s="190"/>
      <c r="W118" s="190"/>
      <c r="X118" s="190"/>
      <c r="Y118" s="190"/>
      <c r="Z118" s="190"/>
      <c r="AA118" s="190"/>
      <c r="AB118" s="190"/>
      <c r="AC118" s="190"/>
      <c r="AD118" s="190"/>
      <c r="AE118" s="190"/>
    </row>
    <row r="119" s="2" customFormat="1" ht="22.8" customHeight="1">
      <c r="A119" s="37"/>
      <c r="B119" s="38"/>
      <c r="C119" s="106" t="s">
        <v>130</v>
      </c>
      <c r="D119" s="39"/>
      <c r="E119" s="39"/>
      <c r="F119" s="39"/>
      <c r="G119" s="39"/>
      <c r="H119" s="39"/>
      <c r="I119" s="39"/>
      <c r="J119" s="197">
        <f>BK119</f>
        <v>0</v>
      </c>
      <c r="K119" s="39"/>
      <c r="L119" s="43"/>
      <c r="M119" s="102"/>
      <c r="N119" s="198"/>
      <c r="O119" s="103"/>
      <c r="P119" s="199">
        <f>P120</f>
        <v>0</v>
      </c>
      <c r="Q119" s="103"/>
      <c r="R119" s="199">
        <f>R120</f>
        <v>3988.9139400000004</v>
      </c>
      <c r="S119" s="103"/>
      <c r="T119" s="200">
        <f>T120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81</v>
      </c>
      <c r="AU119" s="16" t="s">
        <v>109</v>
      </c>
      <c r="BK119" s="201">
        <f>BK120</f>
        <v>0</v>
      </c>
    </row>
    <row r="120" s="12" customFormat="1" ht="25.92" customHeight="1">
      <c r="A120" s="12"/>
      <c r="B120" s="202"/>
      <c r="C120" s="203"/>
      <c r="D120" s="204" t="s">
        <v>81</v>
      </c>
      <c r="E120" s="205" t="s">
        <v>131</v>
      </c>
      <c r="F120" s="205" t="s">
        <v>132</v>
      </c>
      <c r="G120" s="203"/>
      <c r="H120" s="203"/>
      <c r="I120" s="206"/>
      <c r="J120" s="207">
        <f>BK120</f>
        <v>0</v>
      </c>
      <c r="K120" s="203"/>
      <c r="L120" s="208"/>
      <c r="M120" s="209"/>
      <c r="N120" s="210"/>
      <c r="O120" s="210"/>
      <c r="P120" s="211">
        <f>P121+P176</f>
        <v>0</v>
      </c>
      <c r="Q120" s="210"/>
      <c r="R120" s="211">
        <f>R121+R176</f>
        <v>3988.9139400000004</v>
      </c>
      <c r="S120" s="210"/>
      <c r="T120" s="212">
        <f>T121+T176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37</v>
      </c>
      <c r="AT120" s="214" t="s">
        <v>81</v>
      </c>
      <c r="AU120" s="214" t="s">
        <v>82</v>
      </c>
      <c r="AY120" s="213" t="s">
        <v>133</v>
      </c>
      <c r="BK120" s="215">
        <f>BK121+BK176</f>
        <v>0</v>
      </c>
    </row>
    <row r="121" s="12" customFormat="1" ht="22.8" customHeight="1">
      <c r="A121" s="12"/>
      <c r="B121" s="202"/>
      <c r="C121" s="203"/>
      <c r="D121" s="204" t="s">
        <v>81</v>
      </c>
      <c r="E121" s="216" t="s">
        <v>37</v>
      </c>
      <c r="F121" s="216" t="s">
        <v>134</v>
      </c>
      <c r="G121" s="203"/>
      <c r="H121" s="203"/>
      <c r="I121" s="206"/>
      <c r="J121" s="217">
        <f>BK121</f>
        <v>0</v>
      </c>
      <c r="K121" s="203"/>
      <c r="L121" s="208"/>
      <c r="M121" s="209"/>
      <c r="N121" s="210"/>
      <c r="O121" s="210"/>
      <c r="P121" s="211">
        <f>SUM(P122:P175)</f>
        <v>0</v>
      </c>
      <c r="Q121" s="210"/>
      <c r="R121" s="211">
        <f>SUM(R122:R175)</f>
        <v>3988.9139400000004</v>
      </c>
      <c r="S121" s="210"/>
      <c r="T121" s="212">
        <f>SUM(T122:T175)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37</v>
      </c>
      <c r="AT121" s="214" t="s">
        <v>81</v>
      </c>
      <c r="AU121" s="214" t="s">
        <v>37</v>
      </c>
      <c r="AY121" s="213" t="s">
        <v>133</v>
      </c>
      <c r="BK121" s="215">
        <f>SUM(BK122:BK175)</f>
        <v>0</v>
      </c>
    </row>
    <row r="122" s="2" customFormat="1" ht="33" customHeight="1">
      <c r="A122" s="37"/>
      <c r="B122" s="38"/>
      <c r="C122" s="218" t="s">
        <v>37</v>
      </c>
      <c r="D122" s="218" t="s">
        <v>135</v>
      </c>
      <c r="E122" s="219" t="s">
        <v>211</v>
      </c>
      <c r="F122" s="220" t="s">
        <v>212</v>
      </c>
      <c r="G122" s="221" t="s">
        <v>138</v>
      </c>
      <c r="H122" s="222">
        <v>10</v>
      </c>
      <c r="I122" s="223"/>
      <c r="J122" s="222">
        <f>ROUND(I122*H122,1)</f>
        <v>0</v>
      </c>
      <c r="K122" s="224"/>
      <c r="L122" s="43"/>
      <c r="M122" s="225" t="s">
        <v>1</v>
      </c>
      <c r="N122" s="226" t="s">
        <v>47</v>
      </c>
      <c r="O122" s="90"/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29" t="s">
        <v>139</v>
      </c>
      <c r="AT122" s="229" t="s">
        <v>135</v>
      </c>
      <c r="AU122" s="229" t="s">
        <v>91</v>
      </c>
      <c r="AY122" s="16" t="s">
        <v>133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6" t="s">
        <v>37</v>
      </c>
      <c r="BK122" s="230">
        <f>ROUND(I122*H122,1)</f>
        <v>0</v>
      </c>
      <c r="BL122" s="16" t="s">
        <v>139</v>
      </c>
      <c r="BM122" s="229" t="s">
        <v>213</v>
      </c>
    </row>
    <row r="123" s="2" customFormat="1" ht="16.5" customHeight="1">
      <c r="A123" s="37"/>
      <c r="B123" s="38"/>
      <c r="C123" s="218" t="s">
        <v>91</v>
      </c>
      <c r="D123" s="218" t="s">
        <v>135</v>
      </c>
      <c r="E123" s="219" t="s">
        <v>214</v>
      </c>
      <c r="F123" s="220" t="s">
        <v>215</v>
      </c>
      <c r="G123" s="221" t="s">
        <v>216</v>
      </c>
      <c r="H123" s="222">
        <v>44</v>
      </c>
      <c r="I123" s="223"/>
      <c r="J123" s="222">
        <f>ROUND(I123*H123,1)</f>
        <v>0</v>
      </c>
      <c r="K123" s="224"/>
      <c r="L123" s="43"/>
      <c r="M123" s="225" t="s">
        <v>1</v>
      </c>
      <c r="N123" s="226" t="s">
        <v>47</v>
      </c>
      <c r="O123" s="90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29" t="s">
        <v>139</v>
      </c>
      <c r="AT123" s="229" t="s">
        <v>135</v>
      </c>
      <c r="AU123" s="229" t="s">
        <v>91</v>
      </c>
      <c r="AY123" s="16" t="s">
        <v>133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6" t="s">
        <v>37</v>
      </c>
      <c r="BK123" s="230">
        <f>ROUND(I123*H123,1)</f>
        <v>0</v>
      </c>
      <c r="BL123" s="16" t="s">
        <v>139</v>
      </c>
      <c r="BM123" s="229" t="s">
        <v>217</v>
      </c>
    </row>
    <row r="124" s="2" customFormat="1" ht="16.5" customHeight="1">
      <c r="A124" s="37"/>
      <c r="B124" s="38"/>
      <c r="C124" s="218" t="s">
        <v>147</v>
      </c>
      <c r="D124" s="218" t="s">
        <v>135</v>
      </c>
      <c r="E124" s="219" t="s">
        <v>218</v>
      </c>
      <c r="F124" s="220" t="s">
        <v>219</v>
      </c>
      <c r="G124" s="221" t="s">
        <v>216</v>
      </c>
      <c r="H124" s="222">
        <v>5</v>
      </c>
      <c r="I124" s="223"/>
      <c r="J124" s="222">
        <f>ROUND(I124*H124,1)</f>
        <v>0</v>
      </c>
      <c r="K124" s="224"/>
      <c r="L124" s="43"/>
      <c r="M124" s="225" t="s">
        <v>1</v>
      </c>
      <c r="N124" s="226" t="s">
        <v>47</v>
      </c>
      <c r="O124" s="90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29" t="s">
        <v>139</v>
      </c>
      <c r="AT124" s="229" t="s">
        <v>135</v>
      </c>
      <c r="AU124" s="229" t="s">
        <v>91</v>
      </c>
      <c r="AY124" s="16" t="s">
        <v>133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6" t="s">
        <v>37</v>
      </c>
      <c r="BK124" s="230">
        <f>ROUND(I124*H124,1)</f>
        <v>0</v>
      </c>
      <c r="BL124" s="16" t="s">
        <v>139</v>
      </c>
      <c r="BM124" s="229" t="s">
        <v>220</v>
      </c>
    </row>
    <row r="125" s="2" customFormat="1" ht="16.5" customHeight="1">
      <c r="A125" s="37"/>
      <c r="B125" s="38"/>
      <c r="C125" s="218" t="s">
        <v>139</v>
      </c>
      <c r="D125" s="218" t="s">
        <v>135</v>
      </c>
      <c r="E125" s="219" t="s">
        <v>221</v>
      </c>
      <c r="F125" s="220" t="s">
        <v>222</v>
      </c>
      <c r="G125" s="221" t="s">
        <v>216</v>
      </c>
      <c r="H125" s="222">
        <v>2</v>
      </c>
      <c r="I125" s="223"/>
      <c r="J125" s="222">
        <f>ROUND(I125*H125,1)</f>
        <v>0</v>
      </c>
      <c r="K125" s="224"/>
      <c r="L125" s="43"/>
      <c r="M125" s="225" t="s">
        <v>1</v>
      </c>
      <c r="N125" s="226" t="s">
        <v>47</v>
      </c>
      <c r="O125" s="90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9" t="s">
        <v>139</v>
      </c>
      <c r="AT125" s="229" t="s">
        <v>135</v>
      </c>
      <c r="AU125" s="229" t="s">
        <v>91</v>
      </c>
      <c r="AY125" s="16" t="s">
        <v>133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6" t="s">
        <v>37</v>
      </c>
      <c r="BK125" s="230">
        <f>ROUND(I125*H125,1)</f>
        <v>0</v>
      </c>
      <c r="BL125" s="16" t="s">
        <v>139</v>
      </c>
      <c r="BM125" s="229" t="s">
        <v>223</v>
      </c>
    </row>
    <row r="126" s="2" customFormat="1" ht="16.5" customHeight="1">
      <c r="A126" s="37"/>
      <c r="B126" s="38"/>
      <c r="C126" s="218" t="s">
        <v>159</v>
      </c>
      <c r="D126" s="218" t="s">
        <v>135</v>
      </c>
      <c r="E126" s="219" t="s">
        <v>224</v>
      </c>
      <c r="F126" s="220" t="s">
        <v>225</v>
      </c>
      <c r="G126" s="221" t="s">
        <v>216</v>
      </c>
      <c r="H126" s="222">
        <v>1</v>
      </c>
      <c r="I126" s="223"/>
      <c r="J126" s="222">
        <f>ROUND(I126*H126,1)</f>
        <v>0</v>
      </c>
      <c r="K126" s="224"/>
      <c r="L126" s="43"/>
      <c r="M126" s="225" t="s">
        <v>1</v>
      </c>
      <c r="N126" s="226" t="s">
        <v>47</v>
      </c>
      <c r="O126" s="90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9" t="s">
        <v>139</v>
      </c>
      <c r="AT126" s="229" t="s">
        <v>135</v>
      </c>
      <c r="AU126" s="229" t="s">
        <v>91</v>
      </c>
      <c r="AY126" s="16" t="s">
        <v>133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6" t="s">
        <v>37</v>
      </c>
      <c r="BK126" s="230">
        <f>ROUND(I126*H126,1)</f>
        <v>0</v>
      </c>
      <c r="BL126" s="16" t="s">
        <v>139</v>
      </c>
      <c r="BM126" s="229" t="s">
        <v>226</v>
      </c>
    </row>
    <row r="127" s="2" customFormat="1" ht="16.5" customHeight="1">
      <c r="A127" s="37"/>
      <c r="B127" s="38"/>
      <c r="C127" s="218" t="s">
        <v>166</v>
      </c>
      <c r="D127" s="218" t="s">
        <v>135</v>
      </c>
      <c r="E127" s="219" t="s">
        <v>227</v>
      </c>
      <c r="F127" s="220" t="s">
        <v>228</v>
      </c>
      <c r="G127" s="221" t="s">
        <v>216</v>
      </c>
      <c r="H127" s="222">
        <v>54</v>
      </c>
      <c r="I127" s="223"/>
      <c r="J127" s="222">
        <f>ROUND(I127*H127,1)</f>
        <v>0</v>
      </c>
      <c r="K127" s="224"/>
      <c r="L127" s="43"/>
      <c r="M127" s="225" t="s">
        <v>1</v>
      </c>
      <c r="N127" s="226" t="s">
        <v>47</v>
      </c>
      <c r="O127" s="90"/>
      <c r="P127" s="227">
        <f>O127*H127</f>
        <v>0</v>
      </c>
      <c r="Q127" s="227">
        <v>5.0000000000000002E-05</v>
      </c>
      <c r="R127" s="227">
        <f>Q127*H127</f>
        <v>0.0027000000000000001</v>
      </c>
      <c r="S127" s="227">
        <v>0</v>
      </c>
      <c r="T127" s="228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9" t="s">
        <v>139</v>
      </c>
      <c r="AT127" s="229" t="s">
        <v>135</v>
      </c>
      <c r="AU127" s="229" t="s">
        <v>91</v>
      </c>
      <c r="AY127" s="16" t="s">
        <v>133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6" t="s">
        <v>37</v>
      </c>
      <c r="BK127" s="230">
        <f>ROUND(I127*H127,1)</f>
        <v>0</v>
      </c>
      <c r="BL127" s="16" t="s">
        <v>139</v>
      </c>
      <c r="BM127" s="229" t="s">
        <v>229</v>
      </c>
    </row>
    <row r="128" s="2" customFormat="1" ht="16.5" customHeight="1">
      <c r="A128" s="37"/>
      <c r="B128" s="38"/>
      <c r="C128" s="218" t="s">
        <v>172</v>
      </c>
      <c r="D128" s="218" t="s">
        <v>135</v>
      </c>
      <c r="E128" s="219" t="s">
        <v>230</v>
      </c>
      <c r="F128" s="220" t="s">
        <v>231</v>
      </c>
      <c r="G128" s="221" t="s">
        <v>216</v>
      </c>
      <c r="H128" s="222">
        <v>105</v>
      </c>
      <c r="I128" s="223"/>
      <c r="J128" s="222">
        <f>ROUND(I128*H128,1)</f>
        <v>0</v>
      </c>
      <c r="K128" s="224"/>
      <c r="L128" s="43"/>
      <c r="M128" s="225" t="s">
        <v>1</v>
      </c>
      <c r="N128" s="226" t="s">
        <v>47</v>
      </c>
      <c r="O128" s="90"/>
      <c r="P128" s="227">
        <f>O128*H128</f>
        <v>0</v>
      </c>
      <c r="Q128" s="227">
        <v>5.0000000000000002E-05</v>
      </c>
      <c r="R128" s="227">
        <f>Q128*H128</f>
        <v>0.0052500000000000003</v>
      </c>
      <c r="S128" s="227">
        <v>0</v>
      </c>
      <c r="T128" s="228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9" t="s">
        <v>139</v>
      </c>
      <c r="AT128" s="229" t="s">
        <v>135</v>
      </c>
      <c r="AU128" s="229" t="s">
        <v>91</v>
      </c>
      <c r="AY128" s="16" t="s">
        <v>133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6" t="s">
        <v>37</v>
      </c>
      <c r="BK128" s="230">
        <f>ROUND(I128*H128,1)</f>
        <v>0</v>
      </c>
      <c r="BL128" s="16" t="s">
        <v>139</v>
      </c>
      <c r="BM128" s="229" t="s">
        <v>232</v>
      </c>
    </row>
    <row r="129" s="2" customFormat="1" ht="16.5" customHeight="1">
      <c r="A129" s="37"/>
      <c r="B129" s="38"/>
      <c r="C129" s="218" t="s">
        <v>156</v>
      </c>
      <c r="D129" s="218" t="s">
        <v>135</v>
      </c>
      <c r="E129" s="219" t="s">
        <v>233</v>
      </c>
      <c r="F129" s="220" t="s">
        <v>234</v>
      </c>
      <c r="G129" s="221" t="s">
        <v>216</v>
      </c>
      <c r="H129" s="222">
        <v>10</v>
      </c>
      <c r="I129" s="223"/>
      <c r="J129" s="222">
        <f>ROUND(I129*H129,1)</f>
        <v>0</v>
      </c>
      <c r="K129" s="224"/>
      <c r="L129" s="43"/>
      <c r="M129" s="225" t="s">
        <v>1</v>
      </c>
      <c r="N129" s="226" t="s">
        <v>47</v>
      </c>
      <c r="O129" s="90"/>
      <c r="P129" s="227">
        <f>O129*H129</f>
        <v>0</v>
      </c>
      <c r="Q129" s="227">
        <v>9.0000000000000006E-05</v>
      </c>
      <c r="R129" s="227">
        <f>Q129*H129</f>
        <v>0.00090000000000000008</v>
      </c>
      <c r="S129" s="227">
        <v>0</v>
      </c>
      <c r="T129" s="228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9" t="s">
        <v>139</v>
      </c>
      <c r="AT129" s="229" t="s">
        <v>135</v>
      </c>
      <c r="AU129" s="229" t="s">
        <v>91</v>
      </c>
      <c r="AY129" s="16" t="s">
        <v>133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6" t="s">
        <v>37</v>
      </c>
      <c r="BK129" s="230">
        <f>ROUND(I129*H129,1)</f>
        <v>0</v>
      </c>
      <c r="BL129" s="16" t="s">
        <v>139</v>
      </c>
      <c r="BM129" s="229" t="s">
        <v>235</v>
      </c>
    </row>
    <row r="130" s="2" customFormat="1" ht="16.5" customHeight="1">
      <c r="A130" s="37"/>
      <c r="B130" s="38"/>
      <c r="C130" s="218" t="s">
        <v>175</v>
      </c>
      <c r="D130" s="218" t="s">
        <v>135</v>
      </c>
      <c r="E130" s="219" t="s">
        <v>236</v>
      </c>
      <c r="F130" s="220" t="s">
        <v>237</v>
      </c>
      <c r="G130" s="221" t="s">
        <v>216</v>
      </c>
      <c r="H130" s="222">
        <v>1</v>
      </c>
      <c r="I130" s="223"/>
      <c r="J130" s="222">
        <f>ROUND(I130*H130,1)</f>
        <v>0</v>
      </c>
      <c r="K130" s="224"/>
      <c r="L130" s="43"/>
      <c r="M130" s="225" t="s">
        <v>1</v>
      </c>
      <c r="N130" s="226" t="s">
        <v>47</v>
      </c>
      <c r="O130" s="90"/>
      <c r="P130" s="227">
        <f>O130*H130</f>
        <v>0</v>
      </c>
      <c r="Q130" s="227">
        <v>9.0000000000000006E-05</v>
      </c>
      <c r="R130" s="227">
        <f>Q130*H130</f>
        <v>9.0000000000000006E-05</v>
      </c>
      <c r="S130" s="227">
        <v>0</v>
      </c>
      <c r="T130" s="228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9" t="s">
        <v>139</v>
      </c>
      <c r="AT130" s="229" t="s">
        <v>135</v>
      </c>
      <c r="AU130" s="229" t="s">
        <v>91</v>
      </c>
      <c r="AY130" s="16" t="s">
        <v>133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6" t="s">
        <v>37</v>
      </c>
      <c r="BK130" s="230">
        <f>ROUND(I130*H130,1)</f>
        <v>0</v>
      </c>
      <c r="BL130" s="16" t="s">
        <v>139</v>
      </c>
      <c r="BM130" s="229" t="s">
        <v>238</v>
      </c>
    </row>
    <row r="131" s="2" customFormat="1" ht="33" customHeight="1">
      <c r="A131" s="37"/>
      <c r="B131" s="38"/>
      <c r="C131" s="218" t="s">
        <v>190</v>
      </c>
      <c r="D131" s="218" t="s">
        <v>135</v>
      </c>
      <c r="E131" s="219" t="s">
        <v>239</v>
      </c>
      <c r="F131" s="220" t="s">
        <v>240</v>
      </c>
      <c r="G131" s="221" t="s">
        <v>241</v>
      </c>
      <c r="H131" s="222">
        <v>1</v>
      </c>
      <c r="I131" s="223"/>
      <c r="J131" s="222">
        <f>ROUND(I131*H131,1)</f>
        <v>0</v>
      </c>
      <c r="K131" s="224"/>
      <c r="L131" s="43"/>
      <c r="M131" s="225" t="s">
        <v>1</v>
      </c>
      <c r="N131" s="226" t="s">
        <v>47</v>
      </c>
      <c r="O131" s="90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9" t="s">
        <v>139</v>
      </c>
      <c r="AT131" s="229" t="s">
        <v>135</v>
      </c>
      <c r="AU131" s="229" t="s">
        <v>91</v>
      </c>
      <c r="AY131" s="16" t="s">
        <v>133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6" t="s">
        <v>37</v>
      </c>
      <c r="BK131" s="230">
        <f>ROUND(I131*H131,1)</f>
        <v>0</v>
      </c>
      <c r="BL131" s="16" t="s">
        <v>139</v>
      </c>
      <c r="BM131" s="229" t="s">
        <v>242</v>
      </c>
    </row>
    <row r="132" s="2" customFormat="1">
      <c r="A132" s="37"/>
      <c r="B132" s="38"/>
      <c r="C132" s="39"/>
      <c r="D132" s="233" t="s">
        <v>163</v>
      </c>
      <c r="E132" s="39"/>
      <c r="F132" s="253" t="s">
        <v>243</v>
      </c>
      <c r="G132" s="39"/>
      <c r="H132" s="39"/>
      <c r="I132" s="254"/>
      <c r="J132" s="39"/>
      <c r="K132" s="39"/>
      <c r="L132" s="43"/>
      <c r="M132" s="255"/>
      <c r="N132" s="256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163</v>
      </c>
      <c r="AU132" s="16" t="s">
        <v>91</v>
      </c>
    </row>
    <row r="133" s="2" customFormat="1" ht="24.15" customHeight="1">
      <c r="A133" s="37"/>
      <c r="B133" s="38"/>
      <c r="C133" s="218" t="s">
        <v>194</v>
      </c>
      <c r="D133" s="218" t="s">
        <v>135</v>
      </c>
      <c r="E133" s="219" t="s">
        <v>244</v>
      </c>
      <c r="F133" s="220" t="s">
        <v>245</v>
      </c>
      <c r="G133" s="221" t="s">
        <v>246</v>
      </c>
      <c r="H133" s="222">
        <v>11783.25</v>
      </c>
      <c r="I133" s="223"/>
      <c r="J133" s="222">
        <f>ROUND(I133*H133,1)</f>
        <v>0</v>
      </c>
      <c r="K133" s="224"/>
      <c r="L133" s="43"/>
      <c r="M133" s="225" t="s">
        <v>1</v>
      </c>
      <c r="N133" s="226" t="s">
        <v>47</v>
      </c>
      <c r="O133" s="90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9" t="s">
        <v>139</v>
      </c>
      <c r="AT133" s="229" t="s">
        <v>135</v>
      </c>
      <c r="AU133" s="229" t="s">
        <v>91</v>
      </c>
      <c r="AY133" s="16" t="s">
        <v>133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6" t="s">
        <v>37</v>
      </c>
      <c r="BK133" s="230">
        <f>ROUND(I133*H133,1)</f>
        <v>0</v>
      </c>
      <c r="BL133" s="16" t="s">
        <v>139</v>
      </c>
      <c r="BM133" s="229" t="s">
        <v>247</v>
      </c>
    </row>
    <row r="134" s="13" customFormat="1">
      <c r="A134" s="13"/>
      <c r="B134" s="231"/>
      <c r="C134" s="232"/>
      <c r="D134" s="233" t="s">
        <v>141</v>
      </c>
      <c r="E134" s="234" t="s">
        <v>1</v>
      </c>
      <c r="F134" s="235" t="s">
        <v>248</v>
      </c>
      <c r="G134" s="232"/>
      <c r="H134" s="236">
        <v>11783.25</v>
      </c>
      <c r="I134" s="237"/>
      <c r="J134" s="232"/>
      <c r="K134" s="232"/>
      <c r="L134" s="238"/>
      <c r="M134" s="239"/>
      <c r="N134" s="240"/>
      <c r="O134" s="240"/>
      <c r="P134" s="240"/>
      <c r="Q134" s="240"/>
      <c r="R134" s="240"/>
      <c r="S134" s="240"/>
      <c r="T134" s="24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2" t="s">
        <v>141</v>
      </c>
      <c r="AU134" s="242" t="s">
        <v>91</v>
      </c>
      <c r="AV134" s="13" t="s">
        <v>91</v>
      </c>
      <c r="AW134" s="13" t="s">
        <v>36</v>
      </c>
      <c r="AX134" s="13" t="s">
        <v>37</v>
      </c>
      <c r="AY134" s="242" t="s">
        <v>133</v>
      </c>
    </row>
    <row r="135" s="2" customFormat="1" ht="21.75" customHeight="1">
      <c r="A135" s="37"/>
      <c r="B135" s="38"/>
      <c r="C135" s="218" t="s">
        <v>203</v>
      </c>
      <c r="D135" s="218" t="s">
        <v>135</v>
      </c>
      <c r="E135" s="219" t="s">
        <v>249</v>
      </c>
      <c r="F135" s="220" t="s">
        <v>250</v>
      </c>
      <c r="G135" s="221" t="s">
        <v>246</v>
      </c>
      <c r="H135" s="222">
        <v>5891.6300000000001</v>
      </c>
      <c r="I135" s="223"/>
      <c r="J135" s="222">
        <f>ROUND(I135*H135,1)</f>
        <v>0</v>
      </c>
      <c r="K135" s="224"/>
      <c r="L135" s="43"/>
      <c r="M135" s="225" t="s">
        <v>1</v>
      </c>
      <c r="N135" s="226" t="s">
        <v>47</v>
      </c>
      <c r="O135" s="90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9" t="s">
        <v>139</v>
      </c>
      <c r="AT135" s="229" t="s">
        <v>135</v>
      </c>
      <c r="AU135" s="229" t="s">
        <v>91</v>
      </c>
      <c r="AY135" s="16" t="s">
        <v>133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6" t="s">
        <v>37</v>
      </c>
      <c r="BK135" s="230">
        <f>ROUND(I135*H135,1)</f>
        <v>0</v>
      </c>
      <c r="BL135" s="16" t="s">
        <v>139</v>
      </c>
      <c r="BM135" s="229" t="s">
        <v>251</v>
      </c>
    </row>
    <row r="136" s="13" customFormat="1">
      <c r="A136" s="13"/>
      <c r="B136" s="231"/>
      <c r="C136" s="232"/>
      <c r="D136" s="233" t="s">
        <v>141</v>
      </c>
      <c r="E136" s="234" t="s">
        <v>1</v>
      </c>
      <c r="F136" s="235" t="s">
        <v>252</v>
      </c>
      <c r="G136" s="232"/>
      <c r="H136" s="236">
        <v>5891.6300000000001</v>
      </c>
      <c r="I136" s="237"/>
      <c r="J136" s="232"/>
      <c r="K136" s="232"/>
      <c r="L136" s="238"/>
      <c r="M136" s="239"/>
      <c r="N136" s="240"/>
      <c r="O136" s="240"/>
      <c r="P136" s="240"/>
      <c r="Q136" s="240"/>
      <c r="R136" s="240"/>
      <c r="S136" s="240"/>
      <c r="T136" s="24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141</v>
      </c>
      <c r="AU136" s="242" t="s">
        <v>91</v>
      </c>
      <c r="AV136" s="13" t="s">
        <v>91</v>
      </c>
      <c r="AW136" s="13" t="s">
        <v>36</v>
      </c>
      <c r="AX136" s="13" t="s">
        <v>37</v>
      </c>
      <c r="AY136" s="242" t="s">
        <v>133</v>
      </c>
    </row>
    <row r="137" s="2" customFormat="1" ht="24.15" customHeight="1">
      <c r="A137" s="37"/>
      <c r="B137" s="38"/>
      <c r="C137" s="218" t="s">
        <v>253</v>
      </c>
      <c r="D137" s="218" t="s">
        <v>135</v>
      </c>
      <c r="E137" s="219" t="s">
        <v>254</v>
      </c>
      <c r="F137" s="220" t="s">
        <v>255</v>
      </c>
      <c r="G137" s="221" t="s">
        <v>246</v>
      </c>
      <c r="H137" s="222">
        <v>7855.5</v>
      </c>
      <c r="I137" s="223"/>
      <c r="J137" s="222">
        <f>ROUND(I137*H137,1)</f>
        <v>0</v>
      </c>
      <c r="K137" s="224"/>
      <c r="L137" s="43"/>
      <c r="M137" s="225" t="s">
        <v>1</v>
      </c>
      <c r="N137" s="226" t="s">
        <v>47</v>
      </c>
      <c r="O137" s="90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9" t="s">
        <v>139</v>
      </c>
      <c r="AT137" s="229" t="s">
        <v>135</v>
      </c>
      <c r="AU137" s="229" t="s">
        <v>91</v>
      </c>
      <c r="AY137" s="16" t="s">
        <v>133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6" t="s">
        <v>37</v>
      </c>
      <c r="BK137" s="230">
        <f>ROUND(I137*H137,1)</f>
        <v>0</v>
      </c>
      <c r="BL137" s="16" t="s">
        <v>139</v>
      </c>
      <c r="BM137" s="229" t="s">
        <v>256</v>
      </c>
    </row>
    <row r="138" s="2" customFormat="1">
      <c r="A138" s="37"/>
      <c r="B138" s="38"/>
      <c r="C138" s="39"/>
      <c r="D138" s="233" t="s">
        <v>163</v>
      </c>
      <c r="E138" s="39"/>
      <c r="F138" s="253" t="s">
        <v>170</v>
      </c>
      <c r="G138" s="39"/>
      <c r="H138" s="39"/>
      <c r="I138" s="254"/>
      <c r="J138" s="39"/>
      <c r="K138" s="39"/>
      <c r="L138" s="43"/>
      <c r="M138" s="255"/>
      <c r="N138" s="256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163</v>
      </c>
      <c r="AU138" s="16" t="s">
        <v>91</v>
      </c>
    </row>
    <row r="139" s="13" customFormat="1">
      <c r="A139" s="13"/>
      <c r="B139" s="231"/>
      <c r="C139" s="232"/>
      <c r="D139" s="233" t="s">
        <v>141</v>
      </c>
      <c r="E139" s="234" t="s">
        <v>1</v>
      </c>
      <c r="F139" s="235" t="s">
        <v>257</v>
      </c>
      <c r="G139" s="232"/>
      <c r="H139" s="236">
        <v>7855.5</v>
      </c>
      <c r="I139" s="237"/>
      <c r="J139" s="232"/>
      <c r="K139" s="232"/>
      <c r="L139" s="238"/>
      <c r="M139" s="239"/>
      <c r="N139" s="240"/>
      <c r="O139" s="240"/>
      <c r="P139" s="240"/>
      <c r="Q139" s="240"/>
      <c r="R139" s="240"/>
      <c r="S139" s="240"/>
      <c r="T139" s="24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2" t="s">
        <v>141</v>
      </c>
      <c r="AU139" s="242" t="s">
        <v>91</v>
      </c>
      <c r="AV139" s="13" t="s">
        <v>91</v>
      </c>
      <c r="AW139" s="13" t="s">
        <v>36</v>
      </c>
      <c r="AX139" s="13" t="s">
        <v>37</v>
      </c>
      <c r="AY139" s="242" t="s">
        <v>133</v>
      </c>
    </row>
    <row r="140" s="2" customFormat="1" ht="37.8" customHeight="1">
      <c r="A140" s="37"/>
      <c r="B140" s="38"/>
      <c r="C140" s="218" t="s">
        <v>258</v>
      </c>
      <c r="D140" s="218" t="s">
        <v>135</v>
      </c>
      <c r="E140" s="219" t="s">
        <v>259</v>
      </c>
      <c r="F140" s="220" t="s">
        <v>260</v>
      </c>
      <c r="G140" s="221" t="s">
        <v>138</v>
      </c>
      <c r="H140" s="222">
        <v>18853.200000000001</v>
      </c>
      <c r="I140" s="223"/>
      <c r="J140" s="222">
        <f>ROUND(I140*H140,1)</f>
        <v>0</v>
      </c>
      <c r="K140" s="224"/>
      <c r="L140" s="43"/>
      <c r="M140" s="225" t="s">
        <v>1</v>
      </c>
      <c r="N140" s="226" t="s">
        <v>47</v>
      </c>
      <c r="O140" s="90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9" t="s">
        <v>139</v>
      </c>
      <c r="AT140" s="229" t="s">
        <v>135</v>
      </c>
      <c r="AU140" s="229" t="s">
        <v>91</v>
      </c>
      <c r="AY140" s="16" t="s">
        <v>133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6" t="s">
        <v>37</v>
      </c>
      <c r="BK140" s="230">
        <f>ROUND(I140*H140,1)</f>
        <v>0</v>
      </c>
      <c r="BL140" s="16" t="s">
        <v>139</v>
      </c>
      <c r="BM140" s="229" t="s">
        <v>261</v>
      </c>
    </row>
    <row r="141" s="13" customFormat="1">
      <c r="A141" s="13"/>
      <c r="B141" s="231"/>
      <c r="C141" s="232"/>
      <c r="D141" s="233" t="s">
        <v>141</v>
      </c>
      <c r="E141" s="234" t="s">
        <v>1</v>
      </c>
      <c r="F141" s="235" t="s">
        <v>262</v>
      </c>
      <c r="G141" s="232"/>
      <c r="H141" s="236">
        <v>9426.6000000000004</v>
      </c>
      <c r="I141" s="237"/>
      <c r="J141" s="232"/>
      <c r="K141" s="232"/>
      <c r="L141" s="238"/>
      <c r="M141" s="239"/>
      <c r="N141" s="240"/>
      <c r="O141" s="240"/>
      <c r="P141" s="240"/>
      <c r="Q141" s="240"/>
      <c r="R141" s="240"/>
      <c r="S141" s="240"/>
      <c r="T141" s="24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2" t="s">
        <v>141</v>
      </c>
      <c r="AU141" s="242" t="s">
        <v>91</v>
      </c>
      <c r="AV141" s="13" t="s">
        <v>91</v>
      </c>
      <c r="AW141" s="13" t="s">
        <v>36</v>
      </c>
      <c r="AX141" s="13" t="s">
        <v>82</v>
      </c>
      <c r="AY141" s="242" t="s">
        <v>133</v>
      </c>
    </row>
    <row r="142" s="13" customFormat="1">
      <c r="A142" s="13"/>
      <c r="B142" s="231"/>
      <c r="C142" s="232"/>
      <c r="D142" s="233" t="s">
        <v>141</v>
      </c>
      <c r="E142" s="234" t="s">
        <v>1</v>
      </c>
      <c r="F142" s="235" t="s">
        <v>263</v>
      </c>
      <c r="G142" s="232"/>
      <c r="H142" s="236">
        <v>9426.6000000000004</v>
      </c>
      <c r="I142" s="237"/>
      <c r="J142" s="232"/>
      <c r="K142" s="232"/>
      <c r="L142" s="238"/>
      <c r="M142" s="239"/>
      <c r="N142" s="240"/>
      <c r="O142" s="240"/>
      <c r="P142" s="240"/>
      <c r="Q142" s="240"/>
      <c r="R142" s="240"/>
      <c r="S142" s="240"/>
      <c r="T142" s="24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2" t="s">
        <v>141</v>
      </c>
      <c r="AU142" s="242" t="s">
        <v>91</v>
      </c>
      <c r="AV142" s="13" t="s">
        <v>91</v>
      </c>
      <c r="AW142" s="13" t="s">
        <v>36</v>
      </c>
      <c r="AX142" s="13" t="s">
        <v>82</v>
      </c>
      <c r="AY142" s="242" t="s">
        <v>133</v>
      </c>
    </row>
    <row r="143" s="14" customFormat="1">
      <c r="A143" s="14"/>
      <c r="B143" s="260"/>
      <c r="C143" s="261"/>
      <c r="D143" s="233" t="s">
        <v>141</v>
      </c>
      <c r="E143" s="262" t="s">
        <v>1</v>
      </c>
      <c r="F143" s="263" t="s">
        <v>264</v>
      </c>
      <c r="G143" s="261"/>
      <c r="H143" s="264">
        <v>18853.200000000001</v>
      </c>
      <c r="I143" s="265"/>
      <c r="J143" s="261"/>
      <c r="K143" s="261"/>
      <c r="L143" s="266"/>
      <c r="M143" s="267"/>
      <c r="N143" s="268"/>
      <c r="O143" s="268"/>
      <c r="P143" s="268"/>
      <c r="Q143" s="268"/>
      <c r="R143" s="268"/>
      <c r="S143" s="268"/>
      <c r="T143" s="269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70" t="s">
        <v>141</v>
      </c>
      <c r="AU143" s="270" t="s">
        <v>91</v>
      </c>
      <c r="AV143" s="14" t="s">
        <v>139</v>
      </c>
      <c r="AW143" s="14" t="s">
        <v>36</v>
      </c>
      <c r="AX143" s="14" t="s">
        <v>37</v>
      </c>
      <c r="AY143" s="270" t="s">
        <v>133</v>
      </c>
    </row>
    <row r="144" s="2" customFormat="1" ht="24.15" customHeight="1">
      <c r="A144" s="37"/>
      <c r="B144" s="38"/>
      <c r="C144" s="218" t="s">
        <v>8</v>
      </c>
      <c r="D144" s="218" t="s">
        <v>135</v>
      </c>
      <c r="E144" s="219" t="s">
        <v>265</v>
      </c>
      <c r="F144" s="220" t="s">
        <v>266</v>
      </c>
      <c r="G144" s="221" t="s">
        <v>246</v>
      </c>
      <c r="H144" s="222">
        <v>4350.3599999999997</v>
      </c>
      <c r="I144" s="223"/>
      <c r="J144" s="222">
        <f>ROUND(I144*H144,1)</f>
        <v>0</v>
      </c>
      <c r="K144" s="224"/>
      <c r="L144" s="43"/>
      <c r="M144" s="225" t="s">
        <v>1</v>
      </c>
      <c r="N144" s="226" t="s">
        <v>47</v>
      </c>
      <c r="O144" s="90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9" t="s">
        <v>139</v>
      </c>
      <c r="AT144" s="229" t="s">
        <v>135</v>
      </c>
      <c r="AU144" s="229" t="s">
        <v>91</v>
      </c>
      <c r="AY144" s="16" t="s">
        <v>133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6" t="s">
        <v>37</v>
      </c>
      <c r="BK144" s="230">
        <f>ROUND(I144*H144,1)</f>
        <v>0</v>
      </c>
      <c r="BL144" s="16" t="s">
        <v>139</v>
      </c>
      <c r="BM144" s="229" t="s">
        <v>267</v>
      </c>
    </row>
    <row r="145" s="13" customFormat="1">
      <c r="A145" s="13"/>
      <c r="B145" s="231"/>
      <c r="C145" s="232"/>
      <c r="D145" s="233" t="s">
        <v>141</v>
      </c>
      <c r="E145" s="234" t="s">
        <v>1</v>
      </c>
      <c r="F145" s="235" t="s">
        <v>268</v>
      </c>
      <c r="G145" s="232"/>
      <c r="H145" s="236">
        <v>2356.6500000000001</v>
      </c>
      <c r="I145" s="237"/>
      <c r="J145" s="232"/>
      <c r="K145" s="232"/>
      <c r="L145" s="238"/>
      <c r="M145" s="239"/>
      <c r="N145" s="240"/>
      <c r="O145" s="240"/>
      <c r="P145" s="240"/>
      <c r="Q145" s="240"/>
      <c r="R145" s="240"/>
      <c r="S145" s="240"/>
      <c r="T145" s="24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2" t="s">
        <v>141</v>
      </c>
      <c r="AU145" s="242" t="s">
        <v>91</v>
      </c>
      <c r="AV145" s="13" t="s">
        <v>91</v>
      </c>
      <c r="AW145" s="13" t="s">
        <v>36</v>
      </c>
      <c r="AX145" s="13" t="s">
        <v>82</v>
      </c>
      <c r="AY145" s="242" t="s">
        <v>133</v>
      </c>
    </row>
    <row r="146" s="13" customFormat="1">
      <c r="A146" s="13"/>
      <c r="B146" s="231"/>
      <c r="C146" s="232"/>
      <c r="D146" s="233" t="s">
        <v>141</v>
      </c>
      <c r="E146" s="234" t="s">
        <v>1</v>
      </c>
      <c r="F146" s="235" t="s">
        <v>269</v>
      </c>
      <c r="G146" s="232"/>
      <c r="H146" s="236">
        <v>1993.71</v>
      </c>
      <c r="I146" s="237"/>
      <c r="J146" s="232"/>
      <c r="K146" s="232"/>
      <c r="L146" s="238"/>
      <c r="M146" s="239"/>
      <c r="N146" s="240"/>
      <c r="O146" s="240"/>
      <c r="P146" s="240"/>
      <c r="Q146" s="240"/>
      <c r="R146" s="240"/>
      <c r="S146" s="240"/>
      <c r="T146" s="24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2" t="s">
        <v>141</v>
      </c>
      <c r="AU146" s="242" t="s">
        <v>91</v>
      </c>
      <c r="AV146" s="13" t="s">
        <v>91</v>
      </c>
      <c r="AW146" s="13" t="s">
        <v>36</v>
      </c>
      <c r="AX146" s="13" t="s">
        <v>82</v>
      </c>
      <c r="AY146" s="242" t="s">
        <v>133</v>
      </c>
    </row>
    <row r="147" s="14" customFormat="1">
      <c r="A147" s="14"/>
      <c r="B147" s="260"/>
      <c r="C147" s="261"/>
      <c r="D147" s="233" t="s">
        <v>141</v>
      </c>
      <c r="E147" s="262" t="s">
        <v>1</v>
      </c>
      <c r="F147" s="263" t="s">
        <v>264</v>
      </c>
      <c r="G147" s="261"/>
      <c r="H147" s="264">
        <v>4350.3600000000006</v>
      </c>
      <c r="I147" s="265"/>
      <c r="J147" s="261"/>
      <c r="K147" s="261"/>
      <c r="L147" s="266"/>
      <c r="M147" s="267"/>
      <c r="N147" s="268"/>
      <c r="O147" s="268"/>
      <c r="P147" s="268"/>
      <c r="Q147" s="268"/>
      <c r="R147" s="268"/>
      <c r="S147" s="268"/>
      <c r="T147" s="269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70" t="s">
        <v>141</v>
      </c>
      <c r="AU147" s="270" t="s">
        <v>91</v>
      </c>
      <c r="AV147" s="14" t="s">
        <v>139</v>
      </c>
      <c r="AW147" s="14" t="s">
        <v>36</v>
      </c>
      <c r="AX147" s="14" t="s">
        <v>37</v>
      </c>
      <c r="AY147" s="270" t="s">
        <v>133</v>
      </c>
    </row>
    <row r="148" s="2" customFormat="1" ht="33" customHeight="1">
      <c r="A148" s="37"/>
      <c r="B148" s="38"/>
      <c r="C148" s="218" t="s">
        <v>206</v>
      </c>
      <c r="D148" s="218" t="s">
        <v>135</v>
      </c>
      <c r="E148" s="219" t="s">
        <v>270</v>
      </c>
      <c r="F148" s="220" t="s">
        <v>271</v>
      </c>
      <c r="G148" s="221" t="s">
        <v>246</v>
      </c>
      <c r="H148" s="222">
        <v>51846.300000000003</v>
      </c>
      <c r="I148" s="223"/>
      <c r="J148" s="222">
        <f>ROUND(I148*H148,1)</f>
        <v>0</v>
      </c>
      <c r="K148" s="224"/>
      <c r="L148" s="43"/>
      <c r="M148" s="225" t="s">
        <v>1</v>
      </c>
      <c r="N148" s="226" t="s">
        <v>47</v>
      </c>
      <c r="O148" s="90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9" t="s">
        <v>139</v>
      </c>
      <c r="AT148" s="229" t="s">
        <v>135</v>
      </c>
      <c r="AU148" s="229" t="s">
        <v>91</v>
      </c>
      <c r="AY148" s="16" t="s">
        <v>133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6" t="s">
        <v>37</v>
      </c>
      <c r="BK148" s="230">
        <f>ROUND(I148*H148,1)</f>
        <v>0</v>
      </c>
      <c r="BL148" s="16" t="s">
        <v>139</v>
      </c>
      <c r="BM148" s="229" t="s">
        <v>272</v>
      </c>
    </row>
    <row r="149" s="13" customFormat="1">
      <c r="A149" s="13"/>
      <c r="B149" s="231"/>
      <c r="C149" s="232"/>
      <c r="D149" s="233" t="s">
        <v>141</v>
      </c>
      <c r="E149" s="234" t="s">
        <v>1</v>
      </c>
      <c r="F149" s="235" t="s">
        <v>273</v>
      </c>
      <c r="G149" s="232"/>
      <c r="H149" s="236">
        <v>51846.300000000003</v>
      </c>
      <c r="I149" s="237"/>
      <c r="J149" s="232"/>
      <c r="K149" s="232"/>
      <c r="L149" s="238"/>
      <c r="M149" s="239"/>
      <c r="N149" s="240"/>
      <c r="O149" s="240"/>
      <c r="P149" s="240"/>
      <c r="Q149" s="240"/>
      <c r="R149" s="240"/>
      <c r="S149" s="240"/>
      <c r="T149" s="24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2" t="s">
        <v>141</v>
      </c>
      <c r="AU149" s="242" t="s">
        <v>91</v>
      </c>
      <c r="AV149" s="13" t="s">
        <v>91</v>
      </c>
      <c r="AW149" s="13" t="s">
        <v>36</v>
      </c>
      <c r="AX149" s="13" t="s">
        <v>37</v>
      </c>
      <c r="AY149" s="242" t="s">
        <v>133</v>
      </c>
    </row>
    <row r="150" s="2" customFormat="1" ht="21.75" customHeight="1">
      <c r="A150" s="37"/>
      <c r="B150" s="38"/>
      <c r="C150" s="218" t="s">
        <v>274</v>
      </c>
      <c r="D150" s="218" t="s">
        <v>135</v>
      </c>
      <c r="E150" s="219" t="s">
        <v>275</v>
      </c>
      <c r="F150" s="220" t="s">
        <v>276</v>
      </c>
      <c r="G150" s="221" t="s">
        <v>246</v>
      </c>
      <c r="H150" s="222">
        <v>11420.31</v>
      </c>
      <c r="I150" s="223"/>
      <c r="J150" s="222">
        <f>ROUND(I150*H150,1)</f>
        <v>0</v>
      </c>
      <c r="K150" s="224"/>
      <c r="L150" s="43"/>
      <c r="M150" s="225" t="s">
        <v>1</v>
      </c>
      <c r="N150" s="226" t="s">
        <v>47</v>
      </c>
      <c r="O150" s="90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9" t="s">
        <v>139</v>
      </c>
      <c r="AT150" s="229" t="s">
        <v>135</v>
      </c>
      <c r="AU150" s="229" t="s">
        <v>91</v>
      </c>
      <c r="AY150" s="16" t="s">
        <v>133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6" t="s">
        <v>37</v>
      </c>
      <c r="BK150" s="230">
        <f>ROUND(I150*H150,1)</f>
        <v>0</v>
      </c>
      <c r="BL150" s="16" t="s">
        <v>139</v>
      </c>
      <c r="BM150" s="229" t="s">
        <v>277</v>
      </c>
    </row>
    <row r="151" s="13" customFormat="1">
      <c r="A151" s="13"/>
      <c r="B151" s="231"/>
      <c r="C151" s="232"/>
      <c r="D151" s="233" t="s">
        <v>141</v>
      </c>
      <c r="E151" s="234" t="s">
        <v>1</v>
      </c>
      <c r="F151" s="235" t="s">
        <v>278</v>
      </c>
      <c r="G151" s="232"/>
      <c r="H151" s="236">
        <v>9426.6000000000004</v>
      </c>
      <c r="I151" s="237"/>
      <c r="J151" s="232"/>
      <c r="K151" s="232"/>
      <c r="L151" s="238"/>
      <c r="M151" s="239"/>
      <c r="N151" s="240"/>
      <c r="O151" s="240"/>
      <c r="P151" s="240"/>
      <c r="Q151" s="240"/>
      <c r="R151" s="240"/>
      <c r="S151" s="240"/>
      <c r="T151" s="24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2" t="s">
        <v>141</v>
      </c>
      <c r="AU151" s="242" t="s">
        <v>91</v>
      </c>
      <c r="AV151" s="13" t="s">
        <v>91</v>
      </c>
      <c r="AW151" s="13" t="s">
        <v>36</v>
      </c>
      <c r="AX151" s="13" t="s">
        <v>82</v>
      </c>
      <c r="AY151" s="242" t="s">
        <v>133</v>
      </c>
    </row>
    <row r="152" s="13" customFormat="1">
      <c r="A152" s="13"/>
      <c r="B152" s="231"/>
      <c r="C152" s="232"/>
      <c r="D152" s="233" t="s">
        <v>141</v>
      </c>
      <c r="E152" s="234" t="s">
        <v>1</v>
      </c>
      <c r="F152" s="235" t="s">
        <v>279</v>
      </c>
      <c r="G152" s="232"/>
      <c r="H152" s="236">
        <v>1993.71</v>
      </c>
      <c r="I152" s="237"/>
      <c r="J152" s="232"/>
      <c r="K152" s="232"/>
      <c r="L152" s="238"/>
      <c r="M152" s="239"/>
      <c r="N152" s="240"/>
      <c r="O152" s="240"/>
      <c r="P152" s="240"/>
      <c r="Q152" s="240"/>
      <c r="R152" s="240"/>
      <c r="S152" s="240"/>
      <c r="T152" s="24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2" t="s">
        <v>141</v>
      </c>
      <c r="AU152" s="242" t="s">
        <v>91</v>
      </c>
      <c r="AV152" s="13" t="s">
        <v>91</v>
      </c>
      <c r="AW152" s="13" t="s">
        <v>36</v>
      </c>
      <c r="AX152" s="13" t="s">
        <v>82</v>
      </c>
      <c r="AY152" s="242" t="s">
        <v>133</v>
      </c>
    </row>
    <row r="153" s="14" customFormat="1">
      <c r="A153" s="14"/>
      <c r="B153" s="260"/>
      <c r="C153" s="261"/>
      <c r="D153" s="233" t="s">
        <v>141</v>
      </c>
      <c r="E153" s="262" t="s">
        <v>1</v>
      </c>
      <c r="F153" s="263" t="s">
        <v>264</v>
      </c>
      <c r="G153" s="261"/>
      <c r="H153" s="264">
        <v>11420.310000000001</v>
      </c>
      <c r="I153" s="265"/>
      <c r="J153" s="261"/>
      <c r="K153" s="261"/>
      <c r="L153" s="266"/>
      <c r="M153" s="267"/>
      <c r="N153" s="268"/>
      <c r="O153" s="268"/>
      <c r="P153" s="268"/>
      <c r="Q153" s="268"/>
      <c r="R153" s="268"/>
      <c r="S153" s="268"/>
      <c r="T153" s="269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70" t="s">
        <v>141</v>
      </c>
      <c r="AU153" s="270" t="s">
        <v>91</v>
      </c>
      <c r="AV153" s="14" t="s">
        <v>139</v>
      </c>
      <c r="AW153" s="14" t="s">
        <v>36</v>
      </c>
      <c r="AX153" s="14" t="s">
        <v>37</v>
      </c>
      <c r="AY153" s="270" t="s">
        <v>133</v>
      </c>
    </row>
    <row r="154" s="2" customFormat="1" ht="24.15" customHeight="1">
      <c r="A154" s="37"/>
      <c r="B154" s="38"/>
      <c r="C154" s="218" t="s">
        <v>280</v>
      </c>
      <c r="D154" s="218" t="s">
        <v>135</v>
      </c>
      <c r="E154" s="219" t="s">
        <v>281</v>
      </c>
      <c r="F154" s="220" t="s">
        <v>282</v>
      </c>
      <c r="G154" s="221" t="s">
        <v>246</v>
      </c>
      <c r="H154" s="222">
        <v>11420.31</v>
      </c>
      <c r="I154" s="223"/>
      <c r="J154" s="222">
        <f>ROUND(I154*H154,1)</f>
        <v>0</v>
      </c>
      <c r="K154" s="224"/>
      <c r="L154" s="43"/>
      <c r="M154" s="225" t="s">
        <v>1</v>
      </c>
      <c r="N154" s="226" t="s">
        <v>47</v>
      </c>
      <c r="O154" s="90"/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9" t="s">
        <v>139</v>
      </c>
      <c r="AT154" s="229" t="s">
        <v>135</v>
      </c>
      <c r="AU154" s="229" t="s">
        <v>91</v>
      </c>
      <c r="AY154" s="16" t="s">
        <v>133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6" t="s">
        <v>37</v>
      </c>
      <c r="BK154" s="230">
        <f>ROUND(I154*H154,1)</f>
        <v>0</v>
      </c>
      <c r="BL154" s="16" t="s">
        <v>139</v>
      </c>
      <c r="BM154" s="229" t="s">
        <v>283</v>
      </c>
    </row>
    <row r="155" s="13" customFormat="1">
      <c r="A155" s="13"/>
      <c r="B155" s="231"/>
      <c r="C155" s="232"/>
      <c r="D155" s="233" t="s">
        <v>141</v>
      </c>
      <c r="E155" s="234" t="s">
        <v>1</v>
      </c>
      <c r="F155" s="235" t="s">
        <v>284</v>
      </c>
      <c r="G155" s="232"/>
      <c r="H155" s="236">
        <v>11420.31</v>
      </c>
      <c r="I155" s="237"/>
      <c r="J155" s="232"/>
      <c r="K155" s="232"/>
      <c r="L155" s="238"/>
      <c r="M155" s="239"/>
      <c r="N155" s="240"/>
      <c r="O155" s="240"/>
      <c r="P155" s="240"/>
      <c r="Q155" s="240"/>
      <c r="R155" s="240"/>
      <c r="S155" s="240"/>
      <c r="T155" s="24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2" t="s">
        <v>141</v>
      </c>
      <c r="AU155" s="242" t="s">
        <v>91</v>
      </c>
      <c r="AV155" s="13" t="s">
        <v>91</v>
      </c>
      <c r="AW155" s="13" t="s">
        <v>36</v>
      </c>
      <c r="AX155" s="13" t="s">
        <v>37</v>
      </c>
      <c r="AY155" s="242" t="s">
        <v>133</v>
      </c>
    </row>
    <row r="156" s="2" customFormat="1" ht="16.5" customHeight="1">
      <c r="A156" s="37"/>
      <c r="B156" s="38"/>
      <c r="C156" s="243" t="s">
        <v>285</v>
      </c>
      <c r="D156" s="243" t="s">
        <v>152</v>
      </c>
      <c r="E156" s="244" t="s">
        <v>286</v>
      </c>
      <c r="F156" s="245" t="s">
        <v>287</v>
      </c>
      <c r="G156" s="246" t="s">
        <v>185</v>
      </c>
      <c r="H156" s="247">
        <v>3987.4200000000001</v>
      </c>
      <c r="I156" s="248"/>
      <c r="J156" s="247">
        <f>ROUND(I156*H156,1)</f>
        <v>0</v>
      </c>
      <c r="K156" s="249"/>
      <c r="L156" s="250"/>
      <c r="M156" s="251" t="s">
        <v>1</v>
      </c>
      <c r="N156" s="252" t="s">
        <v>47</v>
      </c>
      <c r="O156" s="90"/>
      <c r="P156" s="227">
        <f>O156*H156</f>
        <v>0</v>
      </c>
      <c r="Q156" s="227">
        <v>1</v>
      </c>
      <c r="R156" s="227">
        <f>Q156*H156</f>
        <v>3987.4200000000001</v>
      </c>
      <c r="S156" s="227">
        <v>0</v>
      </c>
      <c r="T156" s="228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9" t="s">
        <v>156</v>
      </c>
      <c r="AT156" s="229" t="s">
        <v>152</v>
      </c>
      <c r="AU156" s="229" t="s">
        <v>91</v>
      </c>
      <c r="AY156" s="16" t="s">
        <v>133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6" t="s">
        <v>37</v>
      </c>
      <c r="BK156" s="230">
        <f>ROUND(I156*H156,1)</f>
        <v>0</v>
      </c>
      <c r="BL156" s="16" t="s">
        <v>139</v>
      </c>
      <c r="BM156" s="229" t="s">
        <v>288</v>
      </c>
    </row>
    <row r="157" s="13" customFormat="1">
      <c r="A157" s="13"/>
      <c r="B157" s="231"/>
      <c r="C157" s="232"/>
      <c r="D157" s="233" t="s">
        <v>141</v>
      </c>
      <c r="E157" s="234" t="s">
        <v>1</v>
      </c>
      <c r="F157" s="235" t="s">
        <v>289</v>
      </c>
      <c r="G157" s="232"/>
      <c r="H157" s="236">
        <v>3987.4200000000001</v>
      </c>
      <c r="I157" s="237"/>
      <c r="J157" s="232"/>
      <c r="K157" s="232"/>
      <c r="L157" s="238"/>
      <c r="M157" s="239"/>
      <c r="N157" s="240"/>
      <c r="O157" s="240"/>
      <c r="P157" s="240"/>
      <c r="Q157" s="240"/>
      <c r="R157" s="240"/>
      <c r="S157" s="240"/>
      <c r="T157" s="24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2" t="s">
        <v>141</v>
      </c>
      <c r="AU157" s="242" t="s">
        <v>91</v>
      </c>
      <c r="AV157" s="13" t="s">
        <v>91</v>
      </c>
      <c r="AW157" s="13" t="s">
        <v>36</v>
      </c>
      <c r="AX157" s="13" t="s">
        <v>37</v>
      </c>
      <c r="AY157" s="242" t="s">
        <v>133</v>
      </c>
    </row>
    <row r="158" s="2" customFormat="1" ht="33" customHeight="1">
      <c r="A158" s="37"/>
      <c r="B158" s="38"/>
      <c r="C158" s="218" t="s">
        <v>290</v>
      </c>
      <c r="D158" s="218" t="s">
        <v>135</v>
      </c>
      <c r="E158" s="219" t="s">
        <v>291</v>
      </c>
      <c r="F158" s="220" t="s">
        <v>292</v>
      </c>
      <c r="G158" s="221" t="s">
        <v>246</v>
      </c>
      <c r="H158" s="222">
        <v>2356.6500000000001</v>
      </c>
      <c r="I158" s="223"/>
      <c r="J158" s="222">
        <f>ROUND(I158*H158,1)</f>
        <v>0</v>
      </c>
      <c r="K158" s="224"/>
      <c r="L158" s="43"/>
      <c r="M158" s="225" t="s">
        <v>1</v>
      </c>
      <c r="N158" s="226" t="s">
        <v>47</v>
      </c>
      <c r="O158" s="90"/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9" t="s">
        <v>139</v>
      </c>
      <c r="AT158" s="229" t="s">
        <v>135</v>
      </c>
      <c r="AU158" s="229" t="s">
        <v>91</v>
      </c>
      <c r="AY158" s="16" t="s">
        <v>133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6" t="s">
        <v>37</v>
      </c>
      <c r="BK158" s="230">
        <f>ROUND(I158*H158,1)</f>
        <v>0</v>
      </c>
      <c r="BL158" s="16" t="s">
        <v>139</v>
      </c>
      <c r="BM158" s="229" t="s">
        <v>293</v>
      </c>
    </row>
    <row r="159" s="2" customFormat="1">
      <c r="A159" s="37"/>
      <c r="B159" s="38"/>
      <c r="C159" s="39"/>
      <c r="D159" s="233" t="s">
        <v>163</v>
      </c>
      <c r="E159" s="39"/>
      <c r="F159" s="253" t="s">
        <v>294</v>
      </c>
      <c r="G159" s="39"/>
      <c r="H159" s="39"/>
      <c r="I159" s="254"/>
      <c r="J159" s="39"/>
      <c r="K159" s="39"/>
      <c r="L159" s="43"/>
      <c r="M159" s="255"/>
      <c r="N159" s="256"/>
      <c r="O159" s="90"/>
      <c r="P159" s="90"/>
      <c r="Q159" s="90"/>
      <c r="R159" s="90"/>
      <c r="S159" s="90"/>
      <c r="T159" s="91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163</v>
      </c>
      <c r="AU159" s="16" t="s">
        <v>91</v>
      </c>
    </row>
    <row r="160" s="13" customFormat="1">
      <c r="A160" s="13"/>
      <c r="B160" s="231"/>
      <c r="C160" s="232"/>
      <c r="D160" s="233" t="s">
        <v>141</v>
      </c>
      <c r="E160" s="234" t="s">
        <v>1</v>
      </c>
      <c r="F160" s="235" t="s">
        <v>295</v>
      </c>
      <c r="G160" s="232"/>
      <c r="H160" s="236">
        <v>2356.6500000000001</v>
      </c>
      <c r="I160" s="237"/>
      <c r="J160" s="232"/>
      <c r="K160" s="232"/>
      <c r="L160" s="238"/>
      <c r="M160" s="239"/>
      <c r="N160" s="240"/>
      <c r="O160" s="240"/>
      <c r="P160" s="240"/>
      <c r="Q160" s="240"/>
      <c r="R160" s="240"/>
      <c r="S160" s="240"/>
      <c r="T160" s="24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2" t="s">
        <v>141</v>
      </c>
      <c r="AU160" s="242" t="s">
        <v>91</v>
      </c>
      <c r="AV160" s="13" t="s">
        <v>91</v>
      </c>
      <c r="AW160" s="13" t="s">
        <v>36</v>
      </c>
      <c r="AX160" s="13" t="s">
        <v>37</v>
      </c>
      <c r="AY160" s="242" t="s">
        <v>133</v>
      </c>
    </row>
    <row r="161" s="2" customFormat="1" ht="37.8" customHeight="1">
      <c r="A161" s="37"/>
      <c r="B161" s="38"/>
      <c r="C161" s="218" t="s">
        <v>7</v>
      </c>
      <c r="D161" s="218" t="s">
        <v>135</v>
      </c>
      <c r="E161" s="219" t="s">
        <v>296</v>
      </c>
      <c r="F161" s="220" t="s">
        <v>297</v>
      </c>
      <c r="G161" s="221" t="s">
        <v>298</v>
      </c>
      <c r="H161" s="222">
        <v>170</v>
      </c>
      <c r="I161" s="223"/>
      <c r="J161" s="222">
        <f>ROUND(I161*H161,1)</f>
        <v>0</v>
      </c>
      <c r="K161" s="224"/>
      <c r="L161" s="43"/>
      <c r="M161" s="225" t="s">
        <v>1</v>
      </c>
      <c r="N161" s="226" t="s">
        <v>47</v>
      </c>
      <c r="O161" s="90"/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9" t="s">
        <v>139</v>
      </c>
      <c r="AT161" s="229" t="s">
        <v>135</v>
      </c>
      <c r="AU161" s="229" t="s">
        <v>91</v>
      </c>
      <c r="AY161" s="16" t="s">
        <v>133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6" t="s">
        <v>37</v>
      </c>
      <c r="BK161" s="230">
        <f>ROUND(I161*H161,1)</f>
        <v>0</v>
      </c>
      <c r="BL161" s="16" t="s">
        <v>139</v>
      </c>
      <c r="BM161" s="229" t="s">
        <v>299</v>
      </c>
    </row>
    <row r="162" s="2" customFormat="1">
      <c r="A162" s="37"/>
      <c r="B162" s="38"/>
      <c r="C162" s="39"/>
      <c r="D162" s="233" t="s">
        <v>163</v>
      </c>
      <c r="E162" s="39"/>
      <c r="F162" s="253" t="s">
        <v>300</v>
      </c>
      <c r="G162" s="39"/>
      <c r="H162" s="39"/>
      <c r="I162" s="254"/>
      <c r="J162" s="39"/>
      <c r="K162" s="39"/>
      <c r="L162" s="43"/>
      <c r="M162" s="255"/>
      <c r="N162" s="256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163</v>
      </c>
      <c r="AU162" s="16" t="s">
        <v>91</v>
      </c>
    </row>
    <row r="163" s="2" customFormat="1" ht="33" customHeight="1">
      <c r="A163" s="37"/>
      <c r="B163" s="38"/>
      <c r="C163" s="218" t="s">
        <v>301</v>
      </c>
      <c r="D163" s="218" t="s">
        <v>135</v>
      </c>
      <c r="E163" s="219" t="s">
        <v>302</v>
      </c>
      <c r="F163" s="220" t="s">
        <v>303</v>
      </c>
      <c r="G163" s="221" t="s">
        <v>185</v>
      </c>
      <c r="H163" s="222">
        <v>120</v>
      </c>
      <c r="I163" s="223"/>
      <c r="J163" s="222">
        <f>ROUND(I163*H163,1)</f>
        <v>0</v>
      </c>
      <c r="K163" s="224"/>
      <c r="L163" s="43"/>
      <c r="M163" s="225" t="s">
        <v>1</v>
      </c>
      <c r="N163" s="226" t="s">
        <v>47</v>
      </c>
      <c r="O163" s="90"/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9" t="s">
        <v>139</v>
      </c>
      <c r="AT163" s="229" t="s">
        <v>135</v>
      </c>
      <c r="AU163" s="229" t="s">
        <v>91</v>
      </c>
      <c r="AY163" s="16" t="s">
        <v>133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6" t="s">
        <v>37</v>
      </c>
      <c r="BK163" s="230">
        <f>ROUND(I163*H163,1)</f>
        <v>0</v>
      </c>
      <c r="BL163" s="16" t="s">
        <v>139</v>
      </c>
      <c r="BM163" s="229" t="s">
        <v>304</v>
      </c>
    </row>
    <row r="164" s="2" customFormat="1">
      <c r="A164" s="37"/>
      <c r="B164" s="38"/>
      <c r="C164" s="39"/>
      <c r="D164" s="233" t="s">
        <v>163</v>
      </c>
      <c r="E164" s="39"/>
      <c r="F164" s="253" t="s">
        <v>305</v>
      </c>
      <c r="G164" s="39"/>
      <c r="H164" s="39"/>
      <c r="I164" s="254"/>
      <c r="J164" s="39"/>
      <c r="K164" s="39"/>
      <c r="L164" s="43"/>
      <c r="M164" s="255"/>
      <c r="N164" s="256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163</v>
      </c>
      <c r="AU164" s="16" t="s">
        <v>91</v>
      </c>
    </row>
    <row r="165" s="2" customFormat="1" ht="16.5" customHeight="1">
      <c r="A165" s="37"/>
      <c r="B165" s="38"/>
      <c r="C165" s="218" t="s">
        <v>306</v>
      </c>
      <c r="D165" s="218" t="s">
        <v>135</v>
      </c>
      <c r="E165" s="219" t="s">
        <v>136</v>
      </c>
      <c r="F165" s="220" t="s">
        <v>137</v>
      </c>
      <c r="G165" s="221" t="s">
        <v>138</v>
      </c>
      <c r="H165" s="222">
        <v>4580</v>
      </c>
      <c r="I165" s="223"/>
      <c r="J165" s="222">
        <f>ROUND(I165*H165,1)</f>
        <v>0</v>
      </c>
      <c r="K165" s="224"/>
      <c r="L165" s="43"/>
      <c r="M165" s="225" t="s">
        <v>1</v>
      </c>
      <c r="N165" s="226" t="s">
        <v>47</v>
      </c>
      <c r="O165" s="90"/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9" t="s">
        <v>139</v>
      </c>
      <c r="AT165" s="229" t="s">
        <v>135</v>
      </c>
      <c r="AU165" s="229" t="s">
        <v>91</v>
      </c>
      <c r="AY165" s="16" t="s">
        <v>133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6" t="s">
        <v>37</v>
      </c>
      <c r="BK165" s="230">
        <f>ROUND(I165*H165,1)</f>
        <v>0</v>
      </c>
      <c r="BL165" s="16" t="s">
        <v>139</v>
      </c>
      <c r="BM165" s="229" t="s">
        <v>307</v>
      </c>
    </row>
    <row r="166" s="13" customFormat="1">
      <c r="A166" s="13"/>
      <c r="B166" s="231"/>
      <c r="C166" s="232"/>
      <c r="D166" s="233" t="s">
        <v>141</v>
      </c>
      <c r="E166" s="234" t="s">
        <v>1</v>
      </c>
      <c r="F166" s="235" t="s">
        <v>308</v>
      </c>
      <c r="G166" s="232"/>
      <c r="H166" s="236">
        <v>4580</v>
      </c>
      <c r="I166" s="237"/>
      <c r="J166" s="232"/>
      <c r="K166" s="232"/>
      <c r="L166" s="238"/>
      <c r="M166" s="239"/>
      <c r="N166" s="240"/>
      <c r="O166" s="240"/>
      <c r="P166" s="240"/>
      <c r="Q166" s="240"/>
      <c r="R166" s="240"/>
      <c r="S166" s="240"/>
      <c r="T166" s="24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2" t="s">
        <v>141</v>
      </c>
      <c r="AU166" s="242" t="s">
        <v>91</v>
      </c>
      <c r="AV166" s="13" t="s">
        <v>91</v>
      </c>
      <c r="AW166" s="13" t="s">
        <v>36</v>
      </c>
      <c r="AX166" s="13" t="s">
        <v>37</v>
      </c>
      <c r="AY166" s="242" t="s">
        <v>133</v>
      </c>
    </row>
    <row r="167" s="2" customFormat="1" ht="33" customHeight="1">
      <c r="A167" s="37"/>
      <c r="B167" s="38"/>
      <c r="C167" s="218" t="s">
        <v>309</v>
      </c>
      <c r="D167" s="218" t="s">
        <v>135</v>
      </c>
      <c r="E167" s="219" t="s">
        <v>143</v>
      </c>
      <c r="F167" s="220" t="s">
        <v>144</v>
      </c>
      <c r="G167" s="221" t="s">
        <v>138</v>
      </c>
      <c r="H167" s="222">
        <v>1500</v>
      </c>
      <c r="I167" s="223"/>
      <c r="J167" s="222">
        <f>ROUND(I167*H167,1)</f>
        <v>0</v>
      </c>
      <c r="K167" s="224"/>
      <c r="L167" s="43"/>
      <c r="M167" s="225" t="s">
        <v>1</v>
      </c>
      <c r="N167" s="226" t="s">
        <v>47</v>
      </c>
      <c r="O167" s="90"/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9" t="s">
        <v>139</v>
      </c>
      <c r="AT167" s="229" t="s">
        <v>135</v>
      </c>
      <c r="AU167" s="229" t="s">
        <v>91</v>
      </c>
      <c r="AY167" s="16" t="s">
        <v>133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6" t="s">
        <v>37</v>
      </c>
      <c r="BK167" s="230">
        <f>ROUND(I167*H167,1)</f>
        <v>0</v>
      </c>
      <c r="BL167" s="16" t="s">
        <v>139</v>
      </c>
      <c r="BM167" s="229" t="s">
        <v>310</v>
      </c>
    </row>
    <row r="168" s="13" customFormat="1">
      <c r="A168" s="13"/>
      <c r="B168" s="231"/>
      <c r="C168" s="232"/>
      <c r="D168" s="233" t="s">
        <v>141</v>
      </c>
      <c r="E168" s="234" t="s">
        <v>1</v>
      </c>
      <c r="F168" s="235" t="s">
        <v>311</v>
      </c>
      <c r="G168" s="232"/>
      <c r="H168" s="236">
        <v>1500</v>
      </c>
      <c r="I168" s="237"/>
      <c r="J168" s="232"/>
      <c r="K168" s="232"/>
      <c r="L168" s="238"/>
      <c r="M168" s="239"/>
      <c r="N168" s="240"/>
      <c r="O168" s="240"/>
      <c r="P168" s="240"/>
      <c r="Q168" s="240"/>
      <c r="R168" s="240"/>
      <c r="S168" s="240"/>
      <c r="T168" s="24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2" t="s">
        <v>141</v>
      </c>
      <c r="AU168" s="242" t="s">
        <v>91</v>
      </c>
      <c r="AV168" s="13" t="s">
        <v>91</v>
      </c>
      <c r="AW168" s="13" t="s">
        <v>36</v>
      </c>
      <c r="AX168" s="13" t="s">
        <v>37</v>
      </c>
      <c r="AY168" s="242" t="s">
        <v>133</v>
      </c>
    </row>
    <row r="169" s="2" customFormat="1" ht="16.5" customHeight="1">
      <c r="A169" s="37"/>
      <c r="B169" s="38"/>
      <c r="C169" s="218" t="s">
        <v>312</v>
      </c>
      <c r="D169" s="218" t="s">
        <v>135</v>
      </c>
      <c r="E169" s="219" t="s">
        <v>313</v>
      </c>
      <c r="F169" s="220" t="s">
        <v>314</v>
      </c>
      <c r="G169" s="221" t="s">
        <v>138</v>
      </c>
      <c r="H169" s="222">
        <v>7670</v>
      </c>
      <c r="I169" s="223"/>
      <c r="J169" s="222">
        <f>ROUND(I169*H169,1)</f>
        <v>0</v>
      </c>
      <c r="K169" s="224"/>
      <c r="L169" s="43"/>
      <c r="M169" s="225" t="s">
        <v>1</v>
      </c>
      <c r="N169" s="226" t="s">
        <v>47</v>
      </c>
      <c r="O169" s="90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9" t="s">
        <v>139</v>
      </c>
      <c r="AT169" s="229" t="s">
        <v>135</v>
      </c>
      <c r="AU169" s="229" t="s">
        <v>91</v>
      </c>
      <c r="AY169" s="16" t="s">
        <v>133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6" t="s">
        <v>37</v>
      </c>
      <c r="BK169" s="230">
        <f>ROUND(I169*H169,1)</f>
        <v>0</v>
      </c>
      <c r="BL169" s="16" t="s">
        <v>139</v>
      </c>
      <c r="BM169" s="229" t="s">
        <v>315</v>
      </c>
    </row>
    <row r="170" s="13" customFormat="1">
      <c r="A170" s="13"/>
      <c r="B170" s="231"/>
      <c r="C170" s="232"/>
      <c r="D170" s="233" t="s">
        <v>141</v>
      </c>
      <c r="E170" s="234" t="s">
        <v>1</v>
      </c>
      <c r="F170" s="235" t="s">
        <v>316</v>
      </c>
      <c r="G170" s="232"/>
      <c r="H170" s="236">
        <v>7670</v>
      </c>
      <c r="I170" s="237"/>
      <c r="J170" s="232"/>
      <c r="K170" s="232"/>
      <c r="L170" s="238"/>
      <c r="M170" s="239"/>
      <c r="N170" s="240"/>
      <c r="O170" s="240"/>
      <c r="P170" s="240"/>
      <c r="Q170" s="240"/>
      <c r="R170" s="240"/>
      <c r="S170" s="240"/>
      <c r="T170" s="24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2" t="s">
        <v>141</v>
      </c>
      <c r="AU170" s="242" t="s">
        <v>91</v>
      </c>
      <c r="AV170" s="13" t="s">
        <v>91</v>
      </c>
      <c r="AW170" s="13" t="s">
        <v>36</v>
      </c>
      <c r="AX170" s="13" t="s">
        <v>37</v>
      </c>
      <c r="AY170" s="242" t="s">
        <v>133</v>
      </c>
    </row>
    <row r="171" s="2" customFormat="1" ht="21.75" customHeight="1">
      <c r="A171" s="37"/>
      <c r="B171" s="38"/>
      <c r="C171" s="218" t="s">
        <v>317</v>
      </c>
      <c r="D171" s="218" t="s">
        <v>135</v>
      </c>
      <c r="E171" s="219" t="s">
        <v>318</v>
      </c>
      <c r="F171" s="220" t="s">
        <v>319</v>
      </c>
      <c r="G171" s="221" t="s">
        <v>216</v>
      </c>
      <c r="H171" s="222">
        <v>55</v>
      </c>
      <c r="I171" s="223"/>
      <c r="J171" s="222">
        <f>ROUND(I171*H171,1)</f>
        <v>0</v>
      </c>
      <c r="K171" s="224"/>
      <c r="L171" s="43"/>
      <c r="M171" s="225" t="s">
        <v>1</v>
      </c>
      <c r="N171" s="226" t="s">
        <v>47</v>
      </c>
      <c r="O171" s="90"/>
      <c r="P171" s="227">
        <f>O171*H171</f>
        <v>0</v>
      </c>
      <c r="Q171" s="227">
        <v>0.027</v>
      </c>
      <c r="R171" s="227">
        <f>Q171*H171</f>
        <v>1.4849999999999999</v>
      </c>
      <c r="S171" s="227">
        <v>0</v>
      </c>
      <c r="T171" s="228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29" t="s">
        <v>139</v>
      </c>
      <c r="AT171" s="229" t="s">
        <v>135</v>
      </c>
      <c r="AU171" s="229" t="s">
        <v>91</v>
      </c>
      <c r="AY171" s="16" t="s">
        <v>133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6" t="s">
        <v>37</v>
      </c>
      <c r="BK171" s="230">
        <f>ROUND(I171*H171,1)</f>
        <v>0</v>
      </c>
      <c r="BL171" s="16" t="s">
        <v>139</v>
      </c>
      <c r="BM171" s="229" t="s">
        <v>320</v>
      </c>
    </row>
    <row r="172" s="2" customFormat="1">
      <c r="A172" s="37"/>
      <c r="B172" s="38"/>
      <c r="C172" s="39"/>
      <c r="D172" s="233" t="s">
        <v>163</v>
      </c>
      <c r="E172" s="39"/>
      <c r="F172" s="253" t="s">
        <v>321</v>
      </c>
      <c r="G172" s="39"/>
      <c r="H172" s="39"/>
      <c r="I172" s="254"/>
      <c r="J172" s="39"/>
      <c r="K172" s="39"/>
      <c r="L172" s="43"/>
      <c r="M172" s="255"/>
      <c r="N172" s="256"/>
      <c r="O172" s="90"/>
      <c r="P172" s="90"/>
      <c r="Q172" s="90"/>
      <c r="R172" s="90"/>
      <c r="S172" s="90"/>
      <c r="T172" s="91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163</v>
      </c>
      <c r="AU172" s="16" t="s">
        <v>91</v>
      </c>
    </row>
    <row r="173" s="13" customFormat="1">
      <c r="A173" s="13"/>
      <c r="B173" s="231"/>
      <c r="C173" s="232"/>
      <c r="D173" s="233" t="s">
        <v>141</v>
      </c>
      <c r="E173" s="234" t="s">
        <v>1</v>
      </c>
      <c r="F173" s="235" t="s">
        <v>322</v>
      </c>
      <c r="G173" s="232"/>
      <c r="H173" s="236">
        <v>45</v>
      </c>
      <c r="I173" s="237"/>
      <c r="J173" s="232"/>
      <c r="K173" s="232"/>
      <c r="L173" s="238"/>
      <c r="M173" s="239"/>
      <c r="N173" s="240"/>
      <c r="O173" s="240"/>
      <c r="P173" s="240"/>
      <c r="Q173" s="240"/>
      <c r="R173" s="240"/>
      <c r="S173" s="240"/>
      <c r="T173" s="24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2" t="s">
        <v>141</v>
      </c>
      <c r="AU173" s="242" t="s">
        <v>91</v>
      </c>
      <c r="AV173" s="13" t="s">
        <v>91</v>
      </c>
      <c r="AW173" s="13" t="s">
        <v>36</v>
      </c>
      <c r="AX173" s="13" t="s">
        <v>82</v>
      </c>
      <c r="AY173" s="242" t="s">
        <v>133</v>
      </c>
    </row>
    <row r="174" s="13" customFormat="1">
      <c r="A174" s="13"/>
      <c r="B174" s="231"/>
      <c r="C174" s="232"/>
      <c r="D174" s="233" t="s">
        <v>141</v>
      </c>
      <c r="E174" s="234" t="s">
        <v>1</v>
      </c>
      <c r="F174" s="235" t="s">
        <v>323</v>
      </c>
      <c r="G174" s="232"/>
      <c r="H174" s="236">
        <v>10</v>
      </c>
      <c r="I174" s="237"/>
      <c r="J174" s="232"/>
      <c r="K174" s="232"/>
      <c r="L174" s="238"/>
      <c r="M174" s="239"/>
      <c r="N174" s="240"/>
      <c r="O174" s="240"/>
      <c r="P174" s="240"/>
      <c r="Q174" s="240"/>
      <c r="R174" s="240"/>
      <c r="S174" s="240"/>
      <c r="T174" s="24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2" t="s">
        <v>141</v>
      </c>
      <c r="AU174" s="242" t="s">
        <v>91</v>
      </c>
      <c r="AV174" s="13" t="s">
        <v>91</v>
      </c>
      <c r="AW174" s="13" t="s">
        <v>36</v>
      </c>
      <c r="AX174" s="13" t="s">
        <v>82</v>
      </c>
      <c r="AY174" s="242" t="s">
        <v>133</v>
      </c>
    </row>
    <row r="175" s="14" customFormat="1">
      <c r="A175" s="14"/>
      <c r="B175" s="260"/>
      <c r="C175" s="261"/>
      <c r="D175" s="233" t="s">
        <v>141</v>
      </c>
      <c r="E175" s="262" t="s">
        <v>1</v>
      </c>
      <c r="F175" s="263" t="s">
        <v>264</v>
      </c>
      <c r="G175" s="261"/>
      <c r="H175" s="264">
        <v>55</v>
      </c>
      <c r="I175" s="265"/>
      <c r="J175" s="261"/>
      <c r="K175" s="261"/>
      <c r="L175" s="266"/>
      <c r="M175" s="267"/>
      <c r="N175" s="268"/>
      <c r="O175" s="268"/>
      <c r="P175" s="268"/>
      <c r="Q175" s="268"/>
      <c r="R175" s="268"/>
      <c r="S175" s="268"/>
      <c r="T175" s="269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70" t="s">
        <v>141</v>
      </c>
      <c r="AU175" s="270" t="s">
        <v>91</v>
      </c>
      <c r="AV175" s="14" t="s">
        <v>139</v>
      </c>
      <c r="AW175" s="14" t="s">
        <v>36</v>
      </c>
      <c r="AX175" s="14" t="s">
        <v>37</v>
      </c>
      <c r="AY175" s="270" t="s">
        <v>133</v>
      </c>
    </row>
    <row r="176" s="12" customFormat="1" ht="22.8" customHeight="1">
      <c r="A176" s="12"/>
      <c r="B176" s="202"/>
      <c r="C176" s="203"/>
      <c r="D176" s="204" t="s">
        <v>81</v>
      </c>
      <c r="E176" s="216" t="s">
        <v>188</v>
      </c>
      <c r="F176" s="216" t="s">
        <v>189</v>
      </c>
      <c r="G176" s="203"/>
      <c r="H176" s="203"/>
      <c r="I176" s="206"/>
      <c r="J176" s="217">
        <f>BK176</f>
        <v>0</v>
      </c>
      <c r="K176" s="203"/>
      <c r="L176" s="208"/>
      <c r="M176" s="209"/>
      <c r="N176" s="210"/>
      <c r="O176" s="210"/>
      <c r="P176" s="211">
        <f>SUM(P177:P179)</f>
        <v>0</v>
      </c>
      <c r="Q176" s="210"/>
      <c r="R176" s="211">
        <f>SUM(R177:R179)</f>
        <v>0</v>
      </c>
      <c r="S176" s="210"/>
      <c r="T176" s="212">
        <f>SUM(T177:T179)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3" t="s">
        <v>37</v>
      </c>
      <c r="AT176" s="214" t="s">
        <v>81</v>
      </c>
      <c r="AU176" s="214" t="s">
        <v>37</v>
      </c>
      <c r="AY176" s="213" t="s">
        <v>133</v>
      </c>
      <c r="BK176" s="215">
        <f>SUM(BK177:BK179)</f>
        <v>0</v>
      </c>
    </row>
    <row r="177" s="2" customFormat="1" ht="24.15" customHeight="1">
      <c r="A177" s="37"/>
      <c r="B177" s="38"/>
      <c r="C177" s="218" t="s">
        <v>324</v>
      </c>
      <c r="D177" s="218" t="s">
        <v>135</v>
      </c>
      <c r="E177" s="219" t="s">
        <v>325</v>
      </c>
      <c r="F177" s="220" t="s">
        <v>326</v>
      </c>
      <c r="G177" s="221" t="s">
        <v>185</v>
      </c>
      <c r="H177" s="222">
        <v>3988.9099999999999</v>
      </c>
      <c r="I177" s="223"/>
      <c r="J177" s="222">
        <f>ROUND(I177*H177,1)</f>
        <v>0</v>
      </c>
      <c r="K177" s="224"/>
      <c r="L177" s="43"/>
      <c r="M177" s="225" t="s">
        <v>1</v>
      </c>
      <c r="N177" s="226" t="s">
        <v>47</v>
      </c>
      <c r="O177" s="90"/>
      <c r="P177" s="227">
        <f>O177*H177</f>
        <v>0</v>
      </c>
      <c r="Q177" s="227">
        <v>0</v>
      </c>
      <c r="R177" s="227">
        <f>Q177*H177</f>
        <v>0</v>
      </c>
      <c r="S177" s="227">
        <v>0</v>
      </c>
      <c r="T177" s="228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9" t="s">
        <v>139</v>
      </c>
      <c r="AT177" s="229" t="s">
        <v>135</v>
      </c>
      <c r="AU177" s="229" t="s">
        <v>91</v>
      </c>
      <c r="AY177" s="16" t="s">
        <v>133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6" t="s">
        <v>37</v>
      </c>
      <c r="BK177" s="230">
        <f>ROUND(I177*H177,1)</f>
        <v>0</v>
      </c>
      <c r="BL177" s="16" t="s">
        <v>139</v>
      </c>
      <c r="BM177" s="229" t="s">
        <v>327</v>
      </c>
    </row>
    <row r="178" s="2" customFormat="1" ht="33" customHeight="1">
      <c r="A178" s="37"/>
      <c r="B178" s="38"/>
      <c r="C178" s="218" t="s">
        <v>328</v>
      </c>
      <c r="D178" s="218" t="s">
        <v>135</v>
      </c>
      <c r="E178" s="219" t="s">
        <v>329</v>
      </c>
      <c r="F178" s="220" t="s">
        <v>330</v>
      </c>
      <c r="G178" s="221" t="s">
        <v>185</v>
      </c>
      <c r="H178" s="222">
        <v>1994.46</v>
      </c>
      <c r="I178" s="223"/>
      <c r="J178" s="222">
        <f>ROUND(I178*H178,1)</f>
        <v>0</v>
      </c>
      <c r="K178" s="224"/>
      <c r="L178" s="43"/>
      <c r="M178" s="225" t="s">
        <v>1</v>
      </c>
      <c r="N178" s="226" t="s">
        <v>47</v>
      </c>
      <c r="O178" s="90"/>
      <c r="P178" s="227">
        <f>O178*H178</f>
        <v>0</v>
      </c>
      <c r="Q178" s="227">
        <v>0</v>
      </c>
      <c r="R178" s="227">
        <f>Q178*H178</f>
        <v>0</v>
      </c>
      <c r="S178" s="227">
        <v>0</v>
      </c>
      <c r="T178" s="228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29" t="s">
        <v>139</v>
      </c>
      <c r="AT178" s="229" t="s">
        <v>135</v>
      </c>
      <c r="AU178" s="229" t="s">
        <v>91</v>
      </c>
      <c r="AY178" s="16" t="s">
        <v>133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6" t="s">
        <v>37</v>
      </c>
      <c r="BK178" s="230">
        <f>ROUND(I178*H178,1)</f>
        <v>0</v>
      </c>
      <c r="BL178" s="16" t="s">
        <v>139</v>
      </c>
      <c r="BM178" s="229" t="s">
        <v>331</v>
      </c>
    </row>
    <row r="179" s="13" customFormat="1">
      <c r="A179" s="13"/>
      <c r="B179" s="231"/>
      <c r="C179" s="232"/>
      <c r="D179" s="233" t="s">
        <v>141</v>
      </c>
      <c r="E179" s="234" t="s">
        <v>1</v>
      </c>
      <c r="F179" s="235" t="s">
        <v>332</v>
      </c>
      <c r="G179" s="232"/>
      <c r="H179" s="236">
        <v>1994.46</v>
      </c>
      <c r="I179" s="237"/>
      <c r="J179" s="232"/>
      <c r="K179" s="232"/>
      <c r="L179" s="238"/>
      <c r="M179" s="257"/>
      <c r="N179" s="258"/>
      <c r="O179" s="258"/>
      <c r="P179" s="258"/>
      <c r="Q179" s="258"/>
      <c r="R179" s="258"/>
      <c r="S179" s="258"/>
      <c r="T179" s="25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2" t="s">
        <v>141</v>
      </c>
      <c r="AU179" s="242" t="s">
        <v>91</v>
      </c>
      <c r="AV179" s="13" t="s">
        <v>91</v>
      </c>
      <c r="AW179" s="13" t="s">
        <v>36</v>
      </c>
      <c r="AX179" s="13" t="s">
        <v>37</v>
      </c>
      <c r="AY179" s="242" t="s">
        <v>133</v>
      </c>
    </row>
    <row r="180" s="2" customFormat="1" ht="6.96" customHeight="1">
      <c r="A180" s="37"/>
      <c r="B180" s="65"/>
      <c r="C180" s="66"/>
      <c r="D180" s="66"/>
      <c r="E180" s="66"/>
      <c r="F180" s="66"/>
      <c r="G180" s="66"/>
      <c r="H180" s="66"/>
      <c r="I180" s="66"/>
      <c r="J180" s="66"/>
      <c r="K180" s="66"/>
      <c r="L180" s="43"/>
      <c r="M180" s="37"/>
      <c r="O180" s="37"/>
      <c r="P180" s="37"/>
      <c r="Q180" s="37"/>
      <c r="R180" s="37"/>
      <c r="S180" s="37"/>
      <c r="T180" s="37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</row>
  </sheetData>
  <sheetProtection sheet="1" autoFilter="0" formatColumns="0" formatRows="0" objects="1" scenarios="1" spinCount="100000" saltValue="JMHeAuAcAhWlpiKp+WXIMdy/HxJmg0GKk7YcgmW1RG9uyKU2NhDu8aRzFWvKNfOqkP/K6MLyvp0b6VJa5RJqhw==" hashValue="XT4ws9tnBchbgXy8Kr3FDkO034DVO1pVSAqDOlFbMar4uzIA6kx5QDRsR8tX/D3dfAYGrMgliAxDv0X+ihSyxQ==" algorithmName="SHA-512" password="CC35"/>
  <autoFilter ref="C118:K179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97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91</v>
      </c>
    </row>
    <row r="4" s="1" customFormat="1" ht="24.96" customHeight="1">
      <c r="B4" s="19"/>
      <c r="D4" s="137" t="s">
        <v>101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Morava - Bohuslavice,Vitošov, dosypání hráze - 2. etapa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102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30" customHeight="1">
      <c r="A9" s="37"/>
      <c r="B9" s="43"/>
      <c r="C9" s="37"/>
      <c r="D9" s="37"/>
      <c r="E9" s="141" t="s">
        <v>333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26. 12. 2017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29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25</v>
      </c>
      <c r="J20" s="142" t="s">
        <v>33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34</v>
      </c>
      <c r="F21" s="37"/>
      <c r="G21" s="37"/>
      <c r="H21" s="37"/>
      <c r="I21" s="139" t="s">
        <v>28</v>
      </c>
      <c r="J21" s="142" t="s">
        <v>35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38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39</v>
      </c>
      <c r="F24" s="37"/>
      <c r="G24" s="37"/>
      <c r="H24" s="37"/>
      <c r="I24" s="139" t="s">
        <v>28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40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42</v>
      </c>
      <c r="E30" s="37"/>
      <c r="F30" s="37"/>
      <c r="G30" s="37"/>
      <c r="H30" s="37"/>
      <c r="I30" s="37"/>
      <c r="J30" s="150">
        <f>ROUND(J120, 0)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44</v>
      </c>
      <c r="G32" s="37"/>
      <c r="H32" s="37"/>
      <c r="I32" s="151" t="s">
        <v>43</v>
      </c>
      <c r="J32" s="151" t="s">
        <v>45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46</v>
      </c>
      <c r="E33" s="139" t="s">
        <v>47</v>
      </c>
      <c r="F33" s="153">
        <f>ROUND((SUM(BE120:BE148)),  0)</f>
        <v>0</v>
      </c>
      <c r="G33" s="37"/>
      <c r="H33" s="37"/>
      <c r="I33" s="154">
        <v>0.20999999999999999</v>
      </c>
      <c r="J33" s="153">
        <f>ROUND(((SUM(BE120:BE148))*I33),  0)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48</v>
      </c>
      <c r="F34" s="153">
        <f>ROUND((SUM(BF120:BF148)),  0)</f>
        <v>0</v>
      </c>
      <c r="G34" s="37"/>
      <c r="H34" s="37"/>
      <c r="I34" s="154">
        <v>0.14999999999999999</v>
      </c>
      <c r="J34" s="153">
        <f>ROUND(((SUM(BF120:BF148))*I34),  0)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49</v>
      </c>
      <c r="F35" s="153">
        <f>ROUND((SUM(BG120:BG148)),  0)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50</v>
      </c>
      <c r="F36" s="153">
        <f>ROUND((SUM(BH120:BH148)),  0)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51</v>
      </c>
      <c r="F37" s="153">
        <f>ROUND((SUM(BI120:BI148)),  0)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52</v>
      </c>
      <c r="E39" s="157"/>
      <c r="F39" s="157"/>
      <c r="G39" s="158" t="s">
        <v>53</v>
      </c>
      <c r="H39" s="159" t="s">
        <v>54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55</v>
      </c>
      <c r="E50" s="163"/>
      <c r="F50" s="163"/>
      <c r="G50" s="162" t="s">
        <v>56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57</v>
      </c>
      <c r="E61" s="165"/>
      <c r="F61" s="166" t="s">
        <v>58</v>
      </c>
      <c r="G61" s="164" t="s">
        <v>57</v>
      </c>
      <c r="H61" s="165"/>
      <c r="I61" s="165"/>
      <c r="J61" s="167" t="s">
        <v>58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59</v>
      </c>
      <c r="E65" s="168"/>
      <c r="F65" s="168"/>
      <c r="G65" s="162" t="s">
        <v>60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57</v>
      </c>
      <c r="E76" s="165"/>
      <c r="F76" s="166" t="s">
        <v>58</v>
      </c>
      <c r="G76" s="164" t="s">
        <v>57</v>
      </c>
      <c r="H76" s="165"/>
      <c r="I76" s="165"/>
      <c r="J76" s="167" t="s">
        <v>58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105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Morava - Bohuslavice,Vitošov, dosypání hráze - 2. etapa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102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30" customHeight="1">
      <c r="A87" s="37"/>
      <c r="B87" s="38"/>
      <c r="C87" s="39"/>
      <c r="D87" s="39"/>
      <c r="E87" s="75" t="str">
        <f>E9</f>
        <v>177249-2.3 - Etapa 2 v km 0,900 - 1,900 SO 02.3 Patní drén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Bohuslavice, Hrabová</v>
      </c>
      <c r="G89" s="39"/>
      <c r="H89" s="39"/>
      <c r="I89" s="31" t="s">
        <v>22</v>
      </c>
      <c r="J89" s="78" t="str">
        <f>IF(J12="","",J12)</f>
        <v>26. 12. 2017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Povodí Moravy, s.p.</v>
      </c>
      <c r="G91" s="39"/>
      <c r="H91" s="39"/>
      <c r="I91" s="31" t="s">
        <v>32</v>
      </c>
      <c r="J91" s="35" t="str">
        <f>E21</f>
        <v>GEOtest, a.s.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38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106</v>
      </c>
      <c r="D94" s="175"/>
      <c r="E94" s="175"/>
      <c r="F94" s="175"/>
      <c r="G94" s="175"/>
      <c r="H94" s="175"/>
      <c r="I94" s="175"/>
      <c r="J94" s="176" t="s">
        <v>107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108</v>
      </c>
      <c r="D96" s="39"/>
      <c r="E96" s="39"/>
      <c r="F96" s="39"/>
      <c r="G96" s="39"/>
      <c r="H96" s="39"/>
      <c r="I96" s="39"/>
      <c r="J96" s="109">
        <f>J120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109</v>
      </c>
    </row>
    <row r="97" s="9" customFormat="1" ht="24.96" customHeight="1">
      <c r="A97" s="9"/>
      <c r="B97" s="178"/>
      <c r="C97" s="179"/>
      <c r="D97" s="180" t="s">
        <v>110</v>
      </c>
      <c r="E97" s="181"/>
      <c r="F97" s="181"/>
      <c r="G97" s="181"/>
      <c r="H97" s="181"/>
      <c r="I97" s="181"/>
      <c r="J97" s="182">
        <f>J121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111</v>
      </c>
      <c r="E98" s="187"/>
      <c r="F98" s="187"/>
      <c r="G98" s="187"/>
      <c r="H98" s="187"/>
      <c r="I98" s="187"/>
      <c r="J98" s="188">
        <f>J122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334</v>
      </c>
      <c r="E99" s="187"/>
      <c r="F99" s="187"/>
      <c r="G99" s="187"/>
      <c r="H99" s="187"/>
      <c r="I99" s="187"/>
      <c r="J99" s="188">
        <f>J137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115</v>
      </c>
      <c r="E100" s="187"/>
      <c r="F100" s="187"/>
      <c r="G100" s="187"/>
      <c r="H100" s="187"/>
      <c r="I100" s="187"/>
      <c r="J100" s="188">
        <f>J145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7"/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6.96" customHeight="1">
      <c r="A102" s="37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6" s="2" customFormat="1" ht="6.96" customHeight="1">
      <c r="A106" s="37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4.96" customHeight="1">
      <c r="A107" s="37"/>
      <c r="B107" s="38"/>
      <c r="C107" s="22" t="s">
        <v>118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16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173" t="str">
        <f>E7</f>
        <v>Morava - Bohuslavice,Vitošov, dosypání hráze - 2. etapa</v>
      </c>
      <c r="F110" s="31"/>
      <c r="G110" s="31"/>
      <c r="H110" s="31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102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30" customHeight="1">
      <c r="A112" s="37"/>
      <c r="B112" s="38"/>
      <c r="C112" s="39"/>
      <c r="D112" s="39"/>
      <c r="E112" s="75" t="str">
        <f>E9</f>
        <v>177249-2.3 - Etapa 2 v km 0,900 - 1,900 SO 02.3 Patní drén</v>
      </c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20</v>
      </c>
      <c r="D114" s="39"/>
      <c r="E114" s="39"/>
      <c r="F114" s="26" t="str">
        <f>F12</f>
        <v>Bohuslavice, Hrabová</v>
      </c>
      <c r="G114" s="39"/>
      <c r="H114" s="39"/>
      <c r="I114" s="31" t="s">
        <v>22</v>
      </c>
      <c r="J114" s="78" t="str">
        <f>IF(J12="","",J12)</f>
        <v>26. 12. 2017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24</v>
      </c>
      <c r="D116" s="39"/>
      <c r="E116" s="39"/>
      <c r="F116" s="26" t="str">
        <f>E15</f>
        <v>Povodí Moravy, s.p.</v>
      </c>
      <c r="G116" s="39"/>
      <c r="H116" s="39"/>
      <c r="I116" s="31" t="s">
        <v>32</v>
      </c>
      <c r="J116" s="35" t="str">
        <f>E21</f>
        <v>GEOtest, a.s.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30</v>
      </c>
      <c r="D117" s="39"/>
      <c r="E117" s="39"/>
      <c r="F117" s="26" t="str">
        <f>IF(E18="","",E18)</f>
        <v>Vyplň údaj</v>
      </c>
      <c r="G117" s="39"/>
      <c r="H117" s="39"/>
      <c r="I117" s="31" t="s">
        <v>38</v>
      </c>
      <c r="J117" s="35" t="str">
        <f>E24</f>
        <v xml:space="preserve"> 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0.32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11" customFormat="1" ht="29.28" customHeight="1">
      <c r="A119" s="190"/>
      <c r="B119" s="191"/>
      <c r="C119" s="192" t="s">
        <v>119</v>
      </c>
      <c r="D119" s="193" t="s">
        <v>67</v>
      </c>
      <c r="E119" s="193" t="s">
        <v>63</v>
      </c>
      <c r="F119" s="193" t="s">
        <v>64</v>
      </c>
      <c r="G119" s="193" t="s">
        <v>120</v>
      </c>
      <c r="H119" s="193" t="s">
        <v>121</v>
      </c>
      <c r="I119" s="193" t="s">
        <v>122</v>
      </c>
      <c r="J119" s="194" t="s">
        <v>107</v>
      </c>
      <c r="K119" s="195" t="s">
        <v>123</v>
      </c>
      <c r="L119" s="196"/>
      <c r="M119" s="99" t="s">
        <v>1</v>
      </c>
      <c r="N119" s="100" t="s">
        <v>46</v>
      </c>
      <c r="O119" s="100" t="s">
        <v>124</v>
      </c>
      <c r="P119" s="100" t="s">
        <v>125</v>
      </c>
      <c r="Q119" s="100" t="s">
        <v>126</v>
      </c>
      <c r="R119" s="100" t="s">
        <v>127</v>
      </c>
      <c r="S119" s="100" t="s">
        <v>128</v>
      </c>
      <c r="T119" s="101" t="s">
        <v>129</v>
      </c>
      <c r="U119" s="190"/>
      <c r="V119" s="190"/>
      <c r="W119" s="190"/>
      <c r="X119" s="190"/>
      <c r="Y119" s="190"/>
      <c r="Z119" s="190"/>
      <c r="AA119" s="190"/>
      <c r="AB119" s="190"/>
      <c r="AC119" s="190"/>
      <c r="AD119" s="190"/>
      <c r="AE119" s="190"/>
    </row>
    <row r="120" s="2" customFormat="1" ht="22.8" customHeight="1">
      <c r="A120" s="37"/>
      <c r="B120" s="38"/>
      <c r="C120" s="106" t="s">
        <v>130</v>
      </c>
      <c r="D120" s="39"/>
      <c r="E120" s="39"/>
      <c r="F120" s="39"/>
      <c r="G120" s="39"/>
      <c r="H120" s="39"/>
      <c r="I120" s="39"/>
      <c r="J120" s="197">
        <f>BK120</f>
        <v>0</v>
      </c>
      <c r="K120" s="39"/>
      <c r="L120" s="43"/>
      <c r="M120" s="102"/>
      <c r="N120" s="198"/>
      <c r="O120" s="103"/>
      <c r="P120" s="199">
        <f>P121</f>
        <v>0</v>
      </c>
      <c r="Q120" s="103"/>
      <c r="R120" s="199">
        <f>R121</f>
        <v>2778.8186500000002</v>
      </c>
      <c r="S120" s="103"/>
      <c r="T120" s="200">
        <f>T121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81</v>
      </c>
      <c r="AU120" s="16" t="s">
        <v>109</v>
      </c>
      <c r="BK120" s="201">
        <f>BK121</f>
        <v>0</v>
      </c>
    </row>
    <row r="121" s="12" customFormat="1" ht="25.92" customHeight="1">
      <c r="A121" s="12"/>
      <c r="B121" s="202"/>
      <c r="C121" s="203"/>
      <c r="D121" s="204" t="s">
        <v>81</v>
      </c>
      <c r="E121" s="205" t="s">
        <v>131</v>
      </c>
      <c r="F121" s="205" t="s">
        <v>132</v>
      </c>
      <c r="G121" s="203"/>
      <c r="H121" s="203"/>
      <c r="I121" s="206"/>
      <c r="J121" s="207">
        <f>BK121</f>
        <v>0</v>
      </c>
      <c r="K121" s="203"/>
      <c r="L121" s="208"/>
      <c r="M121" s="209"/>
      <c r="N121" s="210"/>
      <c r="O121" s="210"/>
      <c r="P121" s="211">
        <f>P122+P137+P145</f>
        <v>0</v>
      </c>
      <c r="Q121" s="210"/>
      <c r="R121" s="211">
        <f>R122+R137+R145</f>
        <v>2778.8186500000002</v>
      </c>
      <c r="S121" s="210"/>
      <c r="T121" s="212">
        <f>T122+T137+T145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37</v>
      </c>
      <c r="AT121" s="214" t="s">
        <v>81</v>
      </c>
      <c r="AU121" s="214" t="s">
        <v>82</v>
      </c>
      <c r="AY121" s="213" t="s">
        <v>133</v>
      </c>
      <c r="BK121" s="215">
        <f>BK122+BK137+BK145</f>
        <v>0</v>
      </c>
    </row>
    <row r="122" s="12" customFormat="1" ht="22.8" customHeight="1">
      <c r="A122" s="12"/>
      <c r="B122" s="202"/>
      <c r="C122" s="203"/>
      <c r="D122" s="204" t="s">
        <v>81</v>
      </c>
      <c r="E122" s="216" t="s">
        <v>37</v>
      </c>
      <c r="F122" s="216" t="s">
        <v>134</v>
      </c>
      <c r="G122" s="203"/>
      <c r="H122" s="203"/>
      <c r="I122" s="206"/>
      <c r="J122" s="217">
        <f>BK122</f>
        <v>0</v>
      </c>
      <c r="K122" s="203"/>
      <c r="L122" s="208"/>
      <c r="M122" s="209"/>
      <c r="N122" s="210"/>
      <c r="O122" s="210"/>
      <c r="P122" s="211">
        <f>SUM(P123:P136)</f>
        <v>0</v>
      </c>
      <c r="Q122" s="210"/>
      <c r="R122" s="211">
        <f>SUM(R123:R136)</f>
        <v>0</v>
      </c>
      <c r="S122" s="210"/>
      <c r="T122" s="212">
        <f>SUM(T123:T136)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37</v>
      </c>
      <c r="AT122" s="214" t="s">
        <v>81</v>
      </c>
      <c r="AU122" s="214" t="s">
        <v>37</v>
      </c>
      <c r="AY122" s="213" t="s">
        <v>133</v>
      </c>
      <c r="BK122" s="215">
        <f>SUM(BK123:BK136)</f>
        <v>0</v>
      </c>
    </row>
    <row r="123" s="2" customFormat="1" ht="55.5" customHeight="1">
      <c r="A123" s="37"/>
      <c r="B123" s="38"/>
      <c r="C123" s="218" t="s">
        <v>37</v>
      </c>
      <c r="D123" s="218" t="s">
        <v>135</v>
      </c>
      <c r="E123" s="219" t="s">
        <v>335</v>
      </c>
      <c r="F123" s="220" t="s">
        <v>336</v>
      </c>
      <c r="G123" s="221" t="s">
        <v>246</v>
      </c>
      <c r="H123" s="222">
        <v>1226</v>
      </c>
      <c r="I123" s="223"/>
      <c r="J123" s="222">
        <f>ROUND(I123*H123,1)</f>
        <v>0</v>
      </c>
      <c r="K123" s="224"/>
      <c r="L123" s="43"/>
      <c r="M123" s="225" t="s">
        <v>1</v>
      </c>
      <c r="N123" s="226" t="s">
        <v>47</v>
      </c>
      <c r="O123" s="90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29" t="s">
        <v>139</v>
      </c>
      <c r="AT123" s="229" t="s">
        <v>135</v>
      </c>
      <c r="AU123" s="229" t="s">
        <v>91</v>
      </c>
      <c r="AY123" s="16" t="s">
        <v>133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6" t="s">
        <v>37</v>
      </c>
      <c r="BK123" s="230">
        <f>ROUND(I123*H123,1)</f>
        <v>0</v>
      </c>
      <c r="BL123" s="16" t="s">
        <v>139</v>
      </c>
      <c r="BM123" s="229" t="s">
        <v>337</v>
      </c>
    </row>
    <row r="124" s="2" customFormat="1">
      <c r="A124" s="37"/>
      <c r="B124" s="38"/>
      <c r="C124" s="39"/>
      <c r="D124" s="233" t="s">
        <v>163</v>
      </c>
      <c r="E124" s="39"/>
      <c r="F124" s="253" t="s">
        <v>338</v>
      </c>
      <c r="G124" s="39"/>
      <c r="H124" s="39"/>
      <c r="I124" s="254"/>
      <c r="J124" s="39"/>
      <c r="K124" s="39"/>
      <c r="L124" s="43"/>
      <c r="M124" s="255"/>
      <c r="N124" s="256"/>
      <c r="O124" s="90"/>
      <c r="P124" s="90"/>
      <c r="Q124" s="90"/>
      <c r="R124" s="90"/>
      <c r="S124" s="90"/>
      <c r="T124" s="91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163</v>
      </c>
      <c r="AU124" s="16" t="s">
        <v>91</v>
      </c>
    </row>
    <row r="125" s="2" customFormat="1" ht="62.7" customHeight="1">
      <c r="A125" s="37"/>
      <c r="B125" s="38"/>
      <c r="C125" s="218" t="s">
        <v>91</v>
      </c>
      <c r="D125" s="218" t="s">
        <v>135</v>
      </c>
      <c r="E125" s="219" t="s">
        <v>339</v>
      </c>
      <c r="F125" s="220" t="s">
        <v>340</v>
      </c>
      <c r="G125" s="221" t="s">
        <v>246</v>
      </c>
      <c r="H125" s="222">
        <v>2206.8000000000002</v>
      </c>
      <c r="I125" s="223"/>
      <c r="J125" s="222">
        <f>ROUND(I125*H125,1)</f>
        <v>0</v>
      </c>
      <c r="K125" s="224"/>
      <c r="L125" s="43"/>
      <c r="M125" s="225" t="s">
        <v>1</v>
      </c>
      <c r="N125" s="226" t="s">
        <v>47</v>
      </c>
      <c r="O125" s="90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9" t="s">
        <v>139</v>
      </c>
      <c r="AT125" s="229" t="s">
        <v>135</v>
      </c>
      <c r="AU125" s="229" t="s">
        <v>91</v>
      </c>
      <c r="AY125" s="16" t="s">
        <v>133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6" t="s">
        <v>37</v>
      </c>
      <c r="BK125" s="230">
        <f>ROUND(I125*H125,1)</f>
        <v>0</v>
      </c>
      <c r="BL125" s="16" t="s">
        <v>139</v>
      </c>
      <c r="BM125" s="229" t="s">
        <v>341</v>
      </c>
    </row>
    <row r="126" s="13" customFormat="1">
      <c r="A126" s="13"/>
      <c r="B126" s="231"/>
      <c r="C126" s="232"/>
      <c r="D126" s="233" t="s">
        <v>141</v>
      </c>
      <c r="E126" s="234" t="s">
        <v>1</v>
      </c>
      <c r="F126" s="235" t="s">
        <v>342</v>
      </c>
      <c r="G126" s="232"/>
      <c r="H126" s="236">
        <v>2206.8000000000002</v>
      </c>
      <c r="I126" s="237"/>
      <c r="J126" s="232"/>
      <c r="K126" s="232"/>
      <c r="L126" s="238"/>
      <c r="M126" s="239"/>
      <c r="N126" s="240"/>
      <c r="O126" s="240"/>
      <c r="P126" s="240"/>
      <c r="Q126" s="240"/>
      <c r="R126" s="240"/>
      <c r="S126" s="240"/>
      <c r="T126" s="24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2" t="s">
        <v>141</v>
      </c>
      <c r="AU126" s="242" t="s">
        <v>91</v>
      </c>
      <c r="AV126" s="13" t="s">
        <v>91</v>
      </c>
      <c r="AW126" s="13" t="s">
        <v>36</v>
      </c>
      <c r="AX126" s="13" t="s">
        <v>37</v>
      </c>
      <c r="AY126" s="242" t="s">
        <v>133</v>
      </c>
    </row>
    <row r="127" s="2" customFormat="1" ht="62.7" customHeight="1">
      <c r="A127" s="37"/>
      <c r="B127" s="38"/>
      <c r="C127" s="218" t="s">
        <v>147</v>
      </c>
      <c r="D127" s="218" t="s">
        <v>135</v>
      </c>
      <c r="E127" s="219" t="s">
        <v>343</v>
      </c>
      <c r="F127" s="220" t="s">
        <v>344</v>
      </c>
      <c r="G127" s="221" t="s">
        <v>246</v>
      </c>
      <c r="H127" s="222">
        <v>245.19999999999999</v>
      </c>
      <c r="I127" s="223"/>
      <c r="J127" s="222">
        <f>ROUND(I127*H127,1)</f>
        <v>0</v>
      </c>
      <c r="K127" s="224"/>
      <c r="L127" s="43"/>
      <c r="M127" s="225" t="s">
        <v>1</v>
      </c>
      <c r="N127" s="226" t="s">
        <v>47</v>
      </c>
      <c r="O127" s="90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9" t="s">
        <v>139</v>
      </c>
      <c r="AT127" s="229" t="s">
        <v>135</v>
      </c>
      <c r="AU127" s="229" t="s">
        <v>91</v>
      </c>
      <c r="AY127" s="16" t="s">
        <v>133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6" t="s">
        <v>37</v>
      </c>
      <c r="BK127" s="230">
        <f>ROUND(I127*H127,1)</f>
        <v>0</v>
      </c>
      <c r="BL127" s="16" t="s">
        <v>139</v>
      </c>
      <c r="BM127" s="229" t="s">
        <v>345</v>
      </c>
    </row>
    <row r="128" s="13" customFormat="1">
      <c r="A128" s="13"/>
      <c r="B128" s="231"/>
      <c r="C128" s="232"/>
      <c r="D128" s="233" t="s">
        <v>141</v>
      </c>
      <c r="E128" s="234" t="s">
        <v>1</v>
      </c>
      <c r="F128" s="235" t="s">
        <v>346</v>
      </c>
      <c r="G128" s="232"/>
      <c r="H128" s="236">
        <v>245.19999999999999</v>
      </c>
      <c r="I128" s="237"/>
      <c r="J128" s="232"/>
      <c r="K128" s="232"/>
      <c r="L128" s="238"/>
      <c r="M128" s="239"/>
      <c r="N128" s="240"/>
      <c r="O128" s="240"/>
      <c r="P128" s="240"/>
      <c r="Q128" s="240"/>
      <c r="R128" s="240"/>
      <c r="S128" s="240"/>
      <c r="T128" s="24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2" t="s">
        <v>141</v>
      </c>
      <c r="AU128" s="242" t="s">
        <v>91</v>
      </c>
      <c r="AV128" s="13" t="s">
        <v>91</v>
      </c>
      <c r="AW128" s="13" t="s">
        <v>36</v>
      </c>
      <c r="AX128" s="13" t="s">
        <v>37</v>
      </c>
      <c r="AY128" s="242" t="s">
        <v>133</v>
      </c>
    </row>
    <row r="129" s="2" customFormat="1" ht="66.75" customHeight="1">
      <c r="A129" s="37"/>
      <c r="B129" s="38"/>
      <c r="C129" s="218" t="s">
        <v>139</v>
      </c>
      <c r="D129" s="218" t="s">
        <v>135</v>
      </c>
      <c r="E129" s="219" t="s">
        <v>347</v>
      </c>
      <c r="F129" s="220" t="s">
        <v>348</v>
      </c>
      <c r="G129" s="221" t="s">
        <v>246</v>
      </c>
      <c r="H129" s="222">
        <v>5394.3999999999996</v>
      </c>
      <c r="I129" s="223"/>
      <c r="J129" s="222">
        <f>ROUND(I129*H129,1)</f>
        <v>0</v>
      </c>
      <c r="K129" s="224"/>
      <c r="L129" s="43"/>
      <c r="M129" s="225" t="s">
        <v>1</v>
      </c>
      <c r="N129" s="226" t="s">
        <v>47</v>
      </c>
      <c r="O129" s="90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9" t="s">
        <v>139</v>
      </c>
      <c r="AT129" s="229" t="s">
        <v>135</v>
      </c>
      <c r="AU129" s="229" t="s">
        <v>91</v>
      </c>
      <c r="AY129" s="16" t="s">
        <v>133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6" t="s">
        <v>37</v>
      </c>
      <c r="BK129" s="230">
        <f>ROUND(I129*H129,1)</f>
        <v>0</v>
      </c>
      <c r="BL129" s="16" t="s">
        <v>139</v>
      </c>
      <c r="BM129" s="229" t="s">
        <v>349</v>
      </c>
    </row>
    <row r="130" s="13" customFormat="1">
      <c r="A130" s="13"/>
      <c r="B130" s="231"/>
      <c r="C130" s="232"/>
      <c r="D130" s="233" t="s">
        <v>141</v>
      </c>
      <c r="E130" s="234" t="s">
        <v>1</v>
      </c>
      <c r="F130" s="235" t="s">
        <v>350</v>
      </c>
      <c r="G130" s="232"/>
      <c r="H130" s="236">
        <v>5394.3999999999996</v>
      </c>
      <c r="I130" s="237"/>
      <c r="J130" s="232"/>
      <c r="K130" s="232"/>
      <c r="L130" s="238"/>
      <c r="M130" s="239"/>
      <c r="N130" s="240"/>
      <c r="O130" s="240"/>
      <c r="P130" s="240"/>
      <c r="Q130" s="240"/>
      <c r="R130" s="240"/>
      <c r="S130" s="240"/>
      <c r="T130" s="24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2" t="s">
        <v>141</v>
      </c>
      <c r="AU130" s="242" t="s">
        <v>91</v>
      </c>
      <c r="AV130" s="13" t="s">
        <v>91</v>
      </c>
      <c r="AW130" s="13" t="s">
        <v>36</v>
      </c>
      <c r="AX130" s="13" t="s">
        <v>37</v>
      </c>
      <c r="AY130" s="242" t="s">
        <v>133</v>
      </c>
    </row>
    <row r="131" s="2" customFormat="1" ht="21.75" customHeight="1">
      <c r="A131" s="37"/>
      <c r="B131" s="38"/>
      <c r="C131" s="218" t="s">
        <v>159</v>
      </c>
      <c r="D131" s="218" t="s">
        <v>135</v>
      </c>
      <c r="E131" s="219" t="s">
        <v>275</v>
      </c>
      <c r="F131" s="220" t="s">
        <v>276</v>
      </c>
      <c r="G131" s="221" t="s">
        <v>246</v>
      </c>
      <c r="H131" s="222">
        <v>1226</v>
      </c>
      <c r="I131" s="223"/>
      <c r="J131" s="222">
        <f>ROUND(I131*H131,1)</f>
        <v>0</v>
      </c>
      <c r="K131" s="224"/>
      <c r="L131" s="43"/>
      <c r="M131" s="225" t="s">
        <v>1</v>
      </c>
      <c r="N131" s="226" t="s">
        <v>47</v>
      </c>
      <c r="O131" s="90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9" t="s">
        <v>139</v>
      </c>
      <c r="AT131" s="229" t="s">
        <v>135</v>
      </c>
      <c r="AU131" s="229" t="s">
        <v>91</v>
      </c>
      <c r="AY131" s="16" t="s">
        <v>133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6" t="s">
        <v>37</v>
      </c>
      <c r="BK131" s="230">
        <f>ROUND(I131*H131,1)</f>
        <v>0</v>
      </c>
      <c r="BL131" s="16" t="s">
        <v>139</v>
      </c>
      <c r="BM131" s="229" t="s">
        <v>351</v>
      </c>
    </row>
    <row r="132" s="2" customFormat="1">
      <c r="A132" s="37"/>
      <c r="B132" s="38"/>
      <c r="C132" s="39"/>
      <c r="D132" s="233" t="s">
        <v>163</v>
      </c>
      <c r="E132" s="39"/>
      <c r="F132" s="253" t="s">
        <v>352</v>
      </c>
      <c r="G132" s="39"/>
      <c r="H132" s="39"/>
      <c r="I132" s="254"/>
      <c r="J132" s="39"/>
      <c r="K132" s="39"/>
      <c r="L132" s="43"/>
      <c r="M132" s="255"/>
      <c r="N132" s="256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163</v>
      </c>
      <c r="AU132" s="16" t="s">
        <v>91</v>
      </c>
    </row>
    <row r="133" s="13" customFormat="1">
      <c r="A133" s="13"/>
      <c r="B133" s="231"/>
      <c r="C133" s="232"/>
      <c r="D133" s="233" t="s">
        <v>141</v>
      </c>
      <c r="E133" s="234" t="s">
        <v>1</v>
      </c>
      <c r="F133" s="235" t="s">
        <v>353</v>
      </c>
      <c r="G133" s="232"/>
      <c r="H133" s="236">
        <v>1226</v>
      </c>
      <c r="I133" s="237"/>
      <c r="J133" s="232"/>
      <c r="K133" s="232"/>
      <c r="L133" s="238"/>
      <c r="M133" s="239"/>
      <c r="N133" s="240"/>
      <c r="O133" s="240"/>
      <c r="P133" s="240"/>
      <c r="Q133" s="240"/>
      <c r="R133" s="240"/>
      <c r="S133" s="240"/>
      <c r="T133" s="24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2" t="s">
        <v>141</v>
      </c>
      <c r="AU133" s="242" t="s">
        <v>91</v>
      </c>
      <c r="AV133" s="13" t="s">
        <v>91</v>
      </c>
      <c r="AW133" s="13" t="s">
        <v>36</v>
      </c>
      <c r="AX133" s="13" t="s">
        <v>37</v>
      </c>
      <c r="AY133" s="242" t="s">
        <v>133</v>
      </c>
    </row>
    <row r="134" s="2" customFormat="1" ht="33" customHeight="1">
      <c r="A134" s="37"/>
      <c r="B134" s="38"/>
      <c r="C134" s="218" t="s">
        <v>166</v>
      </c>
      <c r="D134" s="218" t="s">
        <v>135</v>
      </c>
      <c r="E134" s="219" t="s">
        <v>291</v>
      </c>
      <c r="F134" s="220" t="s">
        <v>354</v>
      </c>
      <c r="G134" s="221" t="s">
        <v>246</v>
      </c>
      <c r="H134" s="222">
        <v>245.19999999999999</v>
      </c>
      <c r="I134" s="223"/>
      <c r="J134" s="222">
        <f>ROUND(I134*H134,1)</f>
        <v>0</v>
      </c>
      <c r="K134" s="224"/>
      <c r="L134" s="43"/>
      <c r="M134" s="225" t="s">
        <v>1</v>
      </c>
      <c r="N134" s="226" t="s">
        <v>47</v>
      </c>
      <c r="O134" s="90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9" t="s">
        <v>139</v>
      </c>
      <c r="AT134" s="229" t="s">
        <v>135</v>
      </c>
      <c r="AU134" s="229" t="s">
        <v>91</v>
      </c>
      <c r="AY134" s="16" t="s">
        <v>133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6" t="s">
        <v>37</v>
      </c>
      <c r="BK134" s="230">
        <f>ROUND(I134*H134,1)</f>
        <v>0</v>
      </c>
      <c r="BL134" s="16" t="s">
        <v>139</v>
      </c>
      <c r="BM134" s="229" t="s">
        <v>355</v>
      </c>
    </row>
    <row r="135" s="2" customFormat="1">
      <c r="A135" s="37"/>
      <c r="B135" s="38"/>
      <c r="C135" s="39"/>
      <c r="D135" s="233" t="s">
        <v>163</v>
      </c>
      <c r="E135" s="39"/>
      <c r="F135" s="253" t="s">
        <v>294</v>
      </c>
      <c r="G135" s="39"/>
      <c r="H135" s="39"/>
      <c r="I135" s="254"/>
      <c r="J135" s="39"/>
      <c r="K135" s="39"/>
      <c r="L135" s="43"/>
      <c r="M135" s="255"/>
      <c r="N135" s="256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163</v>
      </c>
      <c r="AU135" s="16" t="s">
        <v>91</v>
      </c>
    </row>
    <row r="136" s="13" customFormat="1">
      <c r="A136" s="13"/>
      <c r="B136" s="231"/>
      <c r="C136" s="232"/>
      <c r="D136" s="233" t="s">
        <v>141</v>
      </c>
      <c r="E136" s="234" t="s">
        <v>1</v>
      </c>
      <c r="F136" s="235" t="s">
        <v>346</v>
      </c>
      <c r="G136" s="232"/>
      <c r="H136" s="236">
        <v>245.19999999999999</v>
      </c>
      <c r="I136" s="237"/>
      <c r="J136" s="232"/>
      <c r="K136" s="232"/>
      <c r="L136" s="238"/>
      <c r="M136" s="239"/>
      <c r="N136" s="240"/>
      <c r="O136" s="240"/>
      <c r="P136" s="240"/>
      <c r="Q136" s="240"/>
      <c r="R136" s="240"/>
      <c r="S136" s="240"/>
      <c r="T136" s="24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141</v>
      </c>
      <c r="AU136" s="242" t="s">
        <v>91</v>
      </c>
      <c r="AV136" s="13" t="s">
        <v>91</v>
      </c>
      <c r="AW136" s="13" t="s">
        <v>36</v>
      </c>
      <c r="AX136" s="13" t="s">
        <v>37</v>
      </c>
      <c r="AY136" s="242" t="s">
        <v>133</v>
      </c>
    </row>
    <row r="137" s="12" customFormat="1" ht="22.8" customHeight="1">
      <c r="A137" s="12"/>
      <c r="B137" s="202"/>
      <c r="C137" s="203"/>
      <c r="D137" s="204" t="s">
        <v>81</v>
      </c>
      <c r="E137" s="216" t="s">
        <v>139</v>
      </c>
      <c r="F137" s="216" t="s">
        <v>356</v>
      </c>
      <c r="G137" s="203"/>
      <c r="H137" s="203"/>
      <c r="I137" s="206"/>
      <c r="J137" s="217">
        <f>BK137</f>
        <v>0</v>
      </c>
      <c r="K137" s="203"/>
      <c r="L137" s="208"/>
      <c r="M137" s="209"/>
      <c r="N137" s="210"/>
      <c r="O137" s="210"/>
      <c r="P137" s="211">
        <f>SUM(P138:P144)</f>
        <v>0</v>
      </c>
      <c r="Q137" s="210"/>
      <c r="R137" s="211">
        <f>SUM(R138:R144)</f>
        <v>2778.8186500000002</v>
      </c>
      <c r="S137" s="210"/>
      <c r="T137" s="212">
        <f>SUM(T138:T144)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3" t="s">
        <v>37</v>
      </c>
      <c r="AT137" s="214" t="s">
        <v>81</v>
      </c>
      <c r="AU137" s="214" t="s">
        <v>37</v>
      </c>
      <c r="AY137" s="213" t="s">
        <v>133</v>
      </c>
      <c r="BK137" s="215">
        <f>SUM(BK138:BK144)</f>
        <v>0</v>
      </c>
    </row>
    <row r="138" s="2" customFormat="1" ht="24.15" customHeight="1">
      <c r="A138" s="37"/>
      <c r="B138" s="38"/>
      <c r="C138" s="218" t="s">
        <v>172</v>
      </c>
      <c r="D138" s="218" t="s">
        <v>135</v>
      </c>
      <c r="E138" s="219" t="s">
        <v>357</v>
      </c>
      <c r="F138" s="220" t="s">
        <v>358</v>
      </c>
      <c r="G138" s="221" t="s">
        <v>138</v>
      </c>
      <c r="H138" s="222">
        <v>2721.25</v>
      </c>
      <c r="I138" s="223"/>
      <c r="J138" s="222">
        <f>ROUND(I138*H138,1)</f>
        <v>0</v>
      </c>
      <c r="K138" s="224"/>
      <c r="L138" s="43"/>
      <c r="M138" s="225" t="s">
        <v>1</v>
      </c>
      <c r="N138" s="226" t="s">
        <v>47</v>
      </c>
      <c r="O138" s="90"/>
      <c r="P138" s="227">
        <f>O138*H138</f>
        <v>0</v>
      </c>
      <c r="Q138" s="227">
        <v>0.0023500000000000001</v>
      </c>
      <c r="R138" s="227">
        <f>Q138*H138</f>
        <v>6.3949375000000002</v>
      </c>
      <c r="S138" s="227">
        <v>0</v>
      </c>
      <c r="T138" s="228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9" t="s">
        <v>139</v>
      </c>
      <c r="AT138" s="229" t="s">
        <v>135</v>
      </c>
      <c r="AU138" s="229" t="s">
        <v>91</v>
      </c>
      <c r="AY138" s="16" t="s">
        <v>133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6" t="s">
        <v>37</v>
      </c>
      <c r="BK138" s="230">
        <f>ROUND(I138*H138,1)</f>
        <v>0</v>
      </c>
      <c r="BL138" s="16" t="s">
        <v>139</v>
      </c>
      <c r="BM138" s="229" t="s">
        <v>359</v>
      </c>
    </row>
    <row r="139" s="13" customFormat="1">
      <c r="A139" s="13"/>
      <c r="B139" s="231"/>
      <c r="C139" s="232"/>
      <c r="D139" s="233" t="s">
        <v>141</v>
      </c>
      <c r="E139" s="234" t="s">
        <v>1</v>
      </c>
      <c r="F139" s="235" t="s">
        <v>360</v>
      </c>
      <c r="G139" s="232"/>
      <c r="H139" s="236">
        <v>2721.25</v>
      </c>
      <c r="I139" s="237"/>
      <c r="J139" s="232"/>
      <c r="K139" s="232"/>
      <c r="L139" s="238"/>
      <c r="M139" s="239"/>
      <c r="N139" s="240"/>
      <c r="O139" s="240"/>
      <c r="P139" s="240"/>
      <c r="Q139" s="240"/>
      <c r="R139" s="240"/>
      <c r="S139" s="240"/>
      <c r="T139" s="24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2" t="s">
        <v>141</v>
      </c>
      <c r="AU139" s="242" t="s">
        <v>91</v>
      </c>
      <c r="AV139" s="13" t="s">
        <v>91</v>
      </c>
      <c r="AW139" s="13" t="s">
        <v>36</v>
      </c>
      <c r="AX139" s="13" t="s">
        <v>37</v>
      </c>
      <c r="AY139" s="242" t="s">
        <v>133</v>
      </c>
    </row>
    <row r="140" s="2" customFormat="1" ht="21.75" customHeight="1">
      <c r="A140" s="37"/>
      <c r="B140" s="38"/>
      <c r="C140" s="243" t="s">
        <v>156</v>
      </c>
      <c r="D140" s="243" t="s">
        <v>152</v>
      </c>
      <c r="E140" s="244" t="s">
        <v>361</v>
      </c>
      <c r="F140" s="245" t="s">
        <v>362</v>
      </c>
      <c r="G140" s="246" t="s">
        <v>138</v>
      </c>
      <c r="H140" s="247">
        <v>2721.25</v>
      </c>
      <c r="I140" s="248"/>
      <c r="J140" s="247">
        <f>ROUND(I140*H140,1)</f>
        <v>0</v>
      </c>
      <c r="K140" s="249"/>
      <c r="L140" s="250"/>
      <c r="M140" s="251" t="s">
        <v>1</v>
      </c>
      <c r="N140" s="252" t="s">
        <v>47</v>
      </c>
      <c r="O140" s="90"/>
      <c r="P140" s="227">
        <f>O140*H140</f>
        <v>0</v>
      </c>
      <c r="Q140" s="227">
        <v>0.00050000000000000001</v>
      </c>
      <c r="R140" s="227">
        <f>Q140*H140</f>
        <v>1.360625</v>
      </c>
      <c r="S140" s="227">
        <v>0</v>
      </c>
      <c r="T140" s="228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9" t="s">
        <v>156</v>
      </c>
      <c r="AT140" s="229" t="s">
        <v>152</v>
      </c>
      <c r="AU140" s="229" t="s">
        <v>91</v>
      </c>
      <c r="AY140" s="16" t="s">
        <v>133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6" t="s">
        <v>37</v>
      </c>
      <c r="BK140" s="230">
        <f>ROUND(I140*H140,1)</f>
        <v>0</v>
      </c>
      <c r="BL140" s="16" t="s">
        <v>139</v>
      </c>
      <c r="BM140" s="229" t="s">
        <v>363</v>
      </c>
    </row>
    <row r="141" s="2" customFormat="1" ht="24.15" customHeight="1">
      <c r="A141" s="37"/>
      <c r="B141" s="38"/>
      <c r="C141" s="218" t="s">
        <v>175</v>
      </c>
      <c r="D141" s="218" t="s">
        <v>135</v>
      </c>
      <c r="E141" s="219" t="s">
        <v>364</v>
      </c>
      <c r="F141" s="220" t="s">
        <v>365</v>
      </c>
      <c r="G141" s="221" t="s">
        <v>138</v>
      </c>
      <c r="H141" s="222">
        <v>3027.25</v>
      </c>
      <c r="I141" s="223"/>
      <c r="J141" s="222">
        <f>ROUND(I141*H141,1)</f>
        <v>0</v>
      </c>
      <c r="K141" s="224"/>
      <c r="L141" s="43"/>
      <c r="M141" s="225" t="s">
        <v>1</v>
      </c>
      <c r="N141" s="226" t="s">
        <v>47</v>
      </c>
      <c r="O141" s="90"/>
      <c r="P141" s="227">
        <f>O141*H141</f>
        <v>0</v>
      </c>
      <c r="Q141" s="227">
        <v>0.0023500000000000001</v>
      </c>
      <c r="R141" s="227">
        <f>Q141*H141</f>
        <v>7.1140375000000002</v>
      </c>
      <c r="S141" s="227">
        <v>0</v>
      </c>
      <c r="T141" s="228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9" t="s">
        <v>139</v>
      </c>
      <c r="AT141" s="229" t="s">
        <v>135</v>
      </c>
      <c r="AU141" s="229" t="s">
        <v>91</v>
      </c>
      <c r="AY141" s="16" t="s">
        <v>133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6" t="s">
        <v>37</v>
      </c>
      <c r="BK141" s="230">
        <f>ROUND(I141*H141,1)</f>
        <v>0</v>
      </c>
      <c r="BL141" s="16" t="s">
        <v>139</v>
      </c>
      <c r="BM141" s="229" t="s">
        <v>366</v>
      </c>
    </row>
    <row r="142" s="2" customFormat="1" ht="24.15" customHeight="1">
      <c r="A142" s="37"/>
      <c r="B142" s="38"/>
      <c r="C142" s="243" t="s">
        <v>190</v>
      </c>
      <c r="D142" s="243" t="s">
        <v>152</v>
      </c>
      <c r="E142" s="244" t="s">
        <v>367</v>
      </c>
      <c r="F142" s="245" t="s">
        <v>368</v>
      </c>
      <c r="G142" s="246" t="s">
        <v>138</v>
      </c>
      <c r="H142" s="247">
        <v>3027.25</v>
      </c>
      <c r="I142" s="248"/>
      <c r="J142" s="247">
        <f>ROUND(I142*H142,1)</f>
        <v>0</v>
      </c>
      <c r="K142" s="249"/>
      <c r="L142" s="250"/>
      <c r="M142" s="251" t="s">
        <v>1</v>
      </c>
      <c r="N142" s="252" t="s">
        <v>47</v>
      </c>
      <c r="O142" s="90"/>
      <c r="P142" s="227">
        <f>O142*H142</f>
        <v>0</v>
      </c>
      <c r="Q142" s="227">
        <v>0.0018</v>
      </c>
      <c r="R142" s="227">
        <f>Q142*H142</f>
        <v>5.4490499999999997</v>
      </c>
      <c r="S142" s="227">
        <v>0</v>
      </c>
      <c r="T142" s="228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9" t="s">
        <v>156</v>
      </c>
      <c r="AT142" s="229" t="s">
        <v>152</v>
      </c>
      <c r="AU142" s="229" t="s">
        <v>91</v>
      </c>
      <c r="AY142" s="16" t="s">
        <v>133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6" t="s">
        <v>37</v>
      </c>
      <c r="BK142" s="230">
        <f>ROUND(I142*H142,1)</f>
        <v>0</v>
      </c>
      <c r="BL142" s="16" t="s">
        <v>139</v>
      </c>
      <c r="BM142" s="229" t="s">
        <v>369</v>
      </c>
    </row>
    <row r="143" s="2" customFormat="1" ht="24.15" customHeight="1">
      <c r="A143" s="37"/>
      <c r="B143" s="38"/>
      <c r="C143" s="218" t="s">
        <v>194</v>
      </c>
      <c r="D143" s="218" t="s">
        <v>135</v>
      </c>
      <c r="E143" s="219" t="s">
        <v>370</v>
      </c>
      <c r="F143" s="220" t="s">
        <v>371</v>
      </c>
      <c r="G143" s="221" t="s">
        <v>246</v>
      </c>
      <c r="H143" s="222">
        <v>1226</v>
      </c>
      <c r="I143" s="223"/>
      <c r="J143" s="222">
        <f>ROUND(I143*H143,1)</f>
        <v>0</v>
      </c>
      <c r="K143" s="224"/>
      <c r="L143" s="43"/>
      <c r="M143" s="225" t="s">
        <v>1</v>
      </c>
      <c r="N143" s="226" t="s">
        <v>47</v>
      </c>
      <c r="O143" s="90"/>
      <c r="P143" s="227">
        <f>O143*H143</f>
        <v>0</v>
      </c>
      <c r="Q143" s="227">
        <v>2.25</v>
      </c>
      <c r="R143" s="227">
        <f>Q143*H143</f>
        <v>2758.5</v>
      </c>
      <c r="S143" s="227">
        <v>0</v>
      </c>
      <c r="T143" s="228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9" t="s">
        <v>139</v>
      </c>
      <c r="AT143" s="229" t="s">
        <v>135</v>
      </c>
      <c r="AU143" s="229" t="s">
        <v>91</v>
      </c>
      <c r="AY143" s="16" t="s">
        <v>133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6" t="s">
        <v>37</v>
      </c>
      <c r="BK143" s="230">
        <f>ROUND(I143*H143,1)</f>
        <v>0</v>
      </c>
      <c r="BL143" s="16" t="s">
        <v>139</v>
      </c>
      <c r="BM143" s="229" t="s">
        <v>372</v>
      </c>
    </row>
    <row r="144" s="13" customFormat="1">
      <c r="A144" s="13"/>
      <c r="B144" s="231"/>
      <c r="C144" s="232"/>
      <c r="D144" s="233" t="s">
        <v>141</v>
      </c>
      <c r="E144" s="234" t="s">
        <v>1</v>
      </c>
      <c r="F144" s="235" t="s">
        <v>373</v>
      </c>
      <c r="G144" s="232"/>
      <c r="H144" s="236">
        <v>1226</v>
      </c>
      <c r="I144" s="237"/>
      <c r="J144" s="232"/>
      <c r="K144" s="232"/>
      <c r="L144" s="238"/>
      <c r="M144" s="239"/>
      <c r="N144" s="240"/>
      <c r="O144" s="240"/>
      <c r="P144" s="240"/>
      <c r="Q144" s="240"/>
      <c r="R144" s="240"/>
      <c r="S144" s="240"/>
      <c r="T144" s="24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2" t="s">
        <v>141</v>
      </c>
      <c r="AU144" s="242" t="s">
        <v>91</v>
      </c>
      <c r="AV144" s="13" t="s">
        <v>91</v>
      </c>
      <c r="AW144" s="13" t="s">
        <v>36</v>
      </c>
      <c r="AX144" s="13" t="s">
        <v>37</v>
      </c>
      <c r="AY144" s="242" t="s">
        <v>133</v>
      </c>
    </row>
    <row r="145" s="12" customFormat="1" ht="22.8" customHeight="1">
      <c r="A145" s="12"/>
      <c r="B145" s="202"/>
      <c r="C145" s="203"/>
      <c r="D145" s="204" t="s">
        <v>81</v>
      </c>
      <c r="E145" s="216" t="s">
        <v>188</v>
      </c>
      <c r="F145" s="216" t="s">
        <v>189</v>
      </c>
      <c r="G145" s="203"/>
      <c r="H145" s="203"/>
      <c r="I145" s="206"/>
      <c r="J145" s="217">
        <f>BK145</f>
        <v>0</v>
      </c>
      <c r="K145" s="203"/>
      <c r="L145" s="208"/>
      <c r="M145" s="209"/>
      <c r="N145" s="210"/>
      <c r="O145" s="210"/>
      <c r="P145" s="211">
        <f>SUM(P146:P148)</f>
        <v>0</v>
      </c>
      <c r="Q145" s="210"/>
      <c r="R145" s="211">
        <f>SUM(R146:R148)</f>
        <v>0</v>
      </c>
      <c r="S145" s="210"/>
      <c r="T145" s="212">
        <f>SUM(T146:T148)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3" t="s">
        <v>37</v>
      </c>
      <c r="AT145" s="214" t="s">
        <v>81</v>
      </c>
      <c r="AU145" s="214" t="s">
        <v>37</v>
      </c>
      <c r="AY145" s="213" t="s">
        <v>133</v>
      </c>
      <c r="BK145" s="215">
        <f>SUM(BK146:BK148)</f>
        <v>0</v>
      </c>
    </row>
    <row r="146" s="2" customFormat="1" ht="24.15" customHeight="1">
      <c r="A146" s="37"/>
      <c r="B146" s="38"/>
      <c r="C146" s="218" t="s">
        <v>203</v>
      </c>
      <c r="D146" s="218" t="s">
        <v>135</v>
      </c>
      <c r="E146" s="219" t="s">
        <v>325</v>
      </c>
      <c r="F146" s="220" t="s">
        <v>326</v>
      </c>
      <c r="G146" s="221" t="s">
        <v>185</v>
      </c>
      <c r="H146" s="222">
        <v>2778.8200000000002</v>
      </c>
      <c r="I146" s="223"/>
      <c r="J146" s="222">
        <f>ROUND(I146*H146,1)</f>
        <v>0</v>
      </c>
      <c r="K146" s="224"/>
      <c r="L146" s="43"/>
      <c r="M146" s="225" t="s">
        <v>1</v>
      </c>
      <c r="N146" s="226" t="s">
        <v>47</v>
      </c>
      <c r="O146" s="90"/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9" t="s">
        <v>139</v>
      </c>
      <c r="AT146" s="229" t="s">
        <v>135</v>
      </c>
      <c r="AU146" s="229" t="s">
        <v>91</v>
      </c>
      <c r="AY146" s="16" t="s">
        <v>133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6" t="s">
        <v>37</v>
      </c>
      <c r="BK146" s="230">
        <f>ROUND(I146*H146,1)</f>
        <v>0</v>
      </c>
      <c r="BL146" s="16" t="s">
        <v>139</v>
      </c>
      <c r="BM146" s="229" t="s">
        <v>374</v>
      </c>
    </row>
    <row r="147" s="2" customFormat="1" ht="33" customHeight="1">
      <c r="A147" s="37"/>
      <c r="B147" s="38"/>
      <c r="C147" s="218" t="s">
        <v>253</v>
      </c>
      <c r="D147" s="218" t="s">
        <v>135</v>
      </c>
      <c r="E147" s="219" t="s">
        <v>329</v>
      </c>
      <c r="F147" s="220" t="s">
        <v>330</v>
      </c>
      <c r="G147" s="221" t="s">
        <v>185</v>
      </c>
      <c r="H147" s="222">
        <v>1389.4100000000001</v>
      </c>
      <c r="I147" s="223"/>
      <c r="J147" s="222">
        <f>ROUND(I147*H147,1)</f>
        <v>0</v>
      </c>
      <c r="K147" s="224"/>
      <c r="L147" s="43"/>
      <c r="M147" s="225" t="s">
        <v>1</v>
      </c>
      <c r="N147" s="226" t="s">
        <v>47</v>
      </c>
      <c r="O147" s="90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9" t="s">
        <v>139</v>
      </c>
      <c r="AT147" s="229" t="s">
        <v>135</v>
      </c>
      <c r="AU147" s="229" t="s">
        <v>91</v>
      </c>
      <c r="AY147" s="16" t="s">
        <v>133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6" t="s">
        <v>37</v>
      </c>
      <c r="BK147" s="230">
        <f>ROUND(I147*H147,1)</f>
        <v>0</v>
      </c>
      <c r="BL147" s="16" t="s">
        <v>139</v>
      </c>
      <c r="BM147" s="229" t="s">
        <v>375</v>
      </c>
    </row>
    <row r="148" s="13" customFormat="1">
      <c r="A148" s="13"/>
      <c r="B148" s="231"/>
      <c r="C148" s="232"/>
      <c r="D148" s="233" t="s">
        <v>141</v>
      </c>
      <c r="E148" s="234" t="s">
        <v>1</v>
      </c>
      <c r="F148" s="235" t="s">
        <v>376</v>
      </c>
      <c r="G148" s="232"/>
      <c r="H148" s="236">
        <v>1389.4100000000001</v>
      </c>
      <c r="I148" s="237"/>
      <c r="J148" s="232"/>
      <c r="K148" s="232"/>
      <c r="L148" s="238"/>
      <c r="M148" s="257"/>
      <c r="N148" s="258"/>
      <c r="O148" s="258"/>
      <c r="P148" s="258"/>
      <c r="Q148" s="258"/>
      <c r="R148" s="258"/>
      <c r="S148" s="258"/>
      <c r="T148" s="25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2" t="s">
        <v>141</v>
      </c>
      <c r="AU148" s="242" t="s">
        <v>91</v>
      </c>
      <c r="AV148" s="13" t="s">
        <v>91</v>
      </c>
      <c r="AW148" s="13" t="s">
        <v>36</v>
      </c>
      <c r="AX148" s="13" t="s">
        <v>37</v>
      </c>
      <c r="AY148" s="242" t="s">
        <v>133</v>
      </c>
    </row>
    <row r="149" s="2" customFormat="1" ht="6.96" customHeight="1">
      <c r="A149" s="37"/>
      <c r="B149" s="65"/>
      <c r="C149" s="66"/>
      <c r="D149" s="66"/>
      <c r="E149" s="66"/>
      <c r="F149" s="66"/>
      <c r="G149" s="66"/>
      <c r="H149" s="66"/>
      <c r="I149" s="66"/>
      <c r="J149" s="66"/>
      <c r="K149" s="66"/>
      <c r="L149" s="43"/>
      <c r="M149" s="37"/>
      <c r="O149" s="37"/>
      <c r="P149" s="37"/>
      <c r="Q149" s="37"/>
      <c r="R149" s="37"/>
      <c r="S149" s="37"/>
      <c r="T149" s="37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</row>
  </sheetData>
  <sheetProtection sheet="1" autoFilter="0" formatColumns="0" formatRows="0" objects="1" scenarios="1" spinCount="100000" saltValue="XpvieB9lKhYLtpPjKweUENkPEAPMQeOhNPMzFOYm+0Yto1+k9c6nHxUFD1LAko63cnecNalH/auE+sAIF8AkYA==" hashValue="L76LqhpC3KdaZShcuIRKTGP7FCctjA6XvYfi5SJjlqEA23mtlNJX5YvN8WQyJYKOwFz8+I6hgaPMv8ewBpO9Mw==" algorithmName="SHA-512" password="CC35"/>
  <autoFilter ref="C119:K148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100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91</v>
      </c>
    </row>
    <row r="4" s="1" customFormat="1" ht="24.96" customHeight="1">
      <c r="B4" s="19"/>
      <c r="D4" s="137" t="s">
        <v>101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Morava - Bohuslavice,Vitošov, dosypání hráze - 2. etapa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102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377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26. 12. 2017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29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25</v>
      </c>
      <c r="J20" s="142" t="s">
        <v>33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34</v>
      </c>
      <c r="F21" s="37"/>
      <c r="G21" s="37"/>
      <c r="H21" s="37"/>
      <c r="I21" s="139" t="s">
        <v>28</v>
      </c>
      <c r="J21" s="142" t="s">
        <v>35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38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39</v>
      </c>
      <c r="F24" s="37"/>
      <c r="G24" s="37"/>
      <c r="H24" s="37"/>
      <c r="I24" s="139" t="s">
        <v>28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40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42</v>
      </c>
      <c r="E30" s="37"/>
      <c r="F30" s="37"/>
      <c r="G30" s="37"/>
      <c r="H30" s="37"/>
      <c r="I30" s="37"/>
      <c r="J30" s="150">
        <f>ROUND(J122, 0)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44</v>
      </c>
      <c r="G32" s="37"/>
      <c r="H32" s="37"/>
      <c r="I32" s="151" t="s">
        <v>43</v>
      </c>
      <c r="J32" s="151" t="s">
        <v>45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46</v>
      </c>
      <c r="E33" s="139" t="s">
        <v>47</v>
      </c>
      <c r="F33" s="153">
        <f>ROUND((SUM(BE122:BE146)),  0)</f>
        <v>0</v>
      </c>
      <c r="G33" s="37"/>
      <c r="H33" s="37"/>
      <c r="I33" s="154">
        <v>0.20999999999999999</v>
      </c>
      <c r="J33" s="153">
        <f>ROUND(((SUM(BE122:BE146))*I33),  0)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48</v>
      </c>
      <c r="F34" s="153">
        <f>ROUND((SUM(BF122:BF146)),  0)</f>
        <v>0</v>
      </c>
      <c r="G34" s="37"/>
      <c r="H34" s="37"/>
      <c r="I34" s="154">
        <v>0.14999999999999999</v>
      </c>
      <c r="J34" s="153">
        <f>ROUND(((SUM(BF122:BF146))*I34),  0)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49</v>
      </c>
      <c r="F35" s="153">
        <f>ROUND((SUM(BG122:BG146)),  0)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50</v>
      </c>
      <c r="F36" s="153">
        <f>ROUND((SUM(BH122:BH146)),  0)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51</v>
      </c>
      <c r="F37" s="153">
        <f>ROUND((SUM(BI122:BI146)),  0)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52</v>
      </c>
      <c r="E39" s="157"/>
      <c r="F39" s="157"/>
      <c r="G39" s="158" t="s">
        <v>53</v>
      </c>
      <c r="H39" s="159" t="s">
        <v>54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55</v>
      </c>
      <c r="E50" s="163"/>
      <c r="F50" s="163"/>
      <c r="G50" s="162" t="s">
        <v>56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57</v>
      </c>
      <c r="E61" s="165"/>
      <c r="F61" s="166" t="s">
        <v>58</v>
      </c>
      <c r="G61" s="164" t="s">
        <v>57</v>
      </c>
      <c r="H61" s="165"/>
      <c r="I61" s="165"/>
      <c r="J61" s="167" t="s">
        <v>58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59</v>
      </c>
      <c r="E65" s="168"/>
      <c r="F65" s="168"/>
      <c r="G65" s="162" t="s">
        <v>60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57</v>
      </c>
      <c r="E76" s="165"/>
      <c r="F76" s="166" t="s">
        <v>58</v>
      </c>
      <c r="G76" s="164" t="s">
        <v>57</v>
      </c>
      <c r="H76" s="165"/>
      <c r="I76" s="165"/>
      <c r="J76" s="167" t="s">
        <v>58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105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Morava - Bohuslavice,Vitošov, dosypání hráze - 2. etapa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102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177249-5 - Vedlejší a ostatní náklady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Bohuslavice, Hrabová</v>
      </c>
      <c r="G89" s="39"/>
      <c r="H89" s="39"/>
      <c r="I89" s="31" t="s">
        <v>22</v>
      </c>
      <c r="J89" s="78" t="str">
        <f>IF(J12="","",J12)</f>
        <v>26. 12. 2017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Povodí Moravy, s.p.</v>
      </c>
      <c r="G91" s="39"/>
      <c r="H91" s="39"/>
      <c r="I91" s="31" t="s">
        <v>32</v>
      </c>
      <c r="J91" s="35" t="str">
        <f>E21</f>
        <v>GEOtest, a.s.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38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106</v>
      </c>
      <c r="D94" s="175"/>
      <c r="E94" s="175"/>
      <c r="F94" s="175"/>
      <c r="G94" s="175"/>
      <c r="H94" s="175"/>
      <c r="I94" s="175"/>
      <c r="J94" s="176" t="s">
        <v>107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108</v>
      </c>
      <c r="D96" s="39"/>
      <c r="E96" s="39"/>
      <c r="F96" s="39"/>
      <c r="G96" s="39"/>
      <c r="H96" s="39"/>
      <c r="I96" s="39"/>
      <c r="J96" s="109">
        <f>J122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109</v>
      </c>
    </row>
    <row r="97" s="9" customFormat="1" ht="24.96" customHeight="1">
      <c r="A97" s="9"/>
      <c r="B97" s="178"/>
      <c r="C97" s="179"/>
      <c r="D97" s="180" t="s">
        <v>110</v>
      </c>
      <c r="E97" s="181"/>
      <c r="F97" s="181"/>
      <c r="G97" s="181"/>
      <c r="H97" s="181"/>
      <c r="I97" s="181"/>
      <c r="J97" s="182">
        <f>J123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113</v>
      </c>
      <c r="E98" s="187"/>
      <c r="F98" s="187"/>
      <c r="G98" s="187"/>
      <c r="H98" s="187"/>
      <c r="I98" s="187"/>
      <c r="J98" s="188">
        <f>J124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8"/>
      <c r="C99" s="179"/>
      <c r="D99" s="180" t="s">
        <v>378</v>
      </c>
      <c r="E99" s="181"/>
      <c r="F99" s="181"/>
      <c r="G99" s="181"/>
      <c r="H99" s="181"/>
      <c r="I99" s="181"/>
      <c r="J99" s="182">
        <f>J126</f>
        <v>0</v>
      </c>
      <c r="K99" s="179"/>
      <c r="L99" s="18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8"/>
      <c r="C100" s="179"/>
      <c r="D100" s="180" t="s">
        <v>379</v>
      </c>
      <c r="E100" s="181"/>
      <c r="F100" s="181"/>
      <c r="G100" s="181"/>
      <c r="H100" s="181"/>
      <c r="I100" s="181"/>
      <c r="J100" s="182">
        <f>J132</f>
        <v>0</v>
      </c>
      <c r="K100" s="179"/>
      <c r="L100" s="183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84"/>
      <c r="C101" s="185"/>
      <c r="D101" s="186" t="s">
        <v>380</v>
      </c>
      <c r="E101" s="187"/>
      <c r="F101" s="187"/>
      <c r="G101" s="187"/>
      <c r="H101" s="187"/>
      <c r="I101" s="187"/>
      <c r="J101" s="188">
        <f>J141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381</v>
      </c>
      <c r="E102" s="187"/>
      <c r="F102" s="187"/>
      <c r="G102" s="187"/>
      <c r="H102" s="187"/>
      <c r="I102" s="187"/>
      <c r="J102" s="188">
        <f>J142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118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173" t="str">
        <f>E7</f>
        <v>Morava - Bohuslavice,Vitošov, dosypání hráze - 2. etapa</v>
      </c>
      <c r="F112" s="31"/>
      <c r="G112" s="31"/>
      <c r="H112" s="31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102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75" t="str">
        <f>E9</f>
        <v>177249-5 - Vedlejší a ostatní náklady</v>
      </c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20</v>
      </c>
      <c r="D116" s="39"/>
      <c r="E116" s="39"/>
      <c r="F116" s="26" t="str">
        <f>F12</f>
        <v>Bohuslavice, Hrabová</v>
      </c>
      <c r="G116" s="39"/>
      <c r="H116" s="39"/>
      <c r="I116" s="31" t="s">
        <v>22</v>
      </c>
      <c r="J116" s="78" t="str">
        <f>IF(J12="","",J12)</f>
        <v>26. 12. 2017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24</v>
      </c>
      <c r="D118" s="39"/>
      <c r="E118" s="39"/>
      <c r="F118" s="26" t="str">
        <f>E15</f>
        <v>Povodí Moravy, s.p.</v>
      </c>
      <c r="G118" s="39"/>
      <c r="H118" s="39"/>
      <c r="I118" s="31" t="s">
        <v>32</v>
      </c>
      <c r="J118" s="35" t="str">
        <f>E21</f>
        <v>GEOtest, a.s.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30</v>
      </c>
      <c r="D119" s="39"/>
      <c r="E119" s="39"/>
      <c r="F119" s="26" t="str">
        <f>IF(E18="","",E18)</f>
        <v>Vyplň údaj</v>
      </c>
      <c r="G119" s="39"/>
      <c r="H119" s="39"/>
      <c r="I119" s="31" t="s">
        <v>38</v>
      </c>
      <c r="J119" s="35" t="str">
        <f>E24</f>
        <v xml:space="preserve"> 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1" customFormat="1" ht="29.28" customHeight="1">
      <c r="A121" s="190"/>
      <c r="B121" s="191"/>
      <c r="C121" s="192" t="s">
        <v>119</v>
      </c>
      <c r="D121" s="193" t="s">
        <v>67</v>
      </c>
      <c r="E121" s="193" t="s">
        <v>63</v>
      </c>
      <c r="F121" s="193" t="s">
        <v>64</v>
      </c>
      <c r="G121" s="193" t="s">
        <v>120</v>
      </c>
      <c r="H121" s="193" t="s">
        <v>121</v>
      </c>
      <c r="I121" s="193" t="s">
        <v>122</v>
      </c>
      <c r="J121" s="194" t="s">
        <v>107</v>
      </c>
      <c r="K121" s="195" t="s">
        <v>123</v>
      </c>
      <c r="L121" s="196"/>
      <c r="M121" s="99" t="s">
        <v>1</v>
      </c>
      <c r="N121" s="100" t="s">
        <v>46</v>
      </c>
      <c r="O121" s="100" t="s">
        <v>124</v>
      </c>
      <c r="P121" s="100" t="s">
        <v>125</v>
      </c>
      <c r="Q121" s="100" t="s">
        <v>126</v>
      </c>
      <c r="R121" s="100" t="s">
        <v>127</v>
      </c>
      <c r="S121" s="100" t="s">
        <v>128</v>
      </c>
      <c r="T121" s="101" t="s">
        <v>129</v>
      </c>
      <c r="U121" s="190"/>
      <c r="V121" s="190"/>
      <c r="W121" s="190"/>
      <c r="X121" s="190"/>
      <c r="Y121" s="190"/>
      <c r="Z121" s="190"/>
      <c r="AA121" s="190"/>
      <c r="AB121" s="190"/>
      <c r="AC121" s="190"/>
      <c r="AD121" s="190"/>
      <c r="AE121" s="190"/>
    </row>
    <row r="122" s="2" customFormat="1" ht="22.8" customHeight="1">
      <c r="A122" s="37"/>
      <c r="B122" s="38"/>
      <c r="C122" s="106" t="s">
        <v>130</v>
      </c>
      <c r="D122" s="39"/>
      <c r="E122" s="39"/>
      <c r="F122" s="39"/>
      <c r="G122" s="39"/>
      <c r="H122" s="39"/>
      <c r="I122" s="39"/>
      <c r="J122" s="197">
        <f>BK122</f>
        <v>0</v>
      </c>
      <c r="K122" s="39"/>
      <c r="L122" s="43"/>
      <c r="M122" s="102"/>
      <c r="N122" s="198"/>
      <c r="O122" s="103"/>
      <c r="P122" s="199">
        <f>P123+P126+P132</f>
        <v>0</v>
      </c>
      <c r="Q122" s="103"/>
      <c r="R122" s="199">
        <f>R123+R126+R132</f>
        <v>0</v>
      </c>
      <c r="S122" s="103"/>
      <c r="T122" s="200">
        <f>T123+T126+T132</f>
        <v>60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81</v>
      </c>
      <c r="AU122" s="16" t="s">
        <v>109</v>
      </c>
      <c r="BK122" s="201">
        <f>BK123+BK126+BK132</f>
        <v>0</v>
      </c>
    </row>
    <row r="123" s="12" customFormat="1" ht="25.92" customHeight="1">
      <c r="A123" s="12"/>
      <c r="B123" s="202"/>
      <c r="C123" s="203"/>
      <c r="D123" s="204" t="s">
        <v>81</v>
      </c>
      <c r="E123" s="205" t="s">
        <v>131</v>
      </c>
      <c r="F123" s="205" t="s">
        <v>132</v>
      </c>
      <c r="G123" s="203"/>
      <c r="H123" s="203"/>
      <c r="I123" s="206"/>
      <c r="J123" s="207">
        <f>BK123</f>
        <v>0</v>
      </c>
      <c r="K123" s="203"/>
      <c r="L123" s="208"/>
      <c r="M123" s="209"/>
      <c r="N123" s="210"/>
      <c r="O123" s="210"/>
      <c r="P123" s="211">
        <f>P124</f>
        <v>0</v>
      </c>
      <c r="Q123" s="210"/>
      <c r="R123" s="211">
        <f>R124</f>
        <v>0</v>
      </c>
      <c r="S123" s="210"/>
      <c r="T123" s="212">
        <f>T124</f>
        <v>60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37</v>
      </c>
      <c r="AT123" s="214" t="s">
        <v>81</v>
      </c>
      <c r="AU123" s="214" t="s">
        <v>82</v>
      </c>
      <c r="AY123" s="213" t="s">
        <v>133</v>
      </c>
      <c r="BK123" s="215">
        <f>BK124</f>
        <v>0</v>
      </c>
    </row>
    <row r="124" s="12" customFormat="1" ht="22.8" customHeight="1">
      <c r="A124" s="12"/>
      <c r="B124" s="202"/>
      <c r="C124" s="203"/>
      <c r="D124" s="204" t="s">
        <v>81</v>
      </c>
      <c r="E124" s="216" t="s">
        <v>175</v>
      </c>
      <c r="F124" s="216" t="s">
        <v>176</v>
      </c>
      <c r="G124" s="203"/>
      <c r="H124" s="203"/>
      <c r="I124" s="206"/>
      <c r="J124" s="217">
        <f>BK124</f>
        <v>0</v>
      </c>
      <c r="K124" s="203"/>
      <c r="L124" s="208"/>
      <c r="M124" s="209"/>
      <c r="N124" s="210"/>
      <c r="O124" s="210"/>
      <c r="P124" s="211">
        <f>P125</f>
        <v>0</v>
      </c>
      <c r="Q124" s="210"/>
      <c r="R124" s="211">
        <f>R125</f>
        <v>0</v>
      </c>
      <c r="S124" s="210"/>
      <c r="T124" s="212">
        <f>T125</f>
        <v>60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37</v>
      </c>
      <c r="AT124" s="214" t="s">
        <v>81</v>
      </c>
      <c r="AU124" s="214" t="s">
        <v>37</v>
      </c>
      <c r="AY124" s="213" t="s">
        <v>133</v>
      </c>
      <c r="BK124" s="215">
        <f>BK125</f>
        <v>0</v>
      </c>
    </row>
    <row r="125" s="2" customFormat="1" ht="16.5" customHeight="1">
      <c r="A125" s="37"/>
      <c r="B125" s="38"/>
      <c r="C125" s="218" t="s">
        <v>37</v>
      </c>
      <c r="D125" s="218" t="s">
        <v>135</v>
      </c>
      <c r="E125" s="219" t="s">
        <v>382</v>
      </c>
      <c r="F125" s="220" t="s">
        <v>383</v>
      </c>
      <c r="G125" s="221" t="s">
        <v>138</v>
      </c>
      <c r="H125" s="222">
        <v>3000</v>
      </c>
      <c r="I125" s="223"/>
      <c r="J125" s="222">
        <f>ROUND(I125*H125,1)</f>
        <v>0</v>
      </c>
      <c r="K125" s="224"/>
      <c r="L125" s="43"/>
      <c r="M125" s="225" t="s">
        <v>1</v>
      </c>
      <c r="N125" s="226" t="s">
        <v>47</v>
      </c>
      <c r="O125" s="90"/>
      <c r="P125" s="227">
        <f>O125*H125</f>
        <v>0</v>
      </c>
      <c r="Q125" s="227">
        <v>0</v>
      </c>
      <c r="R125" s="227">
        <f>Q125*H125</f>
        <v>0</v>
      </c>
      <c r="S125" s="227">
        <v>0.02</v>
      </c>
      <c r="T125" s="228">
        <f>S125*H125</f>
        <v>60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9" t="s">
        <v>139</v>
      </c>
      <c r="AT125" s="229" t="s">
        <v>135</v>
      </c>
      <c r="AU125" s="229" t="s">
        <v>91</v>
      </c>
      <c r="AY125" s="16" t="s">
        <v>133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6" t="s">
        <v>37</v>
      </c>
      <c r="BK125" s="230">
        <f>ROUND(I125*H125,1)</f>
        <v>0</v>
      </c>
      <c r="BL125" s="16" t="s">
        <v>139</v>
      </c>
      <c r="BM125" s="229" t="s">
        <v>384</v>
      </c>
    </row>
    <row r="126" s="12" customFormat="1" ht="25.92" customHeight="1">
      <c r="A126" s="12"/>
      <c r="B126" s="202"/>
      <c r="C126" s="203"/>
      <c r="D126" s="204" t="s">
        <v>81</v>
      </c>
      <c r="E126" s="205" t="s">
        <v>385</v>
      </c>
      <c r="F126" s="205" t="s">
        <v>386</v>
      </c>
      <c r="G126" s="203"/>
      <c r="H126" s="203"/>
      <c r="I126" s="206"/>
      <c r="J126" s="207">
        <f>BK126</f>
        <v>0</v>
      </c>
      <c r="K126" s="203"/>
      <c r="L126" s="208"/>
      <c r="M126" s="209"/>
      <c r="N126" s="210"/>
      <c r="O126" s="210"/>
      <c r="P126" s="211">
        <f>SUM(P127:P131)</f>
        <v>0</v>
      </c>
      <c r="Q126" s="210"/>
      <c r="R126" s="211">
        <f>SUM(R127:R131)</f>
        <v>0</v>
      </c>
      <c r="S126" s="210"/>
      <c r="T126" s="212">
        <f>SUM(T127:T131)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139</v>
      </c>
      <c r="AT126" s="214" t="s">
        <v>81</v>
      </c>
      <c r="AU126" s="214" t="s">
        <v>82</v>
      </c>
      <c r="AY126" s="213" t="s">
        <v>133</v>
      </c>
      <c r="BK126" s="215">
        <f>SUM(BK127:BK131)</f>
        <v>0</v>
      </c>
    </row>
    <row r="127" s="2" customFormat="1" ht="90" customHeight="1">
      <c r="A127" s="37"/>
      <c r="B127" s="38"/>
      <c r="C127" s="218" t="s">
        <v>91</v>
      </c>
      <c r="D127" s="218" t="s">
        <v>135</v>
      </c>
      <c r="E127" s="219" t="s">
        <v>387</v>
      </c>
      <c r="F127" s="220" t="s">
        <v>388</v>
      </c>
      <c r="G127" s="221" t="s">
        <v>216</v>
      </c>
      <c r="H127" s="222">
        <v>1</v>
      </c>
      <c r="I127" s="223"/>
      <c r="J127" s="222">
        <f>ROUND(I127*H127,1)</f>
        <v>0</v>
      </c>
      <c r="K127" s="224"/>
      <c r="L127" s="43"/>
      <c r="M127" s="225" t="s">
        <v>1</v>
      </c>
      <c r="N127" s="226" t="s">
        <v>47</v>
      </c>
      <c r="O127" s="90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9" t="s">
        <v>389</v>
      </c>
      <c r="AT127" s="229" t="s">
        <v>135</v>
      </c>
      <c r="AU127" s="229" t="s">
        <v>37</v>
      </c>
      <c r="AY127" s="16" t="s">
        <v>133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6" t="s">
        <v>37</v>
      </c>
      <c r="BK127" s="230">
        <f>ROUND(I127*H127,1)</f>
        <v>0</v>
      </c>
      <c r="BL127" s="16" t="s">
        <v>389</v>
      </c>
      <c r="BM127" s="229" t="s">
        <v>390</v>
      </c>
    </row>
    <row r="128" s="2" customFormat="1">
      <c r="A128" s="37"/>
      <c r="B128" s="38"/>
      <c r="C128" s="39"/>
      <c r="D128" s="233" t="s">
        <v>163</v>
      </c>
      <c r="E128" s="39"/>
      <c r="F128" s="253" t="s">
        <v>391</v>
      </c>
      <c r="G128" s="39"/>
      <c r="H128" s="39"/>
      <c r="I128" s="254"/>
      <c r="J128" s="39"/>
      <c r="K128" s="39"/>
      <c r="L128" s="43"/>
      <c r="M128" s="255"/>
      <c r="N128" s="256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163</v>
      </c>
      <c r="AU128" s="16" t="s">
        <v>37</v>
      </c>
    </row>
    <row r="129" s="2" customFormat="1" ht="55.5" customHeight="1">
      <c r="A129" s="37"/>
      <c r="B129" s="38"/>
      <c r="C129" s="218" t="s">
        <v>147</v>
      </c>
      <c r="D129" s="218" t="s">
        <v>135</v>
      </c>
      <c r="E129" s="219" t="s">
        <v>392</v>
      </c>
      <c r="F129" s="220" t="s">
        <v>393</v>
      </c>
      <c r="G129" s="221" t="s">
        <v>241</v>
      </c>
      <c r="H129" s="222">
        <v>1</v>
      </c>
      <c r="I129" s="223"/>
      <c r="J129" s="222">
        <f>ROUND(I129*H129,1)</f>
        <v>0</v>
      </c>
      <c r="K129" s="224"/>
      <c r="L129" s="43"/>
      <c r="M129" s="225" t="s">
        <v>1</v>
      </c>
      <c r="N129" s="226" t="s">
        <v>47</v>
      </c>
      <c r="O129" s="90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9" t="s">
        <v>389</v>
      </c>
      <c r="AT129" s="229" t="s">
        <v>135</v>
      </c>
      <c r="AU129" s="229" t="s">
        <v>37</v>
      </c>
      <c r="AY129" s="16" t="s">
        <v>133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6" t="s">
        <v>37</v>
      </c>
      <c r="BK129" s="230">
        <f>ROUND(I129*H129,1)</f>
        <v>0</v>
      </c>
      <c r="BL129" s="16" t="s">
        <v>389</v>
      </c>
      <c r="BM129" s="229" t="s">
        <v>394</v>
      </c>
    </row>
    <row r="130" s="2" customFormat="1" ht="49.05" customHeight="1">
      <c r="A130" s="37"/>
      <c r="B130" s="38"/>
      <c r="C130" s="218" t="s">
        <v>139</v>
      </c>
      <c r="D130" s="218" t="s">
        <v>135</v>
      </c>
      <c r="E130" s="219" t="s">
        <v>395</v>
      </c>
      <c r="F130" s="220" t="s">
        <v>396</v>
      </c>
      <c r="G130" s="221" t="s">
        <v>241</v>
      </c>
      <c r="H130" s="222">
        <v>1</v>
      </c>
      <c r="I130" s="223"/>
      <c r="J130" s="222">
        <f>ROUND(I130*H130,1)</f>
        <v>0</v>
      </c>
      <c r="K130" s="224"/>
      <c r="L130" s="43"/>
      <c r="M130" s="225" t="s">
        <v>1</v>
      </c>
      <c r="N130" s="226" t="s">
        <v>47</v>
      </c>
      <c r="O130" s="90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9" t="s">
        <v>389</v>
      </c>
      <c r="AT130" s="229" t="s">
        <v>135</v>
      </c>
      <c r="AU130" s="229" t="s">
        <v>37</v>
      </c>
      <c r="AY130" s="16" t="s">
        <v>133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6" t="s">
        <v>37</v>
      </c>
      <c r="BK130" s="230">
        <f>ROUND(I130*H130,1)</f>
        <v>0</v>
      </c>
      <c r="BL130" s="16" t="s">
        <v>389</v>
      </c>
      <c r="BM130" s="229" t="s">
        <v>397</v>
      </c>
    </row>
    <row r="131" s="2" customFormat="1" ht="49.05" customHeight="1">
      <c r="A131" s="37"/>
      <c r="B131" s="38"/>
      <c r="C131" s="218" t="s">
        <v>159</v>
      </c>
      <c r="D131" s="218" t="s">
        <v>135</v>
      </c>
      <c r="E131" s="219" t="s">
        <v>398</v>
      </c>
      <c r="F131" s="220" t="s">
        <v>399</v>
      </c>
      <c r="G131" s="221" t="s">
        <v>241</v>
      </c>
      <c r="H131" s="222">
        <v>1</v>
      </c>
      <c r="I131" s="223"/>
      <c r="J131" s="222">
        <f>ROUND(I131*H131,1)</f>
        <v>0</v>
      </c>
      <c r="K131" s="224"/>
      <c r="L131" s="43"/>
      <c r="M131" s="225" t="s">
        <v>1</v>
      </c>
      <c r="N131" s="226" t="s">
        <v>47</v>
      </c>
      <c r="O131" s="90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9" t="s">
        <v>389</v>
      </c>
      <c r="AT131" s="229" t="s">
        <v>135</v>
      </c>
      <c r="AU131" s="229" t="s">
        <v>37</v>
      </c>
      <c r="AY131" s="16" t="s">
        <v>133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6" t="s">
        <v>37</v>
      </c>
      <c r="BK131" s="230">
        <f>ROUND(I131*H131,1)</f>
        <v>0</v>
      </c>
      <c r="BL131" s="16" t="s">
        <v>389</v>
      </c>
      <c r="BM131" s="229" t="s">
        <v>400</v>
      </c>
    </row>
    <row r="132" s="12" customFormat="1" ht="25.92" customHeight="1">
      <c r="A132" s="12"/>
      <c r="B132" s="202"/>
      <c r="C132" s="203"/>
      <c r="D132" s="204" t="s">
        <v>81</v>
      </c>
      <c r="E132" s="205" t="s">
        <v>401</v>
      </c>
      <c r="F132" s="205" t="s">
        <v>402</v>
      </c>
      <c r="G132" s="203"/>
      <c r="H132" s="203"/>
      <c r="I132" s="206"/>
      <c r="J132" s="207">
        <f>BK132</f>
        <v>0</v>
      </c>
      <c r="K132" s="203"/>
      <c r="L132" s="208"/>
      <c r="M132" s="209"/>
      <c r="N132" s="210"/>
      <c r="O132" s="210"/>
      <c r="P132" s="211">
        <f>P133+SUM(P134:P142)</f>
        <v>0</v>
      </c>
      <c r="Q132" s="210"/>
      <c r="R132" s="211">
        <f>R133+SUM(R134:R142)</f>
        <v>0</v>
      </c>
      <c r="S132" s="210"/>
      <c r="T132" s="212">
        <f>T133+SUM(T134:T142)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3" t="s">
        <v>159</v>
      </c>
      <c r="AT132" s="214" t="s">
        <v>81</v>
      </c>
      <c r="AU132" s="214" t="s">
        <v>82</v>
      </c>
      <c r="AY132" s="213" t="s">
        <v>133</v>
      </c>
      <c r="BK132" s="215">
        <f>BK133+SUM(BK134:BK142)</f>
        <v>0</v>
      </c>
    </row>
    <row r="133" s="2" customFormat="1" ht="62.7" customHeight="1">
      <c r="A133" s="37"/>
      <c r="B133" s="38"/>
      <c r="C133" s="218" t="s">
        <v>166</v>
      </c>
      <c r="D133" s="218" t="s">
        <v>135</v>
      </c>
      <c r="E133" s="219" t="s">
        <v>403</v>
      </c>
      <c r="F133" s="220" t="s">
        <v>404</v>
      </c>
      <c r="G133" s="221" t="s">
        <v>241</v>
      </c>
      <c r="H133" s="222">
        <v>1</v>
      </c>
      <c r="I133" s="223"/>
      <c r="J133" s="222">
        <f>ROUND(I133*H133,1)</f>
        <v>0</v>
      </c>
      <c r="K133" s="224"/>
      <c r="L133" s="43"/>
      <c r="M133" s="225" t="s">
        <v>1</v>
      </c>
      <c r="N133" s="226" t="s">
        <v>47</v>
      </c>
      <c r="O133" s="90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9" t="s">
        <v>139</v>
      </c>
      <c r="AT133" s="229" t="s">
        <v>135</v>
      </c>
      <c r="AU133" s="229" t="s">
        <v>37</v>
      </c>
      <c r="AY133" s="16" t="s">
        <v>133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6" t="s">
        <v>37</v>
      </c>
      <c r="BK133" s="230">
        <f>ROUND(I133*H133,1)</f>
        <v>0</v>
      </c>
      <c r="BL133" s="16" t="s">
        <v>139</v>
      </c>
      <c r="BM133" s="229" t="s">
        <v>405</v>
      </c>
    </row>
    <row r="134" s="2" customFormat="1">
      <c r="A134" s="37"/>
      <c r="B134" s="38"/>
      <c r="C134" s="39"/>
      <c r="D134" s="233" t="s">
        <v>163</v>
      </c>
      <c r="E134" s="39"/>
      <c r="F134" s="253" t="s">
        <v>406</v>
      </c>
      <c r="G134" s="39"/>
      <c r="H134" s="39"/>
      <c r="I134" s="254"/>
      <c r="J134" s="39"/>
      <c r="K134" s="39"/>
      <c r="L134" s="43"/>
      <c r="M134" s="255"/>
      <c r="N134" s="256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163</v>
      </c>
      <c r="AU134" s="16" t="s">
        <v>37</v>
      </c>
    </row>
    <row r="135" s="2" customFormat="1" ht="37.8" customHeight="1">
      <c r="A135" s="37"/>
      <c r="B135" s="38"/>
      <c r="C135" s="218" t="s">
        <v>172</v>
      </c>
      <c r="D135" s="218" t="s">
        <v>135</v>
      </c>
      <c r="E135" s="219" t="s">
        <v>407</v>
      </c>
      <c r="F135" s="220" t="s">
        <v>408</v>
      </c>
      <c r="G135" s="221" t="s">
        <v>241</v>
      </c>
      <c r="H135" s="222">
        <v>1</v>
      </c>
      <c r="I135" s="223"/>
      <c r="J135" s="222">
        <f>ROUND(I135*H135,1)</f>
        <v>0</v>
      </c>
      <c r="K135" s="224"/>
      <c r="L135" s="43"/>
      <c r="M135" s="225" t="s">
        <v>1</v>
      </c>
      <c r="N135" s="226" t="s">
        <v>47</v>
      </c>
      <c r="O135" s="90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9" t="s">
        <v>139</v>
      </c>
      <c r="AT135" s="229" t="s">
        <v>135</v>
      </c>
      <c r="AU135" s="229" t="s">
        <v>37</v>
      </c>
      <c r="AY135" s="16" t="s">
        <v>133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6" t="s">
        <v>37</v>
      </c>
      <c r="BK135" s="230">
        <f>ROUND(I135*H135,1)</f>
        <v>0</v>
      </c>
      <c r="BL135" s="16" t="s">
        <v>139</v>
      </c>
      <c r="BM135" s="229" t="s">
        <v>409</v>
      </c>
    </row>
    <row r="136" s="2" customFormat="1" ht="49.05" customHeight="1">
      <c r="A136" s="37"/>
      <c r="B136" s="38"/>
      <c r="C136" s="218" t="s">
        <v>156</v>
      </c>
      <c r="D136" s="218" t="s">
        <v>135</v>
      </c>
      <c r="E136" s="219" t="s">
        <v>410</v>
      </c>
      <c r="F136" s="220" t="s">
        <v>411</v>
      </c>
      <c r="G136" s="221" t="s">
        <v>241</v>
      </c>
      <c r="H136" s="222">
        <v>1</v>
      </c>
      <c r="I136" s="223"/>
      <c r="J136" s="222">
        <f>ROUND(I136*H136,1)</f>
        <v>0</v>
      </c>
      <c r="K136" s="224"/>
      <c r="L136" s="43"/>
      <c r="M136" s="225" t="s">
        <v>1</v>
      </c>
      <c r="N136" s="226" t="s">
        <v>47</v>
      </c>
      <c r="O136" s="90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9" t="s">
        <v>139</v>
      </c>
      <c r="AT136" s="229" t="s">
        <v>135</v>
      </c>
      <c r="AU136" s="229" t="s">
        <v>37</v>
      </c>
      <c r="AY136" s="16" t="s">
        <v>133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6" t="s">
        <v>37</v>
      </c>
      <c r="BK136" s="230">
        <f>ROUND(I136*H136,1)</f>
        <v>0</v>
      </c>
      <c r="BL136" s="16" t="s">
        <v>139</v>
      </c>
      <c r="BM136" s="229" t="s">
        <v>412</v>
      </c>
    </row>
    <row r="137" s="2" customFormat="1">
      <c r="A137" s="37"/>
      <c r="B137" s="38"/>
      <c r="C137" s="39"/>
      <c r="D137" s="233" t="s">
        <v>163</v>
      </c>
      <c r="E137" s="39"/>
      <c r="F137" s="253" t="s">
        <v>413</v>
      </c>
      <c r="G137" s="39"/>
      <c r="H137" s="39"/>
      <c r="I137" s="254"/>
      <c r="J137" s="39"/>
      <c r="K137" s="39"/>
      <c r="L137" s="43"/>
      <c r="M137" s="255"/>
      <c r="N137" s="256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163</v>
      </c>
      <c r="AU137" s="16" t="s">
        <v>37</v>
      </c>
    </row>
    <row r="138" s="2" customFormat="1" ht="24.15" customHeight="1">
      <c r="A138" s="37"/>
      <c r="B138" s="38"/>
      <c r="C138" s="218" t="s">
        <v>175</v>
      </c>
      <c r="D138" s="218" t="s">
        <v>135</v>
      </c>
      <c r="E138" s="219" t="s">
        <v>414</v>
      </c>
      <c r="F138" s="220" t="s">
        <v>415</v>
      </c>
      <c r="G138" s="221" t="s">
        <v>241</v>
      </c>
      <c r="H138" s="222">
        <v>1</v>
      </c>
      <c r="I138" s="223"/>
      <c r="J138" s="222">
        <f>ROUND(I138*H138,1)</f>
        <v>0</v>
      </c>
      <c r="K138" s="224"/>
      <c r="L138" s="43"/>
      <c r="M138" s="225" t="s">
        <v>1</v>
      </c>
      <c r="N138" s="226" t="s">
        <v>47</v>
      </c>
      <c r="O138" s="90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9" t="s">
        <v>416</v>
      </c>
      <c r="AT138" s="229" t="s">
        <v>135</v>
      </c>
      <c r="AU138" s="229" t="s">
        <v>37</v>
      </c>
      <c r="AY138" s="16" t="s">
        <v>133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6" t="s">
        <v>37</v>
      </c>
      <c r="BK138" s="230">
        <f>ROUND(I138*H138,1)</f>
        <v>0</v>
      </c>
      <c r="BL138" s="16" t="s">
        <v>416</v>
      </c>
      <c r="BM138" s="229" t="s">
        <v>417</v>
      </c>
    </row>
    <row r="139" s="2" customFormat="1" ht="37.8" customHeight="1">
      <c r="A139" s="37"/>
      <c r="B139" s="38"/>
      <c r="C139" s="218" t="s">
        <v>190</v>
      </c>
      <c r="D139" s="218" t="s">
        <v>135</v>
      </c>
      <c r="E139" s="219" t="s">
        <v>418</v>
      </c>
      <c r="F139" s="220" t="s">
        <v>419</v>
      </c>
      <c r="G139" s="221" t="s">
        <v>241</v>
      </c>
      <c r="H139" s="222">
        <v>1</v>
      </c>
      <c r="I139" s="223"/>
      <c r="J139" s="222">
        <f>ROUND(I139*H139,1)</f>
        <v>0</v>
      </c>
      <c r="K139" s="224"/>
      <c r="L139" s="43"/>
      <c r="M139" s="225" t="s">
        <v>1</v>
      </c>
      <c r="N139" s="226" t="s">
        <v>47</v>
      </c>
      <c r="O139" s="90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9" t="s">
        <v>416</v>
      </c>
      <c r="AT139" s="229" t="s">
        <v>135</v>
      </c>
      <c r="AU139" s="229" t="s">
        <v>37</v>
      </c>
      <c r="AY139" s="16" t="s">
        <v>133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6" t="s">
        <v>37</v>
      </c>
      <c r="BK139" s="230">
        <f>ROUND(I139*H139,1)</f>
        <v>0</v>
      </c>
      <c r="BL139" s="16" t="s">
        <v>416</v>
      </c>
      <c r="BM139" s="229" t="s">
        <v>420</v>
      </c>
    </row>
    <row r="140" s="2" customFormat="1">
      <c r="A140" s="37"/>
      <c r="B140" s="38"/>
      <c r="C140" s="39"/>
      <c r="D140" s="233" t="s">
        <v>163</v>
      </c>
      <c r="E140" s="39"/>
      <c r="F140" s="253" t="s">
        <v>421</v>
      </c>
      <c r="G140" s="39"/>
      <c r="H140" s="39"/>
      <c r="I140" s="254"/>
      <c r="J140" s="39"/>
      <c r="K140" s="39"/>
      <c r="L140" s="43"/>
      <c r="M140" s="255"/>
      <c r="N140" s="256"/>
      <c r="O140" s="90"/>
      <c r="P140" s="90"/>
      <c r="Q140" s="90"/>
      <c r="R140" s="90"/>
      <c r="S140" s="90"/>
      <c r="T140" s="91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163</v>
      </c>
      <c r="AU140" s="16" t="s">
        <v>37</v>
      </c>
    </row>
    <row r="141" s="12" customFormat="1" ht="22.8" customHeight="1">
      <c r="A141" s="12"/>
      <c r="B141" s="202"/>
      <c r="C141" s="203"/>
      <c r="D141" s="204" t="s">
        <v>81</v>
      </c>
      <c r="E141" s="216" t="s">
        <v>422</v>
      </c>
      <c r="F141" s="216" t="s">
        <v>423</v>
      </c>
      <c r="G141" s="203"/>
      <c r="H141" s="203"/>
      <c r="I141" s="206"/>
      <c r="J141" s="217">
        <f>BK141</f>
        <v>0</v>
      </c>
      <c r="K141" s="203"/>
      <c r="L141" s="208"/>
      <c r="M141" s="209"/>
      <c r="N141" s="210"/>
      <c r="O141" s="210"/>
      <c r="P141" s="211">
        <v>0</v>
      </c>
      <c r="Q141" s="210"/>
      <c r="R141" s="211">
        <v>0</v>
      </c>
      <c r="S141" s="210"/>
      <c r="T141" s="212"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3" t="s">
        <v>159</v>
      </c>
      <c r="AT141" s="214" t="s">
        <v>81</v>
      </c>
      <c r="AU141" s="214" t="s">
        <v>37</v>
      </c>
      <c r="AY141" s="213" t="s">
        <v>133</v>
      </c>
      <c r="BK141" s="215">
        <v>0</v>
      </c>
    </row>
    <row r="142" s="12" customFormat="1" ht="22.8" customHeight="1">
      <c r="A142" s="12"/>
      <c r="B142" s="202"/>
      <c r="C142" s="203"/>
      <c r="D142" s="204" t="s">
        <v>81</v>
      </c>
      <c r="E142" s="216" t="s">
        <v>424</v>
      </c>
      <c r="F142" s="216" t="s">
        <v>425</v>
      </c>
      <c r="G142" s="203"/>
      <c r="H142" s="203"/>
      <c r="I142" s="206"/>
      <c r="J142" s="217">
        <f>BK142</f>
        <v>0</v>
      </c>
      <c r="K142" s="203"/>
      <c r="L142" s="208"/>
      <c r="M142" s="209"/>
      <c r="N142" s="210"/>
      <c r="O142" s="210"/>
      <c r="P142" s="211">
        <f>SUM(P143:P146)</f>
        <v>0</v>
      </c>
      <c r="Q142" s="210"/>
      <c r="R142" s="211">
        <f>SUM(R143:R146)</f>
        <v>0</v>
      </c>
      <c r="S142" s="210"/>
      <c r="T142" s="212">
        <f>SUM(T143:T146)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3" t="s">
        <v>159</v>
      </c>
      <c r="AT142" s="214" t="s">
        <v>81</v>
      </c>
      <c r="AU142" s="214" t="s">
        <v>37</v>
      </c>
      <c r="AY142" s="213" t="s">
        <v>133</v>
      </c>
      <c r="BK142" s="215">
        <f>SUM(BK143:BK146)</f>
        <v>0</v>
      </c>
    </row>
    <row r="143" s="2" customFormat="1" ht="16.5" customHeight="1">
      <c r="A143" s="37"/>
      <c r="B143" s="38"/>
      <c r="C143" s="218" t="s">
        <v>194</v>
      </c>
      <c r="D143" s="218" t="s">
        <v>135</v>
      </c>
      <c r="E143" s="219" t="s">
        <v>426</v>
      </c>
      <c r="F143" s="220" t="s">
        <v>427</v>
      </c>
      <c r="G143" s="221" t="s">
        <v>428</v>
      </c>
      <c r="H143" s="222">
        <v>1</v>
      </c>
      <c r="I143" s="223"/>
      <c r="J143" s="222">
        <f>ROUND(I143*H143,1)</f>
        <v>0</v>
      </c>
      <c r="K143" s="224"/>
      <c r="L143" s="43"/>
      <c r="M143" s="225" t="s">
        <v>1</v>
      </c>
      <c r="N143" s="226" t="s">
        <v>47</v>
      </c>
      <c r="O143" s="90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9" t="s">
        <v>416</v>
      </c>
      <c r="AT143" s="229" t="s">
        <v>135</v>
      </c>
      <c r="AU143" s="229" t="s">
        <v>91</v>
      </c>
      <c r="AY143" s="16" t="s">
        <v>133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6" t="s">
        <v>37</v>
      </c>
      <c r="BK143" s="230">
        <f>ROUND(I143*H143,1)</f>
        <v>0</v>
      </c>
      <c r="BL143" s="16" t="s">
        <v>416</v>
      </c>
      <c r="BM143" s="229" t="s">
        <v>429</v>
      </c>
    </row>
    <row r="144" s="2" customFormat="1">
      <c r="A144" s="37"/>
      <c r="B144" s="38"/>
      <c r="C144" s="39"/>
      <c r="D144" s="233" t="s">
        <v>163</v>
      </c>
      <c r="E144" s="39"/>
      <c r="F144" s="253" t="s">
        <v>430</v>
      </c>
      <c r="G144" s="39"/>
      <c r="H144" s="39"/>
      <c r="I144" s="254"/>
      <c r="J144" s="39"/>
      <c r="K144" s="39"/>
      <c r="L144" s="43"/>
      <c r="M144" s="255"/>
      <c r="N144" s="256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163</v>
      </c>
      <c r="AU144" s="16" t="s">
        <v>91</v>
      </c>
    </row>
    <row r="145" s="2" customFormat="1" ht="16.5" customHeight="1">
      <c r="A145" s="37"/>
      <c r="B145" s="38"/>
      <c r="C145" s="218" t="s">
        <v>203</v>
      </c>
      <c r="D145" s="218" t="s">
        <v>135</v>
      </c>
      <c r="E145" s="219" t="s">
        <v>431</v>
      </c>
      <c r="F145" s="220" t="s">
        <v>432</v>
      </c>
      <c r="G145" s="221" t="s">
        <v>428</v>
      </c>
      <c r="H145" s="222">
        <v>1</v>
      </c>
      <c r="I145" s="223"/>
      <c r="J145" s="222">
        <f>ROUND(I145*H145,1)</f>
        <v>0</v>
      </c>
      <c r="K145" s="224"/>
      <c r="L145" s="43"/>
      <c r="M145" s="225" t="s">
        <v>1</v>
      </c>
      <c r="N145" s="226" t="s">
        <v>47</v>
      </c>
      <c r="O145" s="90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9" t="s">
        <v>416</v>
      </c>
      <c r="AT145" s="229" t="s">
        <v>135</v>
      </c>
      <c r="AU145" s="229" t="s">
        <v>91</v>
      </c>
      <c r="AY145" s="16" t="s">
        <v>133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6" t="s">
        <v>37</v>
      </c>
      <c r="BK145" s="230">
        <f>ROUND(I145*H145,1)</f>
        <v>0</v>
      </c>
      <c r="BL145" s="16" t="s">
        <v>416</v>
      </c>
      <c r="BM145" s="229" t="s">
        <v>433</v>
      </c>
    </row>
    <row r="146" s="2" customFormat="1">
      <c r="A146" s="37"/>
      <c r="B146" s="38"/>
      <c r="C146" s="39"/>
      <c r="D146" s="233" t="s">
        <v>163</v>
      </c>
      <c r="E146" s="39"/>
      <c r="F146" s="253" t="s">
        <v>434</v>
      </c>
      <c r="G146" s="39"/>
      <c r="H146" s="39"/>
      <c r="I146" s="254"/>
      <c r="J146" s="39"/>
      <c r="K146" s="39"/>
      <c r="L146" s="43"/>
      <c r="M146" s="271"/>
      <c r="N146" s="272"/>
      <c r="O146" s="273"/>
      <c r="P146" s="273"/>
      <c r="Q146" s="273"/>
      <c r="R146" s="273"/>
      <c r="S146" s="273"/>
      <c r="T146" s="274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163</v>
      </c>
      <c r="AU146" s="16" t="s">
        <v>91</v>
      </c>
    </row>
    <row r="147" s="2" customFormat="1" ht="6.96" customHeight="1">
      <c r="A147" s="37"/>
      <c r="B147" s="65"/>
      <c r="C147" s="66"/>
      <c r="D147" s="66"/>
      <c r="E147" s="66"/>
      <c r="F147" s="66"/>
      <c r="G147" s="66"/>
      <c r="H147" s="66"/>
      <c r="I147" s="66"/>
      <c r="J147" s="66"/>
      <c r="K147" s="66"/>
      <c r="L147" s="43"/>
      <c r="M147" s="37"/>
      <c r="O147" s="37"/>
      <c r="P147" s="37"/>
      <c r="Q147" s="37"/>
      <c r="R147" s="37"/>
      <c r="S147" s="37"/>
      <c r="T147" s="37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</row>
  </sheetData>
  <sheetProtection sheet="1" autoFilter="0" formatColumns="0" formatRows="0" objects="1" scenarios="1" spinCount="100000" saltValue="pgtrWzlLpZeBMlXF4pG3sgX9kMi5nKtFPi8y233oHxCMFIcNYrfa/jro5zUc8oOH/+nY1xbBHLR6L9SDDyC1OQ==" hashValue="NJyqpuZ0LUxbl+VmvWuPCYPGEXqOpeJHq3EICR8DyuOcvKR4xerbnjkUi7vl508PE+l9stX5shlKeyMUSUyXEg==" algorithmName="SHA-512" password="CC35"/>
  <autoFilter ref="C121:K146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Šefčíková Jana</dc:creator>
  <cp:lastModifiedBy>Šefčíková Jana</cp:lastModifiedBy>
  <dcterms:created xsi:type="dcterms:W3CDTF">2023-01-11T08:02:24Z</dcterms:created>
  <dcterms:modified xsi:type="dcterms:W3CDTF">2023-01-11T08:02:45Z</dcterms:modified>
</cp:coreProperties>
</file>