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Oprava dna ŠP" sheetId="2" r:id="rId2"/>
    <sheet name="VON - Vedlejší rozpočtové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'SO01 - Oprava dna ŠP'!$C$123:$K$395</definedName>
    <definedName name="_xlnm.Print_Area" localSheetId="1">'SO01 - Oprava dna ŠP'!$C$4:$J$39,'SO01 - Oprava dna ŠP'!$C$50:$J$76,'SO01 - Oprava dna ŠP'!$C$82:$J$105,'SO01 - Oprava dna ŠP'!$C$111:$K$395</definedName>
    <definedName name="_xlnm.Print_Titles" localSheetId="1">'SO01 - Oprava dna ŠP'!$123:$123</definedName>
    <definedName name="_xlnm._FilterDatabase" localSheetId="2" hidden="1">'VON - Vedlejší rozpočtové...'!$C$123:$K$169</definedName>
    <definedName name="_xlnm.Print_Area" localSheetId="2">'VON - Vedlejší rozpočtové...'!$C$4:$J$39,'VON - Vedlejší rozpočtové...'!$C$50:$J$76,'VON - Vedlejší rozpočtové...'!$C$82:$J$105,'VON - Vedlejší rozpočtové...'!$C$111:$K$169</definedName>
    <definedName name="_xlnm.Print_Titles" localSheetId="2">'VON - Vedlejší rozpočtové...'!$123:$123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67"/>
  <c r="BH167"/>
  <c r="BG167"/>
  <c r="BF167"/>
  <c r="T167"/>
  <c r="T166"/>
  <c r="R167"/>
  <c r="R166"/>
  <c r="P167"/>
  <c r="P166"/>
  <c r="BI163"/>
  <c r="BH163"/>
  <c r="BG163"/>
  <c r="BF163"/>
  <c r="T163"/>
  <c r="T162"/>
  <c r="R163"/>
  <c r="R162"/>
  <c r="P163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89"/>
  <c r="E7"/>
  <c r="E114"/>
  <c i="2" r="J37"/>
  <c r="J36"/>
  <c i="1" r="AY95"/>
  <c i="2" r="J35"/>
  <c i="1" r="AX95"/>
  <c i="2" r="BI392"/>
  <c r="BH392"/>
  <c r="BG392"/>
  <c r="BF392"/>
  <c r="T392"/>
  <c r="R392"/>
  <c r="P392"/>
  <c r="BI387"/>
  <c r="BH387"/>
  <c r="BG387"/>
  <c r="BF387"/>
  <c r="T387"/>
  <c r="R387"/>
  <c r="P387"/>
  <c r="BI377"/>
  <c r="BH377"/>
  <c r="BG377"/>
  <c r="BF377"/>
  <c r="T377"/>
  <c r="R377"/>
  <c r="P377"/>
  <c r="BI363"/>
  <c r="BH363"/>
  <c r="BG363"/>
  <c r="BF363"/>
  <c r="T363"/>
  <c r="R363"/>
  <c r="P363"/>
  <c r="BI359"/>
  <c r="BH359"/>
  <c r="BG359"/>
  <c r="BF359"/>
  <c r="T359"/>
  <c r="R359"/>
  <c r="P359"/>
  <c r="BI351"/>
  <c r="BH351"/>
  <c r="BG351"/>
  <c r="BF351"/>
  <c r="T351"/>
  <c r="R351"/>
  <c r="P351"/>
  <c r="BI341"/>
  <c r="BH341"/>
  <c r="BG341"/>
  <c r="BF341"/>
  <c r="T341"/>
  <c r="R341"/>
  <c r="P341"/>
  <c r="BI335"/>
  <c r="BH335"/>
  <c r="BG335"/>
  <c r="BF335"/>
  <c r="T335"/>
  <c r="R335"/>
  <c r="P335"/>
  <c r="BI329"/>
  <c r="BH329"/>
  <c r="BG329"/>
  <c r="BF329"/>
  <c r="T329"/>
  <c r="R329"/>
  <c r="P329"/>
  <c r="BI319"/>
  <c r="BH319"/>
  <c r="BG319"/>
  <c r="BF319"/>
  <c r="T319"/>
  <c r="R319"/>
  <c r="P319"/>
  <c r="BI310"/>
  <c r="BH310"/>
  <c r="BG310"/>
  <c r="BF310"/>
  <c r="T310"/>
  <c r="T309"/>
  <c r="R310"/>
  <c r="R309"/>
  <c r="P310"/>
  <c r="P309"/>
  <c r="BI303"/>
  <c r="BH303"/>
  <c r="BG303"/>
  <c r="BF303"/>
  <c r="T303"/>
  <c r="R303"/>
  <c r="P303"/>
  <c r="BI296"/>
  <c r="BH296"/>
  <c r="BG296"/>
  <c r="BF296"/>
  <c r="T296"/>
  <c r="R296"/>
  <c r="P296"/>
  <c r="BI292"/>
  <c r="BH292"/>
  <c r="BG292"/>
  <c r="BF292"/>
  <c r="T292"/>
  <c r="R292"/>
  <c r="P292"/>
  <c r="BI280"/>
  <c r="BH280"/>
  <c r="BG280"/>
  <c r="BF280"/>
  <c r="T280"/>
  <c r="R280"/>
  <c r="P280"/>
  <c r="BI274"/>
  <c r="BH274"/>
  <c r="BG274"/>
  <c r="BF274"/>
  <c r="T274"/>
  <c r="R274"/>
  <c r="P274"/>
  <c r="BI264"/>
  <c r="BH264"/>
  <c r="BG264"/>
  <c r="BF264"/>
  <c r="T264"/>
  <c r="R264"/>
  <c r="P264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R227"/>
  <c r="P227"/>
  <c r="BI215"/>
  <c r="BH215"/>
  <c r="BG215"/>
  <c r="BF215"/>
  <c r="T215"/>
  <c r="R215"/>
  <c r="P215"/>
  <c r="BI210"/>
  <c r="BH210"/>
  <c r="BG210"/>
  <c r="BF210"/>
  <c r="T210"/>
  <c r="R210"/>
  <c r="P210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1" r="L90"/>
  <c r="AM90"/>
  <c r="AM89"/>
  <c r="L89"/>
  <c r="AM87"/>
  <c r="L87"/>
  <c r="L85"/>
  <c r="L84"/>
  <c i="2" r="BK363"/>
  <c r="J204"/>
  <c r="J252"/>
  <c r="J246"/>
  <c r="BK303"/>
  <c r="BK149"/>
  <c r="J303"/>
  <c r="BK238"/>
  <c r="J335"/>
  <c r="J363"/>
  <c r="BK153"/>
  <c i="3" r="BK144"/>
  <c r="BK147"/>
  <c r="J153"/>
  <c r="BK153"/>
  <c i="2" r="BK280"/>
  <c r="BK195"/>
  <c r="BK335"/>
  <c r="BK200"/>
  <c r="J392"/>
  <c r="J167"/>
  <c r="BK377"/>
  <c r="BK232"/>
  <c r="BK144"/>
  <c r="J200"/>
  <c r="J387"/>
  <c r="BK255"/>
  <c r="BK182"/>
  <c r="J359"/>
  <c r="BK235"/>
  <c r="J319"/>
  <c r="J187"/>
  <c i="3" r="BK159"/>
  <c r="J157"/>
  <c r="BK133"/>
  <c r="J159"/>
  <c r="BK139"/>
  <c r="J131"/>
  <c i="2" r="J310"/>
  <c r="J227"/>
  <c r="BK392"/>
  <c r="J182"/>
  <c r="BK351"/>
  <c r="BK215"/>
  <c r="BK274"/>
  <c r="BK210"/>
  <c r="J341"/>
  <c r="BK167"/>
  <c r="BK359"/>
  <c r="J249"/>
  <c r="J129"/>
  <c r="J329"/>
  <c r="J238"/>
  <c r="J255"/>
  <c r="J149"/>
  <c i="3" r="J133"/>
  <c r="J127"/>
  <c r="BK163"/>
  <c r="BK167"/>
  <c r="BK141"/>
  <c r="BK155"/>
  <c r="BK129"/>
  <c i="2" r="J377"/>
  <c r="BK252"/>
  <c r="BK157"/>
  <c r="BK204"/>
  <c r="BK139"/>
  <c r="J235"/>
  <c r="BK292"/>
  <c r="BK190"/>
  <c r="BK134"/>
  <c r="J153"/>
  <c r="J292"/>
  <c r="J195"/>
  <c r="J351"/>
  <c r="BK241"/>
  <c r="J144"/>
  <c r="J190"/>
  <c r="J139"/>
  <c i="3" r="BK157"/>
  <c r="J135"/>
  <c r="J144"/>
  <c r="J141"/>
  <c i="2" r="J274"/>
  <c r="BK187"/>
  <c r="J232"/>
  <c r="BK162"/>
  <c r="BK310"/>
  <c r="BK127"/>
  <c r="BK341"/>
  <c r="BK177"/>
  <c r="BK264"/>
  <c i="1" r="AS94"/>
  <c i="2" r="J157"/>
  <c r="BK296"/>
  <c r="J215"/>
  <c r="J280"/>
  <c r="J172"/>
  <c i="3" r="BK151"/>
  <c r="J155"/>
  <c r="J167"/>
  <c r="BK127"/>
  <c r="J163"/>
  <c r="BK135"/>
  <c r="J151"/>
  <c i="2" r="BK329"/>
  <c r="J241"/>
  <c r="BK129"/>
  <c r="BK172"/>
  <c r="J296"/>
  <c r="BK387"/>
  <c r="J264"/>
  <c r="J162"/>
  <c r="J210"/>
  <c r="BK319"/>
  <c r="BK246"/>
  <c r="J127"/>
  <c r="BK249"/>
  <c r="J177"/>
  <c r="BK227"/>
  <c r="J134"/>
  <c i="3" r="J147"/>
  <c r="BK131"/>
  <c r="J129"/>
  <c r="J139"/>
  <c l="1" r="P138"/>
  <c i="2" r="BK126"/>
  <c r="J126"/>
  <c r="J98"/>
  <c r="R209"/>
  <c r="R318"/>
  <c r="P362"/>
  <c i="3" r="BK138"/>
  <c r="T143"/>
  <c i="2" r="P126"/>
  <c r="T209"/>
  <c r="P318"/>
  <c r="T340"/>
  <c i="3" r="P126"/>
  <c r="P125"/>
  <c r="R138"/>
  <c r="R143"/>
  <c i="2" r="T126"/>
  <c r="P263"/>
  <c r="BK340"/>
  <c r="J340"/>
  <c r="J103"/>
  <c r="T362"/>
  <c i="3" r="BK126"/>
  <c r="J126"/>
  <c r="J98"/>
  <c r="BK150"/>
  <c r="J150"/>
  <c r="J102"/>
  <c i="2" r="P209"/>
  <c r="T263"/>
  <c r="T318"/>
  <c r="BK362"/>
  <c r="J362"/>
  <c r="J104"/>
  <c i="3" r="T126"/>
  <c r="T125"/>
  <c r="T138"/>
  <c r="R150"/>
  <c i="2" r="R126"/>
  <c r="BK263"/>
  <c r="J263"/>
  <c r="J100"/>
  <c r="P340"/>
  <c r="R362"/>
  <c i="3" r="R126"/>
  <c r="R125"/>
  <c r="P143"/>
  <c r="T150"/>
  <c i="2" r="BK209"/>
  <c r="J209"/>
  <c r="J99"/>
  <c r="R263"/>
  <c r="BK318"/>
  <c r="J318"/>
  <c r="J102"/>
  <c r="R340"/>
  <c i="3" r="BK143"/>
  <c r="J143"/>
  <c r="J101"/>
  <c r="P150"/>
  <c i="2" r="BK309"/>
  <c r="J309"/>
  <c r="J101"/>
  <c i="3" r="BK162"/>
  <c r="J162"/>
  <c r="J103"/>
  <c r="BK166"/>
  <c r="J166"/>
  <c r="J104"/>
  <c r="E85"/>
  <c r="J118"/>
  <c r="BE127"/>
  <c r="BE144"/>
  <c r="BE157"/>
  <c i="2" r="BK125"/>
  <c r="J125"/>
  <c r="J97"/>
  <c i="3" r="BE167"/>
  <c r="BE151"/>
  <c r="BE153"/>
  <c r="F121"/>
  <c r="BE147"/>
  <c r="BE155"/>
  <c r="BE141"/>
  <c r="BE159"/>
  <c r="BE129"/>
  <c r="BE131"/>
  <c r="BE135"/>
  <c r="BE133"/>
  <c r="BE139"/>
  <c r="BE163"/>
  <c i="2" r="BE127"/>
  <c r="BE162"/>
  <c r="BE204"/>
  <c r="BE241"/>
  <c r="BE329"/>
  <c r="BE335"/>
  <c r="E85"/>
  <c r="F92"/>
  <c r="BE129"/>
  <c r="BE182"/>
  <c r="BE190"/>
  <c r="BE227"/>
  <c r="BE252"/>
  <c r="BE274"/>
  <c r="BE280"/>
  <c r="BE310"/>
  <c r="BE232"/>
  <c r="BE341"/>
  <c r="BE139"/>
  <c r="BE249"/>
  <c r="BE167"/>
  <c r="BE195"/>
  <c r="BE200"/>
  <c r="BE238"/>
  <c r="BE303"/>
  <c r="BE319"/>
  <c r="J89"/>
  <c r="BE134"/>
  <c r="BE144"/>
  <c r="BE157"/>
  <c r="BE177"/>
  <c r="BE363"/>
  <c r="BE377"/>
  <c r="BE387"/>
  <c r="BE153"/>
  <c r="BE187"/>
  <c r="BE215"/>
  <c r="BE246"/>
  <c r="BE264"/>
  <c r="BE359"/>
  <c r="BE149"/>
  <c r="BE172"/>
  <c r="BE210"/>
  <c r="BE235"/>
  <c r="BE255"/>
  <c r="BE292"/>
  <c r="BE296"/>
  <c r="BE351"/>
  <c r="BE392"/>
  <c i="3" r="F37"/>
  <c i="1" r="BD96"/>
  <c i="2" r="F36"/>
  <c i="1" r="BC95"/>
  <c i="2" r="J34"/>
  <c i="1" r="AW95"/>
  <c i="3" r="F35"/>
  <c i="1" r="BB96"/>
  <c i="3" r="J34"/>
  <c i="1" r="AW96"/>
  <c i="3" r="F34"/>
  <c i="1" r="BA96"/>
  <c i="3" r="F36"/>
  <c i="1" r="BC96"/>
  <c i="2" r="F34"/>
  <c i="1" r="BA95"/>
  <c i="2" r="F35"/>
  <c i="1" r="BB95"/>
  <c i="2" r="F37"/>
  <c i="1" r="BD95"/>
  <c i="3" l="1" r="R137"/>
  <c r="R124"/>
  <c r="BK137"/>
  <c r="J137"/>
  <c r="J99"/>
  <c i="2" r="T125"/>
  <c r="T124"/>
  <c i="3" r="T137"/>
  <c r="T124"/>
  <c i="2" r="R125"/>
  <c r="R124"/>
  <c r="P125"/>
  <c r="P124"/>
  <c i="1" r="AU95"/>
  <c i="3" r="P137"/>
  <c r="P124"/>
  <c i="1" r="AU96"/>
  <c i="3" r="J138"/>
  <c r="J100"/>
  <c r="BK125"/>
  <c r="BK124"/>
  <c r="J124"/>
  <c r="J96"/>
  <c i="2" r="BK124"/>
  <c r="J124"/>
  <c r="J96"/>
  <c r="F33"/>
  <c i="1" r="AZ95"/>
  <c r="BC94"/>
  <c r="AY94"/>
  <c i="3" r="F33"/>
  <c i="1" r="AZ96"/>
  <c i="2" r="J33"/>
  <c i="1" r="AV95"/>
  <c r="AT95"/>
  <c r="BA94"/>
  <c r="W30"/>
  <c r="BB94"/>
  <c r="AX94"/>
  <c r="BD94"/>
  <c r="W33"/>
  <c i="3" r="J33"/>
  <c i="1" r="AV96"/>
  <c r="AT96"/>
  <c i="3" l="1" r="J125"/>
  <c r="J97"/>
  <c i="1" r="AU94"/>
  <c r="AZ94"/>
  <c r="W29"/>
  <c i="2" r="J30"/>
  <c i="1" r="AG95"/>
  <c i="3" r="J30"/>
  <c i="1" r="AG96"/>
  <c r="AW94"/>
  <c r="AK30"/>
  <c r="W31"/>
  <c r="W32"/>
  <c i="3" l="1" r="J39"/>
  <c i="2" r="J39"/>
  <c i="1" r="AN95"/>
  <c r="AN96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<sst xmlns="http://schemas.openxmlformats.org/spreadsheetml/2006/main">
  <si>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</si>
  <si>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</si>
  <si>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</si>
  <si>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</si>
  <si>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{53758a68-66d3-45ae-8fc0-45a760ca0f38}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</si>
  <si>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</si>
  <si>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</si>
  <si>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</si>
  <si>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</si>
  <si>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</si>
  <si>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</si>
  <si>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</si>
  <si>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</si>
  <si>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</si>
  <si>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2985_22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</si>
  <si>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</si>
  <si>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</si>
  <si>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 Rožátov, oprava dna štěrkové propusti</t>
  </si>
  <si>
    <t>KSO:</t>
  </si>
  <si>
    <t>832</t>
  </si>
  <si>
    <t>CC-CZ:</t>
  </si>
  <si>
    <t>2</t>
  </si>
  <si>
    <t>Místo:</t>
  </si>
  <si>
    <t>řeka Jizera ř. km 39,830</t>
  </si>
  <si>
    <t>Datum:</t>
  </si>
  <si>
    <t>22. 8. 2022</t>
  </si>
  <si>
    <t>CZ-CPV:</t>
  </si>
  <si>
    <t>50700000-2</t>
  </si>
  <si>
    <t>CZ-CPA:</t>
  </si>
  <si>
    <t>42.91</t>
  </si>
  <si>
    <t>Zadavatel:</t>
  </si>
  <si>
    <t>IČ:</t>
  </si>
  <si>
    <t>70890005</t>
  </si>
  <si>
    <t>Povodí Labe, státní podnik</t>
  </si>
  <si>
    <t>DIČ:</t>
  </si>
  <si>
    <t>CZ70890005</t>
  </si>
  <si>
    <t>Uchazeč:</t>
  </si>
  <si>
    <t>Vyplň údaj</t>
  </si>
  <si>
    <t>Projektant:</t>
  </si>
  <si>
    <t>49241648</t>
  </si>
  <si>
    <t>VODNÍ DÍLA - TBD a.s.</t>
  </si>
  <si>
    <t>True</t>
  </si>
  <si>
    <t>Zpracovatel:</t>
  </si>
  <si>
    <t>Ing. T. Klemša</t>
  </si>
  <si>
    <t>Poznámka:</t>
  </si>
  <si>
    <t>Soupis prací je sestaven za využití položek Cenové soustavy URS. Cenové a technické podmínky položek Cenové soustavy URS, které nejsou uvedeny v soupisu prací (tzv.úvodní části katalogů) jsou neomezeně dálkově k dispozici na WWWcs-urs.cz.Položky soupisu prací , které nemají ve sloupci " Cenová soustava " uveden žádný údaj, nepochází z Cenové soustavy ÚRS, ale způsob tvorby ceny vychází z cenových a technických podmínek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</si>
  <si>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</si>
  <si>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</si>
  <si>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</si>
  <si>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</si>
  <si>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</si>
  <si>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</si>
  <si>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</si>
  <si>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</si>
  <si>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</si>
  <si>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</si>
  <si>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</si>
  <si>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</si>
  <si>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</si>
  <si>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</si>
  <si>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</si>
  <si>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</si>
  <si>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</si>
  <si>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</si>
  <si>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</si>
  <si>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</si>
  <si>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</si>
  <si>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</si>
  <si>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</si>
  <si>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</si>
  <si>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</si>
  <si>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</si>
  <si>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</si>
  <si>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</si>
  <si>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</si>
  <si>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</si>
  <si>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</si>
  <si>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</si>
  <si>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</si>
  <si>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</si>
  <si>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</si>
  <si>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</si>
  <si>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</si>
  <si>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</si>
  <si>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</si>
  <si>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</si>
  <si>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</si>
  <si>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</si>
  <si>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</si>
  <si>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</si>
  <si>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</si>
  <si>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</si>
  <si>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Oprava dna ŠP</t>
  </si>
  <si>
    <t>STA</t>
  </si>
  <si>
    <t>1</t>
  </si>
  <si>
    <t>{381571b7-a6f6-421f-911b-1fc1f216e909}</t>
  </si>
  <si>
    <t>VON</t>
  </si>
  <si>
    <t>Vedlejší rozpočtové náklady</t>
  </si>
  <si>
    <t>{3c03d339-8a0b-498c-aff6-322021248f58}</t>
  </si>
  <si>
    <t>KRYCÍ LIST SOUPISU PRACÍ</t>
  </si>
  <si>
    <t>Objekt:</t>
  </si>
  <si>
    <t>SO01 - Oprava dna ŠP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</si>
  <si>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</si>
  <si>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</si>
  <si>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</si>
  <si>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</si>
  <si>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</si>
  <si>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</si>
  <si>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</si>
  <si>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</si>
  <si>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</si>
  <si>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</si>
  <si>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</si>
  <si>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</si>
  <si>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</si>
  <si>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</si>
  <si>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</si>
  <si>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</si>
  <si>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</si>
  <si>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</si>
  <si>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</si>
  <si>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</si>
  <si>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</si>
  <si>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</si>
  <si>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</si>
  <si>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</si>
  <si>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</si>
  <si>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</si>
  <si>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</si>
  <si>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</si>
  <si>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</si>
  <si>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</si>
  <si>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</si>
  <si>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115101R</t>
  </si>
  <si>
    <t>čerpání vody po dobu stavby</t>
  </si>
  <si>
    <t>kpl.</t>
  </si>
  <si>
    <t>4</t>
  </si>
  <si>
    <t>-1527827164</t>
  </si>
  <si>
    <t>PP</t>
  </si>
  <si>
    <t>127253105</t>
  </si>
  <si>
    <t>Vykopávky pod vodou dozerem v hornině třídy těžitelnosti I skupiny 1 až 3 s přemístěním výkopku do 50 m</t>
  </si>
  <si>
    <t>m3</t>
  </si>
  <si>
    <t>CS ÚRS 2022 02</t>
  </si>
  <si>
    <t>590864652</t>
  </si>
  <si>
    <t>Vykopávky pod vodou dozerem s vodorovným přemístěním výkopku a jeho složením v hloubce do 6 m pod projektem stanovenou pracovní hladinou vody v hornině třídy těžitelnosti I skupiny 1 až 3, na vzdálenost do 50 m</t>
  </si>
  <si>
    <t>Online PSC</t>
  </si>
  <si>
    <t>https://podminky.urs.cz/item/CS_URS_2022_02/127253105</t>
  </si>
  <si>
    <t>P</t>
  </si>
  <si>
    <t>Poznámka k položce:_x000d_
VÝKOP, NÁSYP_x000d_
Výkresová dokumentace: S001_D.2.2</t>
  </si>
  <si>
    <t>VV</t>
  </si>
  <si>
    <t xml:space="preserve">"Pozice A, B"   0,73"m2"*(0,5+1,0+6,70+1,55+0,5)</t>
  </si>
  <si>
    <t>3</t>
  </si>
  <si>
    <t>127254201</t>
  </si>
  <si>
    <t>Vykopávky zářezů pod vodou pro podzemní vedení v hornině třídy těžitelnosti I skupiny 1 až 3 strojně</t>
  </si>
  <si>
    <t>-2077888102</t>
  </si>
  <si>
    <t>Vykopávky zářezů pod vodou pro shybky a jiná podzemní vedení strojně na hloubku do 5 m pod projektem stanovenou pracovní hladinou vody pro jakékoliv množství v hornině třídy těžitelnosti I skupiny 1 až 3</t>
  </si>
  <si>
    <t>https://podminky.urs.cz/item/CS_URS_2022_02/127254201</t>
  </si>
  <si>
    <t>Poznámka k položce:_x000d_
NASAZENÍ PRACOVNÍ PLOŠINY_x000d_
Odstranění zeminy_x000d_
Výkresová dokumentace: SO01_D.2.2</t>
  </si>
  <si>
    <t xml:space="preserve">"Pozice 9"   5,63*(5,0+0,5+1,0+6,70+1,55+0,5)</t>
  </si>
  <si>
    <t>153111114</t>
  </si>
  <si>
    <t>Příčné řezání ocelových zaberaněných štětovnic z terénu</t>
  </si>
  <si>
    <t>kus</t>
  </si>
  <si>
    <t>-159494991</t>
  </si>
  <si>
    <t>Úprava ocelových štětovnic pro štětové stěny řezání z terénu, štětovnic zaberaněných příčné</t>
  </si>
  <si>
    <t>https://podminky.urs.cz/item/CS_URS_2022_02/153111114</t>
  </si>
  <si>
    <t>Poznámka k položce:_x000d_
ŠTĚTOVÁ STĚNA_x000d_
Výkresová dokumentace: S001_D.2.2</t>
  </si>
  <si>
    <t xml:space="preserve">"Celkový počet štětovnic"   27"ks"</t>
  </si>
  <si>
    <t>5</t>
  </si>
  <si>
    <t>153111119</t>
  </si>
  <si>
    <t>Řezání otvorů v ocelových zaberaněných štětovnicích z terénu</t>
  </si>
  <si>
    <t>246894391</t>
  </si>
  <si>
    <t>Úprava ocelových štětovnic pro štětové stěny řezání z terénu, štětovnic zaberaněných otvorů</t>
  </si>
  <si>
    <t>https://podminky.urs.cz/item/CS_URS_2022_02/153111119</t>
  </si>
  <si>
    <t xml:space="preserve">"Otvory pro kotvení"   10</t>
  </si>
  <si>
    <t>6</t>
  </si>
  <si>
    <t>153111132</t>
  </si>
  <si>
    <t>Podélné svaření ocelových štětovnic na skládce</t>
  </si>
  <si>
    <t>m</t>
  </si>
  <si>
    <t>242100873</t>
  </si>
  <si>
    <t>Úprava ocelových štětovnic pro štětové stěny svaření z terénu, štětovnic na skládce podélné</t>
  </si>
  <si>
    <t>https://podminky.urs.cz/item/CS_URS_2022_02/153111132</t>
  </si>
  <si>
    <t>5+5</t>
  </si>
  <si>
    <t>7</t>
  </si>
  <si>
    <t>153112115</t>
  </si>
  <si>
    <t>Nastražení ocelových štětovnic dl do 10 m ve stísněných podmínkách z terénu</t>
  </si>
  <si>
    <t>m2</t>
  </si>
  <si>
    <t>-1630872158</t>
  </si>
  <si>
    <t>Zřízení beraněných stěn z ocelových štětovnic z terénu nastražení štětovnic ve stísněných podmínkách, délky do 10 m</t>
  </si>
  <si>
    <t>https://podminky.urs.cz/item/CS_URS_2022_02/153112115</t>
  </si>
  <si>
    <t xml:space="preserve">"Pozice 1A"   5,0*(0,80+8,80+1,20)</t>
  </si>
  <si>
    <t>8</t>
  </si>
  <si>
    <t>153112131</t>
  </si>
  <si>
    <t>Zaberanění ocelových štětovnic na dl do 4 m ve stísněných podmínkách z terénu</t>
  </si>
  <si>
    <t>299953757</t>
  </si>
  <si>
    <t>Zřízení beraněných stěn z ocelových štětovnic z terénu zaberanění štětovnic ve stísněných podmínkách, délky do 4 m</t>
  </si>
  <si>
    <t>https://podminky.urs.cz/item/CS_URS_2022_02/153112131</t>
  </si>
  <si>
    <t>Poznámka k položce:_x000d_
ŠTĚTOVÁ STĚNA_x000d_
Výkresová dokumentace: S001_D.2.2_x000d_
Štětovnice ve vlastnictví PLa (vlastní) umístěné na VD Rožátov</t>
  </si>
  <si>
    <t>9</t>
  </si>
  <si>
    <t>M</t>
  </si>
  <si>
    <t>159R1</t>
  </si>
  <si>
    <t>stětovnice (GSP4) - Povodí Labe, s.p.</t>
  </si>
  <si>
    <t>t</t>
  </si>
  <si>
    <t>-1290384642</t>
  </si>
  <si>
    <t>Poznámka k položce:_x000d_
ŠTĚTOVÁ STĚNA_x000d_
Výkresová dokumentace: S001_D.2.2_x000d_
Cena: doprava, přemístění na stavbu (naložení, přeprava, složení)</t>
  </si>
  <si>
    <t>ŠTĚTOVNICE</t>
  </si>
  <si>
    <t xml:space="preserve">"Pozice 1A"  27"ks"*5"m-výška"*0,0097"m2"*7850"kg/m3"/1000</t>
  </si>
  <si>
    <t>10</t>
  </si>
  <si>
    <t>153116111</t>
  </si>
  <si>
    <t>Opracování ocelových kleštin nebo převázek hradicích stěn z terénu</t>
  </si>
  <si>
    <t>759250760</t>
  </si>
  <si>
    <t>Kleštiny nebo převázky pro hradící stěny beraněné, nasazené, tabulové z oceli jakéhokoliv druhu z terénu opracování</t>
  </si>
  <si>
    <t>https://podminky.urs.cz/item/CS_URS_2022_02/153116111</t>
  </si>
  <si>
    <t xml:space="preserve">"Pozice 1B"   1"ks"*8,25"m-délka"*25,3"kg/m"/1000</t>
  </si>
  <si>
    <t>11</t>
  </si>
  <si>
    <t>153116112</t>
  </si>
  <si>
    <t>Montáž ocelových kleštin nebo převázek hradicích stěn z terénu</t>
  </si>
  <si>
    <t>1398589318</t>
  </si>
  <si>
    <t>Kleštiny nebo převázky pro hradící stěny beraněné, nasazené, tabulové z oceli jakéhokoliv druhu z terénu montáž</t>
  </si>
  <si>
    <t>https://podminky.urs.cz/item/CS_URS_2022_02/153116112</t>
  </si>
  <si>
    <t>12</t>
  </si>
  <si>
    <t>13010826</t>
  </si>
  <si>
    <t>ocel profilová jakost S235JR (11 375) průřez U (UPN) 200</t>
  </si>
  <si>
    <t>-2077939691</t>
  </si>
  <si>
    <t>Poznámka k položce:_x000d_
Hmotnost: 25,30 kg/m</t>
  </si>
  <si>
    <t>PŘEVÁZKA</t>
  </si>
  <si>
    <t>13</t>
  </si>
  <si>
    <t>153812132</t>
  </si>
  <si>
    <t>Trn z betonářské oceli včetně zainjektování D od 26 do 32 mm l přes 0,3 do 5 m</t>
  </si>
  <si>
    <t>-1017174987</t>
  </si>
  <si>
    <t>Trn z betonářské oceli včetně zainjektování při průměru oceli od 26 do 32 mm, délky přes 3,0 do 5,0 m</t>
  </si>
  <si>
    <t>https://podminky.urs.cz/item/CS_URS_2022_02/153812132</t>
  </si>
  <si>
    <t>PŘIKOTVENÍ ŠTĚTOVÉ STĚNY</t>
  </si>
  <si>
    <t xml:space="preserve">"Pozice 2"   10"ks"</t>
  </si>
  <si>
    <t>14</t>
  </si>
  <si>
    <t>153812211</t>
  </si>
  <si>
    <t>Napnutí trnu z betonářské oceli únosnost do 0,20 MN</t>
  </si>
  <si>
    <t>422958453</t>
  </si>
  <si>
    <t>Napnutí trnů z betonářské oceli jakéhokoliv průměru, při předepsané únosnosti do 0,20 MN</t>
  </si>
  <si>
    <t>https://podminky.urs.cz/item/CS_URS_2022_02/153812211</t>
  </si>
  <si>
    <t>167151111</t>
  </si>
  <si>
    <t>Nakládání výkopku z hornin třídy těžitelnosti I skupiny 1 až 3 přes 100 m3</t>
  </si>
  <si>
    <t>1327246979</t>
  </si>
  <si>
    <t>Nakládání, skládání a překládání neulehlého výkopku nebo sypaniny strojně nakládání, množství přes 100 m3, z hornin třídy těžitelnosti I, skupiny 1 až 3</t>
  </si>
  <si>
    <t>https://podminky.urs.cz/item/CS_URS_2022_02/167151111</t>
  </si>
  <si>
    <t>Poznámka k položce:_x000d_
NASAZENÍ PRACOVNÍ PLOŠINY_x000d_
Nákup zeminy - naložení_x000d_
Výkresová dokumentace: SO01_D.2.2</t>
  </si>
  <si>
    <t>16</t>
  </si>
  <si>
    <t>162751117</t>
  </si>
  <si>
    <t>Vodorovné přemístění přes 9 000 do 10000 m výkopku/sypaniny z horniny třídy těžitelnosti I skupiny 1 až 3</t>
  </si>
  <si>
    <t>986282371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</si>
  <si>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</si>
  <si>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</si>
  <si>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Poznámka k položce:_x000d_
NASAZENÍ PRACOVNÍ PLOŠINY_x000d_
Nákup zeminy - přesun_x000d_
Výkresová dokumentace: SO01_D.2.2</t>
  </si>
  <si>
    <t>17</t>
  </si>
  <si>
    <t>10364100</t>
  </si>
  <si>
    <t>zemina pro terénní úpravy - tříděná</t>
  </si>
  <si>
    <t>301385725</t>
  </si>
  <si>
    <t>Poznámka k položce:_x000d_
NASAZENÍ PRACOVNÍ PLOŠINY_x000d_
Nákup zeminy - materiál_x000d_
Výkresová dokumentace: SO01_D.2.2</t>
  </si>
  <si>
    <t xml:space="preserve">"Pozice 9"   85,858"m3"*1,8"t/m3"</t>
  </si>
  <si>
    <t>18</t>
  </si>
  <si>
    <t>174151102</t>
  </si>
  <si>
    <t>Zásyp v prostoru s omezeným pohybem stroje sypaninou se zhutněním</t>
  </si>
  <si>
    <t>1056949436</t>
  </si>
  <si>
    <t>Zásyp sypaninou z jakékoliv horniny strojně s uložením výkopku ve vrstvách se zhutněním v prostorách s omezeným pohybem stroje s urovnáním povrchu zásypu</t>
  </si>
  <si>
    <t>https://podminky.urs.cz/item/CS_URS_2022_02/174151102</t>
  </si>
  <si>
    <t>Poznámka k položce:_x000d_
NASAZENÍ PRACOVNÍ PLOŠINY_x000d_
Uložení zeminy_x000d_
Výkresová dokumentace: SO01_D.2.2</t>
  </si>
  <si>
    <t>Zakládání</t>
  </si>
  <si>
    <t>19</t>
  </si>
  <si>
    <t>221221116</t>
  </si>
  <si>
    <t>Vrty přenosnými kladivy D do 56 mm úklon do 90° hl do 10 m hor. VI v omezeném prostoru</t>
  </si>
  <si>
    <t>-728585870</t>
  </si>
  <si>
    <t>Vrty přenosnými vrtacími kladivy v hloubce 0 až 10 m průměru přes 13 do 56 mm, v omezeném prostoru, do úklonu 90° (úpadně až horizontálně ), v hornině tř. VI</t>
  </si>
  <si>
    <t>https://podminky.urs.cz/item/CS_URS_2022_02/221221116</t>
  </si>
  <si>
    <t>10"ks"*2,50"m"</t>
  </si>
  <si>
    <t>20</t>
  </si>
  <si>
    <t>977151123</t>
  </si>
  <si>
    <t>Jádrové vrty diamantovými korunkami do stavebních materiálů D přes 130 do 150 mm</t>
  </si>
  <si>
    <t>-817001991</t>
  </si>
  <si>
    <t>Jádrové vrty diamantovými korunkami do stavebních materiálů (železobetonu, betonu, cihel, obkladů, dlažeb, kamene) průměru přes 130 do 150 mm</t>
  </si>
  <si>
    <t>https://podminky.urs.cz/item/CS_URS_2022_02/977151123</t>
  </si>
  <si>
    <t>Poznámka k položce:_x000d_
VÝPLŇOVÁ INJEKTÁŽ_x000d_
Výkresová dokumentace: S001_D.2.2_x000d_
Výkaz výměr: SO01_D.2.5</t>
  </si>
  <si>
    <t>Injekční vrty</t>
  </si>
  <si>
    <t xml:space="preserve">"ŘADA A"   7"ks"*1,84"m"</t>
  </si>
  <si>
    <t xml:space="preserve">"ŘADA B"   6"ks"*1,81"m"</t>
  </si>
  <si>
    <t xml:space="preserve">"ŘADA C"   7"ks"*1,78"m"</t>
  </si>
  <si>
    <t>Mezisoučet</t>
  </si>
  <si>
    <t xml:space="preserve">"Výplňové (zavzdušňovací) otvory pro betonáž"   (0,25+0,50+0,20)*3"ks"</t>
  </si>
  <si>
    <t>Součet</t>
  </si>
  <si>
    <t>281604121</t>
  </si>
  <si>
    <t>Injektování aktivovanými směsmi nízkotlaké sestupné tlakem do 0,6 MPa</t>
  </si>
  <si>
    <t>hod</t>
  </si>
  <si>
    <t>-1044978496</t>
  </si>
  <si>
    <t>Injektování aktivovanými směsmi sestupné, tlakem do 0,60 MPa</t>
  </si>
  <si>
    <t>https://podminky.urs.cz/item/CS_URS_2022_02/281604121</t>
  </si>
  <si>
    <t>Poznámka k položce:_x000d_
ZÁLIVKA (NÍZKOTLAKÁ INJ.)_x000d_
Výkresová dokumentace SO01_D.2.2_x000d_
Výkaz výměr: SO01_D.2.5</t>
  </si>
  <si>
    <t>3,7</t>
  </si>
  <si>
    <t>22</t>
  </si>
  <si>
    <t>58522150</t>
  </si>
  <si>
    <t>cement portlandský směsný CEM II 32,5MPa</t>
  </si>
  <si>
    <t>947363233</t>
  </si>
  <si>
    <t>23</t>
  </si>
  <si>
    <t>58128452</t>
  </si>
  <si>
    <t>bentonit aktivovaný mletý</t>
  </si>
  <si>
    <t>-1162418168</t>
  </si>
  <si>
    <t>24</t>
  </si>
  <si>
    <t>08211321</t>
  </si>
  <si>
    <t>voda pitná pro ostatní odběratele</t>
  </si>
  <si>
    <t>794477127</t>
  </si>
  <si>
    <t>25</t>
  </si>
  <si>
    <t>282604122</t>
  </si>
  <si>
    <t>Injektování aktivovanými směsmi vysokotlaké sestupné tlakem přes 0,6 do 2 MPa</t>
  </si>
  <si>
    <t>939382410</t>
  </si>
  <si>
    <t>Injektování aktivovanými směsmi sestupné, tlakem přes 0,60 do 2,0 MPa</t>
  </si>
  <si>
    <t>https://podminky.urs.cz/item/CS_URS_2022_02/282604122</t>
  </si>
  <si>
    <t>Poznámka k položce:_x000d_
INJEKTÁŽ PROSTŘEDÍ (VYSOKOTLAKÁ INJ.)_x000d_
Výkresová dokumentace SO01_D.2.2_x000d_
Výkaz výměr: SO01_D.2.5</t>
  </si>
  <si>
    <t>28,1</t>
  </si>
  <si>
    <t>26</t>
  </si>
  <si>
    <t>-834260575</t>
  </si>
  <si>
    <t>27</t>
  </si>
  <si>
    <t>-841275942</t>
  </si>
  <si>
    <t>28</t>
  </si>
  <si>
    <t>419412058</t>
  </si>
  <si>
    <t>29</t>
  </si>
  <si>
    <t>282791121</t>
  </si>
  <si>
    <t>Injektážní trubky z PVC hladké vnitřní D 25 až 50 mm manžetové</t>
  </si>
  <si>
    <t>536336011</t>
  </si>
  <si>
    <t>Injektážní trubky z PVC závitové s osazením upravených trubek do předem připraveného injekčního vrtu, vnitřního průměru přes 25 do 50 mm, hladké manžetové</t>
  </si>
  <si>
    <t>https://podminky.urs.cz/item/CS_URS_2022_02/282791121</t>
  </si>
  <si>
    <t xml:space="preserve">Poznámka k položce:_x000d_
Výkresová dokumentace SO01_D.2.3_x000d_
</t>
  </si>
  <si>
    <t xml:space="preserve">"ŘADA A"   7"ks"*(1,84+0,2)"m"</t>
  </si>
  <si>
    <t xml:space="preserve">"ŘADA B"   6"ks"*(1,81+0,2)"m"</t>
  </si>
  <si>
    <t xml:space="preserve">"ŘADA C"   7"ks"*(1,78+0,2)"m"</t>
  </si>
  <si>
    <t>Svislé a kompletní konstrukce</t>
  </si>
  <si>
    <t>30</t>
  </si>
  <si>
    <t>321311115</t>
  </si>
  <si>
    <t>Konstrukce vodních staveb z betonu prostého mrazuvzdorného tř. C 25/30</t>
  </si>
  <si>
    <t>318636509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</si>
  <si>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</si>
  <si>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https://podminky.urs.cz/item/CS_URS_2022_02/321311115</t>
  </si>
  <si>
    <t>Poznámka k položce:_x000d_
DOBETONÁVKA_1, UCPÁVKA VRTŮ_x000d_
Výkresová dokumentace: S001_D.2.2</t>
  </si>
  <si>
    <t>C25/30 XC2, XA1- Cl 0,40, Dmax 16 – S4</t>
  </si>
  <si>
    <t xml:space="preserve">"Pozice 3A"   1,02"m2"*8,80"m"</t>
  </si>
  <si>
    <t>C25/30 XC4, XA1 - Cl 0,40, Dmax 8 – S4</t>
  </si>
  <si>
    <t xml:space="preserve">"Pozice 5"   3.14*0.14*0.14/4*0.3*(7+6+7)"ks"</t>
  </si>
  <si>
    <t xml:space="preserve">"Výplňové (zavzdušňovací) otvory pro betonáž"   3.14*0.14*0.14/4*0.3*3"ks"</t>
  </si>
  <si>
    <t>31</t>
  </si>
  <si>
    <t>321321116</t>
  </si>
  <si>
    <t>Konstrukce vodních staveb ze ŽB mrazuvzdorného tř. C 30/37</t>
  </si>
  <si>
    <t>-149691995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</si>
  <si>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</si>
  <si>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https://podminky.urs.cz/item/CS_URS_2022_02/321321116</t>
  </si>
  <si>
    <t>Poznámka k položce:_x000d_
DOBETONÁVKA_2_x000d_
Výkresová dokumentace: S001_D.2.2</t>
  </si>
  <si>
    <t>C30/37 XC4, XM2, XF3 (XA1) - Cl 0,40, Dmax 16 – S4</t>
  </si>
  <si>
    <t xml:space="preserve">"Pozice 3B"   0,60"m2"*9,25"m"</t>
  </si>
  <si>
    <t>32</t>
  </si>
  <si>
    <t>321351010</t>
  </si>
  <si>
    <t>Bednění konstrukcí vodních staveb rovinné - zřízení</t>
  </si>
  <si>
    <t>-645273627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</si>
  <si>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</si>
  <si>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https://podminky.urs.cz/item/CS_URS_2022_02/321351010</t>
  </si>
  <si>
    <t>Spodní část</t>
  </si>
  <si>
    <t>0,55*9,25*1,20 "20% na prořez"</t>
  </si>
  <si>
    <t>0,22*0,85*2*1,20 "20% na prořez"</t>
  </si>
  <si>
    <t>Boční část</t>
  </si>
  <si>
    <t>0,37*(1,40+9,25+1,40)</t>
  </si>
  <si>
    <t>33</t>
  </si>
  <si>
    <t>321352010</t>
  </si>
  <si>
    <t>Bednění konstrukcí vodních staveb rovinné - odstranění</t>
  </si>
  <si>
    <t>-138305732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</si>
  <si>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</si>
  <si>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https://podminky.urs.cz/item/CS_URS_2022_02/321352010</t>
  </si>
  <si>
    <t>34</t>
  </si>
  <si>
    <t>321366111</t>
  </si>
  <si>
    <t>Výztuž železobetonových konstrukcí vodních staveb z oceli 10 505 D do 12 mm</t>
  </si>
  <si>
    <t>2079847541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</si>
  <si>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</si>
  <si>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https://podminky.urs.cz/item/CS_URS_2022_02/321366111</t>
  </si>
  <si>
    <t>Poznámka k položce:_x000d_
DOBETONÁVKA_2_x000d_
Výkresová dokumentace: S001_D.2.4</t>
  </si>
  <si>
    <t xml:space="preserve">"R10"   11,2/1000</t>
  </si>
  <si>
    <t xml:space="preserve">"R12"   184,3/1000</t>
  </si>
  <si>
    <t>35</t>
  </si>
  <si>
    <t>321366112</t>
  </si>
  <si>
    <t>Výztuž železobetonových konstrukcí vodních staveb z oceli 10 505 D do 32 mm</t>
  </si>
  <si>
    <t>794547577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</si>
  <si>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</si>
  <si>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https://podminky.urs.cz/item/CS_URS_2022_02/321366112</t>
  </si>
  <si>
    <t xml:space="preserve">"R14"   333,5/1000</t>
  </si>
  <si>
    <t>Vodorovné konstrukce</t>
  </si>
  <si>
    <t>36</t>
  </si>
  <si>
    <t>462514161</t>
  </si>
  <si>
    <t>Zához z lomového kamene záhozového hmotnost kamenů přes 500 kg bez výplně</t>
  </si>
  <si>
    <t>1519897239</t>
  </si>
  <si>
    <t>Zához z lomového kamene neupraveného provedený ze břehu nebo z lešení, do sucha nebo do vody záhozového, hmotnost jednotlivých kamenů přes 500 kg bez výplně mezer</t>
  </si>
  <si>
    <t>https://podminky.urs.cz/item/CS_URS_2022_02/462514161</t>
  </si>
  <si>
    <t>Poznámka k položce:_x000d_
TĚŽKÝ ZÁHOZ&gt;500kg_x000d_
Výkresová dokumentace: S001_D.2.2</t>
  </si>
  <si>
    <t xml:space="preserve">"Pozice 6"   6,27"m2"*(1,55+6,70+1,00)</t>
  </si>
  <si>
    <t xml:space="preserve">"Pozice 7"   1,45"m2"*(1,55+6,70+1,00)</t>
  </si>
  <si>
    <t xml:space="preserve">"Pozice 8"   6,18"m2"*(1,55+6,70+1,00)</t>
  </si>
  <si>
    <t>Ostatní konstrukce a práce, bourání</t>
  </si>
  <si>
    <t>37</t>
  </si>
  <si>
    <t>966061111</t>
  </si>
  <si>
    <t>Bourání dřevěných konstrukcí pro LTM včetně výplně ručně</t>
  </si>
  <si>
    <t>304836345</t>
  </si>
  <si>
    <t>Bourání konstrukcí LTM ve vodních tocích s přemístěním suti na hromady na vzdálenost do 20 m nebo s naložením na dopravní prostředek ručně dřevěných včetně výplně</t>
  </si>
  <si>
    <t>https://podminky.urs.cz/item/CS_URS_2022_02/966061111</t>
  </si>
  <si>
    <t>Poznámka k položce:_x000d_
VÝDŘEVA (BEDNĚNÍ) ODSTRANĚNÍ_x000d_
Výkresová dokumentace: S001_D.2.1, 2</t>
  </si>
  <si>
    <t>Výdřeva (bednění) odstranění</t>
  </si>
  <si>
    <t>Dřevěný hranol 80x120</t>
  </si>
  <si>
    <t>0,08*0,120*6,70</t>
  </si>
  <si>
    <t>Dřevěné hranoly</t>
  </si>
  <si>
    <t>0,06*0,50*6,70</t>
  </si>
  <si>
    <t>38</t>
  </si>
  <si>
    <t>977211112</t>
  </si>
  <si>
    <t>Řezání stěnovou pilou betonových nebo ŽB kcí s výztuží průměru do 16 mm hl přes 200 do 350 mm</t>
  </si>
  <si>
    <t>2024547594</t>
  </si>
  <si>
    <t>Řezání konstrukcí stěnovou pilou betonových nebo železobetonových průměru řezané výztuže do 16 mm hloubka řezu přes 200 do 350 mm</t>
  </si>
  <si>
    <t>https://podminky.urs.cz/item/CS_URS_2022_02/977211112</t>
  </si>
  <si>
    <t>Poznámka k položce:_x000d_
Výkresová dokumentace: S001_D.2.2</t>
  </si>
  <si>
    <t>ODŘÍZNUTÍ DESKY</t>
  </si>
  <si>
    <t>0,45+1,0+6,70+1,55</t>
  </si>
  <si>
    <t>39</t>
  </si>
  <si>
    <t>985331213</t>
  </si>
  <si>
    <t>Dodatečné vlepování betonářské výztuže D 12 mm do chemické malty včetně vyvrtání otvoru</t>
  </si>
  <si>
    <t>1419348912</t>
  </si>
  <si>
    <t>Dodatečné vlepování betonářské výztuže včetně vyvrtání a vyčištění otvoru chemickou maltou průměr výztuže 12 mm</t>
  </si>
  <si>
    <t>https://podminky.urs.cz/item/CS_URS_2022_02/985331213</t>
  </si>
  <si>
    <t>Poznámka k položce:_x000d_
Materiál je započítaný v položce:_x000d_
Výztuž železobetonových konstrukcí vodních staveb z oceli 10 505 D do 12 mm_x000d_
Výkresová dokumentace: S001_D.2.4, prvek 1</t>
  </si>
  <si>
    <t>43"ks"*0,20"m"*2</t>
  </si>
  <si>
    <t>997</t>
  </si>
  <si>
    <t>Přesun sutě</t>
  </si>
  <si>
    <t>40</t>
  </si>
  <si>
    <t>997R_SO01_R1</t>
  </si>
  <si>
    <t>přemístění vybouraných hmot a suti na skládku vč. uložení (poplatku) dle platné legislativy - beton</t>
  </si>
  <si>
    <t>665104349</t>
  </si>
  <si>
    <t>ODPAD Z VRTNÝCH PRACÍ (BETON)</t>
  </si>
  <si>
    <t xml:space="preserve">"atomat. výpočet suti"   2,734</t>
  </si>
  <si>
    <t>ODPAD Z INJEKTÁŽE (CEMENTOVÁ SUSPENZE) - 10% OBJEMU</t>
  </si>
  <si>
    <t xml:space="preserve">"pro zálivku"   0,56*10"%"/100*2,0"t/m3"</t>
  </si>
  <si>
    <t>"pro clonu" 4,22*10"%"/100*2,0"t/m3"</t>
  </si>
  <si>
    <t>41</t>
  </si>
  <si>
    <t>997R_SO01_R2</t>
  </si>
  <si>
    <t>přemístění vybouraných hmot a suti na skládku vč. uložení (poplatku) dle platné legislativy - dřevo</t>
  </si>
  <si>
    <t>1145416992</t>
  </si>
  <si>
    <t>0,08*0,120*6,70*0,9"t/m3"</t>
  </si>
  <si>
    <t>0,06*0,50*6,70*0,9"t/m3"</t>
  </si>
  <si>
    <t>42</t>
  </si>
  <si>
    <t>997R_SO01_R4</t>
  </si>
  <si>
    <t>přemístění vybouraných hmot a suti na skládku vč. uložení (poplatku) dle platné legislativy - zemina, kamenivo</t>
  </si>
  <si>
    <t>1537125353</t>
  </si>
  <si>
    <t xml:space="preserve">"Pozice 9"   5,63*(5,0+0,5+1,0+6,70+1,55+0,5)*1,8"t/m3"</t>
  </si>
  <si>
    <t>998</t>
  </si>
  <si>
    <t>Přesun hmot</t>
  </si>
  <si>
    <t>43</t>
  </si>
  <si>
    <t>998003111</t>
  </si>
  <si>
    <t>Přesun hmot pro piloty, kůly, jehly a stěny dřevěné a ocelové zřizované z terénu</t>
  </si>
  <si>
    <t>-1556162414</t>
  </si>
  <si>
    <t>Přesun hmot pro piloty, kůly, jehly, zápory, štětové nebo tabulové stěny ocelové nebo dřevěné, zřizované z terénu</t>
  </si>
  <si>
    <t>https://podminky.urs.cz/item/CS_URS_2022_02/998003111</t>
  </si>
  <si>
    <t xml:space="preserve">"automat.výp." </t>
  </si>
  <si>
    <t xml:space="preserve">"pol. 4"   0,003</t>
  </si>
  <si>
    <t xml:space="preserve">"pol. 5"   0,002</t>
  </si>
  <si>
    <t xml:space="preserve">"pol. 6"   0,010</t>
  </si>
  <si>
    <t xml:space="preserve">"pol. 7"   0,008</t>
  </si>
  <si>
    <t xml:space="preserve">"pol. 8"   0,256</t>
  </si>
  <si>
    <t xml:space="preserve">"pol.9"   10,280</t>
  </si>
  <si>
    <t xml:space="preserve">"pol. 11"   0,001</t>
  </si>
  <si>
    <t xml:space="preserve">"pol. 12"   0,192</t>
  </si>
  <si>
    <t xml:space="preserve">"pol. 13"   0,474</t>
  </si>
  <si>
    <t>44</t>
  </si>
  <si>
    <t>998004011</t>
  </si>
  <si>
    <t>Přesun hmot pro injektování, kotvy a mikropiloty</t>
  </si>
  <si>
    <t>2027231144</t>
  </si>
  <si>
    <t>Přesun hmot pro injektování, mikropiloty nebo kotvy</t>
  </si>
  <si>
    <t>https://podminky.urs.cz/item/CS_URS_2022_02/998004011</t>
  </si>
  <si>
    <t xml:space="preserve">"D 2 Zakládání: Hmotnost celkem - AUTOMATICKÝ VÝPOČET"   2,637</t>
  </si>
  <si>
    <t xml:space="preserve">"odpočet"    </t>
  </si>
  <si>
    <t xml:space="preserve">- Jádrové vrty diamantovými korunkami do D 150 mm do stavebních materiálů </t>
  </si>
  <si>
    <t xml:space="preserve">"automat.výp."   -0,057</t>
  </si>
  <si>
    <t>45</t>
  </si>
  <si>
    <t>998006011</t>
  </si>
  <si>
    <t>Přesun hmot pro vrty samostatné</t>
  </si>
  <si>
    <t>857142492</t>
  </si>
  <si>
    <t>https://podminky.urs.cz/item/CS_URS_2022_02/998006011</t>
  </si>
  <si>
    <t>Jádrové vrty diamantovými korunkami do D 150 mm do stavebních materiálů</t>
  </si>
  <si>
    <t xml:space="preserve">"automat.výp."   0,057</t>
  </si>
  <si>
    <t>46</t>
  </si>
  <si>
    <t>998323011</t>
  </si>
  <si>
    <t>Přesun hmot pro jezy a stupně</t>
  </si>
  <si>
    <t>-1066050325</t>
  </si>
  <si>
    <t>Přesun hmot pro jezy a stupně dopravní vzdálenost do 500 m</t>
  </si>
  <si>
    <t>https://podminky.urs.cz/item/CS_URS_2022_02/998323011</t>
  </si>
  <si>
    <t>467,619-11,226-2,580-0,057</t>
  </si>
  <si>
    <t>VON - Vedlejší rozpočtové náklady</t>
  </si>
  <si>
    <t>Ostatní - Ostatní</t>
  </si>
  <si>
    <t xml:space="preserve">    A - Ostatní náklady spojené s realizací stavby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</si>
  <si>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</si>
  <si>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</si>
  <si>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</si>
  <si>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</si>
  <si>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</si>
  <si>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</si>
  <si>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Ostatní</t>
  </si>
  <si>
    <t>A</t>
  </si>
  <si>
    <t>Ostatní náklady spojené s realizací stavby</t>
  </si>
  <si>
    <t>R3</t>
  </si>
  <si>
    <t>jímka - kontejner (zřízení, odstranění, čerpání, naložení tuhé injekční směsi)</t>
  </si>
  <si>
    <t>262144</t>
  </si>
  <si>
    <t>1821432672</t>
  </si>
  <si>
    <t>R4</t>
  </si>
  <si>
    <t>technologický postup injektáže</t>
  </si>
  <si>
    <t>642112773</t>
  </si>
  <si>
    <t>R5</t>
  </si>
  <si>
    <t>vypracování KZP (Kontrolní a zkušební plán)</t>
  </si>
  <si>
    <t>-1911700790</t>
  </si>
  <si>
    <t>R6</t>
  </si>
  <si>
    <t>dokumentace vrtů z vrtných prací (Hlašení o vrtání)</t>
  </si>
  <si>
    <t>-1846523825</t>
  </si>
  <si>
    <t>R7</t>
  </si>
  <si>
    <t>vypracování injektážního protokolu (Hlášení o injektáži s uvedením: spotřeby, dosažených tlaků atd.)</t>
  </si>
  <si>
    <t>2031807696</t>
  </si>
  <si>
    <t>VRN</t>
  </si>
  <si>
    <t>VRN1</t>
  </si>
  <si>
    <t>Průzkumné, geodetické a projektové práce</t>
  </si>
  <si>
    <t>01220300R1</t>
  </si>
  <si>
    <t>vytyčení stavby (případně pozemků nebo provedení jiných geodetických prací*) odborně způsobilou osobou v oboru zeměměřičství*</t>
  </si>
  <si>
    <t>1024</t>
  </si>
  <si>
    <t>1560576133</t>
  </si>
  <si>
    <t>Poznámka k položce:_x000d_
- vytyčovací práce,_x000d_
- zaměření skutečného provedení stavby oprávněným geodetem ve trojím vyhotovení vč. 1x na CD</t>
  </si>
  <si>
    <t>01220300R3</t>
  </si>
  <si>
    <t>dokumentace skutečného provedení stavby dle vyhlášky č. 499/2006 Sb. (DSPS)</t>
  </si>
  <si>
    <t>492517219</t>
  </si>
  <si>
    <t xml:space="preserve">dokumentace skutečného provedení stavby dle vyhlášky č. 499/2006 Sb., v platném znění, ve trojím vyhotovení - v českém jazyce, z toho 2 paré v listinné podobě a 1 paré v digitální verzi v editovatelném tvaru, formátu *.doc, *.xls a *.dwg (WORD, EXCEL a AUTOCAD). - DSPS bude obsahovat kompletní výkresy skutečného provedení a kompletní seznam použitých materiálů. Všechny změny a rozdíly v provedení díla oproti schválené dokumentaci pro provedení stavby odsouhlasené objednatelem stavby a provedené během výstavby budou zhotovitelem ve výkresech v dokumentaci pro provedení stavby po jejich  realizaci jasně a srozumitelně vyznačeny. Výkresy a dokumentace beze změn v provedení, budou opatřeny nad rozpiskou výkresu poznámkou “Beze změn”. Všechny takto postupně odevzdané výkresy skutečného provedení stavby budou opatřeny razítkem a podpisem oprávněné osoby za zhotovitele a zřetelným označením “Výkres skutečného provedení“. _x000d_</t>
  </si>
  <si>
    <t>VRN3</t>
  </si>
  <si>
    <t>Zařízení staveniště</t>
  </si>
  <si>
    <t>03000100R1</t>
  </si>
  <si>
    <t>zařízení staveniště (zřízení a odstranění)</t>
  </si>
  <si>
    <t>-1880328472</t>
  </si>
  <si>
    <t xml:space="preserve">Poznámka k položce:_x000d_
- zřízení provizorního oplocení _x000d_
- provizorní pytlované jímky _x000d_
- zabránění úniku ropných a jiných látek (norná stěna na stavbě apod.)_x000d_
- značka výjezd ze staveniště_x000d_
- zabezpeční stavby proti únikům ropných produktů a olejů, staveniště bude vybaveno vhodným sorbentem_x000d_
-  WC, stavební buňky a informační tabule, tabulek zákazu vstupu a uvedení místa zřízení staveniště po jeho odstranění do původního stavu_x000d_
- sjezd do podjezí_x000d_
</t>
  </si>
  <si>
    <t>03000100R2</t>
  </si>
  <si>
    <t>uvedení všech použitých ploch, včetně mezideponie a přístupů, do původního stavu</t>
  </si>
  <si>
    <t>-2132357907</t>
  </si>
  <si>
    <t>Poznámka k položce:_x000d_
- včetně odstranění sjezdu do podjezí</t>
  </si>
  <si>
    <t>VRN4</t>
  </si>
  <si>
    <t>Inženýrská činnost</t>
  </si>
  <si>
    <t>0490020R1</t>
  </si>
  <si>
    <t>pasport stavu přístupových komunikací a cest před začátkem a po ukončení stavby (fotografická dokumentace, záznam poruch apod.)</t>
  </si>
  <si>
    <t>-995593757</t>
  </si>
  <si>
    <t>0490020R2</t>
  </si>
  <si>
    <t>protokolární předání stavbou dotčených pozemků a komunikací, uvedených do původního stavu, zpět jejich vlastníkům</t>
  </si>
  <si>
    <t>1637039643</t>
  </si>
  <si>
    <t>0490020R3</t>
  </si>
  <si>
    <t xml:space="preserve">zpracování  povodňového plánu</t>
  </si>
  <si>
    <t>1804944701</t>
  </si>
  <si>
    <t>zpracování povodňového plánu</t>
  </si>
  <si>
    <t>0490020R4</t>
  </si>
  <si>
    <t>zpracování havarijního plánu</t>
  </si>
  <si>
    <t>-2014571105</t>
  </si>
  <si>
    <t>0491030R7</t>
  </si>
  <si>
    <t>náklady vzniklé v souvislosti s realizací stavby</t>
  </si>
  <si>
    <t>215081943</t>
  </si>
  <si>
    <t>Poznámka k položce:_x000d_
- dotěsnění škvárou (stavidlo - vtok do štěrkové propusti)_x000d_
- oprava opevnění břehu v místě sjezdu</t>
  </si>
  <si>
    <t>VRN6</t>
  </si>
  <si>
    <t>Územní vlivy</t>
  </si>
  <si>
    <t>0630020R2</t>
  </si>
  <si>
    <t>práce na těžce přístupných místech</t>
  </si>
  <si>
    <t>-838805626</t>
  </si>
  <si>
    <t xml:space="preserve">Poznámka k položce:_x000d_
Není možné snížit hladinu v podjezí (snižení hladiny vody byl vstupní předpoklad při zpracování PD před její aktualizací)._x000d_
Některé práce budou prováděny pod vodou při nesnížené hladině v podjezí._x000d_
</t>
  </si>
  <si>
    <t>VRN9</t>
  </si>
  <si>
    <t>Ostatní náklady</t>
  </si>
  <si>
    <t>09400200R1</t>
  </si>
  <si>
    <t>ostatní náklady související s výstavbou</t>
  </si>
  <si>
    <t>1572157709</t>
  </si>
  <si>
    <t xml:space="preserve">Poznámka k položce:_x000d_
- stav výmolu pod štěrkovou výpustí byl dokumentovaný zaměřením z 10/2018_x000d_
(nelze vyloučit prohloubení výmolu a tím i stížení přístupu na stavbu a dopravu materiálu)_x000d_
- jímkování z pytlů, (zřízení, odstranění)_x000d_
- případná opatření vyplývající z havarijního a povodňového plánu_x000d_
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</si>
</sst>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7253105" TargetMode="External" /><Relationship Id="rId2" Type="http://schemas.openxmlformats.org/officeDocument/2006/relationships/hyperlink" Target="https://podminky.urs.cz/item/CS_URS_2022_02/127254201" TargetMode="External" /><Relationship Id="rId3" Type="http://schemas.openxmlformats.org/officeDocument/2006/relationships/hyperlink" Target="https://podminky.urs.cz/item/CS_URS_2022_02/153111114" TargetMode="External" /><Relationship Id="rId4" Type="http://schemas.openxmlformats.org/officeDocument/2006/relationships/hyperlink" Target="https://podminky.urs.cz/item/CS_URS_2022_02/153111119" TargetMode="External" /><Relationship Id="rId5" Type="http://schemas.openxmlformats.org/officeDocument/2006/relationships/hyperlink" Target="https://podminky.urs.cz/item/CS_URS_2022_02/153111132" TargetMode="External" /><Relationship Id="rId6" Type="http://schemas.openxmlformats.org/officeDocument/2006/relationships/hyperlink" Target="https://podminky.urs.cz/item/CS_URS_2022_02/153112115" TargetMode="External" /><Relationship Id="rId7" Type="http://schemas.openxmlformats.org/officeDocument/2006/relationships/hyperlink" Target="https://podminky.urs.cz/item/CS_URS_2022_02/153112131" TargetMode="External" /><Relationship Id="rId8" Type="http://schemas.openxmlformats.org/officeDocument/2006/relationships/hyperlink" Target="https://podminky.urs.cz/item/CS_URS_2022_02/153116111" TargetMode="External" /><Relationship Id="rId9" Type="http://schemas.openxmlformats.org/officeDocument/2006/relationships/hyperlink" Target="https://podminky.urs.cz/item/CS_URS_2022_02/153116112" TargetMode="External" /><Relationship Id="rId10" Type="http://schemas.openxmlformats.org/officeDocument/2006/relationships/hyperlink" Target="https://podminky.urs.cz/item/CS_URS_2022_02/153812132" TargetMode="External" /><Relationship Id="rId11" Type="http://schemas.openxmlformats.org/officeDocument/2006/relationships/hyperlink" Target="https://podminky.urs.cz/item/CS_URS_2022_02/153812211" TargetMode="External" /><Relationship Id="rId12" Type="http://schemas.openxmlformats.org/officeDocument/2006/relationships/hyperlink" Target="https://podminky.urs.cz/item/CS_URS_2022_02/167151111" TargetMode="External" /><Relationship Id="rId13" Type="http://schemas.openxmlformats.org/officeDocument/2006/relationships/hyperlink" Target="https://podminky.urs.cz/item/CS_URS_2022_02/162751117" TargetMode="External" /><Relationship Id="rId14" Type="http://schemas.openxmlformats.org/officeDocument/2006/relationships/hyperlink" Target="https://podminky.urs.cz/item/CS_URS_2022_02/174151102" TargetMode="External" /><Relationship Id="rId15" Type="http://schemas.openxmlformats.org/officeDocument/2006/relationships/hyperlink" Target="https://podminky.urs.cz/item/CS_URS_2022_02/221221116" TargetMode="External" /><Relationship Id="rId16" Type="http://schemas.openxmlformats.org/officeDocument/2006/relationships/hyperlink" Target="https://podminky.urs.cz/item/CS_URS_2022_02/977151123" TargetMode="External" /><Relationship Id="rId17" Type="http://schemas.openxmlformats.org/officeDocument/2006/relationships/hyperlink" Target="https://podminky.urs.cz/item/CS_URS_2022_02/281604121" TargetMode="External" /><Relationship Id="rId18" Type="http://schemas.openxmlformats.org/officeDocument/2006/relationships/hyperlink" Target="https://podminky.urs.cz/item/CS_URS_2022_02/282604122" TargetMode="External" /><Relationship Id="rId19" Type="http://schemas.openxmlformats.org/officeDocument/2006/relationships/hyperlink" Target="https://podminky.urs.cz/item/CS_URS_2022_02/282791121" TargetMode="External" /><Relationship Id="rId20" Type="http://schemas.openxmlformats.org/officeDocument/2006/relationships/hyperlink" Target="https://podminky.urs.cz/item/CS_URS_2022_02/321311115" TargetMode="External" /><Relationship Id="rId21" Type="http://schemas.openxmlformats.org/officeDocument/2006/relationships/hyperlink" Target="https://podminky.urs.cz/item/CS_URS_2022_02/321321116" TargetMode="External" /><Relationship Id="rId22" Type="http://schemas.openxmlformats.org/officeDocument/2006/relationships/hyperlink" Target="https://podminky.urs.cz/item/CS_URS_2022_02/321351010" TargetMode="External" /><Relationship Id="rId23" Type="http://schemas.openxmlformats.org/officeDocument/2006/relationships/hyperlink" Target="https://podminky.urs.cz/item/CS_URS_2022_02/321352010" TargetMode="External" /><Relationship Id="rId24" Type="http://schemas.openxmlformats.org/officeDocument/2006/relationships/hyperlink" Target="https://podminky.urs.cz/item/CS_URS_2022_02/321366111" TargetMode="External" /><Relationship Id="rId25" Type="http://schemas.openxmlformats.org/officeDocument/2006/relationships/hyperlink" Target="https://podminky.urs.cz/item/CS_URS_2022_02/321366112" TargetMode="External" /><Relationship Id="rId26" Type="http://schemas.openxmlformats.org/officeDocument/2006/relationships/hyperlink" Target="https://podminky.urs.cz/item/CS_URS_2022_02/462514161" TargetMode="External" /><Relationship Id="rId27" Type="http://schemas.openxmlformats.org/officeDocument/2006/relationships/hyperlink" Target="https://podminky.urs.cz/item/CS_URS_2022_02/966061111" TargetMode="External" /><Relationship Id="rId28" Type="http://schemas.openxmlformats.org/officeDocument/2006/relationships/hyperlink" Target="https://podminky.urs.cz/item/CS_URS_2022_02/977211112" TargetMode="External" /><Relationship Id="rId29" Type="http://schemas.openxmlformats.org/officeDocument/2006/relationships/hyperlink" Target="https://podminky.urs.cz/item/CS_URS_2022_02/985331213" TargetMode="External" /><Relationship Id="rId30" Type="http://schemas.openxmlformats.org/officeDocument/2006/relationships/hyperlink" Target="https://podminky.urs.cz/item/CS_URS_2022_02/998003111" TargetMode="External" /><Relationship Id="rId31" Type="http://schemas.openxmlformats.org/officeDocument/2006/relationships/hyperlink" Target="https://podminky.urs.cz/item/CS_URS_2022_02/998004011" TargetMode="External" /><Relationship Id="rId32" Type="http://schemas.openxmlformats.org/officeDocument/2006/relationships/hyperlink" Target="https://podminky.urs.cz/item/CS_URS_2022_02/998006011" TargetMode="External" /><Relationship Id="rId33" Type="http://schemas.openxmlformats.org/officeDocument/2006/relationships/hyperlink" Target="https://podminky.urs.cz/item/CS_URS_2022_02/998323011" TargetMode="External" /><Relationship Id="rId3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19</v>
      </c>
      <c r="AK7" s="32" t="s">
        <v>20</v>
      </c>
      <c r="AN7" s="27" t="s">
        <v>21</v>
      </c>
      <c r="AR7" s="22"/>
      <c r="BE7" s="31"/>
      <c r="BS7" s="19" t="s">
        <v>6</v>
      </c>
    </row>
    <row r="8" s="1" customFormat="1" ht="12" customHeight="1">
      <c r="B8" s="22"/>
      <c r="D8" s="32" t="s">
        <v>22</v>
      </c>
      <c r="K8" s="27" t="s">
        <v>23</v>
      </c>
      <c r="AK8" s="32" t="s">
        <v>24</v>
      </c>
      <c r="AN8" s="33" t="s">
        <v>25</v>
      </c>
      <c r="AR8" s="22"/>
      <c r="BE8" s="31"/>
      <c r="BS8" s="19" t="s">
        <v>6</v>
      </c>
    </row>
    <row r="9" s="1" customFormat="1" ht="29.28" customHeight="1">
      <c r="B9" s="22"/>
      <c r="D9" s="26" t="s">
        <v>26</v>
      </c>
      <c r="K9" s="34" t="s">
        <v>27</v>
      </c>
      <c r="AK9" s="26" t="s">
        <v>28</v>
      </c>
      <c r="AN9" s="34" t="s">
        <v>29</v>
      </c>
      <c r="AR9" s="22"/>
      <c r="BE9" s="31"/>
      <c r="BS9" s="19" t="s">
        <v>6</v>
      </c>
    </row>
    <row r="10" s="1" customFormat="1" ht="12" customHeight="1">
      <c r="B10" s="22"/>
      <c r="D10" s="32" t="s">
        <v>30</v>
      </c>
      <c r="AK10" s="32" t="s">
        <v>31</v>
      </c>
      <c r="AN10" s="27" t="s">
        <v>32</v>
      </c>
      <c r="AR10" s="22"/>
      <c r="BE10" s="31"/>
      <c r="BS10" s="19" t="s">
        <v>6</v>
      </c>
    </row>
    <row r="11" s="1" customFormat="1" ht="18.48" customHeight="1">
      <c r="B11" s="22"/>
      <c r="E11" s="27" t="s">
        <v>33</v>
      </c>
      <c r="AK11" s="32" t="s">
        <v>34</v>
      </c>
      <c r="AN11" s="27" t="s">
        <v>35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36</v>
      </c>
      <c r="AK13" s="32" t="s">
        <v>31</v>
      </c>
      <c r="AN13" s="35" t="s">
        <v>37</v>
      </c>
      <c r="AR13" s="22"/>
      <c r="BE13" s="31"/>
      <c r="BS13" s="19" t="s">
        <v>6</v>
      </c>
    </row>
    <row r="14">
      <c r="B14" s="22"/>
      <c r="E14" s="35" t="s">
        <v>37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N14" s="35" t="s">
        <v>37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38</v>
      </c>
      <c r="AK16" s="32" t="s">
        <v>31</v>
      </c>
      <c r="AN16" s="27" t="s">
        <v>39</v>
      </c>
      <c r="AR16" s="22"/>
      <c r="BE16" s="31"/>
      <c r="BS16" s="19" t="s">
        <v>3</v>
      </c>
    </row>
    <row r="17" s="1" customFormat="1" ht="18.48" customHeight="1">
      <c r="B17" s="22"/>
      <c r="E17" s="27" t="s">
        <v>40</v>
      </c>
      <c r="AK17" s="32" t="s">
        <v>34</v>
      </c>
      <c r="AN17" s="27" t="s">
        <v>39</v>
      </c>
      <c r="AR17" s="22"/>
      <c r="BE17" s="31"/>
      <c r="BS17" s="19" t="s">
        <v>41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42</v>
      </c>
      <c r="AK19" s="32" t="s">
        <v>31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43</v>
      </c>
      <c r="AK20" s="32" t="s">
        <v>34</v>
      </c>
      <c r="AN20" s="27" t="s">
        <v>1</v>
      </c>
      <c r="AR20" s="22"/>
      <c r="BE20" s="31"/>
      <c r="BS20" s="19" t="s">
        <v>41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44</v>
      </c>
      <c r="AR22" s="22"/>
      <c r="BE22" s="31"/>
    </row>
    <row r="23" s="1" customFormat="1" ht="47.25" customHeight="1">
      <c r="B23" s="22"/>
      <c r="E23" s="37" t="s">
        <v>45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2"/>
      <c r="BE25" s="31"/>
    </row>
    <row r="26" s="2" customFormat="1" ht="25.92" customHeight="1">
      <c r="A26" s="39"/>
      <c r="B26" s="40"/>
      <c r="C26" s="39"/>
      <c r="D26" s="41" t="s">
        <v>46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39"/>
      <c r="AQ26" s="39"/>
      <c r="AR26" s="40"/>
      <c r="BE26" s="31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1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49</v>
      </c>
      <c r="AL28" s="44"/>
      <c r="AM28" s="44"/>
      <c r="AN28" s="44"/>
      <c r="AO28" s="44"/>
      <c r="AP28" s="39"/>
      <c r="AQ28" s="39"/>
      <c r="AR28" s="40"/>
      <c r="BE28" s="31"/>
    </row>
    <row r="29" s="3" customFormat="1" ht="14.4" customHeight="1">
      <c r="A29" s="3"/>
      <c r="B29" s="45"/>
      <c r="C29" s="3"/>
      <c r="D29" s="32" t="s">
        <v>50</v>
      </c>
      <c r="E29" s="3"/>
      <c r="F29" s="32" t="s">
        <v>51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ROUND(AV94,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2" t="s">
        <v>52</v>
      </c>
      <c r="G30" s="3"/>
      <c r="H30" s="3"/>
      <c r="I30" s="3"/>
      <c r="J30" s="3"/>
      <c r="K30" s="3"/>
      <c r="L30" s="46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ROUND(AW94,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2" t="s">
        <v>53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2" t="s">
        <v>54</v>
      </c>
      <c r="G32" s="3"/>
      <c r="H32" s="3"/>
      <c r="I32" s="3"/>
      <c r="J32" s="3"/>
      <c r="K32" s="3"/>
      <c r="L32" s="46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2" t="s">
        <v>55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48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1"/>
    </row>
    <row r="35" s="2" customFormat="1" ht="25.92" customHeight="1">
      <c r="A35" s="39"/>
      <c r="B35" s="40"/>
      <c r="C35" s="49"/>
      <c r="D35" s="50" t="s">
        <v>56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57</v>
      </c>
      <c r="U35" s="51"/>
      <c r="V35" s="51"/>
      <c r="W35" s="51"/>
      <c r="X35" s="53" t="s">
        <v>58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14.4" customHeight="1">
      <c r="A37" s="39"/>
      <c r="B37" s="40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9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6"/>
      <c r="D49" s="57" t="s">
        <v>59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60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9"/>
      <c r="B60" s="40"/>
      <c r="C60" s="39"/>
      <c r="D60" s="59" t="s">
        <v>61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59" t="s">
        <v>62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59" t="s">
        <v>61</v>
      </c>
      <c r="AI60" s="42"/>
      <c r="AJ60" s="42"/>
      <c r="AK60" s="42"/>
      <c r="AL60" s="42"/>
      <c r="AM60" s="59" t="s">
        <v>62</v>
      </c>
      <c r="AN60" s="42"/>
      <c r="AO60" s="42"/>
      <c r="AP60" s="39"/>
      <c r="AQ60" s="39"/>
      <c r="AR60" s="40"/>
      <c r="BE60" s="39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9"/>
      <c r="B64" s="40"/>
      <c r="C64" s="39"/>
      <c r="D64" s="57" t="s">
        <v>63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64</v>
      </c>
      <c r="AI64" s="60"/>
      <c r="AJ64" s="60"/>
      <c r="AK64" s="60"/>
      <c r="AL64" s="60"/>
      <c r="AM64" s="60"/>
      <c r="AN64" s="60"/>
      <c r="AO64" s="60"/>
      <c r="AP64" s="39"/>
      <c r="AQ64" s="39"/>
      <c r="AR64" s="40"/>
      <c r="BE64" s="39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9"/>
      <c r="B75" s="40"/>
      <c r="C75" s="39"/>
      <c r="D75" s="59" t="s">
        <v>61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59" t="s">
        <v>62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59" t="s">
        <v>61</v>
      </c>
      <c r="AI75" s="42"/>
      <c r="AJ75" s="42"/>
      <c r="AK75" s="42"/>
      <c r="AL75" s="42"/>
      <c r="AM75" s="59" t="s">
        <v>62</v>
      </c>
      <c r="AN75" s="42"/>
      <c r="AO75" s="42"/>
      <c r="AP75" s="39"/>
      <c r="AQ75" s="39"/>
      <c r="AR75" s="40"/>
      <c r="BE75" s="39"/>
    </row>
    <row r="76" s="2" customForma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9"/>
    </row>
    <row r="77" s="2" customFormat="1" ht="6.96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0"/>
      <c r="B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0"/>
      <c r="BE81" s="39"/>
    </row>
    <row r="82" s="2" customFormat="1" ht="24.96" customHeight="1">
      <c r="A82" s="39"/>
      <c r="B82" s="40"/>
      <c r="C82" s="23" t="s">
        <v>65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9"/>
    </row>
    <row r="84" s="4" customFormat="1" ht="12" customHeight="1">
      <c r="A84" s="4"/>
      <c r="B84" s="65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2985_22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16</v>
      </c>
      <c r="D85" s="5"/>
      <c r="E85" s="5"/>
      <c r="F85" s="5"/>
      <c r="G85" s="5"/>
      <c r="H85" s="5"/>
      <c r="I85" s="5"/>
      <c r="J85" s="5"/>
      <c r="K85" s="5"/>
      <c r="L85" s="68" t="str">
        <f>K6</f>
        <v>VD Rožátov, oprava dna štěrkové propusti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9"/>
    </row>
    <row r="87" s="2" customFormat="1" ht="12" customHeight="1">
      <c r="A87" s="39"/>
      <c r="B87" s="40"/>
      <c r="C87" s="32" t="s">
        <v>22</v>
      </c>
      <c r="D87" s="39"/>
      <c r="E87" s="39"/>
      <c r="F87" s="39"/>
      <c r="G87" s="39"/>
      <c r="H87" s="39"/>
      <c r="I87" s="39"/>
      <c r="J87" s="39"/>
      <c r="K87" s="39"/>
      <c r="L87" s="69" t="str">
        <f>IF(K8="","",K8)</f>
        <v>řeka Jizera ř. km 39,830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24</v>
      </c>
      <c r="AJ87" s="39"/>
      <c r="AK87" s="39"/>
      <c r="AL87" s="39"/>
      <c r="AM87" s="70" t="str">
        <f>IF(AN8= "","",AN8)</f>
        <v>22. 8. 2022</v>
      </c>
      <c r="AN87" s="70"/>
      <c r="AO87" s="39"/>
      <c r="AP87" s="39"/>
      <c r="AQ87" s="39"/>
      <c r="AR87" s="40"/>
      <c r="B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9"/>
    </row>
    <row r="89" s="2" customFormat="1" ht="15.15" customHeight="1">
      <c r="A89" s="39"/>
      <c r="B89" s="40"/>
      <c r="C89" s="32" t="s">
        <v>30</v>
      </c>
      <c r="D89" s="39"/>
      <c r="E89" s="39"/>
      <c r="F89" s="39"/>
      <c r="G89" s="39"/>
      <c r="H89" s="39"/>
      <c r="I89" s="39"/>
      <c r="J89" s="39"/>
      <c r="K89" s="39"/>
      <c r="L89" s="4" t="str">
        <f>IF(E11= "","",E11)</f>
        <v>Povodí Labe, státní podnik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38</v>
      </c>
      <c r="AJ89" s="39"/>
      <c r="AK89" s="39"/>
      <c r="AL89" s="39"/>
      <c r="AM89" s="71" t="str">
        <f>IF(E17="","",E17)</f>
        <v>VODNÍ DÍLA - TBD a.s.</v>
      </c>
      <c r="AN89" s="4"/>
      <c r="AO89" s="4"/>
      <c r="AP89" s="4"/>
      <c r="AQ89" s="39"/>
      <c r="AR89" s="40"/>
      <c r="AS89" s="72" t="s">
        <v>66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9"/>
    </row>
    <row r="90" s="2" customFormat="1" ht="15.15" customHeight="1">
      <c r="A90" s="39"/>
      <c r="B90" s="40"/>
      <c r="C90" s="32" t="s">
        <v>36</v>
      </c>
      <c r="D90" s="39"/>
      <c r="E90" s="39"/>
      <c r="F90" s="39"/>
      <c r="G90" s="39"/>
      <c r="H90" s="39"/>
      <c r="I90" s="39"/>
      <c r="J90" s="39"/>
      <c r="K90" s="39"/>
      <c r="L90" s="4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42</v>
      </c>
      <c r="AJ90" s="39"/>
      <c r="AK90" s="39"/>
      <c r="AL90" s="39"/>
      <c r="AM90" s="71" t="str">
        <f>IF(E20="","",E20)</f>
        <v>Ing. T. Klemša</v>
      </c>
      <c r="AN90" s="4"/>
      <c r="AO90" s="4"/>
      <c r="AP90" s="4"/>
      <c r="AQ90" s="39"/>
      <c r="AR90" s="40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9"/>
    </row>
    <row r="91" s="2" customFormat="1" ht="10.8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9"/>
    </row>
    <row r="92" s="2" customFormat="1" ht="29.28" customHeight="1">
      <c r="A92" s="39"/>
      <c r="B92" s="40"/>
      <c r="C92" s="80" t="s">
        <v>67</v>
      </c>
      <c r="D92" s="81"/>
      <c r="E92" s="81"/>
      <c r="F92" s="81"/>
      <c r="G92" s="81"/>
      <c r="H92" s="82"/>
      <c r="I92" s="83" t="s">
        <v>68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69</v>
      </c>
      <c r="AH92" s="81"/>
      <c r="AI92" s="81"/>
      <c r="AJ92" s="81"/>
      <c r="AK92" s="81"/>
      <c r="AL92" s="81"/>
      <c r="AM92" s="81"/>
      <c r="AN92" s="83" t="s">
        <v>70</v>
      </c>
      <c r="AO92" s="81"/>
      <c r="AP92" s="85"/>
      <c r="AQ92" s="86" t="s">
        <v>71</v>
      </c>
      <c r="AR92" s="40"/>
      <c r="AS92" s="87" t="s">
        <v>72</v>
      </c>
      <c r="AT92" s="88" t="s">
        <v>73</v>
      </c>
      <c r="AU92" s="88" t="s">
        <v>74</v>
      </c>
      <c r="AV92" s="88" t="s">
        <v>75</v>
      </c>
      <c r="AW92" s="88" t="s">
        <v>76</v>
      </c>
      <c r="AX92" s="88" t="s">
        <v>77</v>
      </c>
      <c r="AY92" s="88" t="s">
        <v>78</v>
      </c>
      <c r="AZ92" s="88" t="s">
        <v>79</v>
      </c>
      <c r="BA92" s="88" t="s">
        <v>80</v>
      </c>
      <c r="BB92" s="88" t="s">
        <v>81</v>
      </c>
      <c r="BC92" s="88" t="s">
        <v>82</v>
      </c>
      <c r="BD92" s="89" t="s">
        <v>83</v>
      </c>
      <c r="BE92" s="39"/>
    </row>
    <row r="93" s="2" customFormat="1" ht="10.8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9"/>
    </row>
    <row r="94" s="6" customFormat="1" ht="32.4" customHeight="1">
      <c r="A94" s="6"/>
      <c r="B94" s="93"/>
      <c r="C94" s="94" t="s">
        <v>84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ROUND(SUM(AG95:AG96),2)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ROUND(SUM(AS95:AS96),2)</f>
        <v>0</v>
      </c>
      <c r="AT94" s="100">
        <f>ROUND(SUM(AV94:AW94),2)</f>
        <v>0</v>
      </c>
      <c r="AU94" s="101">
        <f>ROUND(SUM(AU95:AU96),5)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ROUND(SUM(AZ95:AZ96),2)</f>
        <v>0</v>
      </c>
      <c r="BA94" s="100">
        <f>ROUND(SUM(BA95:BA96),2)</f>
        <v>0</v>
      </c>
      <c r="BB94" s="100">
        <f>ROUND(SUM(BB95:BB96),2)</f>
        <v>0</v>
      </c>
      <c r="BC94" s="100">
        <f>ROUND(SUM(BC95:BC96),2)</f>
        <v>0</v>
      </c>
      <c r="BD94" s="102">
        <f>ROUND(SUM(BD95:BD96),2)</f>
        <v>0</v>
      </c>
      <c r="BE94" s="6"/>
      <c r="BS94" s="103" t="s">
        <v>85</v>
      </c>
      <c r="BT94" s="103" t="s">
        <v>86</v>
      </c>
      <c r="BU94" s="104" t="s">
        <v>87</v>
      </c>
      <c r="BV94" s="103" t="s">
        <v>88</v>
      </c>
      <c r="BW94" s="103" t="s">
        <v>4</v>
      </c>
      <c r="BX94" s="103" t="s">
        <v>89</v>
      </c>
      <c r="CL94" s="103" t="s">
        <v>19</v>
      </c>
    </row>
    <row r="95" s="7" customFormat="1" ht="16.5" customHeight="1">
      <c r="A95" s="105" t="s">
        <v>90</v>
      </c>
      <c r="B95" s="106"/>
      <c r="C95" s="107"/>
      <c r="D95" s="108" t="s">
        <v>91</v>
      </c>
      <c r="E95" s="108"/>
      <c r="F95" s="108"/>
      <c r="G95" s="108"/>
      <c r="H95" s="108"/>
      <c r="I95" s="109"/>
      <c r="J95" s="108" t="s">
        <v>92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'SO01 - Oprava dna ŠP'!J30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93</v>
      </c>
      <c r="AR95" s="106"/>
      <c r="AS95" s="112">
        <v>0</v>
      </c>
      <c r="AT95" s="113">
        <f>ROUND(SUM(AV95:AW95),2)</f>
        <v>0</v>
      </c>
      <c r="AU95" s="114">
        <f>'SO01 - Oprava dna ŠP'!P124</f>
        <v>0</v>
      </c>
      <c r="AV95" s="113">
        <f>'SO01 - Oprava dna ŠP'!J33</f>
        <v>0</v>
      </c>
      <c r="AW95" s="113">
        <f>'SO01 - Oprava dna ŠP'!J34</f>
        <v>0</v>
      </c>
      <c r="AX95" s="113">
        <f>'SO01 - Oprava dna ŠP'!J35</f>
        <v>0</v>
      </c>
      <c r="AY95" s="113">
        <f>'SO01 - Oprava dna ŠP'!J36</f>
        <v>0</v>
      </c>
      <c r="AZ95" s="113">
        <f>'SO01 - Oprava dna ŠP'!F33</f>
        <v>0</v>
      </c>
      <c r="BA95" s="113">
        <f>'SO01 - Oprava dna ŠP'!F34</f>
        <v>0</v>
      </c>
      <c r="BB95" s="113">
        <f>'SO01 - Oprava dna ŠP'!F35</f>
        <v>0</v>
      </c>
      <c r="BC95" s="113">
        <f>'SO01 - Oprava dna ŠP'!F36</f>
        <v>0</v>
      </c>
      <c r="BD95" s="115">
        <f>'SO01 - Oprava dna ŠP'!F37</f>
        <v>0</v>
      </c>
      <c r="BE95" s="7"/>
      <c r="BT95" s="116" t="s">
        <v>94</v>
      </c>
      <c r="BV95" s="116" t="s">
        <v>88</v>
      </c>
      <c r="BW95" s="116" t="s">
        <v>95</v>
      </c>
      <c r="BX95" s="116" t="s">
        <v>4</v>
      </c>
      <c r="CL95" s="116" t="s">
        <v>19</v>
      </c>
      <c r="CM95" s="116" t="s">
        <v>21</v>
      </c>
    </row>
    <row r="96" s="7" customFormat="1" ht="16.5" customHeight="1">
      <c r="A96" s="105" t="s">
        <v>90</v>
      </c>
      <c r="B96" s="106"/>
      <c r="C96" s="107"/>
      <c r="D96" s="108" t="s">
        <v>96</v>
      </c>
      <c r="E96" s="108"/>
      <c r="F96" s="108"/>
      <c r="G96" s="108"/>
      <c r="H96" s="108"/>
      <c r="I96" s="109"/>
      <c r="J96" s="108" t="s">
        <v>97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10">
        <f>'VON - Vedlejší rozpočtové...'!J30</f>
        <v>0</v>
      </c>
      <c r="AH96" s="109"/>
      <c r="AI96" s="109"/>
      <c r="AJ96" s="109"/>
      <c r="AK96" s="109"/>
      <c r="AL96" s="109"/>
      <c r="AM96" s="109"/>
      <c r="AN96" s="110">
        <f>SUM(AG96,AT96)</f>
        <v>0</v>
      </c>
      <c r="AO96" s="109"/>
      <c r="AP96" s="109"/>
      <c r="AQ96" s="111" t="s">
        <v>96</v>
      </c>
      <c r="AR96" s="106"/>
      <c r="AS96" s="117">
        <v>0</v>
      </c>
      <c r="AT96" s="118">
        <f>ROUND(SUM(AV96:AW96),2)</f>
        <v>0</v>
      </c>
      <c r="AU96" s="119">
        <f>'VON - Vedlejší rozpočtové...'!P124</f>
        <v>0</v>
      </c>
      <c r="AV96" s="118">
        <f>'VON - Vedlejší rozpočtové...'!J33</f>
        <v>0</v>
      </c>
      <c r="AW96" s="118">
        <f>'VON - Vedlejší rozpočtové...'!J34</f>
        <v>0</v>
      </c>
      <c r="AX96" s="118">
        <f>'VON - Vedlejší rozpočtové...'!J35</f>
        <v>0</v>
      </c>
      <c r="AY96" s="118">
        <f>'VON - Vedlejší rozpočtové...'!J36</f>
        <v>0</v>
      </c>
      <c r="AZ96" s="118">
        <f>'VON - Vedlejší rozpočtové...'!F33</f>
        <v>0</v>
      </c>
      <c r="BA96" s="118">
        <f>'VON - Vedlejší rozpočtové...'!F34</f>
        <v>0</v>
      </c>
      <c r="BB96" s="118">
        <f>'VON - Vedlejší rozpočtové...'!F35</f>
        <v>0</v>
      </c>
      <c r="BC96" s="118">
        <f>'VON - Vedlejší rozpočtové...'!F36</f>
        <v>0</v>
      </c>
      <c r="BD96" s="120">
        <f>'VON - Vedlejší rozpočtové...'!F37</f>
        <v>0</v>
      </c>
      <c r="BE96" s="7"/>
      <c r="BT96" s="116" t="s">
        <v>94</v>
      </c>
      <c r="BV96" s="116" t="s">
        <v>88</v>
      </c>
      <c r="BW96" s="116" t="s">
        <v>98</v>
      </c>
      <c r="BX96" s="116" t="s">
        <v>4</v>
      </c>
      <c r="CL96" s="116" t="s">
        <v>19</v>
      </c>
      <c r="CM96" s="116" t="s">
        <v>21</v>
      </c>
    </row>
    <row r="97" s="2" customFormat="1" ht="30" customHeight="1">
      <c r="A97" s="39"/>
      <c r="B97" s="40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0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40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01 - Oprava dna ŠP'!C2" display="/"/>
    <hyperlink ref="A96" location="'VO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99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VD Rožátov, oprava dna štěrkové propusti</v>
      </c>
      <c r="F7" s="32"/>
      <c r="G7" s="32"/>
      <c r="H7" s="32"/>
      <c r="L7" s="22"/>
    </row>
    <row r="8" s="2" customFormat="1" ht="12" customHeight="1">
      <c r="A8" s="39"/>
      <c r="B8" s="40"/>
      <c r="C8" s="39"/>
      <c r="D8" s="32" t="s">
        <v>100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101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22. 8. 2022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35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2" t="s">
        <v>36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2" t="s">
        <v>38</v>
      </c>
      <c r="E20" s="39"/>
      <c r="F20" s="39"/>
      <c r="G20" s="39"/>
      <c r="H20" s="39"/>
      <c r="I20" s="32" t="s">
        <v>31</v>
      </c>
      <c r="J20" s="27" t="s">
        <v>39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7" t="s">
        <v>40</v>
      </c>
      <c r="F21" s="39"/>
      <c r="G21" s="39"/>
      <c r="H21" s="39"/>
      <c r="I21" s="32" t="s">
        <v>34</v>
      </c>
      <c r="J21" s="27" t="s">
        <v>39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2" t="s">
        <v>42</v>
      </c>
      <c r="E23" s="39"/>
      <c r="F23" s="39"/>
      <c r="G23" s="39"/>
      <c r="H23" s="39"/>
      <c r="I23" s="32" t="s">
        <v>31</v>
      </c>
      <c r="J23" s="27" t="s">
        <v>1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7" t="s">
        <v>43</v>
      </c>
      <c r="F24" s="39"/>
      <c r="G24" s="39"/>
      <c r="H24" s="39"/>
      <c r="I24" s="32" t="s">
        <v>34</v>
      </c>
      <c r="J24" s="27" t="s">
        <v>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2" t="s">
        <v>44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3"/>
      <c r="B27" s="124"/>
      <c r="C27" s="123"/>
      <c r="D27" s="123"/>
      <c r="E27" s="37" t="s">
        <v>1</v>
      </c>
      <c r="F27" s="37"/>
      <c r="G27" s="37"/>
      <c r="H27" s="37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6" t="s">
        <v>46</v>
      </c>
      <c r="E30" s="39"/>
      <c r="F30" s="39"/>
      <c r="G30" s="39"/>
      <c r="H30" s="39"/>
      <c r="I30" s="39"/>
      <c r="J30" s="97">
        <f>ROUND(J124,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48</v>
      </c>
      <c r="G32" s="39"/>
      <c r="H32" s="39"/>
      <c r="I32" s="44" t="s">
        <v>47</v>
      </c>
      <c r="J32" s="44" t="s">
        <v>49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7" t="s">
        <v>50</v>
      </c>
      <c r="E33" s="32" t="s">
        <v>51</v>
      </c>
      <c r="F33" s="128">
        <f>ROUND((SUM(BE124:BE395)),  2)</f>
        <v>0</v>
      </c>
      <c r="G33" s="39"/>
      <c r="H33" s="39"/>
      <c r="I33" s="129">
        <v>0.20999999999999999</v>
      </c>
      <c r="J33" s="128">
        <f>ROUND(((SUM(BE124:BE395))*I33),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2" t="s">
        <v>52</v>
      </c>
      <c r="F34" s="128">
        <f>ROUND((SUM(BF124:BF395)),  2)</f>
        <v>0</v>
      </c>
      <c r="G34" s="39"/>
      <c r="H34" s="39"/>
      <c r="I34" s="129">
        <v>0.14999999999999999</v>
      </c>
      <c r="J34" s="128">
        <f>ROUND(((SUM(BF124:BF395))*I34),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2" t="s">
        <v>53</v>
      </c>
      <c r="F35" s="128">
        <f>ROUND((SUM(BG124:BG395)),  2)</f>
        <v>0</v>
      </c>
      <c r="G35" s="39"/>
      <c r="H35" s="39"/>
      <c r="I35" s="129">
        <v>0.20999999999999999</v>
      </c>
      <c r="J35" s="128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2" t="s">
        <v>54</v>
      </c>
      <c r="F36" s="128">
        <f>ROUND((SUM(BH124:BH395)),  2)</f>
        <v>0</v>
      </c>
      <c r="G36" s="39"/>
      <c r="H36" s="39"/>
      <c r="I36" s="129">
        <v>0.14999999999999999</v>
      </c>
      <c r="J36" s="128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2" t="s">
        <v>55</v>
      </c>
      <c r="F37" s="128">
        <f>ROUND((SUM(BI124:BI395)),  2)</f>
        <v>0</v>
      </c>
      <c r="G37" s="39"/>
      <c r="H37" s="39"/>
      <c r="I37" s="129">
        <v>0</v>
      </c>
      <c r="J37" s="128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0"/>
      <c r="D39" s="131" t="s">
        <v>56</v>
      </c>
      <c r="E39" s="82"/>
      <c r="F39" s="82"/>
      <c r="G39" s="132" t="s">
        <v>57</v>
      </c>
      <c r="H39" s="133" t="s">
        <v>58</v>
      </c>
      <c r="I39" s="82"/>
      <c r="J39" s="134">
        <f>SUM(J30:J37)</f>
        <v>0</v>
      </c>
      <c r="K39" s="135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6"/>
      <c r="D50" s="57" t="s">
        <v>59</v>
      </c>
      <c r="E50" s="58"/>
      <c r="F50" s="58"/>
      <c r="G50" s="57" t="s">
        <v>60</v>
      </c>
      <c r="H50" s="58"/>
      <c r="I50" s="58"/>
      <c r="J50" s="58"/>
      <c r="K50" s="58"/>
      <c r="L50" s="5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9"/>
      <c r="B61" s="40"/>
      <c r="C61" s="39"/>
      <c r="D61" s="59" t="s">
        <v>61</v>
      </c>
      <c r="E61" s="42"/>
      <c r="F61" s="136" t="s">
        <v>62</v>
      </c>
      <c r="G61" s="59" t="s">
        <v>61</v>
      </c>
      <c r="H61" s="42"/>
      <c r="I61" s="42"/>
      <c r="J61" s="137" t="s">
        <v>62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9"/>
      <c r="B65" s="40"/>
      <c r="C65" s="39"/>
      <c r="D65" s="57" t="s">
        <v>63</v>
      </c>
      <c r="E65" s="60"/>
      <c r="F65" s="60"/>
      <c r="G65" s="57" t="s">
        <v>64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9"/>
      <c r="B76" s="40"/>
      <c r="C76" s="39"/>
      <c r="D76" s="59" t="s">
        <v>61</v>
      </c>
      <c r="E76" s="42"/>
      <c r="F76" s="136" t="s">
        <v>62</v>
      </c>
      <c r="G76" s="59" t="s">
        <v>61</v>
      </c>
      <c r="H76" s="42"/>
      <c r="I76" s="42"/>
      <c r="J76" s="137" t="s">
        <v>62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102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2" t="str">
        <f>E7</f>
        <v>VD Rožátov, oprava dna štěrkové propusti</v>
      </c>
      <c r="F85" s="32"/>
      <c r="G85" s="32"/>
      <c r="H85" s="32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100</v>
      </c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SO01 - Oprava dna ŠP</v>
      </c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39"/>
      <c r="E89" s="39"/>
      <c r="F89" s="27" t="str">
        <f>F12</f>
        <v>řeka Jizera ř. km 39,830</v>
      </c>
      <c r="G89" s="39"/>
      <c r="H89" s="39"/>
      <c r="I89" s="32" t="s">
        <v>24</v>
      </c>
      <c r="J89" s="70" t="str">
        <f>IF(J12="","",J12)</f>
        <v>22. 8. 2022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2" t="s">
        <v>30</v>
      </c>
      <c r="D91" s="39"/>
      <c r="E91" s="39"/>
      <c r="F91" s="27" t="str">
        <f>E15</f>
        <v>Povodí Labe, státní podnik</v>
      </c>
      <c r="G91" s="39"/>
      <c r="H91" s="39"/>
      <c r="I91" s="32" t="s">
        <v>38</v>
      </c>
      <c r="J91" s="37" t="str">
        <f>E21</f>
        <v>VODNÍ DÍLA - TBD a.s.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36</v>
      </c>
      <c r="D92" s="39"/>
      <c r="E92" s="39"/>
      <c r="F92" s="27" t="str">
        <f>IF(E18="","",E18)</f>
        <v>Vyplň údaj</v>
      </c>
      <c r="G92" s="39"/>
      <c r="H92" s="39"/>
      <c r="I92" s="32" t="s">
        <v>42</v>
      </c>
      <c r="J92" s="37" t="str">
        <f>E24</f>
        <v>Ing. T. Klemša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38" t="s">
        <v>103</v>
      </c>
      <c r="D94" s="130"/>
      <c r="E94" s="130"/>
      <c r="F94" s="130"/>
      <c r="G94" s="130"/>
      <c r="H94" s="130"/>
      <c r="I94" s="130"/>
      <c r="J94" s="139" t="s">
        <v>104</v>
      </c>
      <c r="K94" s="130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40" t="s">
        <v>105</v>
      </c>
      <c r="D96" s="39"/>
      <c r="E96" s="39"/>
      <c r="F96" s="39"/>
      <c r="G96" s="39"/>
      <c r="H96" s="39"/>
      <c r="I96" s="39"/>
      <c r="J96" s="97">
        <f>J124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9" t="s">
        <v>106</v>
      </c>
    </row>
    <row r="97" s="9" customFormat="1" ht="24.96" customHeight="1">
      <c r="A97" s="9"/>
      <c r="B97" s="141"/>
      <c r="C97" s="9"/>
      <c r="D97" s="142" t="s">
        <v>107</v>
      </c>
      <c r="E97" s="143"/>
      <c r="F97" s="143"/>
      <c r="G97" s="143"/>
      <c r="H97" s="143"/>
      <c r="I97" s="143"/>
      <c r="J97" s="144">
        <f>J125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108</v>
      </c>
      <c r="E98" s="147"/>
      <c r="F98" s="147"/>
      <c r="G98" s="147"/>
      <c r="H98" s="147"/>
      <c r="I98" s="147"/>
      <c r="J98" s="148">
        <f>J126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109</v>
      </c>
      <c r="E99" s="147"/>
      <c r="F99" s="147"/>
      <c r="G99" s="147"/>
      <c r="H99" s="147"/>
      <c r="I99" s="147"/>
      <c r="J99" s="148">
        <f>J209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110</v>
      </c>
      <c r="E100" s="147"/>
      <c r="F100" s="147"/>
      <c r="G100" s="147"/>
      <c r="H100" s="147"/>
      <c r="I100" s="147"/>
      <c r="J100" s="148">
        <f>J263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111</v>
      </c>
      <c r="E101" s="147"/>
      <c r="F101" s="147"/>
      <c r="G101" s="147"/>
      <c r="H101" s="147"/>
      <c r="I101" s="147"/>
      <c r="J101" s="148">
        <f>J309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112</v>
      </c>
      <c r="E102" s="147"/>
      <c r="F102" s="147"/>
      <c r="G102" s="147"/>
      <c r="H102" s="147"/>
      <c r="I102" s="147"/>
      <c r="J102" s="148">
        <f>J318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5"/>
      <c r="C103" s="10"/>
      <c r="D103" s="146" t="s">
        <v>113</v>
      </c>
      <c r="E103" s="147"/>
      <c r="F103" s="147"/>
      <c r="G103" s="147"/>
      <c r="H103" s="147"/>
      <c r="I103" s="147"/>
      <c r="J103" s="148">
        <f>J340</f>
        <v>0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5"/>
      <c r="C104" s="10"/>
      <c r="D104" s="146" t="s">
        <v>114</v>
      </c>
      <c r="E104" s="147"/>
      <c r="F104" s="147"/>
      <c r="G104" s="147"/>
      <c r="H104" s="147"/>
      <c r="I104" s="147"/>
      <c r="J104" s="148">
        <f>J362</f>
        <v>0</v>
      </c>
      <c r="K104" s="10"/>
      <c r="L104" s="14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39"/>
      <c r="D105" s="39"/>
      <c r="E105" s="39"/>
      <c r="F105" s="39"/>
      <c r="G105" s="39"/>
      <c r="H105" s="39"/>
      <c r="I105" s="39"/>
      <c r="J105" s="39"/>
      <c r="K105" s="39"/>
      <c r="L105" s="5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3" t="s">
        <v>115</v>
      </c>
      <c r="D111" s="39"/>
      <c r="E111" s="39"/>
      <c r="F111" s="39"/>
      <c r="G111" s="39"/>
      <c r="H111" s="39"/>
      <c r="I111" s="39"/>
      <c r="J111" s="39"/>
      <c r="K111" s="39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39"/>
      <c r="D112" s="39"/>
      <c r="E112" s="39"/>
      <c r="F112" s="39"/>
      <c r="G112" s="39"/>
      <c r="H112" s="39"/>
      <c r="I112" s="39"/>
      <c r="J112" s="39"/>
      <c r="K112" s="39"/>
      <c r="L112" s="5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16</v>
      </c>
      <c r="D113" s="39"/>
      <c r="E113" s="39"/>
      <c r="F113" s="39"/>
      <c r="G113" s="39"/>
      <c r="H113" s="39"/>
      <c r="I113" s="39"/>
      <c r="J113" s="39"/>
      <c r="K113" s="39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39"/>
      <c r="D114" s="39"/>
      <c r="E114" s="122" t="str">
        <f>E7</f>
        <v>VD Rožátov, oprava dna štěrkové propusti</v>
      </c>
      <c r="F114" s="32"/>
      <c r="G114" s="32"/>
      <c r="H114" s="32"/>
      <c r="I114" s="39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2" t="s">
        <v>100</v>
      </c>
      <c r="D115" s="39"/>
      <c r="E115" s="39"/>
      <c r="F115" s="39"/>
      <c r="G115" s="39"/>
      <c r="H115" s="39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39"/>
      <c r="D116" s="39"/>
      <c r="E116" s="68" t="str">
        <f>E9</f>
        <v>SO01 - Oprava dna ŠP</v>
      </c>
      <c r="F116" s="39"/>
      <c r="G116" s="39"/>
      <c r="H116" s="39"/>
      <c r="I116" s="39"/>
      <c r="J116" s="39"/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39"/>
      <c r="D117" s="39"/>
      <c r="E117" s="39"/>
      <c r="F117" s="39"/>
      <c r="G117" s="39"/>
      <c r="H117" s="39"/>
      <c r="I117" s="39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2" t="s">
        <v>22</v>
      </c>
      <c r="D118" s="39"/>
      <c r="E118" s="39"/>
      <c r="F118" s="27" t="str">
        <f>F12</f>
        <v>řeka Jizera ř. km 39,830</v>
      </c>
      <c r="G118" s="39"/>
      <c r="H118" s="39"/>
      <c r="I118" s="32" t="s">
        <v>24</v>
      </c>
      <c r="J118" s="70" t="str">
        <f>IF(J12="","",J12)</f>
        <v>22. 8. 2022</v>
      </c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39"/>
      <c r="D119" s="39"/>
      <c r="E119" s="39"/>
      <c r="F119" s="39"/>
      <c r="G119" s="39"/>
      <c r="H119" s="39"/>
      <c r="I119" s="39"/>
      <c r="J119" s="39"/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2" t="s">
        <v>30</v>
      </c>
      <c r="D120" s="39"/>
      <c r="E120" s="39"/>
      <c r="F120" s="27" t="str">
        <f>E15</f>
        <v>Povodí Labe, státní podnik</v>
      </c>
      <c r="G120" s="39"/>
      <c r="H120" s="39"/>
      <c r="I120" s="32" t="s">
        <v>38</v>
      </c>
      <c r="J120" s="37" t="str">
        <f>E21</f>
        <v>VODNÍ DÍLA - TBD a.s.</v>
      </c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2" t="s">
        <v>36</v>
      </c>
      <c r="D121" s="39"/>
      <c r="E121" s="39"/>
      <c r="F121" s="27" t="str">
        <f>IF(E18="","",E18)</f>
        <v>Vyplň údaj</v>
      </c>
      <c r="G121" s="39"/>
      <c r="H121" s="39"/>
      <c r="I121" s="32" t="s">
        <v>42</v>
      </c>
      <c r="J121" s="37" t="str">
        <f>E24</f>
        <v>Ing. T. Klemša</v>
      </c>
      <c r="K121" s="39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39"/>
      <c r="D122" s="39"/>
      <c r="E122" s="39"/>
      <c r="F122" s="39"/>
      <c r="G122" s="39"/>
      <c r="H122" s="39"/>
      <c r="I122" s="39"/>
      <c r="J122" s="39"/>
      <c r="K122" s="39"/>
      <c r="L122" s="56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49"/>
      <c r="B123" s="150"/>
      <c r="C123" s="151" t="s">
        <v>116</v>
      </c>
      <c r="D123" s="152" t="s">
        <v>71</v>
      </c>
      <c r="E123" s="152" t="s">
        <v>67</v>
      </c>
      <c r="F123" s="152" t="s">
        <v>68</v>
      </c>
      <c r="G123" s="152" t="s">
        <v>117</v>
      </c>
      <c r="H123" s="152" t="s">
        <v>118</v>
      </c>
      <c r="I123" s="152" t="s">
        <v>119</v>
      </c>
      <c r="J123" s="152" t="s">
        <v>104</v>
      </c>
      <c r="K123" s="153" t="s">
        <v>120</v>
      </c>
      <c r="L123" s="154"/>
      <c r="M123" s="87" t="s">
        <v>1</v>
      </c>
      <c r="N123" s="88" t="s">
        <v>50</v>
      </c>
      <c r="O123" s="88" t="s">
        <v>121</v>
      </c>
      <c r="P123" s="88" t="s">
        <v>122</v>
      </c>
      <c r="Q123" s="88" t="s">
        <v>123</v>
      </c>
      <c r="R123" s="88" t="s">
        <v>124</v>
      </c>
      <c r="S123" s="88" t="s">
        <v>125</v>
      </c>
      <c r="T123" s="89" t="s">
        <v>126</v>
      </c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</row>
    <row r="124" s="2" customFormat="1" ht="22.8" customHeight="1">
      <c r="A124" s="39"/>
      <c r="B124" s="40"/>
      <c r="C124" s="94" t="s">
        <v>127</v>
      </c>
      <c r="D124" s="39"/>
      <c r="E124" s="39"/>
      <c r="F124" s="39"/>
      <c r="G124" s="39"/>
      <c r="H124" s="39"/>
      <c r="I124" s="39"/>
      <c r="J124" s="155">
        <f>BK124</f>
        <v>0</v>
      </c>
      <c r="K124" s="39"/>
      <c r="L124" s="40"/>
      <c r="M124" s="90"/>
      <c r="N124" s="74"/>
      <c r="O124" s="91"/>
      <c r="P124" s="156">
        <f>P125</f>
        <v>0</v>
      </c>
      <c r="Q124" s="91"/>
      <c r="R124" s="156">
        <f>R125</f>
        <v>467.61885009999997</v>
      </c>
      <c r="S124" s="91"/>
      <c r="T124" s="157">
        <f>T125</f>
        <v>1.6686999999999999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9" t="s">
        <v>85</v>
      </c>
      <c r="AU124" s="19" t="s">
        <v>106</v>
      </c>
      <c r="BK124" s="158">
        <f>BK125</f>
        <v>0</v>
      </c>
    </row>
    <row r="125" s="12" customFormat="1" ht="25.92" customHeight="1">
      <c r="A125" s="12"/>
      <c r="B125" s="159"/>
      <c r="C125" s="12"/>
      <c r="D125" s="160" t="s">
        <v>85</v>
      </c>
      <c r="E125" s="161" t="s">
        <v>128</v>
      </c>
      <c r="F125" s="161" t="s">
        <v>129</v>
      </c>
      <c r="G125" s="12"/>
      <c r="H125" s="12"/>
      <c r="I125" s="162"/>
      <c r="J125" s="163">
        <f>BK125</f>
        <v>0</v>
      </c>
      <c r="K125" s="12"/>
      <c r="L125" s="159"/>
      <c r="M125" s="164"/>
      <c r="N125" s="165"/>
      <c r="O125" s="165"/>
      <c r="P125" s="166">
        <f>P126+P209+P263+P309+P318+P340+P362</f>
        <v>0</v>
      </c>
      <c r="Q125" s="165"/>
      <c r="R125" s="166">
        <f>R126+R209+R263+R309+R318+R340+R362</f>
        <v>467.61885009999997</v>
      </c>
      <c r="S125" s="165"/>
      <c r="T125" s="167">
        <f>T126+T209+T263+T309+T318+T340+T362</f>
        <v>1.6686999999999999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0" t="s">
        <v>94</v>
      </c>
      <c r="AT125" s="168" t="s">
        <v>85</v>
      </c>
      <c r="AU125" s="168" t="s">
        <v>86</v>
      </c>
      <c r="AY125" s="160" t="s">
        <v>130</v>
      </c>
      <c r="BK125" s="169">
        <f>BK126+BK209+BK263+BK309+BK318+BK340+BK362</f>
        <v>0</v>
      </c>
    </row>
    <row r="126" s="12" customFormat="1" ht="22.8" customHeight="1">
      <c r="A126" s="12"/>
      <c r="B126" s="159"/>
      <c r="C126" s="12"/>
      <c r="D126" s="160" t="s">
        <v>85</v>
      </c>
      <c r="E126" s="170" t="s">
        <v>94</v>
      </c>
      <c r="F126" s="170" t="s">
        <v>131</v>
      </c>
      <c r="G126" s="12"/>
      <c r="H126" s="12"/>
      <c r="I126" s="162"/>
      <c r="J126" s="171">
        <f>BK126</f>
        <v>0</v>
      </c>
      <c r="K126" s="12"/>
      <c r="L126" s="159"/>
      <c r="M126" s="164"/>
      <c r="N126" s="165"/>
      <c r="O126" s="165"/>
      <c r="P126" s="166">
        <f>SUM(P127:P208)</f>
        <v>0</v>
      </c>
      <c r="Q126" s="165"/>
      <c r="R126" s="166">
        <f>SUM(R127:R208)</f>
        <v>165.82700864</v>
      </c>
      <c r="S126" s="165"/>
      <c r="T126" s="167">
        <f>SUM(T127:T208)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0" t="s">
        <v>94</v>
      </c>
      <c r="AT126" s="168" t="s">
        <v>85</v>
      </c>
      <c r="AU126" s="168" t="s">
        <v>94</v>
      </c>
      <c r="AY126" s="160" t="s">
        <v>130</v>
      </c>
      <c r="BK126" s="169">
        <f>SUM(BK127:BK208)</f>
        <v>0</v>
      </c>
    </row>
    <row r="127" s="2" customFormat="1" ht="16.5" customHeight="1">
      <c r="A127" s="39"/>
      <c r="B127" s="172"/>
      <c r="C127" s="173" t="s">
        <v>94</v>
      </c>
      <c r="D127" s="173" t="s">
        <v>132</v>
      </c>
      <c r="E127" s="174" t="s">
        <v>133</v>
      </c>
      <c r="F127" s="175" t="s">
        <v>134</v>
      </c>
      <c r="G127" s="176" t="s">
        <v>135</v>
      </c>
      <c r="H127" s="177">
        <v>1</v>
      </c>
      <c r="I127" s="178"/>
      <c r="J127" s="179">
        <f>ROUND(I127*H127,2)</f>
        <v>0</v>
      </c>
      <c r="K127" s="175" t="s">
        <v>1</v>
      </c>
      <c r="L127" s="40"/>
      <c r="M127" s="180" t="s">
        <v>1</v>
      </c>
      <c r="N127" s="181" t="s">
        <v>51</v>
      </c>
      <c r="O127" s="78"/>
      <c r="P127" s="182">
        <f>O127*H127</f>
        <v>0</v>
      </c>
      <c r="Q127" s="182">
        <v>0.021600000000000001</v>
      </c>
      <c r="R127" s="182">
        <f>Q127*H127</f>
        <v>0.021600000000000001</v>
      </c>
      <c r="S127" s="182">
        <v>0</v>
      </c>
      <c r="T127" s="18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4" t="s">
        <v>136</v>
      </c>
      <c r="AT127" s="184" t="s">
        <v>132</v>
      </c>
      <c r="AU127" s="184" t="s">
        <v>21</v>
      </c>
      <c r="AY127" s="19" t="s">
        <v>130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94</v>
      </c>
      <c r="BK127" s="185">
        <f>ROUND(I127*H127,2)</f>
        <v>0</v>
      </c>
      <c r="BL127" s="19" t="s">
        <v>136</v>
      </c>
      <c r="BM127" s="184" t="s">
        <v>137</v>
      </c>
    </row>
    <row r="128" s="2" customFormat="1">
      <c r="A128" s="39"/>
      <c r="B128" s="40"/>
      <c r="C128" s="39"/>
      <c r="D128" s="186" t="s">
        <v>138</v>
      </c>
      <c r="E128" s="39"/>
      <c r="F128" s="187" t="s">
        <v>134</v>
      </c>
      <c r="G128" s="39"/>
      <c r="H128" s="39"/>
      <c r="I128" s="188"/>
      <c r="J128" s="39"/>
      <c r="K128" s="39"/>
      <c r="L128" s="40"/>
      <c r="M128" s="189"/>
      <c r="N128" s="190"/>
      <c r="O128" s="78"/>
      <c r="P128" s="78"/>
      <c r="Q128" s="78"/>
      <c r="R128" s="78"/>
      <c r="S128" s="78"/>
      <c r="T128" s="7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9" t="s">
        <v>138</v>
      </c>
      <c r="AU128" s="19" t="s">
        <v>21</v>
      </c>
    </row>
    <row r="129" s="2" customFormat="1" ht="21.75" customHeight="1">
      <c r="A129" s="39"/>
      <c r="B129" s="172"/>
      <c r="C129" s="173" t="s">
        <v>21</v>
      </c>
      <c r="D129" s="173" t="s">
        <v>132</v>
      </c>
      <c r="E129" s="174" t="s">
        <v>139</v>
      </c>
      <c r="F129" s="175" t="s">
        <v>140</v>
      </c>
      <c r="G129" s="176" t="s">
        <v>141</v>
      </c>
      <c r="H129" s="177">
        <v>7.4829999999999997</v>
      </c>
      <c r="I129" s="178"/>
      <c r="J129" s="179">
        <f>ROUND(I129*H129,2)</f>
        <v>0</v>
      </c>
      <c r="K129" s="175" t="s">
        <v>142</v>
      </c>
      <c r="L129" s="40"/>
      <c r="M129" s="180" t="s">
        <v>1</v>
      </c>
      <c r="N129" s="181" t="s">
        <v>51</v>
      </c>
      <c r="O129" s="78"/>
      <c r="P129" s="182">
        <f>O129*H129</f>
        <v>0</v>
      </c>
      <c r="Q129" s="182">
        <v>6.9999999999999994E-05</v>
      </c>
      <c r="R129" s="182">
        <f>Q129*H129</f>
        <v>0.00052380999999999988</v>
      </c>
      <c r="S129" s="182">
        <v>0</v>
      </c>
      <c r="T129" s="18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4" t="s">
        <v>136</v>
      </c>
      <c r="AT129" s="184" t="s">
        <v>132</v>
      </c>
      <c r="AU129" s="184" t="s">
        <v>21</v>
      </c>
      <c r="AY129" s="19" t="s">
        <v>130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9" t="s">
        <v>94</v>
      </c>
      <c r="BK129" s="185">
        <f>ROUND(I129*H129,2)</f>
        <v>0</v>
      </c>
      <c r="BL129" s="19" t="s">
        <v>136</v>
      </c>
      <c r="BM129" s="184" t="s">
        <v>143</v>
      </c>
    </row>
    <row r="130" s="2" customFormat="1">
      <c r="A130" s="39"/>
      <c r="B130" s="40"/>
      <c r="C130" s="39"/>
      <c r="D130" s="186" t="s">
        <v>138</v>
      </c>
      <c r="E130" s="39"/>
      <c r="F130" s="187" t="s">
        <v>144</v>
      </c>
      <c r="G130" s="39"/>
      <c r="H130" s="39"/>
      <c r="I130" s="188"/>
      <c r="J130" s="39"/>
      <c r="K130" s="39"/>
      <c r="L130" s="40"/>
      <c r="M130" s="189"/>
      <c r="N130" s="190"/>
      <c r="O130" s="78"/>
      <c r="P130" s="78"/>
      <c r="Q130" s="78"/>
      <c r="R130" s="78"/>
      <c r="S130" s="78"/>
      <c r="T130" s="7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9" t="s">
        <v>138</v>
      </c>
      <c r="AU130" s="19" t="s">
        <v>21</v>
      </c>
    </row>
    <row r="131" s="2" customFormat="1">
      <c r="A131" s="39"/>
      <c r="B131" s="40"/>
      <c r="C131" s="39"/>
      <c r="D131" s="191" t="s">
        <v>145</v>
      </c>
      <c r="E131" s="39"/>
      <c r="F131" s="192" t="s">
        <v>146</v>
      </c>
      <c r="G131" s="39"/>
      <c r="H131" s="39"/>
      <c r="I131" s="188"/>
      <c r="J131" s="39"/>
      <c r="K131" s="39"/>
      <c r="L131" s="40"/>
      <c r="M131" s="189"/>
      <c r="N131" s="190"/>
      <c r="O131" s="78"/>
      <c r="P131" s="78"/>
      <c r="Q131" s="78"/>
      <c r="R131" s="78"/>
      <c r="S131" s="78"/>
      <c r="T131" s="7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9" t="s">
        <v>145</v>
      </c>
      <c r="AU131" s="19" t="s">
        <v>21</v>
      </c>
    </row>
    <row r="132" s="2" customFormat="1">
      <c r="A132" s="39"/>
      <c r="B132" s="40"/>
      <c r="C132" s="39"/>
      <c r="D132" s="186" t="s">
        <v>147</v>
      </c>
      <c r="E132" s="39"/>
      <c r="F132" s="193" t="s">
        <v>148</v>
      </c>
      <c r="G132" s="39"/>
      <c r="H132" s="39"/>
      <c r="I132" s="188"/>
      <c r="J132" s="39"/>
      <c r="K132" s="39"/>
      <c r="L132" s="40"/>
      <c r="M132" s="189"/>
      <c r="N132" s="190"/>
      <c r="O132" s="78"/>
      <c r="P132" s="78"/>
      <c r="Q132" s="78"/>
      <c r="R132" s="78"/>
      <c r="S132" s="78"/>
      <c r="T132" s="7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9" t="s">
        <v>147</v>
      </c>
      <c r="AU132" s="19" t="s">
        <v>21</v>
      </c>
    </row>
    <row r="133" s="13" customFormat="1">
      <c r="A133" s="13"/>
      <c r="B133" s="194"/>
      <c r="C133" s="13"/>
      <c r="D133" s="186" t="s">
        <v>149</v>
      </c>
      <c r="E133" s="195" t="s">
        <v>1</v>
      </c>
      <c r="F133" s="196" t="s">
        <v>150</v>
      </c>
      <c r="G133" s="13"/>
      <c r="H133" s="197">
        <v>7.4829999999999997</v>
      </c>
      <c r="I133" s="198"/>
      <c r="J133" s="13"/>
      <c r="K133" s="13"/>
      <c r="L133" s="194"/>
      <c r="M133" s="199"/>
      <c r="N133" s="200"/>
      <c r="O133" s="200"/>
      <c r="P133" s="200"/>
      <c r="Q133" s="200"/>
      <c r="R133" s="200"/>
      <c r="S133" s="200"/>
      <c r="T133" s="20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5" t="s">
        <v>149</v>
      </c>
      <c r="AU133" s="195" t="s">
        <v>21</v>
      </c>
      <c r="AV133" s="13" t="s">
        <v>21</v>
      </c>
      <c r="AW133" s="13" t="s">
        <v>41</v>
      </c>
      <c r="AX133" s="13" t="s">
        <v>94</v>
      </c>
      <c r="AY133" s="195" t="s">
        <v>130</v>
      </c>
    </row>
    <row r="134" s="2" customFormat="1" ht="21.75" customHeight="1">
      <c r="A134" s="39"/>
      <c r="B134" s="172"/>
      <c r="C134" s="173" t="s">
        <v>151</v>
      </c>
      <c r="D134" s="173" t="s">
        <v>132</v>
      </c>
      <c r="E134" s="174" t="s">
        <v>152</v>
      </c>
      <c r="F134" s="175" t="s">
        <v>153</v>
      </c>
      <c r="G134" s="176" t="s">
        <v>141</v>
      </c>
      <c r="H134" s="177">
        <v>85.858000000000004</v>
      </c>
      <c r="I134" s="178"/>
      <c r="J134" s="179">
        <f>ROUND(I134*H134,2)</f>
        <v>0</v>
      </c>
      <c r="K134" s="175" t="s">
        <v>142</v>
      </c>
      <c r="L134" s="40"/>
      <c r="M134" s="180" t="s">
        <v>1</v>
      </c>
      <c r="N134" s="181" t="s">
        <v>51</v>
      </c>
      <c r="O134" s="78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4" t="s">
        <v>136</v>
      </c>
      <c r="AT134" s="184" t="s">
        <v>132</v>
      </c>
      <c r="AU134" s="184" t="s">
        <v>21</v>
      </c>
      <c r="AY134" s="19" t="s">
        <v>130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94</v>
      </c>
      <c r="BK134" s="185">
        <f>ROUND(I134*H134,2)</f>
        <v>0</v>
      </c>
      <c r="BL134" s="19" t="s">
        <v>136</v>
      </c>
      <c r="BM134" s="184" t="s">
        <v>154</v>
      </c>
    </row>
    <row r="135" s="2" customFormat="1">
      <c r="A135" s="39"/>
      <c r="B135" s="40"/>
      <c r="C135" s="39"/>
      <c r="D135" s="186" t="s">
        <v>138</v>
      </c>
      <c r="E135" s="39"/>
      <c r="F135" s="187" t="s">
        <v>155</v>
      </c>
      <c r="G135" s="39"/>
      <c r="H135" s="39"/>
      <c r="I135" s="188"/>
      <c r="J135" s="39"/>
      <c r="K135" s="39"/>
      <c r="L135" s="40"/>
      <c r="M135" s="189"/>
      <c r="N135" s="190"/>
      <c r="O135" s="78"/>
      <c r="P135" s="78"/>
      <c r="Q135" s="78"/>
      <c r="R135" s="78"/>
      <c r="S135" s="78"/>
      <c r="T135" s="7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9" t="s">
        <v>138</v>
      </c>
      <c r="AU135" s="19" t="s">
        <v>21</v>
      </c>
    </row>
    <row r="136" s="2" customFormat="1">
      <c r="A136" s="39"/>
      <c r="B136" s="40"/>
      <c r="C136" s="39"/>
      <c r="D136" s="191" t="s">
        <v>145</v>
      </c>
      <c r="E136" s="39"/>
      <c r="F136" s="192" t="s">
        <v>156</v>
      </c>
      <c r="G136" s="39"/>
      <c r="H136" s="39"/>
      <c r="I136" s="188"/>
      <c r="J136" s="39"/>
      <c r="K136" s="39"/>
      <c r="L136" s="40"/>
      <c r="M136" s="189"/>
      <c r="N136" s="190"/>
      <c r="O136" s="78"/>
      <c r="P136" s="78"/>
      <c r="Q136" s="78"/>
      <c r="R136" s="78"/>
      <c r="S136" s="78"/>
      <c r="T136" s="7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9" t="s">
        <v>145</v>
      </c>
      <c r="AU136" s="19" t="s">
        <v>21</v>
      </c>
    </row>
    <row r="137" s="2" customFormat="1">
      <c r="A137" s="39"/>
      <c r="B137" s="40"/>
      <c r="C137" s="39"/>
      <c r="D137" s="186" t="s">
        <v>147</v>
      </c>
      <c r="E137" s="39"/>
      <c r="F137" s="193" t="s">
        <v>157</v>
      </c>
      <c r="G137" s="39"/>
      <c r="H137" s="39"/>
      <c r="I137" s="188"/>
      <c r="J137" s="39"/>
      <c r="K137" s="39"/>
      <c r="L137" s="40"/>
      <c r="M137" s="189"/>
      <c r="N137" s="190"/>
      <c r="O137" s="78"/>
      <c r="P137" s="78"/>
      <c r="Q137" s="78"/>
      <c r="R137" s="78"/>
      <c r="S137" s="78"/>
      <c r="T137" s="7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9" t="s">
        <v>147</v>
      </c>
      <c r="AU137" s="19" t="s">
        <v>21</v>
      </c>
    </row>
    <row r="138" s="13" customFormat="1">
      <c r="A138" s="13"/>
      <c r="B138" s="194"/>
      <c r="C138" s="13"/>
      <c r="D138" s="186" t="s">
        <v>149</v>
      </c>
      <c r="E138" s="195" t="s">
        <v>1</v>
      </c>
      <c r="F138" s="196" t="s">
        <v>158</v>
      </c>
      <c r="G138" s="13"/>
      <c r="H138" s="197">
        <v>85.858000000000004</v>
      </c>
      <c r="I138" s="198"/>
      <c r="J138" s="13"/>
      <c r="K138" s="13"/>
      <c r="L138" s="194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149</v>
      </c>
      <c r="AU138" s="195" t="s">
        <v>21</v>
      </c>
      <c r="AV138" s="13" t="s">
        <v>21</v>
      </c>
      <c r="AW138" s="13" t="s">
        <v>41</v>
      </c>
      <c r="AX138" s="13" t="s">
        <v>94</v>
      </c>
      <c r="AY138" s="195" t="s">
        <v>130</v>
      </c>
    </row>
    <row r="139" s="2" customFormat="1" ht="16.5" customHeight="1">
      <c r="A139" s="39"/>
      <c r="B139" s="172"/>
      <c r="C139" s="173" t="s">
        <v>136</v>
      </c>
      <c r="D139" s="173" t="s">
        <v>132</v>
      </c>
      <c r="E139" s="174" t="s">
        <v>159</v>
      </c>
      <c r="F139" s="175" t="s">
        <v>160</v>
      </c>
      <c r="G139" s="176" t="s">
        <v>161</v>
      </c>
      <c r="H139" s="177">
        <v>27</v>
      </c>
      <c r="I139" s="178"/>
      <c r="J139" s="179">
        <f>ROUND(I139*H139,2)</f>
        <v>0</v>
      </c>
      <c r="K139" s="175" t="s">
        <v>142</v>
      </c>
      <c r="L139" s="40"/>
      <c r="M139" s="180" t="s">
        <v>1</v>
      </c>
      <c r="N139" s="181" t="s">
        <v>51</v>
      </c>
      <c r="O139" s="78"/>
      <c r="P139" s="182">
        <f>O139*H139</f>
        <v>0</v>
      </c>
      <c r="Q139" s="182">
        <v>0.00020000000000000001</v>
      </c>
      <c r="R139" s="182">
        <f>Q139*H139</f>
        <v>0.0054000000000000003</v>
      </c>
      <c r="S139" s="182">
        <v>0</v>
      </c>
      <c r="T139" s="18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4" t="s">
        <v>136</v>
      </c>
      <c r="AT139" s="184" t="s">
        <v>132</v>
      </c>
      <c r="AU139" s="184" t="s">
        <v>21</v>
      </c>
      <c r="AY139" s="19" t="s">
        <v>130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9" t="s">
        <v>94</v>
      </c>
      <c r="BK139" s="185">
        <f>ROUND(I139*H139,2)</f>
        <v>0</v>
      </c>
      <c r="BL139" s="19" t="s">
        <v>136</v>
      </c>
      <c r="BM139" s="184" t="s">
        <v>162</v>
      </c>
    </row>
    <row r="140" s="2" customFormat="1">
      <c r="A140" s="39"/>
      <c r="B140" s="40"/>
      <c r="C140" s="39"/>
      <c r="D140" s="186" t="s">
        <v>138</v>
      </c>
      <c r="E140" s="39"/>
      <c r="F140" s="187" t="s">
        <v>163</v>
      </c>
      <c r="G140" s="39"/>
      <c r="H140" s="39"/>
      <c r="I140" s="188"/>
      <c r="J140" s="39"/>
      <c r="K140" s="39"/>
      <c r="L140" s="40"/>
      <c r="M140" s="189"/>
      <c r="N140" s="190"/>
      <c r="O140" s="78"/>
      <c r="P140" s="78"/>
      <c r="Q140" s="78"/>
      <c r="R140" s="78"/>
      <c r="S140" s="78"/>
      <c r="T140" s="7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9" t="s">
        <v>138</v>
      </c>
      <c r="AU140" s="19" t="s">
        <v>21</v>
      </c>
    </row>
    <row r="141" s="2" customFormat="1">
      <c r="A141" s="39"/>
      <c r="B141" s="40"/>
      <c r="C141" s="39"/>
      <c r="D141" s="191" t="s">
        <v>145</v>
      </c>
      <c r="E141" s="39"/>
      <c r="F141" s="192" t="s">
        <v>164</v>
      </c>
      <c r="G141" s="39"/>
      <c r="H141" s="39"/>
      <c r="I141" s="188"/>
      <c r="J141" s="39"/>
      <c r="K141" s="39"/>
      <c r="L141" s="40"/>
      <c r="M141" s="189"/>
      <c r="N141" s="190"/>
      <c r="O141" s="78"/>
      <c r="P141" s="78"/>
      <c r="Q141" s="78"/>
      <c r="R141" s="78"/>
      <c r="S141" s="78"/>
      <c r="T141" s="7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9" t="s">
        <v>145</v>
      </c>
      <c r="AU141" s="19" t="s">
        <v>21</v>
      </c>
    </row>
    <row r="142" s="2" customFormat="1">
      <c r="A142" s="39"/>
      <c r="B142" s="40"/>
      <c r="C142" s="39"/>
      <c r="D142" s="186" t="s">
        <v>147</v>
      </c>
      <c r="E142" s="39"/>
      <c r="F142" s="193" t="s">
        <v>165</v>
      </c>
      <c r="G142" s="39"/>
      <c r="H142" s="39"/>
      <c r="I142" s="188"/>
      <c r="J142" s="39"/>
      <c r="K142" s="39"/>
      <c r="L142" s="40"/>
      <c r="M142" s="189"/>
      <c r="N142" s="190"/>
      <c r="O142" s="78"/>
      <c r="P142" s="78"/>
      <c r="Q142" s="78"/>
      <c r="R142" s="78"/>
      <c r="S142" s="78"/>
      <c r="T142" s="7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9" t="s">
        <v>147</v>
      </c>
      <c r="AU142" s="19" t="s">
        <v>21</v>
      </c>
    </row>
    <row r="143" s="13" customFormat="1">
      <c r="A143" s="13"/>
      <c r="B143" s="194"/>
      <c r="C143" s="13"/>
      <c r="D143" s="186" t="s">
        <v>149</v>
      </c>
      <c r="E143" s="195" t="s">
        <v>1</v>
      </c>
      <c r="F143" s="196" t="s">
        <v>166</v>
      </c>
      <c r="G143" s="13"/>
      <c r="H143" s="197">
        <v>27</v>
      </c>
      <c r="I143" s="198"/>
      <c r="J143" s="13"/>
      <c r="K143" s="13"/>
      <c r="L143" s="194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149</v>
      </c>
      <c r="AU143" s="195" t="s">
        <v>21</v>
      </c>
      <c r="AV143" s="13" t="s">
        <v>21</v>
      </c>
      <c r="AW143" s="13" t="s">
        <v>41</v>
      </c>
      <c r="AX143" s="13" t="s">
        <v>94</v>
      </c>
      <c r="AY143" s="195" t="s">
        <v>130</v>
      </c>
    </row>
    <row r="144" s="2" customFormat="1" ht="16.5" customHeight="1">
      <c r="A144" s="39"/>
      <c r="B144" s="172"/>
      <c r="C144" s="173" t="s">
        <v>167</v>
      </c>
      <c r="D144" s="173" t="s">
        <v>132</v>
      </c>
      <c r="E144" s="174" t="s">
        <v>168</v>
      </c>
      <c r="F144" s="175" t="s">
        <v>169</v>
      </c>
      <c r="G144" s="176" t="s">
        <v>161</v>
      </c>
      <c r="H144" s="177">
        <v>10</v>
      </c>
      <c r="I144" s="178"/>
      <c r="J144" s="179">
        <f>ROUND(I144*H144,2)</f>
        <v>0</v>
      </c>
      <c r="K144" s="175" t="s">
        <v>142</v>
      </c>
      <c r="L144" s="40"/>
      <c r="M144" s="180" t="s">
        <v>1</v>
      </c>
      <c r="N144" s="181" t="s">
        <v>51</v>
      </c>
      <c r="O144" s="78"/>
      <c r="P144" s="182">
        <f>O144*H144</f>
        <v>0</v>
      </c>
      <c r="Q144" s="182">
        <v>0.00020000000000000001</v>
      </c>
      <c r="R144" s="182">
        <f>Q144*H144</f>
        <v>0.002</v>
      </c>
      <c r="S144" s="182">
        <v>0</v>
      </c>
      <c r="T144" s="18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4" t="s">
        <v>136</v>
      </c>
      <c r="AT144" s="184" t="s">
        <v>132</v>
      </c>
      <c r="AU144" s="184" t="s">
        <v>21</v>
      </c>
      <c r="AY144" s="19" t="s">
        <v>130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94</v>
      </c>
      <c r="BK144" s="185">
        <f>ROUND(I144*H144,2)</f>
        <v>0</v>
      </c>
      <c r="BL144" s="19" t="s">
        <v>136</v>
      </c>
      <c r="BM144" s="184" t="s">
        <v>170</v>
      </c>
    </row>
    <row r="145" s="2" customFormat="1">
      <c r="A145" s="39"/>
      <c r="B145" s="40"/>
      <c r="C145" s="39"/>
      <c r="D145" s="186" t="s">
        <v>138</v>
      </c>
      <c r="E145" s="39"/>
      <c r="F145" s="187" t="s">
        <v>171</v>
      </c>
      <c r="G145" s="39"/>
      <c r="H145" s="39"/>
      <c r="I145" s="188"/>
      <c r="J145" s="39"/>
      <c r="K145" s="39"/>
      <c r="L145" s="40"/>
      <c r="M145" s="189"/>
      <c r="N145" s="190"/>
      <c r="O145" s="78"/>
      <c r="P145" s="78"/>
      <c r="Q145" s="78"/>
      <c r="R145" s="78"/>
      <c r="S145" s="78"/>
      <c r="T145" s="7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9" t="s">
        <v>138</v>
      </c>
      <c r="AU145" s="19" t="s">
        <v>21</v>
      </c>
    </row>
    <row r="146" s="2" customFormat="1">
      <c r="A146" s="39"/>
      <c r="B146" s="40"/>
      <c r="C146" s="39"/>
      <c r="D146" s="191" t="s">
        <v>145</v>
      </c>
      <c r="E146" s="39"/>
      <c r="F146" s="192" t="s">
        <v>172</v>
      </c>
      <c r="G146" s="39"/>
      <c r="H146" s="39"/>
      <c r="I146" s="188"/>
      <c r="J146" s="39"/>
      <c r="K146" s="39"/>
      <c r="L146" s="40"/>
      <c r="M146" s="189"/>
      <c r="N146" s="190"/>
      <c r="O146" s="78"/>
      <c r="P146" s="78"/>
      <c r="Q146" s="78"/>
      <c r="R146" s="78"/>
      <c r="S146" s="78"/>
      <c r="T146" s="7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9" t="s">
        <v>145</v>
      </c>
      <c r="AU146" s="19" t="s">
        <v>21</v>
      </c>
    </row>
    <row r="147" s="2" customFormat="1">
      <c r="A147" s="39"/>
      <c r="B147" s="40"/>
      <c r="C147" s="39"/>
      <c r="D147" s="186" t="s">
        <v>147</v>
      </c>
      <c r="E147" s="39"/>
      <c r="F147" s="193" t="s">
        <v>165</v>
      </c>
      <c r="G147" s="39"/>
      <c r="H147" s="39"/>
      <c r="I147" s="188"/>
      <c r="J147" s="39"/>
      <c r="K147" s="39"/>
      <c r="L147" s="40"/>
      <c r="M147" s="189"/>
      <c r="N147" s="190"/>
      <c r="O147" s="78"/>
      <c r="P147" s="78"/>
      <c r="Q147" s="78"/>
      <c r="R147" s="78"/>
      <c r="S147" s="78"/>
      <c r="T147" s="7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9" t="s">
        <v>147</v>
      </c>
      <c r="AU147" s="19" t="s">
        <v>21</v>
      </c>
    </row>
    <row r="148" s="13" customFormat="1">
      <c r="A148" s="13"/>
      <c r="B148" s="194"/>
      <c r="C148" s="13"/>
      <c r="D148" s="186" t="s">
        <v>149</v>
      </c>
      <c r="E148" s="195" t="s">
        <v>1</v>
      </c>
      <c r="F148" s="196" t="s">
        <v>173</v>
      </c>
      <c r="G148" s="13"/>
      <c r="H148" s="197">
        <v>10</v>
      </c>
      <c r="I148" s="198"/>
      <c r="J148" s="13"/>
      <c r="K148" s="13"/>
      <c r="L148" s="194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5" t="s">
        <v>149</v>
      </c>
      <c r="AU148" s="195" t="s">
        <v>21</v>
      </c>
      <c r="AV148" s="13" t="s">
        <v>21</v>
      </c>
      <c r="AW148" s="13" t="s">
        <v>41</v>
      </c>
      <c r="AX148" s="13" t="s">
        <v>94</v>
      </c>
      <c r="AY148" s="195" t="s">
        <v>130</v>
      </c>
    </row>
    <row r="149" s="2" customFormat="1" ht="16.5" customHeight="1">
      <c r="A149" s="39"/>
      <c r="B149" s="172"/>
      <c r="C149" s="173" t="s">
        <v>174</v>
      </c>
      <c r="D149" s="173" t="s">
        <v>132</v>
      </c>
      <c r="E149" s="174" t="s">
        <v>175</v>
      </c>
      <c r="F149" s="175" t="s">
        <v>176</v>
      </c>
      <c r="G149" s="176" t="s">
        <v>177</v>
      </c>
      <c r="H149" s="177">
        <v>10</v>
      </c>
      <c r="I149" s="178"/>
      <c r="J149" s="179">
        <f>ROUND(I149*H149,2)</f>
        <v>0</v>
      </c>
      <c r="K149" s="175" t="s">
        <v>142</v>
      </c>
      <c r="L149" s="40"/>
      <c r="M149" s="180" t="s">
        <v>1</v>
      </c>
      <c r="N149" s="181" t="s">
        <v>51</v>
      </c>
      <c r="O149" s="78"/>
      <c r="P149" s="182">
        <f>O149*H149</f>
        <v>0</v>
      </c>
      <c r="Q149" s="182">
        <v>0.0010100000000000001</v>
      </c>
      <c r="R149" s="182">
        <f>Q149*H149</f>
        <v>0.010100000000000001</v>
      </c>
      <c r="S149" s="182">
        <v>0</v>
      </c>
      <c r="T149" s="18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4" t="s">
        <v>136</v>
      </c>
      <c r="AT149" s="184" t="s">
        <v>132</v>
      </c>
      <c r="AU149" s="184" t="s">
        <v>21</v>
      </c>
      <c r="AY149" s="19" t="s">
        <v>130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9" t="s">
        <v>94</v>
      </c>
      <c r="BK149" s="185">
        <f>ROUND(I149*H149,2)</f>
        <v>0</v>
      </c>
      <c r="BL149" s="19" t="s">
        <v>136</v>
      </c>
      <c r="BM149" s="184" t="s">
        <v>178</v>
      </c>
    </row>
    <row r="150" s="2" customFormat="1">
      <c r="A150" s="39"/>
      <c r="B150" s="40"/>
      <c r="C150" s="39"/>
      <c r="D150" s="186" t="s">
        <v>138</v>
      </c>
      <c r="E150" s="39"/>
      <c r="F150" s="187" t="s">
        <v>179</v>
      </c>
      <c r="G150" s="39"/>
      <c r="H150" s="39"/>
      <c r="I150" s="188"/>
      <c r="J150" s="39"/>
      <c r="K150" s="39"/>
      <c r="L150" s="40"/>
      <c r="M150" s="189"/>
      <c r="N150" s="190"/>
      <c r="O150" s="78"/>
      <c r="P150" s="78"/>
      <c r="Q150" s="78"/>
      <c r="R150" s="78"/>
      <c r="S150" s="78"/>
      <c r="T150" s="7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9" t="s">
        <v>138</v>
      </c>
      <c r="AU150" s="19" t="s">
        <v>21</v>
      </c>
    </row>
    <row r="151" s="2" customFormat="1">
      <c r="A151" s="39"/>
      <c r="B151" s="40"/>
      <c r="C151" s="39"/>
      <c r="D151" s="191" t="s">
        <v>145</v>
      </c>
      <c r="E151" s="39"/>
      <c r="F151" s="192" t="s">
        <v>180</v>
      </c>
      <c r="G151" s="39"/>
      <c r="H151" s="39"/>
      <c r="I151" s="188"/>
      <c r="J151" s="39"/>
      <c r="K151" s="39"/>
      <c r="L151" s="40"/>
      <c r="M151" s="189"/>
      <c r="N151" s="190"/>
      <c r="O151" s="78"/>
      <c r="P151" s="78"/>
      <c r="Q151" s="78"/>
      <c r="R151" s="78"/>
      <c r="S151" s="78"/>
      <c r="T151" s="7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9" t="s">
        <v>145</v>
      </c>
      <c r="AU151" s="19" t="s">
        <v>21</v>
      </c>
    </row>
    <row r="152" s="13" customFormat="1">
      <c r="A152" s="13"/>
      <c r="B152" s="194"/>
      <c r="C152" s="13"/>
      <c r="D152" s="186" t="s">
        <v>149</v>
      </c>
      <c r="E152" s="195" t="s">
        <v>1</v>
      </c>
      <c r="F152" s="196" t="s">
        <v>181</v>
      </c>
      <c r="G152" s="13"/>
      <c r="H152" s="197">
        <v>10</v>
      </c>
      <c r="I152" s="198"/>
      <c r="J152" s="13"/>
      <c r="K152" s="13"/>
      <c r="L152" s="194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149</v>
      </c>
      <c r="AU152" s="195" t="s">
        <v>21</v>
      </c>
      <c r="AV152" s="13" t="s">
        <v>21</v>
      </c>
      <c r="AW152" s="13" t="s">
        <v>41</v>
      </c>
      <c r="AX152" s="13" t="s">
        <v>94</v>
      </c>
      <c r="AY152" s="195" t="s">
        <v>130</v>
      </c>
    </row>
    <row r="153" s="2" customFormat="1" ht="16.5" customHeight="1">
      <c r="A153" s="39"/>
      <c r="B153" s="172"/>
      <c r="C153" s="173" t="s">
        <v>182</v>
      </c>
      <c r="D153" s="173" t="s">
        <v>132</v>
      </c>
      <c r="E153" s="174" t="s">
        <v>183</v>
      </c>
      <c r="F153" s="175" t="s">
        <v>184</v>
      </c>
      <c r="G153" s="176" t="s">
        <v>185</v>
      </c>
      <c r="H153" s="177">
        <v>54</v>
      </c>
      <c r="I153" s="178"/>
      <c r="J153" s="179">
        <f>ROUND(I153*H153,2)</f>
        <v>0</v>
      </c>
      <c r="K153" s="175" t="s">
        <v>142</v>
      </c>
      <c r="L153" s="40"/>
      <c r="M153" s="180" t="s">
        <v>1</v>
      </c>
      <c r="N153" s="181" t="s">
        <v>51</v>
      </c>
      <c r="O153" s="78"/>
      <c r="P153" s="182">
        <f>O153*H153</f>
        <v>0</v>
      </c>
      <c r="Q153" s="182">
        <v>0.00014999999999999999</v>
      </c>
      <c r="R153" s="182">
        <f>Q153*H153</f>
        <v>0.0080999999999999996</v>
      </c>
      <c r="S153" s="182">
        <v>0</v>
      </c>
      <c r="T153" s="18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4" t="s">
        <v>136</v>
      </c>
      <c r="AT153" s="184" t="s">
        <v>132</v>
      </c>
      <c r="AU153" s="184" t="s">
        <v>21</v>
      </c>
      <c r="AY153" s="19" t="s">
        <v>130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94</v>
      </c>
      <c r="BK153" s="185">
        <f>ROUND(I153*H153,2)</f>
        <v>0</v>
      </c>
      <c r="BL153" s="19" t="s">
        <v>136</v>
      </c>
      <c r="BM153" s="184" t="s">
        <v>186</v>
      </c>
    </row>
    <row r="154" s="2" customFormat="1">
      <c r="A154" s="39"/>
      <c r="B154" s="40"/>
      <c r="C154" s="39"/>
      <c r="D154" s="186" t="s">
        <v>138</v>
      </c>
      <c r="E154" s="39"/>
      <c r="F154" s="187" t="s">
        <v>187</v>
      </c>
      <c r="G154" s="39"/>
      <c r="H154" s="39"/>
      <c r="I154" s="188"/>
      <c r="J154" s="39"/>
      <c r="K154" s="39"/>
      <c r="L154" s="40"/>
      <c r="M154" s="189"/>
      <c r="N154" s="190"/>
      <c r="O154" s="78"/>
      <c r="P154" s="78"/>
      <c r="Q154" s="78"/>
      <c r="R154" s="78"/>
      <c r="S154" s="78"/>
      <c r="T154" s="7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9" t="s">
        <v>138</v>
      </c>
      <c r="AU154" s="19" t="s">
        <v>21</v>
      </c>
    </row>
    <row r="155" s="2" customFormat="1">
      <c r="A155" s="39"/>
      <c r="B155" s="40"/>
      <c r="C155" s="39"/>
      <c r="D155" s="191" t="s">
        <v>145</v>
      </c>
      <c r="E155" s="39"/>
      <c r="F155" s="192" t="s">
        <v>188</v>
      </c>
      <c r="G155" s="39"/>
      <c r="H155" s="39"/>
      <c r="I155" s="188"/>
      <c r="J155" s="39"/>
      <c r="K155" s="39"/>
      <c r="L155" s="40"/>
      <c r="M155" s="189"/>
      <c r="N155" s="190"/>
      <c r="O155" s="78"/>
      <c r="P155" s="78"/>
      <c r="Q155" s="78"/>
      <c r="R155" s="78"/>
      <c r="S155" s="78"/>
      <c r="T155" s="7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9" t="s">
        <v>145</v>
      </c>
      <c r="AU155" s="19" t="s">
        <v>21</v>
      </c>
    </row>
    <row r="156" s="13" customFormat="1">
      <c r="A156" s="13"/>
      <c r="B156" s="194"/>
      <c r="C156" s="13"/>
      <c r="D156" s="186" t="s">
        <v>149</v>
      </c>
      <c r="E156" s="195" t="s">
        <v>1</v>
      </c>
      <c r="F156" s="196" t="s">
        <v>189</v>
      </c>
      <c r="G156" s="13"/>
      <c r="H156" s="197">
        <v>54</v>
      </c>
      <c r="I156" s="198"/>
      <c r="J156" s="13"/>
      <c r="K156" s="13"/>
      <c r="L156" s="194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149</v>
      </c>
      <c r="AU156" s="195" t="s">
        <v>21</v>
      </c>
      <c r="AV156" s="13" t="s">
        <v>21</v>
      </c>
      <c r="AW156" s="13" t="s">
        <v>41</v>
      </c>
      <c r="AX156" s="13" t="s">
        <v>94</v>
      </c>
      <c r="AY156" s="195" t="s">
        <v>130</v>
      </c>
    </row>
    <row r="157" s="2" customFormat="1" ht="16.5" customHeight="1">
      <c r="A157" s="39"/>
      <c r="B157" s="172"/>
      <c r="C157" s="173" t="s">
        <v>190</v>
      </c>
      <c r="D157" s="173" t="s">
        <v>132</v>
      </c>
      <c r="E157" s="174" t="s">
        <v>191</v>
      </c>
      <c r="F157" s="175" t="s">
        <v>192</v>
      </c>
      <c r="G157" s="176" t="s">
        <v>185</v>
      </c>
      <c r="H157" s="177">
        <v>54</v>
      </c>
      <c r="I157" s="178"/>
      <c r="J157" s="179">
        <f>ROUND(I157*H157,2)</f>
        <v>0</v>
      </c>
      <c r="K157" s="175" t="s">
        <v>142</v>
      </c>
      <c r="L157" s="40"/>
      <c r="M157" s="180" t="s">
        <v>1</v>
      </c>
      <c r="N157" s="181" t="s">
        <v>51</v>
      </c>
      <c r="O157" s="78"/>
      <c r="P157" s="182">
        <f>O157*H157</f>
        <v>0</v>
      </c>
      <c r="Q157" s="182">
        <v>0.0050099999999999997</v>
      </c>
      <c r="R157" s="182">
        <f>Q157*H157</f>
        <v>0.27054</v>
      </c>
      <c r="S157" s="182">
        <v>0</v>
      </c>
      <c r="T157" s="18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4" t="s">
        <v>136</v>
      </c>
      <c r="AT157" s="184" t="s">
        <v>132</v>
      </c>
      <c r="AU157" s="184" t="s">
        <v>21</v>
      </c>
      <c r="AY157" s="19" t="s">
        <v>130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9" t="s">
        <v>94</v>
      </c>
      <c r="BK157" s="185">
        <f>ROUND(I157*H157,2)</f>
        <v>0</v>
      </c>
      <c r="BL157" s="19" t="s">
        <v>136</v>
      </c>
      <c r="BM157" s="184" t="s">
        <v>193</v>
      </c>
    </row>
    <row r="158" s="2" customFormat="1">
      <c r="A158" s="39"/>
      <c r="B158" s="40"/>
      <c r="C158" s="39"/>
      <c r="D158" s="186" t="s">
        <v>138</v>
      </c>
      <c r="E158" s="39"/>
      <c r="F158" s="187" t="s">
        <v>194</v>
      </c>
      <c r="G158" s="39"/>
      <c r="H158" s="39"/>
      <c r="I158" s="188"/>
      <c r="J158" s="39"/>
      <c r="K158" s="39"/>
      <c r="L158" s="40"/>
      <c r="M158" s="189"/>
      <c r="N158" s="190"/>
      <c r="O158" s="78"/>
      <c r="P158" s="78"/>
      <c r="Q158" s="78"/>
      <c r="R158" s="78"/>
      <c r="S158" s="78"/>
      <c r="T158" s="7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9" t="s">
        <v>138</v>
      </c>
      <c r="AU158" s="19" t="s">
        <v>21</v>
      </c>
    </row>
    <row r="159" s="2" customFormat="1">
      <c r="A159" s="39"/>
      <c r="B159" s="40"/>
      <c r="C159" s="39"/>
      <c r="D159" s="191" t="s">
        <v>145</v>
      </c>
      <c r="E159" s="39"/>
      <c r="F159" s="192" t="s">
        <v>195</v>
      </c>
      <c r="G159" s="39"/>
      <c r="H159" s="39"/>
      <c r="I159" s="188"/>
      <c r="J159" s="39"/>
      <c r="K159" s="39"/>
      <c r="L159" s="40"/>
      <c r="M159" s="189"/>
      <c r="N159" s="190"/>
      <c r="O159" s="78"/>
      <c r="P159" s="78"/>
      <c r="Q159" s="78"/>
      <c r="R159" s="78"/>
      <c r="S159" s="78"/>
      <c r="T159" s="7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9" t="s">
        <v>145</v>
      </c>
      <c r="AU159" s="19" t="s">
        <v>21</v>
      </c>
    </row>
    <row r="160" s="2" customFormat="1">
      <c r="A160" s="39"/>
      <c r="B160" s="40"/>
      <c r="C160" s="39"/>
      <c r="D160" s="186" t="s">
        <v>147</v>
      </c>
      <c r="E160" s="39"/>
      <c r="F160" s="193" t="s">
        <v>196</v>
      </c>
      <c r="G160" s="39"/>
      <c r="H160" s="39"/>
      <c r="I160" s="188"/>
      <c r="J160" s="39"/>
      <c r="K160" s="39"/>
      <c r="L160" s="40"/>
      <c r="M160" s="189"/>
      <c r="N160" s="190"/>
      <c r="O160" s="78"/>
      <c r="P160" s="78"/>
      <c r="Q160" s="78"/>
      <c r="R160" s="78"/>
      <c r="S160" s="78"/>
      <c r="T160" s="7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9" t="s">
        <v>147</v>
      </c>
      <c r="AU160" s="19" t="s">
        <v>21</v>
      </c>
    </row>
    <row r="161" s="13" customFormat="1">
      <c r="A161" s="13"/>
      <c r="B161" s="194"/>
      <c r="C161" s="13"/>
      <c r="D161" s="186" t="s">
        <v>149</v>
      </c>
      <c r="E161" s="195" t="s">
        <v>1</v>
      </c>
      <c r="F161" s="196" t="s">
        <v>189</v>
      </c>
      <c r="G161" s="13"/>
      <c r="H161" s="197">
        <v>54</v>
      </c>
      <c r="I161" s="198"/>
      <c r="J161" s="13"/>
      <c r="K161" s="13"/>
      <c r="L161" s="194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149</v>
      </c>
      <c r="AU161" s="195" t="s">
        <v>21</v>
      </c>
      <c r="AV161" s="13" t="s">
        <v>21</v>
      </c>
      <c r="AW161" s="13" t="s">
        <v>41</v>
      </c>
      <c r="AX161" s="13" t="s">
        <v>94</v>
      </c>
      <c r="AY161" s="195" t="s">
        <v>130</v>
      </c>
    </row>
    <row r="162" s="2" customFormat="1" ht="16.5" customHeight="1">
      <c r="A162" s="39"/>
      <c r="B162" s="172"/>
      <c r="C162" s="202" t="s">
        <v>197</v>
      </c>
      <c r="D162" s="202" t="s">
        <v>198</v>
      </c>
      <c r="E162" s="203" t="s">
        <v>199</v>
      </c>
      <c r="F162" s="204" t="s">
        <v>200</v>
      </c>
      <c r="G162" s="205" t="s">
        <v>201</v>
      </c>
      <c r="H162" s="206">
        <v>10.279999999999999</v>
      </c>
      <c r="I162" s="207"/>
      <c r="J162" s="208">
        <f>ROUND(I162*H162,2)</f>
        <v>0</v>
      </c>
      <c r="K162" s="204" t="s">
        <v>1</v>
      </c>
      <c r="L162" s="209"/>
      <c r="M162" s="210" t="s">
        <v>1</v>
      </c>
      <c r="N162" s="211" t="s">
        <v>51</v>
      </c>
      <c r="O162" s="78"/>
      <c r="P162" s="182">
        <f>O162*H162</f>
        <v>0</v>
      </c>
      <c r="Q162" s="182">
        <v>1</v>
      </c>
      <c r="R162" s="182">
        <f>Q162*H162</f>
        <v>10.279999999999999</v>
      </c>
      <c r="S162" s="182">
        <v>0</v>
      </c>
      <c r="T162" s="18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4" t="s">
        <v>190</v>
      </c>
      <c r="AT162" s="184" t="s">
        <v>198</v>
      </c>
      <c r="AU162" s="184" t="s">
        <v>21</v>
      </c>
      <c r="AY162" s="19" t="s">
        <v>130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94</v>
      </c>
      <c r="BK162" s="185">
        <f>ROUND(I162*H162,2)</f>
        <v>0</v>
      </c>
      <c r="BL162" s="19" t="s">
        <v>136</v>
      </c>
      <c r="BM162" s="184" t="s">
        <v>202</v>
      </c>
    </row>
    <row r="163" s="2" customFormat="1">
      <c r="A163" s="39"/>
      <c r="B163" s="40"/>
      <c r="C163" s="39"/>
      <c r="D163" s="186" t="s">
        <v>138</v>
      </c>
      <c r="E163" s="39"/>
      <c r="F163" s="187" t="s">
        <v>200</v>
      </c>
      <c r="G163" s="39"/>
      <c r="H163" s="39"/>
      <c r="I163" s="188"/>
      <c r="J163" s="39"/>
      <c r="K163" s="39"/>
      <c r="L163" s="40"/>
      <c r="M163" s="189"/>
      <c r="N163" s="190"/>
      <c r="O163" s="78"/>
      <c r="P163" s="78"/>
      <c r="Q163" s="78"/>
      <c r="R163" s="78"/>
      <c r="S163" s="78"/>
      <c r="T163" s="7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9" t="s">
        <v>138</v>
      </c>
      <c r="AU163" s="19" t="s">
        <v>21</v>
      </c>
    </row>
    <row r="164" s="2" customFormat="1">
      <c r="A164" s="39"/>
      <c r="B164" s="40"/>
      <c r="C164" s="39"/>
      <c r="D164" s="186" t="s">
        <v>147</v>
      </c>
      <c r="E164" s="39"/>
      <c r="F164" s="193" t="s">
        <v>203</v>
      </c>
      <c r="G164" s="39"/>
      <c r="H164" s="39"/>
      <c r="I164" s="188"/>
      <c r="J164" s="39"/>
      <c r="K164" s="39"/>
      <c r="L164" s="40"/>
      <c r="M164" s="189"/>
      <c r="N164" s="190"/>
      <c r="O164" s="78"/>
      <c r="P164" s="78"/>
      <c r="Q164" s="78"/>
      <c r="R164" s="78"/>
      <c r="S164" s="78"/>
      <c r="T164" s="7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9" t="s">
        <v>147</v>
      </c>
      <c r="AU164" s="19" t="s">
        <v>21</v>
      </c>
    </row>
    <row r="165" s="14" customFormat="1">
      <c r="A165" s="14"/>
      <c r="B165" s="212"/>
      <c r="C165" s="14"/>
      <c r="D165" s="186" t="s">
        <v>149</v>
      </c>
      <c r="E165" s="213" t="s">
        <v>1</v>
      </c>
      <c r="F165" s="214" t="s">
        <v>204</v>
      </c>
      <c r="G165" s="14"/>
      <c r="H165" s="213" t="s">
        <v>1</v>
      </c>
      <c r="I165" s="215"/>
      <c r="J165" s="14"/>
      <c r="K165" s="14"/>
      <c r="L165" s="212"/>
      <c r="M165" s="216"/>
      <c r="N165" s="217"/>
      <c r="O165" s="217"/>
      <c r="P165" s="217"/>
      <c r="Q165" s="217"/>
      <c r="R165" s="217"/>
      <c r="S165" s="217"/>
      <c r="T165" s="21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3" t="s">
        <v>149</v>
      </c>
      <c r="AU165" s="213" t="s">
        <v>21</v>
      </c>
      <c r="AV165" s="14" t="s">
        <v>94</v>
      </c>
      <c r="AW165" s="14" t="s">
        <v>41</v>
      </c>
      <c r="AX165" s="14" t="s">
        <v>86</v>
      </c>
      <c r="AY165" s="213" t="s">
        <v>130</v>
      </c>
    </row>
    <row r="166" s="13" customFormat="1">
      <c r="A166" s="13"/>
      <c r="B166" s="194"/>
      <c r="C166" s="13"/>
      <c r="D166" s="186" t="s">
        <v>149</v>
      </c>
      <c r="E166" s="195" t="s">
        <v>1</v>
      </c>
      <c r="F166" s="196" t="s">
        <v>205</v>
      </c>
      <c r="G166" s="13"/>
      <c r="H166" s="197">
        <v>10.279999999999999</v>
      </c>
      <c r="I166" s="198"/>
      <c r="J166" s="13"/>
      <c r="K166" s="13"/>
      <c r="L166" s="194"/>
      <c r="M166" s="199"/>
      <c r="N166" s="200"/>
      <c r="O166" s="200"/>
      <c r="P166" s="200"/>
      <c r="Q166" s="200"/>
      <c r="R166" s="200"/>
      <c r="S166" s="200"/>
      <c r="T166" s="20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149</v>
      </c>
      <c r="AU166" s="195" t="s">
        <v>21</v>
      </c>
      <c r="AV166" s="13" t="s">
        <v>21</v>
      </c>
      <c r="AW166" s="13" t="s">
        <v>41</v>
      </c>
      <c r="AX166" s="13" t="s">
        <v>94</v>
      </c>
      <c r="AY166" s="195" t="s">
        <v>130</v>
      </c>
    </row>
    <row r="167" s="2" customFormat="1" ht="16.5" customHeight="1">
      <c r="A167" s="39"/>
      <c r="B167" s="172"/>
      <c r="C167" s="173" t="s">
        <v>206</v>
      </c>
      <c r="D167" s="173" t="s">
        <v>132</v>
      </c>
      <c r="E167" s="174" t="s">
        <v>207</v>
      </c>
      <c r="F167" s="175" t="s">
        <v>208</v>
      </c>
      <c r="G167" s="176" t="s">
        <v>201</v>
      </c>
      <c r="H167" s="177">
        <v>0.20899999999999999</v>
      </c>
      <c r="I167" s="178"/>
      <c r="J167" s="179">
        <f>ROUND(I167*H167,2)</f>
        <v>0</v>
      </c>
      <c r="K167" s="175" t="s">
        <v>142</v>
      </c>
      <c r="L167" s="40"/>
      <c r="M167" s="180" t="s">
        <v>1</v>
      </c>
      <c r="N167" s="181" t="s">
        <v>51</v>
      </c>
      <c r="O167" s="78"/>
      <c r="P167" s="182">
        <f>O167*H167</f>
        <v>0</v>
      </c>
      <c r="Q167" s="182">
        <v>0.0020999999999999999</v>
      </c>
      <c r="R167" s="182">
        <f>Q167*H167</f>
        <v>0.00043889999999999993</v>
      </c>
      <c r="S167" s="182">
        <v>0</v>
      </c>
      <c r="T167" s="18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4" t="s">
        <v>136</v>
      </c>
      <c r="AT167" s="184" t="s">
        <v>132</v>
      </c>
      <c r="AU167" s="184" t="s">
        <v>21</v>
      </c>
      <c r="AY167" s="19" t="s">
        <v>130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94</v>
      </c>
      <c r="BK167" s="185">
        <f>ROUND(I167*H167,2)</f>
        <v>0</v>
      </c>
      <c r="BL167" s="19" t="s">
        <v>136</v>
      </c>
      <c r="BM167" s="184" t="s">
        <v>209</v>
      </c>
    </row>
    <row r="168" s="2" customFormat="1">
      <c r="A168" s="39"/>
      <c r="B168" s="40"/>
      <c r="C168" s="39"/>
      <c r="D168" s="186" t="s">
        <v>138</v>
      </c>
      <c r="E168" s="39"/>
      <c r="F168" s="187" t="s">
        <v>210</v>
      </c>
      <c r="G168" s="39"/>
      <c r="H168" s="39"/>
      <c r="I168" s="188"/>
      <c r="J168" s="39"/>
      <c r="K168" s="39"/>
      <c r="L168" s="40"/>
      <c r="M168" s="189"/>
      <c r="N168" s="190"/>
      <c r="O168" s="78"/>
      <c r="P168" s="78"/>
      <c r="Q168" s="78"/>
      <c r="R168" s="78"/>
      <c r="S168" s="78"/>
      <c r="T168" s="7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9" t="s">
        <v>138</v>
      </c>
      <c r="AU168" s="19" t="s">
        <v>21</v>
      </c>
    </row>
    <row r="169" s="2" customFormat="1">
      <c r="A169" s="39"/>
      <c r="B169" s="40"/>
      <c r="C169" s="39"/>
      <c r="D169" s="191" t="s">
        <v>145</v>
      </c>
      <c r="E169" s="39"/>
      <c r="F169" s="192" t="s">
        <v>211</v>
      </c>
      <c r="G169" s="39"/>
      <c r="H169" s="39"/>
      <c r="I169" s="188"/>
      <c r="J169" s="39"/>
      <c r="K169" s="39"/>
      <c r="L169" s="40"/>
      <c r="M169" s="189"/>
      <c r="N169" s="190"/>
      <c r="O169" s="78"/>
      <c r="P169" s="78"/>
      <c r="Q169" s="78"/>
      <c r="R169" s="78"/>
      <c r="S169" s="78"/>
      <c r="T169" s="7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9" t="s">
        <v>145</v>
      </c>
      <c r="AU169" s="19" t="s">
        <v>21</v>
      </c>
    </row>
    <row r="170" s="2" customFormat="1">
      <c r="A170" s="39"/>
      <c r="B170" s="40"/>
      <c r="C170" s="39"/>
      <c r="D170" s="186" t="s">
        <v>147</v>
      </c>
      <c r="E170" s="39"/>
      <c r="F170" s="193" t="s">
        <v>165</v>
      </c>
      <c r="G170" s="39"/>
      <c r="H170" s="39"/>
      <c r="I170" s="188"/>
      <c r="J170" s="39"/>
      <c r="K170" s="39"/>
      <c r="L170" s="40"/>
      <c r="M170" s="189"/>
      <c r="N170" s="190"/>
      <c r="O170" s="78"/>
      <c r="P170" s="78"/>
      <c r="Q170" s="78"/>
      <c r="R170" s="78"/>
      <c r="S170" s="78"/>
      <c r="T170" s="7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9" t="s">
        <v>147</v>
      </c>
      <c r="AU170" s="19" t="s">
        <v>21</v>
      </c>
    </row>
    <row r="171" s="13" customFormat="1">
      <c r="A171" s="13"/>
      <c r="B171" s="194"/>
      <c r="C171" s="13"/>
      <c r="D171" s="186" t="s">
        <v>149</v>
      </c>
      <c r="E171" s="195" t="s">
        <v>1</v>
      </c>
      <c r="F171" s="196" t="s">
        <v>212</v>
      </c>
      <c r="G171" s="13"/>
      <c r="H171" s="197">
        <v>0.20899999999999999</v>
      </c>
      <c r="I171" s="198"/>
      <c r="J171" s="13"/>
      <c r="K171" s="13"/>
      <c r="L171" s="194"/>
      <c r="M171" s="199"/>
      <c r="N171" s="200"/>
      <c r="O171" s="200"/>
      <c r="P171" s="200"/>
      <c r="Q171" s="200"/>
      <c r="R171" s="200"/>
      <c r="S171" s="200"/>
      <c r="T171" s="20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5" t="s">
        <v>149</v>
      </c>
      <c r="AU171" s="195" t="s">
        <v>21</v>
      </c>
      <c r="AV171" s="13" t="s">
        <v>21</v>
      </c>
      <c r="AW171" s="13" t="s">
        <v>41</v>
      </c>
      <c r="AX171" s="13" t="s">
        <v>94</v>
      </c>
      <c r="AY171" s="195" t="s">
        <v>130</v>
      </c>
    </row>
    <row r="172" s="2" customFormat="1" ht="16.5" customHeight="1">
      <c r="A172" s="39"/>
      <c r="B172" s="172"/>
      <c r="C172" s="173" t="s">
        <v>213</v>
      </c>
      <c r="D172" s="173" t="s">
        <v>132</v>
      </c>
      <c r="E172" s="174" t="s">
        <v>214</v>
      </c>
      <c r="F172" s="175" t="s">
        <v>215</v>
      </c>
      <c r="G172" s="176" t="s">
        <v>201</v>
      </c>
      <c r="H172" s="177">
        <v>0.20899999999999999</v>
      </c>
      <c r="I172" s="178"/>
      <c r="J172" s="179">
        <f>ROUND(I172*H172,2)</f>
        <v>0</v>
      </c>
      <c r="K172" s="175" t="s">
        <v>142</v>
      </c>
      <c r="L172" s="40"/>
      <c r="M172" s="180" t="s">
        <v>1</v>
      </c>
      <c r="N172" s="181" t="s">
        <v>51</v>
      </c>
      <c r="O172" s="78"/>
      <c r="P172" s="182">
        <f>O172*H172</f>
        <v>0</v>
      </c>
      <c r="Q172" s="182">
        <v>0.00577</v>
      </c>
      <c r="R172" s="182">
        <f>Q172*H172</f>
        <v>0.00120593</v>
      </c>
      <c r="S172" s="182">
        <v>0</v>
      </c>
      <c r="T172" s="18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4" t="s">
        <v>136</v>
      </c>
      <c r="AT172" s="184" t="s">
        <v>132</v>
      </c>
      <c r="AU172" s="184" t="s">
        <v>21</v>
      </c>
      <c r="AY172" s="19" t="s">
        <v>130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9" t="s">
        <v>94</v>
      </c>
      <c r="BK172" s="185">
        <f>ROUND(I172*H172,2)</f>
        <v>0</v>
      </c>
      <c r="BL172" s="19" t="s">
        <v>136</v>
      </c>
      <c r="BM172" s="184" t="s">
        <v>216</v>
      </c>
    </row>
    <row r="173" s="2" customFormat="1">
      <c r="A173" s="39"/>
      <c r="B173" s="40"/>
      <c r="C173" s="39"/>
      <c r="D173" s="186" t="s">
        <v>138</v>
      </c>
      <c r="E173" s="39"/>
      <c r="F173" s="187" t="s">
        <v>217</v>
      </c>
      <c r="G173" s="39"/>
      <c r="H173" s="39"/>
      <c r="I173" s="188"/>
      <c r="J173" s="39"/>
      <c r="K173" s="39"/>
      <c r="L173" s="40"/>
      <c r="M173" s="189"/>
      <c r="N173" s="190"/>
      <c r="O173" s="78"/>
      <c r="P173" s="78"/>
      <c r="Q173" s="78"/>
      <c r="R173" s="78"/>
      <c r="S173" s="78"/>
      <c r="T173" s="7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9" t="s">
        <v>138</v>
      </c>
      <c r="AU173" s="19" t="s">
        <v>21</v>
      </c>
    </row>
    <row r="174" s="2" customFormat="1">
      <c r="A174" s="39"/>
      <c r="B174" s="40"/>
      <c r="C174" s="39"/>
      <c r="D174" s="191" t="s">
        <v>145</v>
      </c>
      <c r="E174" s="39"/>
      <c r="F174" s="192" t="s">
        <v>218</v>
      </c>
      <c r="G174" s="39"/>
      <c r="H174" s="39"/>
      <c r="I174" s="188"/>
      <c r="J174" s="39"/>
      <c r="K174" s="39"/>
      <c r="L174" s="40"/>
      <c r="M174" s="189"/>
      <c r="N174" s="190"/>
      <c r="O174" s="78"/>
      <c r="P174" s="78"/>
      <c r="Q174" s="78"/>
      <c r="R174" s="78"/>
      <c r="S174" s="78"/>
      <c r="T174" s="7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9" t="s">
        <v>145</v>
      </c>
      <c r="AU174" s="19" t="s">
        <v>21</v>
      </c>
    </row>
    <row r="175" s="2" customFormat="1">
      <c r="A175" s="39"/>
      <c r="B175" s="40"/>
      <c r="C175" s="39"/>
      <c r="D175" s="186" t="s">
        <v>147</v>
      </c>
      <c r="E175" s="39"/>
      <c r="F175" s="193" t="s">
        <v>165</v>
      </c>
      <c r="G175" s="39"/>
      <c r="H175" s="39"/>
      <c r="I175" s="188"/>
      <c r="J175" s="39"/>
      <c r="K175" s="39"/>
      <c r="L175" s="40"/>
      <c r="M175" s="189"/>
      <c r="N175" s="190"/>
      <c r="O175" s="78"/>
      <c r="P175" s="78"/>
      <c r="Q175" s="78"/>
      <c r="R175" s="78"/>
      <c r="S175" s="78"/>
      <c r="T175" s="7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9" t="s">
        <v>147</v>
      </c>
      <c r="AU175" s="19" t="s">
        <v>21</v>
      </c>
    </row>
    <row r="176" s="13" customFormat="1">
      <c r="A176" s="13"/>
      <c r="B176" s="194"/>
      <c r="C176" s="13"/>
      <c r="D176" s="186" t="s">
        <v>149</v>
      </c>
      <c r="E176" s="195" t="s">
        <v>1</v>
      </c>
      <c r="F176" s="196" t="s">
        <v>212</v>
      </c>
      <c r="G176" s="13"/>
      <c r="H176" s="197">
        <v>0.20899999999999999</v>
      </c>
      <c r="I176" s="198"/>
      <c r="J176" s="13"/>
      <c r="K176" s="13"/>
      <c r="L176" s="194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149</v>
      </c>
      <c r="AU176" s="195" t="s">
        <v>21</v>
      </c>
      <c r="AV176" s="13" t="s">
        <v>21</v>
      </c>
      <c r="AW176" s="13" t="s">
        <v>41</v>
      </c>
      <c r="AX176" s="13" t="s">
        <v>94</v>
      </c>
      <c r="AY176" s="195" t="s">
        <v>130</v>
      </c>
    </row>
    <row r="177" s="2" customFormat="1" ht="16.5" customHeight="1">
      <c r="A177" s="39"/>
      <c r="B177" s="172"/>
      <c r="C177" s="202" t="s">
        <v>219</v>
      </c>
      <c r="D177" s="202" t="s">
        <v>198</v>
      </c>
      <c r="E177" s="203" t="s">
        <v>220</v>
      </c>
      <c r="F177" s="204" t="s">
        <v>221</v>
      </c>
      <c r="G177" s="205" t="s">
        <v>201</v>
      </c>
      <c r="H177" s="206">
        <v>0.20899999999999999</v>
      </c>
      <c r="I177" s="207"/>
      <c r="J177" s="208">
        <f>ROUND(I177*H177,2)</f>
        <v>0</v>
      </c>
      <c r="K177" s="204" t="s">
        <v>142</v>
      </c>
      <c r="L177" s="209"/>
      <c r="M177" s="210" t="s">
        <v>1</v>
      </c>
      <c r="N177" s="211" t="s">
        <v>51</v>
      </c>
      <c r="O177" s="78"/>
      <c r="P177" s="182">
        <f>O177*H177</f>
        <v>0</v>
      </c>
      <c r="Q177" s="182">
        <v>1</v>
      </c>
      <c r="R177" s="182">
        <f>Q177*H177</f>
        <v>0.20899999999999999</v>
      </c>
      <c r="S177" s="182">
        <v>0</v>
      </c>
      <c r="T177" s="18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84" t="s">
        <v>190</v>
      </c>
      <c r="AT177" s="184" t="s">
        <v>198</v>
      </c>
      <c r="AU177" s="184" t="s">
        <v>21</v>
      </c>
      <c r="AY177" s="19" t="s">
        <v>130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9" t="s">
        <v>94</v>
      </c>
      <c r="BK177" s="185">
        <f>ROUND(I177*H177,2)</f>
        <v>0</v>
      </c>
      <c r="BL177" s="19" t="s">
        <v>136</v>
      </c>
      <c r="BM177" s="184" t="s">
        <v>222</v>
      </c>
    </row>
    <row r="178" s="2" customFormat="1">
      <c r="A178" s="39"/>
      <c r="B178" s="40"/>
      <c r="C178" s="39"/>
      <c r="D178" s="186" t="s">
        <v>138</v>
      </c>
      <c r="E178" s="39"/>
      <c r="F178" s="187" t="s">
        <v>221</v>
      </c>
      <c r="G178" s="39"/>
      <c r="H178" s="39"/>
      <c r="I178" s="188"/>
      <c r="J178" s="39"/>
      <c r="K178" s="39"/>
      <c r="L178" s="40"/>
      <c r="M178" s="189"/>
      <c r="N178" s="190"/>
      <c r="O178" s="78"/>
      <c r="P178" s="78"/>
      <c r="Q178" s="78"/>
      <c r="R178" s="78"/>
      <c r="S178" s="78"/>
      <c r="T178" s="7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9" t="s">
        <v>138</v>
      </c>
      <c r="AU178" s="19" t="s">
        <v>21</v>
      </c>
    </row>
    <row r="179" s="2" customFormat="1">
      <c r="A179" s="39"/>
      <c r="B179" s="40"/>
      <c r="C179" s="39"/>
      <c r="D179" s="186" t="s">
        <v>147</v>
      </c>
      <c r="E179" s="39"/>
      <c r="F179" s="193" t="s">
        <v>223</v>
      </c>
      <c r="G179" s="39"/>
      <c r="H179" s="39"/>
      <c r="I179" s="188"/>
      <c r="J179" s="39"/>
      <c r="K179" s="39"/>
      <c r="L179" s="40"/>
      <c r="M179" s="189"/>
      <c r="N179" s="190"/>
      <c r="O179" s="78"/>
      <c r="P179" s="78"/>
      <c r="Q179" s="78"/>
      <c r="R179" s="78"/>
      <c r="S179" s="78"/>
      <c r="T179" s="7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9" t="s">
        <v>147</v>
      </c>
      <c r="AU179" s="19" t="s">
        <v>21</v>
      </c>
    </row>
    <row r="180" s="14" customFormat="1">
      <c r="A180" s="14"/>
      <c r="B180" s="212"/>
      <c r="C180" s="14"/>
      <c r="D180" s="186" t="s">
        <v>149</v>
      </c>
      <c r="E180" s="213" t="s">
        <v>1</v>
      </c>
      <c r="F180" s="214" t="s">
        <v>224</v>
      </c>
      <c r="G180" s="14"/>
      <c r="H180" s="213" t="s">
        <v>1</v>
      </c>
      <c r="I180" s="215"/>
      <c r="J180" s="14"/>
      <c r="K180" s="14"/>
      <c r="L180" s="212"/>
      <c r="M180" s="216"/>
      <c r="N180" s="217"/>
      <c r="O180" s="217"/>
      <c r="P180" s="217"/>
      <c r="Q180" s="217"/>
      <c r="R180" s="217"/>
      <c r="S180" s="217"/>
      <c r="T180" s="21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13" t="s">
        <v>149</v>
      </c>
      <c r="AU180" s="213" t="s">
        <v>21</v>
      </c>
      <c r="AV180" s="14" t="s">
        <v>94</v>
      </c>
      <c r="AW180" s="14" t="s">
        <v>41</v>
      </c>
      <c r="AX180" s="14" t="s">
        <v>86</v>
      </c>
      <c r="AY180" s="213" t="s">
        <v>130</v>
      </c>
    </row>
    <row r="181" s="13" customFormat="1">
      <c r="A181" s="13"/>
      <c r="B181" s="194"/>
      <c r="C181" s="13"/>
      <c r="D181" s="186" t="s">
        <v>149</v>
      </c>
      <c r="E181" s="195" t="s">
        <v>1</v>
      </c>
      <c r="F181" s="196" t="s">
        <v>212</v>
      </c>
      <c r="G181" s="13"/>
      <c r="H181" s="197">
        <v>0.20899999999999999</v>
      </c>
      <c r="I181" s="198"/>
      <c r="J181" s="13"/>
      <c r="K181" s="13"/>
      <c r="L181" s="194"/>
      <c r="M181" s="199"/>
      <c r="N181" s="200"/>
      <c r="O181" s="200"/>
      <c r="P181" s="200"/>
      <c r="Q181" s="200"/>
      <c r="R181" s="200"/>
      <c r="S181" s="200"/>
      <c r="T181" s="20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5" t="s">
        <v>149</v>
      </c>
      <c r="AU181" s="195" t="s">
        <v>21</v>
      </c>
      <c r="AV181" s="13" t="s">
        <v>21</v>
      </c>
      <c r="AW181" s="13" t="s">
        <v>41</v>
      </c>
      <c r="AX181" s="13" t="s">
        <v>94</v>
      </c>
      <c r="AY181" s="195" t="s">
        <v>130</v>
      </c>
    </row>
    <row r="182" s="2" customFormat="1" ht="16.5" customHeight="1">
      <c r="A182" s="39"/>
      <c r="B182" s="172"/>
      <c r="C182" s="173" t="s">
        <v>225</v>
      </c>
      <c r="D182" s="173" t="s">
        <v>132</v>
      </c>
      <c r="E182" s="174" t="s">
        <v>226</v>
      </c>
      <c r="F182" s="175" t="s">
        <v>227</v>
      </c>
      <c r="G182" s="176" t="s">
        <v>161</v>
      </c>
      <c r="H182" s="177">
        <v>10</v>
      </c>
      <c r="I182" s="178"/>
      <c r="J182" s="179">
        <f>ROUND(I182*H182,2)</f>
        <v>0</v>
      </c>
      <c r="K182" s="175" t="s">
        <v>142</v>
      </c>
      <c r="L182" s="40"/>
      <c r="M182" s="180" t="s">
        <v>1</v>
      </c>
      <c r="N182" s="181" t="s">
        <v>51</v>
      </c>
      <c r="O182" s="78"/>
      <c r="P182" s="182">
        <f>O182*H182</f>
        <v>0</v>
      </c>
      <c r="Q182" s="182">
        <v>0.047410000000000001</v>
      </c>
      <c r="R182" s="182">
        <f>Q182*H182</f>
        <v>0.47410000000000002</v>
      </c>
      <c r="S182" s="182">
        <v>0</v>
      </c>
      <c r="T182" s="18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84" t="s">
        <v>136</v>
      </c>
      <c r="AT182" s="184" t="s">
        <v>132</v>
      </c>
      <c r="AU182" s="184" t="s">
        <v>21</v>
      </c>
      <c r="AY182" s="19" t="s">
        <v>130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9" t="s">
        <v>94</v>
      </c>
      <c r="BK182" s="185">
        <f>ROUND(I182*H182,2)</f>
        <v>0</v>
      </c>
      <c r="BL182" s="19" t="s">
        <v>136</v>
      </c>
      <c r="BM182" s="184" t="s">
        <v>228</v>
      </c>
    </row>
    <row r="183" s="2" customFormat="1">
      <c r="A183" s="39"/>
      <c r="B183" s="40"/>
      <c r="C183" s="39"/>
      <c r="D183" s="186" t="s">
        <v>138</v>
      </c>
      <c r="E183" s="39"/>
      <c r="F183" s="187" t="s">
        <v>229</v>
      </c>
      <c r="G183" s="39"/>
      <c r="H183" s="39"/>
      <c r="I183" s="188"/>
      <c r="J183" s="39"/>
      <c r="K183" s="39"/>
      <c r="L183" s="40"/>
      <c r="M183" s="189"/>
      <c r="N183" s="190"/>
      <c r="O183" s="78"/>
      <c r="P183" s="78"/>
      <c r="Q183" s="78"/>
      <c r="R183" s="78"/>
      <c r="S183" s="78"/>
      <c r="T183" s="7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9" t="s">
        <v>138</v>
      </c>
      <c r="AU183" s="19" t="s">
        <v>21</v>
      </c>
    </row>
    <row r="184" s="2" customFormat="1">
      <c r="A184" s="39"/>
      <c r="B184" s="40"/>
      <c r="C184" s="39"/>
      <c r="D184" s="191" t="s">
        <v>145</v>
      </c>
      <c r="E184" s="39"/>
      <c r="F184" s="192" t="s">
        <v>230</v>
      </c>
      <c r="G184" s="39"/>
      <c r="H184" s="39"/>
      <c r="I184" s="188"/>
      <c r="J184" s="39"/>
      <c r="K184" s="39"/>
      <c r="L184" s="40"/>
      <c r="M184" s="189"/>
      <c r="N184" s="190"/>
      <c r="O184" s="78"/>
      <c r="P184" s="78"/>
      <c r="Q184" s="78"/>
      <c r="R184" s="78"/>
      <c r="S184" s="78"/>
      <c r="T184" s="7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9" t="s">
        <v>145</v>
      </c>
      <c r="AU184" s="19" t="s">
        <v>21</v>
      </c>
    </row>
    <row r="185" s="14" customFormat="1">
      <c r="A185" s="14"/>
      <c r="B185" s="212"/>
      <c r="C185" s="14"/>
      <c r="D185" s="186" t="s">
        <v>149</v>
      </c>
      <c r="E185" s="213" t="s">
        <v>1</v>
      </c>
      <c r="F185" s="214" t="s">
        <v>231</v>
      </c>
      <c r="G185" s="14"/>
      <c r="H185" s="213" t="s">
        <v>1</v>
      </c>
      <c r="I185" s="215"/>
      <c r="J185" s="14"/>
      <c r="K185" s="14"/>
      <c r="L185" s="212"/>
      <c r="M185" s="216"/>
      <c r="N185" s="217"/>
      <c r="O185" s="217"/>
      <c r="P185" s="217"/>
      <c r="Q185" s="217"/>
      <c r="R185" s="217"/>
      <c r="S185" s="217"/>
      <c r="T185" s="21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13" t="s">
        <v>149</v>
      </c>
      <c r="AU185" s="213" t="s">
        <v>21</v>
      </c>
      <c r="AV185" s="14" t="s">
        <v>94</v>
      </c>
      <c r="AW185" s="14" t="s">
        <v>41</v>
      </c>
      <c r="AX185" s="14" t="s">
        <v>86</v>
      </c>
      <c r="AY185" s="213" t="s">
        <v>130</v>
      </c>
    </row>
    <row r="186" s="13" customFormat="1">
      <c r="A186" s="13"/>
      <c r="B186" s="194"/>
      <c r="C186" s="13"/>
      <c r="D186" s="186" t="s">
        <v>149</v>
      </c>
      <c r="E186" s="195" t="s">
        <v>1</v>
      </c>
      <c r="F186" s="196" t="s">
        <v>232</v>
      </c>
      <c r="G186" s="13"/>
      <c r="H186" s="197">
        <v>10</v>
      </c>
      <c r="I186" s="198"/>
      <c r="J186" s="13"/>
      <c r="K186" s="13"/>
      <c r="L186" s="194"/>
      <c r="M186" s="199"/>
      <c r="N186" s="200"/>
      <c r="O186" s="200"/>
      <c r="P186" s="200"/>
      <c r="Q186" s="200"/>
      <c r="R186" s="200"/>
      <c r="S186" s="200"/>
      <c r="T186" s="20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5" t="s">
        <v>149</v>
      </c>
      <c r="AU186" s="195" t="s">
        <v>21</v>
      </c>
      <c r="AV186" s="13" t="s">
        <v>21</v>
      </c>
      <c r="AW186" s="13" t="s">
        <v>41</v>
      </c>
      <c r="AX186" s="13" t="s">
        <v>94</v>
      </c>
      <c r="AY186" s="195" t="s">
        <v>130</v>
      </c>
    </row>
    <row r="187" s="2" customFormat="1" ht="16.5" customHeight="1">
      <c r="A187" s="39"/>
      <c r="B187" s="172"/>
      <c r="C187" s="173" t="s">
        <v>233</v>
      </c>
      <c r="D187" s="173" t="s">
        <v>132</v>
      </c>
      <c r="E187" s="174" t="s">
        <v>234</v>
      </c>
      <c r="F187" s="175" t="s">
        <v>235</v>
      </c>
      <c r="G187" s="176" t="s">
        <v>161</v>
      </c>
      <c r="H187" s="177">
        <v>10</v>
      </c>
      <c r="I187" s="178"/>
      <c r="J187" s="179">
        <f>ROUND(I187*H187,2)</f>
        <v>0</v>
      </c>
      <c r="K187" s="175" t="s">
        <v>142</v>
      </c>
      <c r="L187" s="40"/>
      <c r="M187" s="180" t="s">
        <v>1</v>
      </c>
      <c r="N187" s="181" t="s">
        <v>51</v>
      </c>
      <c r="O187" s="78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84" t="s">
        <v>136</v>
      </c>
      <c r="AT187" s="184" t="s">
        <v>132</v>
      </c>
      <c r="AU187" s="184" t="s">
        <v>21</v>
      </c>
      <c r="AY187" s="19" t="s">
        <v>130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9" t="s">
        <v>94</v>
      </c>
      <c r="BK187" s="185">
        <f>ROUND(I187*H187,2)</f>
        <v>0</v>
      </c>
      <c r="BL187" s="19" t="s">
        <v>136</v>
      </c>
      <c r="BM187" s="184" t="s">
        <v>236</v>
      </c>
    </row>
    <row r="188" s="2" customFormat="1">
      <c r="A188" s="39"/>
      <c r="B188" s="40"/>
      <c r="C188" s="39"/>
      <c r="D188" s="186" t="s">
        <v>138</v>
      </c>
      <c r="E188" s="39"/>
      <c r="F188" s="187" t="s">
        <v>237</v>
      </c>
      <c r="G188" s="39"/>
      <c r="H188" s="39"/>
      <c r="I188" s="188"/>
      <c r="J188" s="39"/>
      <c r="K188" s="39"/>
      <c r="L188" s="40"/>
      <c r="M188" s="189"/>
      <c r="N188" s="190"/>
      <c r="O188" s="78"/>
      <c r="P188" s="78"/>
      <c r="Q188" s="78"/>
      <c r="R188" s="78"/>
      <c r="S188" s="78"/>
      <c r="T188" s="7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9" t="s">
        <v>138</v>
      </c>
      <c r="AU188" s="19" t="s">
        <v>21</v>
      </c>
    </row>
    <row r="189" s="2" customFormat="1">
      <c r="A189" s="39"/>
      <c r="B189" s="40"/>
      <c r="C189" s="39"/>
      <c r="D189" s="191" t="s">
        <v>145</v>
      </c>
      <c r="E189" s="39"/>
      <c r="F189" s="192" t="s">
        <v>238</v>
      </c>
      <c r="G189" s="39"/>
      <c r="H189" s="39"/>
      <c r="I189" s="188"/>
      <c r="J189" s="39"/>
      <c r="K189" s="39"/>
      <c r="L189" s="40"/>
      <c r="M189" s="189"/>
      <c r="N189" s="190"/>
      <c r="O189" s="78"/>
      <c r="P189" s="78"/>
      <c r="Q189" s="78"/>
      <c r="R189" s="78"/>
      <c r="S189" s="78"/>
      <c r="T189" s="7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9" t="s">
        <v>145</v>
      </c>
      <c r="AU189" s="19" t="s">
        <v>21</v>
      </c>
    </row>
    <row r="190" s="2" customFormat="1" ht="16.5" customHeight="1">
      <c r="A190" s="39"/>
      <c r="B190" s="172"/>
      <c r="C190" s="173" t="s">
        <v>8</v>
      </c>
      <c r="D190" s="173" t="s">
        <v>132</v>
      </c>
      <c r="E190" s="174" t="s">
        <v>239</v>
      </c>
      <c r="F190" s="175" t="s">
        <v>240</v>
      </c>
      <c r="G190" s="176" t="s">
        <v>141</v>
      </c>
      <c r="H190" s="177">
        <v>85.858000000000004</v>
      </c>
      <c r="I190" s="178"/>
      <c r="J190" s="179">
        <f>ROUND(I190*H190,2)</f>
        <v>0</v>
      </c>
      <c r="K190" s="175" t="s">
        <v>142</v>
      </c>
      <c r="L190" s="40"/>
      <c r="M190" s="180" t="s">
        <v>1</v>
      </c>
      <c r="N190" s="181" t="s">
        <v>51</v>
      </c>
      <c r="O190" s="78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84" t="s">
        <v>136</v>
      </c>
      <c r="AT190" s="184" t="s">
        <v>132</v>
      </c>
      <c r="AU190" s="184" t="s">
        <v>21</v>
      </c>
      <c r="AY190" s="19" t="s">
        <v>130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9" t="s">
        <v>94</v>
      </c>
      <c r="BK190" s="185">
        <f>ROUND(I190*H190,2)</f>
        <v>0</v>
      </c>
      <c r="BL190" s="19" t="s">
        <v>136</v>
      </c>
      <c r="BM190" s="184" t="s">
        <v>241</v>
      </c>
    </row>
    <row r="191" s="2" customFormat="1">
      <c r="A191" s="39"/>
      <c r="B191" s="40"/>
      <c r="C191" s="39"/>
      <c r="D191" s="186" t="s">
        <v>138</v>
      </c>
      <c r="E191" s="39"/>
      <c r="F191" s="187" t="s">
        <v>242</v>
      </c>
      <c r="G191" s="39"/>
      <c r="H191" s="39"/>
      <c r="I191" s="188"/>
      <c r="J191" s="39"/>
      <c r="K191" s="39"/>
      <c r="L191" s="40"/>
      <c r="M191" s="189"/>
      <c r="N191" s="190"/>
      <c r="O191" s="78"/>
      <c r="P191" s="78"/>
      <c r="Q191" s="78"/>
      <c r="R191" s="78"/>
      <c r="S191" s="78"/>
      <c r="T191" s="7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9" t="s">
        <v>138</v>
      </c>
      <c r="AU191" s="19" t="s">
        <v>21</v>
      </c>
    </row>
    <row r="192" s="2" customFormat="1">
      <c r="A192" s="39"/>
      <c r="B192" s="40"/>
      <c r="C192" s="39"/>
      <c r="D192" s="191" t="s">
        <v>145</v>
      </c>
      <c r="E192" s="39"/>
      <c r="F192" s="192" t="s">
        <v>243</v>
      </c>
      <c r="G192" s="39"/>
      <c r="H192" s="39"/>
      <c r="I192" s="188"/>
      <c r="J192" s="39"/>
      <c r="K192" s="39"/>
      <c r="L192" s="40"/>
      <c r="M192" s="189"/>
      <c r="N192" s="190"/>
      <c r="O192" s="78"/>
      <c r="P192" s="78"/>
      <c r="Q192" s="78"/>
      <c r="R192" s="78"/>
      <c r="S192" s="78"/>
      <c r="T192" s="7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9" t="s">
        <v>145</v>
      </c>
      <c r="AU192" s="19" t="s">
        <v>21</v>
      </c>
    </row>
    <row r="193" s="2" customFormat="1">
      <c r="A193" s="39"/>
      <c r="B193" s="40"/>
      <c r="C193" s="39"/>
      <c r="D193" s="186" t="s">
        <v>147</v>
      </c>
      <c r="E193" s="39"/>
      <c r="F193" s="193" t="s">
        <v>244</v>
      </c>
      <c r="G193" s="39"/>
      <c r="H193" s="39"/>
      <c r="I193" s="188"/>
      <c r="J193" s="39"/>
      <c r="K193" s="39"/>
      <c r="L193" s="40"/>
      <c r="M193" s="189"/>
      <c r="N193" s="190"/>
      <c r="O193" s="78"/>
      <c r="P193" s="78"/>
      <c r="Q193" s="78"/>
      <c r="R193" s="78"/>
      <c r="S193" s="78"/>
      <c r="T193" s="7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9" t="s">
        <v>147</v>
      </c>
      <c r="AU193" s="19" t="s">
        <v>21</v>
      </c>
    </row>
    <row r="194" s="13" customFormat="1">
      <c r="A194" s="13"/>
      <c r="B194" s="194"/>
      <c r="C194" s="13"/>
      <c r="D194" s="186" t="s">
        <v>149</v>
      </c>
      <c r="E194" s="195" t="s">
        <v>1</v>
      </c>
      <c r="F194" s="196" t="s">
        <v>158</v>
      </c>
      <c r="G194" s="13"/>
      <c r="H194" s="197">
        <v>85.858000000000004</v>
      </c>
      <c r="I194" s="198"/>
      <c r="J194" s="13"/>
      <c r="K194" s="13"/>
      <c r="L194" s="194"/>
      <c r="M194" s="199"/>
      <c r="N194" s="200"/>
      <c r="O194" s="200"/>
      <c r="P194" s="200"/>
      <c r="Q194" s="200"/>
      <c r="R194" s="200"/>
      <c r="S194" s="200"/>
      <c r="T194" s="20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5" t="s">
        <v>149</v>
      </c>
      <c r="AU194" s="195" t="s">
        <v>21</v>
      </c>
      <c r="AV194" s="13" t="s">
        <v>21</v>
      </c>
      <c r="AW194" s="13" t="s">
        <v>41</v>
      </c>
      <c r="AX194" s="13" t="s">
        <v>94</v>
      </c>
      <c r="AY194" s="195" t="s">
        <v>130</v>
      </c>
    </row>
    <row r="195" s="2" customFormat="1" ht="21.75" customHeight="1">
      <c r="A195" s="39"/>
      <c r="B195" s="172"/>
      <c r="C195" s="173" t="s">
        <v>245</v>
      </c>
      <c r="D195" s="173" t="s">
        <v>132</v>
      </c>
      <c r="E195" s="174" t="s">
        <v>246</v>
      </c>
      <c r="F195" s="175" t="s">
        <v>247</v>
      </c>
      <c r="G195" s="176" t="s">
        <v>141</v>
      </c>
      <c r="H195" s="177">
        <v>85.858000000000004</v>
      </c>
      <c r="I195" s="178"/>
      <c r="J195" s="179">
        <f>ROUND(I195*H195,2)</f>
        <v>0</v>
      </c>
      <c r="K195" s="175" t="s">
        <v>142</v>
      </c>
      <c r="L195" s="40"/>
      <c r="M195" s="180" t="s">
        <v>1</v>
      </c>
      <c r="N195" s="181" t="s">
        <v>51</v>
      </c>
      <c r="O195" s="78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84" t="s">
        <v>136</v>
      </c>
      <c r="AT195" s="184" t="s">
        <v>132</v>
      </c>
      <c r="AU195" s="184" t="s">
        <v>21</v>
      </c>
      <c r="AY195" s="19" t="s">
        <v>130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9" t="s">
        <v>94</v>
      </c>
      <c r="BK195" s="185">
        <f>ROUND(I195*H195,2)</f>
        <v>0</v>
      </c>
      <c r="BL195" s="19" t="s">
        <v>136</v>
      </c>
      <c r="BM195" s="184" t="s">
        <v>248</v>
      </c>
    </row>
    <row r="196" s="2" customFormat="1">
      <c r="A196" s="39"/>
      <c r="B196" s="40"/>
      <c r="C196" s="39"/>
      <c r="D196" s="186" t="s">
        <v>138</v>
      </c>
      <c r="E196" s="39"/>
      <c r="F196" s="187" t="s">
        <v>249</v>
      </c>
      <c r="G196" s="39"/>
      <c r="H196" s="39"/>
      <c r="I196" s="188"/>
      <c r="J196" s="39"/>
      <c r="K196" s="39"/>
      <c r="L196" s="40"/>
      <c r="M196" s="189"/>
      <c r="N196" s="190"/>
      <c r="O196" s="78"/>
      <c r="P196" s="78"/>
      <c r="Q196" s="78"/>
      <c r="R196" s="78"/>
      <c r="S196" s="78"/>
      <c r="T196" s="7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9" t="s">
        <v>138</v>
      </c>
      <c r="AU196" s="19" t="s">
        <v>21</v>
      </c>
    </row>
    <row r="197" s="2" customFormat="1">
      <c r="A197" s="39"/>
      <c r="B197" s="40"/>
      <c r="C197" s="39"/>
      <c r="D197" s="191" t="s">
        <v>145</v>
      </c>
      <c r="E197" s="39"/>
      <c r="F197" s="192" t="s">
        <v>250</v>
      </c>
      <c r="G197" s="39"/>
      <c r="H197" s="39"/>
      <c r="I197" s="188"/>
      <c r="J197" s="39"/>
      <c r="K197" s="39"/>
      <c r="L197" s="40"/>
      <c r="M197" s="189"/>
      <c r="N197" s="190"/>
      <c r="O197" s="78"/>
      <c r="P197" s="78"/>
      <c r="Q197" s="78"/>
      <c r="R197" s="78"/>
      <c r="S197" s="78"/>
      <c r="T197" s="7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9" t="s">
        <v>145</v>
      </c>
      <c r="AU197" s="19" t="s">
        <v>21</v>
      </c>
    </row>
    <row r="198" s="2" customFormat="1">
      <c r="A198" s="39"/>
      <c r="B198" s="40"/>
      <c r="C198" s="39"/>
      <c r="D198" s="186" t="s">
        <v>147</v>
      </c>
      <c r="E198" s="39"/>
      <c r="F198" s="193" t="s">
        <v>251</v>
      </c>
      <c r="G198" s="39"/>
      <c r="H198" s="39"/>
      <c r="I198" s="188"/>
      <c r="J198" s="39"/>
      <c r="K198" s="39"/>
      <c r="L198" s="40"/>
      <c r="M198" s="189"/>
      <c r="N198" s="190"/>
      <c r="O198" s="78"/>
      <c r="P198" s="78"/>
      <c r="Q198" s="78"/>
      <c r="R198" s="78"/>
      <c r="S198" s="78"/>
      <c r="T198" s="7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9" t="s">
        <v>147</v>
      </c>
      <c r="AU198" s="19" t="s">
        <v>21</v>
      </c>
    </row>
    <row r="199" s="13" customFormat="1">
      <c r="A199" s="13"/>
      <c r="B199" s="194"/>
      <c r="C199" s="13"/>
      <c r="D199" s="186" t="s">
        <v>149</v>
      </c>
      <c r="E199" s="195" t="s">
        <v>1</v>
      </c>
      <c r="F199" s="196" t="s">
        <v>158</v>
      </c>
      <c r="G199" s="13"/>
      <c r="H199" s="197">
        <v>85.858000000000004</v>
      </c>
      <c r="I199" s="198"/>
      <c r="J199" s="13"/>
      <c r="K199" s="13"/>
      <c r="L199" s="194"/>
      <c r="M199" s="199"/>
      <c r="N199" s="200"/>
      <c r="O199" s="200"/>
      <c r="P199" s="200"/>
      <c r="Q199" s="200"/>
      <c r="R199" s="200"/>
      <c r="S199" s="200"/>
      <c r="T199" s="20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5" t="s">
        <v>149</v>
      </c>
      <c r="AU199" s="195" t="s">
        <v>21</v>
      </c>
      <c r="AV199" s="13" t="s">
        <v>21</v>
      </c>
      <c r="AW199" s="13" t="s">
        <v>41</v>
      </c>
      <c r="AX199" s="13" t="s">
        <v>94</v>
      </c>
      <c r="AY199" s="195" t="s">
        <v>130</v>
      </c>
    </row>
    <row r="200" s="2" customFormat="1" ht="16.5" customHeight="1">
      <c r="A200" s="39"/>
      <c r="B200" s="172"/>
      <c r="C200" s="202" t="s">
        <v>252</v>
      </c>
      <c r="D200" s="202" t="s">
        <v>198</v>
      </c>
      <c r="E200" s="203" t="s">
        <v>253</v>
      </c>
      <c r="F200" s="204" t="s">
        <v>254</v>
      </c>
      <c r="G200" s="205" t="s">
        <v>201</v>
      </c>
      <c r="H200" s="206">
        <v>154.54400000000001</v>
      </c>
      <c r="I200" s="207"/>
      <c r="J200" s="208">
        <f>ROUND(I200*H200,2)</f>
        <v>0</v>
      </c>
      <c r="K200" s="204" t="s">
        <v>142</v>
      </c>
      <c r="L200" s="209"/>
      <c r="M200" s="210" t="s">
        <v>1</v>
      </c>
      <c r="N200" s="211" t="s">
        <v>51</v>
      </c>
      <c r="O200" s="78"/>
      <c r="P200" s="182">
        <f>O200*H200</f>
        <v>0</v>
      </c>
      <c r="Q200" s="182">
        <v>1</v>
      </c>
      <c r="R200" s="182">
        <f>Q200*H200</f>
        <v>154.54400000000001</v>
      </c>
      <c r="S200" s="182">
        <v>0</v>
      </c>
      <c r="T200" s="18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4" t="s">
        <v>190</v>
      </c>
      <c r="AT200" s="184" t="s">
        <v>198</v>
      </c>
      <c r="AU200" s="184" t="s">
        <v>21</v>
      </c>
      <c r="AY200" s="19" t="s">
        <v>130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9" t="s">
        <v>94</v>
      </c>
      <c r="BK200" s="185">
        <f>ROUND(I200*H200,2)</f>
        <v>0</v>
      </c>
      <c r="BL200" s="19" t="s">
        <v>136</v>
      </c>
      <c r="BM200" s="184" t="s">
        <v>255</v>
      </c>
    </row>
    <row r="201" s="2" customFormat="1">
      <c r="A201" s="39"/>
      <c r="B201" s="40"/>
      <c r="C201" s="39"/>
      <c r="D201" s="186" t="s">
        <v>138</v>
      </c>
      <c r="E201" s="39"/>
      <c r="F201" s="187" t="s">
        <v>254</v>
      </c>
      <c r="G201" s="39"/>
      <c r="H201" s="39"/>
      <c r="I201" s="188"/>
      <c r="J201" s="39"/>
      <c r="K201" s="39"/>
      <c r="L201" s="40"/>
      <c r="M201" s="189"/>
      <c r="N201" s="190"/>
      <c r="O201" s="78"/>
      <c r="P201" s="78"/>
      <c r="Q201" s="78"/>
      <c r="R201" s="78"/>
      <c r="S201" s="78"/>
      <c r="T201" s="7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9" t="s">
        <v>138</v>
      </c>
      <c r="AU201" s="19" t="s">
        <v>21</v>
      </c>
    </row>
    <row r="202" s="2" customFormat="1">
      <c r="A202" s="39"/>
      <c r="B202" s="40"/>
      <c r="C202" s="39"/>
      <c r="D202" s="186" t="s">
        <v>147</v>
      </c>
      <c r="E202" s="39"/>
      <c r="F202" s="193" t="s">
        <v>256</v>
      </c>
      <c r="G202" s="39"/>
      <c r="H202" s="39"/>
      <c r="I202" s="188"/>
      <c r="J202" s="39"/>
      <c r="K202" s="39"/>
      <c r="L202" s="40"/>
      <c r="M202" s="189"/>
      <c r="N202" s="190"/>
      <c r="O202" s="78"/>
      <c r="P202" s="78"/>
      <c r="Q202" s="78"/>
      <c r="R202" s="78"/>
      <c r="S202" s="78"/>
      <c r="T202" s="7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9" t="s">
        <v>147</v>
      </c>
      <c r="AU202" s="19" t="s">
        <v>21</v>
      </c>
    </row>
    <row r="203" s="13" customFormat="1">
      <c r="A203" s="13"/>
      <c r="B203" s="194"/>
      <c r="C203" s="13"/>
      <c r="D203" s="186" t="s">
        <v>149</v>
      </c>
      <c r="E203" s="195" t="s">
        <v>1</v>
      </c>
      <c r="F203" s="196" t="s">
        <v>257</v>
      </c>
      <c r="G203" s="13"/>
      <c r="H203" s="197">
        <v>154.54400000000001</v>
      </c>
      <c r="I203" s="198"/>
      <c r="J203" s="13"/>
      <c r="K203" s="13"/>
      <c r="L203" s="194"/>
      <c r="M203" s="199"/>
      <c r="N203" s="200"/>
      <c r="O203" s="200"/>
      <c r="P203" s="200"/>
      <c r="Q203" s="200"/>
      <c r="R203" s="200"/>
      <c r="S203" s="200"/>
      <c r="T203" s="20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5" t="s">
        <v>149</v>
      </c>
      <c r="AU203" s="195" t="s">
        <v>21</v>
      </c>
      <c r="AV203" s="13" t="s">
        <v>21</v>
      </c>
      <c r="AW203" s="13" t="s">
        <v>41</v>
      </c>
      <c r="AX203" s="13" t="s">
        <v>94</v>
      </c>
      <c r="AY203" s="195" t="s">
        <v>130</v>
      </c>
    </row>
    <row r="204" s="2" customFormat="1" ht="16.5" customHeight="1">
      <c r="A204" s="39"/>
      <c r="B204" s="172"/>
      <c r="C204" s="173" t="s">
        <v>258</v>
      </c>
      <c r="D204" s="173" t="s">
        <v>132</v>
      </c>
      <c r="E204" s="174" t="s">
        <v>259</v>
      </c>
      <c r="F204" s="175" t="s">
        <v>260</v>
      </c>
      <c r="G204" s="176" t="s">
        <v>141</v>
      </c>
      <c r="H204" s="177">
        <v>85.858000000000004</v>
      </c>
      <c r="I204" s="178"/>
      <c r="J204" s="179">
        <f>ROUND(I204*H204,2)</f>
        <v>0</v>
      </c>
      <c r="K204" s="175" t="s">
        <v>142</v>
      </c>
      <c r="L204" s="40"/>
      <c r="M204" s="180" t="s">
        <v>1</v>
      </c>
      <c r="N204" s="181" t="s">
        <v>51</v>
      </c>
      <c r="O204" s="78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184" t="s">
        <v>136</v>
      </c>
      <c r="AT204" s="184" t="s">
        <v>132</v>
      </c>
      <c r="AU204" s="184" t="s">
        <v>21</v>
      </c>
      <c r="AY204" s="19" t="s">
        <v>130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9" t="s">
        <v>94</v>
      </c>
      <c r="BK204" s="185">
        <f>ROUND(I204*H204,2)</f>
        <v>0</v>
      </c>
      <c r="BL204" s="19" t="s">
        <v>136</v>
      </c>
      <c r="BM204" s="184" t="s">
        <v>261</v>
      </c>
    </row>
    <row r="205" s="2" customFormat="1">
      <c r="A205" s="39"/>
      <c r="B205" s="40"/>
      <c r="C205" s="39"/>
      <c r="D205" s="186" t="s">
        <v>138</v>
      </c>
      <c r="E205" s="39"/>
      <c r="F205" s="187" t="s">
        <v>262</v>
      </c>
      <c r="G205" s="39"/>
      <c r="H205" s="39"/>
      <c r="I205" s="188"/>
      <c r="J205" s="39"/>
      <c r="K205" s="39"/>
      <c r="L205" s="40"/>
      <c r="M205" s="189"/>
      <c r="N205" s="190"/>
      <c r="O205" s="78"/>
      <c r="P205" s="78"/>
      <c r="Q205" s="78"/>
      <c r="R205" s="78"/>
      <c r="S205" s="78"/>
      <c r="T205" s="7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9" t="s">
        <v>138</v>
      </c>
      <c r="AU205" s="19" t="s">
        <v>21</v>
      </c>
    </row>
    <row r="206" s="2" customFormat="1">
      <c r="A206" s="39"/>
      <c r="B206" s="40"/>
      <c r="C206" s="39"/>
      <c r="D206" s="191" t="s">
        <v>145</v>
      </c>
      <c r="E206" s="39"/>
      <c r="F206" s="192" t="s">
        <v>263</v>
      </c>
      <c r="G206" s="39"/>
      <c r="H206" s="39"/>
      <c r="I206" s="188"/>
      <c r="J206" s="39"/>
      <c r="K206" s="39"/>
      <c r="L206" s="40"/>
      <c r="M206" s="189"/>
      <c r="N206" s="190"/>
      <c r="O206" s="78"/>
      <c r="P206" s="78"/>
      <c r="Q206" s="78"/>
      <c r="R206" s="78"/>
      <c r="S206" s="78"/>
      <c r="T206" s="7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9" t="s">
        <v>145</v>
      </c>
      <c r="AU206" s="19" t="s">
        <v>21</v>
      </c>
    </row>
    <row r="207" s="2" customFormat="1">
      <c r="A207" s="39"/>
      <c r="B207" s="40"/>
      <c r="C207" s="39"/>
      <c r="D207" s="186" t="s">
        <v>147</v>
      </c>
      <c r="E207" s="39"/>
      <c r="F207" s="193" t="s">
        <v>264</v>
      </c>
      <c r="G207" s="39"/>
      <c r="H207" s="39"/>
      <c r="I207" s="188"/>
      <c r="J207" s="39"/>
      <c r="K207" s="39"/>
      <c r="L207" s="40"/>
      <c r="M207" s="189"/>
      <c r="N207" s="190"/>
      <c r="O207" s="78"/>
      <c r="P207" s="78"/>
      <c r="Q207" s="78"/>
      <c r="R207" s="78"/>
      <c r="S207" s="78"/>
      <c r="T207" s="7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9" t="s">
        <v>147</v>
      </c>
      <c r="AU207" s="19" t="s">
        <v>21</v>
      </c>
    </row>
    <row r="208" s="13" customFormat="1">
      <c r="A208" s="13"/>
      <c r="B208" s="194"/>
      <c r="C208" s="13"/>
      <c r="D208" s="186" t="s">
        <v>149</v>
      </c>
      <c r="E208" s="195" t="s">
        <v>1</v>
      </c>
      <c r="F208" s="196" t="s">
        <v>158</v>
      </c>
      <c r="G208" s="13"/>
      <c r="H208" s="197">
        <v>85.858000000000004</v>
      </c>
      <c r="I208" s="198"/>
      <c r="J208" s="13"/>
      <c r="K208" s="13"/>
      <c r="L208" s="194"/>
      <c r="M208" s="199"/>
      <c r="N208" s="200"/>
      <c r="O208" s="200"/>
      <c r="P208" s="200"/>
      <c r="Q208" s="200"/>
      <c r="R208" s="200"/>
      <c r="S208" s="200"/>
      <c r="T208" s="20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5" t="s">
        <v>149</v>
      </c>
      <c r="AU208" s="195" t="s">
        <v>21</v>
      </c>
      <c r="AV208" s="13" t="s">
        <v>21</v>
      </c>
      <c r="AW208" s="13" t="s">
        <v>41</v>
      </c>
      <c r="AX208" s="13" t="s">
        <v>94</v>
      </c>
      <c r="AY208" s="195" t="s">
        <v>130</v>
      </c>
    </row>
    <row r="209" s="12" customFormat="1" ht="22.8" customHeight="1">
      <c r="A209" s="12"/>
      <c r="B209" s="159"/>
      <c r="C209" s="12"/>
      <c r="D209" s="160" t="s">
        <v>85</v>
      </c>
      <c r="E209" s="170" t="s">
        <v>21</v>
      </c>
      <c r="F209" s="170" t="s">
        <v>265</v>
      </c>
      <c r="G209" s="12"/>
      <c r="H209" s="12"/>
      <c r="I209" s="162"/>
      <c r="J209" s="171">
        <f>BK209</f>
        <v>0</v>
      </c>
      <c r="K209" s="12"/>
      <c r="L209" s="159"/>
      <c r="M209" s="164"/>
      <c r="N209" s="165"/>
      <c r="O209" s="165"/>
      <c r="P209" s="166">
        <f>SUM(P210:P262)</f>
        <v>0</v>
      </c>
      <c r="Q209" s="165"/>
      <c r="R209" s="166">
        <f>SUM(R210:R262)</f>
        <v>2.6368614999999997</v>
      </c>
      <c r="S209" s="165"/>
      <c r="T209" s="167">
        <f>SUM(T210:T262)</f>
        <v>1.5229499999999998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60" t="s">
        <v>94</v>
      </c>
      <c r="AT209" s="168" t="s">
        <v>85</v>
      </c>
      <c r="AU209" s="168" t="s">
        <v>94</v>
      </c>
      <c r="AY209" s="160" t="s">
        <v>130</v>
      </c>
      <c r="BK209" s="169">
        <f>SUM(BK210:BK262)</f>
        <v>0</v>
      </c>
    </row>
    <row r="210" s="2" customFormat="1" ht="16.5" customHeight="1">
      <c r="A210" s="39"/>
      <c r="B210" s="172"/>
      <c r="C210" s="173" t="s">
        <v>266</v>
      </c>
      <c r="D210" s="173" t="s">
        <v>132</v>
      </c>
      <c r="E210" s="174" t="s">
        <v>267</v>
      </c>
      <c r="F210" s="175" t="s">
        <v>268</v>
      </c>
      <c r="G210" s="176" t="s">
        <v>177</v>
      </c>
      <c r="H210" s="177">
        <v>25</v>
      </c>
      <c r="I210" s="178"/>
      <c r="J210" s="179">
        <f>ROUND(I210*H210,2)</f>
        <v>0</v>
      </c>
      <c r="K210" s="175" t="s">
        <v>142</v>
      </c>
      <c r="L210" s="40"/>
      <c r="M210" s="180" t="s">
        <v>1</v>
      </c>
      <c r="N210" s="181" t="s">
        <v>51</v>
      </c>
      <c r="O210" s="78"/>
      <c r="P210" s="182">
        <f>O210*H210</f>
        <v>0</v>
      </c>
      <c r="Q210" s="182">
        <v>0.00025000000000000001</v>
      </c>
      <c r="R210" s="182">
        <f>Q210*H210</f>
        <v>0.0062500000000000003</v>
      </c>
      <c r="S210" s="182">
        <v>0</v>
      </c>
      <c r="T210" s="18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184" t="s">
        <v>136</v>
      </c>
      <c r="AT210" s="184" t="s">
        <v>132</v>
      </c>
      <c r="AU210" s="184" t="s">
        <v>21</v>
      </c>
      <c r="AY210" s="19" t="s">
        <v>130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9" t="s">
        <v>94</v>
      </c>
      <c r="BK210" s="185">
        <f>ROUND(I210*H210,2)</f>
        <v>0</v>
      </c>
      <c r="BL210" s="19" t="s">
        <v>136</v>
      </c>
      <c r="BM210" s="184" t="s">
        <v>269</v>
      </c>
    </row>
    <row r="211" s="2" customFormat="1">
      <c r="A211" s="39"/>
      <c r="B211" s="40"/>
      <c r="C211" s="39"/>
      <c r="D211" s="186" t="s">
        <v>138</v>
      </c>
      <c r="E211" s="39"/>
      <c r="F211" s="187" t="s">
        <v>270</v>
      </c>
      <c r="G211" s="39"/>
      <c r="H211" s="39"/>
      <c r="I211" s="188"/>
      <c r="J211" s="39"/>
      <c r="K211" s="39"/>
      <c r="L211" s="40"/>
      <c r="M211" s="189"/>
      <c r="N211" s="190"/>
      <c r="O211" s="78"/>
      <c r="P211" s="78"/>
      <c r="Q211" s="78"/>
      <c r="R211" s="78"/>
      <c r="S211" s="78"/>
      <c r="T211" s="7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9" t="s">
        <v>138</v>
      </c>
      <c r="AU211" s="19" t="s">
        <v>21</v>
      </c>
    </row>
    <row r="212" s="2" customFormat="1">
      <c r="A212" s="39"/>
      <c r="B212" s="40"/>
      <c r="C212" s="39"/>
      <c r="D212" s="191" t="s">
        <v>145</v>
      </c>
      <c r="E212" s="39"/>
      <c r="F212" s="192" t="s">
        <v>271</v>
      </c>
      <c r="G212" s="39"/>
      <c r="H212" s="39"/>
      <c r="I212" s="188"/>
      <c r="J212" s="39"/>
      <c r="K212" s="39"/>
      <c r="L212" s="40"/>
      <c r="M212" s="189"/>
      <c r="N212" s="190"/>
      <c r="O212" s="78"/>
      <c r="P212" s="78"/>
      <c r="Q212" s="78"/>
      <c r="R212" s="78"/>
      <c r="S212" s="78"/>
      <c r="T212" s="7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9" t="s">
        <v>145</v>
      </c>
      <c r="AU212" s="19" t="s">
        <v>21</v>
      </c>
    </row>
    <row r="213" s="14" customFormat="1">
      <c r="A213" s="14"/>
      <c r="B213" s="212"/>
      <c r="C213" s="14"/>
      <c r="D213" s="186" t="s">
        <v>149</v>
      </c>
      <c r="E213" s="213" t="s">
        <v>1</v>
      </c>
      <c r="F213" s="214" t="s">
        <v>231</v>
      </c>
      <c r="G213" s="14"/>
      <c r="H213" s="213" t="s">
        <v>1</v>
      </c>
      <c r="I213" s="215"/>
      <c r="J213" s="14"/>
      <c r="K213" s="14"/>
      <c r="L213" s="212"/>
      <c r="M213" s="216"/>
      <c r="N213" s="217"/>
      <c r="O213" s="217"/>
      <c r="P213" s="217"/>
      <c r="Q213" s="217"/>
      <c r="R213" s="217"/>
      <c r="S213" s="217"/>
      <c r="T213" s="21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13" t="s">
        <v>149</v>
      </c>
      <c r="AU213" s="213" t="s">
        <v>21</v>
      </c>
      <c r="AV213" s="14" t="s">
        <v>94</v>
      </c>
      <c r="AW213" s="14" t="s">
        <v>41</v>
      </c>
      <c r="AX213" s="14" t="s">
        <v>86</v>
      </c>
      <c r="AY213" s="213" t="s">
        <v>130</v>
      </c>
    </row>
    <row r="214" s="13" customFormat="1">
      <c r="A214" s="13"/>
      <c r="B214" s="194"/>
      <c r="C214" s="13"/>
      <c r="D214" s="186" t="s">
        <v>149</v>
      </c>
      <c r="E214" s="195" t="s">
        <v>1</v>
      </c>
      <c r="F214" s="196" t="s">
        <v>272</v>
      </c>
      <c r="G214" s="13"/>
      <c r="H214" s="197">
        <v>25</v>
      </c>
      <c r="I214" s="198"/>
      <c r="J214" s="13"/>
      <c r="K214" s="13"/>
      <c r="L214" s="194"/>
      <c r="M214" s="199"/>
      <c r="N214" s="200"/>
      <c r="O214" s="200"/>
      <c r="P214" s="200"/>
      <c r="Q214" s="200"/>
      <c r="R214" s="200"/>
      <c r="S214" s="200"/>
      <c r="T214" s="20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5" t="s">
        <v>149</v>
      </c>
      <c r="AU214" s="195" t="s">
        <v>21</v>
      </c>
      <c r="AV214" s="13" t="s">
        <v>21</v>
      </c>
      <c r="AW214" s="13" t="s">
        <v>41</v>
      </c>
      <c r="AX214" s="13" t="s">
        <v>94</v>
      </c>
      <c r="AY214" s="195" t="s">
        <v>130</v>
      </c>
    </row>
    <row r="215" s="2" customFormat="1" ht="16.5" customHeight="1">
      <c r="A215" s="39"/>
      <c r="B215" s="172"/>
      <c r="C215" s="173" t="s">
        <v>273</v>
      </c>
      <c r="D215" s="173" t="s">
        <v>132</v>
      </c>
      <c r="E215" s="174" t="s">
        <v>274</v>
      </c>
      <c r="F215" s="175" t="s">
        <v>275</v>
      </c>
      <c r="G215" s="176" t="s">
        <v>177</v>
      </c>
      <c r="H215" s="177">
        <v>39.049999999999997</v>
      </c>
      <c r="I215" s="178"/>
      <c r="J215" s="179">
        <f>ROUND(I215*H215,2)</f>
        <v>0</v>
      </c>
      <c r="K215" s="175" t="s">
        <v>142</v>
      </c>
      <c r="L215" s="40"/>
      <c r="M215" s="180" t="s">
        <v>1</v>
      </c>
      <c r="N215" s="181" t="s">
        <v>51</v>
      </c>
      <c r="O215" s="78"/>
      <c r="P215" s="182">
        <f>O215*H215</f>
        <v>0</v>
      </c>
      <c r="Q215" s="182">
        <v>0.00147</v>
      </c>
      <c r="R215" s="182">
        <f>Q215*H215</f>
        <v>0.057403499999999996</v>
      </c>
      <c r="S215" s="182">
        <v>0.039</v>
      </c>
      <c r="T215" s="183">
        <f>S215*H215</f>
        <v>1.5229499999999998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84" t="s">
        <v>136</v>
      </c>
      <c r="AT215" s="184" t="s">
        <v>132</v>
      </c>
      <c r="AU215" s="184" t="s">
        <v>21</v>
      </c>
      <c r="AY215" s="19" t="s">
        <v>130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9" t="s">
        <v>94</v>
      </c>
      <c r="BK215" s="185">
        <f>ROUND(I215*H215,2)</f>
        <v>0</v>
      </c>
      <c r="BL215" s="19" t="s">
        <v>136</v>
      </c>
      <c r="BM215" s="184" t="s">
        <v>276</v>
      </c>
    </row>
    <row r="216" s="2" customFormat="1">
      <c r="A216" s="39"/>
      <c r="B216" s="40"/>
      <c r="C216" s="39"/>
      <c r="D216" s="186" t="s">
        <v>138</v>
      </c>
      <c r="E216" s="39"/>
      <c r="F216" s="187" t="s">
        <v>277</v>
      </c>
      <c r="G216" s="39"/>
      <c r="H216" s="39"/>
      <c r="I216" s="188"/>
      <c r="J216" s="39"/>
      <c r="K216" s="39"/>
      <c r="L216" s="40"/>
      <c r="M216" s="189"/>
      <c r="N216" s="190"/>
      <c r="O216" s="78"/>
      <c r="P216" s="78"/>
      <c r="Q216" s="78"/>
      <c r="R216" s="78"/>
      <c r="S216" s="78"/>
      <c r="T216" s="7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9" t="s">
        <v>138</v>
      </c>
      <c r="AU216" s="19" t="s">
        <v>21</v>
      </c>
    </row>
    <row r="217" s="2" customFormat="1">
      <c r="A217" s="39"/>
      <c r="B217" s="40"/>
      <c r="C217" s="39"/>
      <c r="D217" s="191" t="s">
        <v>145</v>
      </c>
      <c r="E217" s="39"/>
      <c r="F217" s="192" t="s">
        <v>278</v>
      </c>
      <c r="G217" s="39"/>
      <c r="H217" s="39"/>
      <c r="I217" s="188"/>
      <c r="J217" s="39"/>
      <c r="K217" s="39"/>
      <c r="L217" s="40"/>
      <c r="M217" s="189"/>
      <c r="N217" s="190"/>
      <c r="O217" s="78"/>
      <c r="P217" s="78"/>
      <c r="Q217" s="78"/>
      <c r="R217" s="78"/>
      <c r="S217" s="78"/>
      <c r="T217" s="7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9" t="s">
        <v>145</v>
      </c>
      <c r="AU217" s="19" t="s">
        <v>21</v>
      </c>
    </row>
    <row r="218" s="2" customFormat="1">
      <c r="A218" s="39"/>
      <c r="B218" s="40"/>
      <c r="C218" s="39"/>
      <c r="D218" s="186" t="s">
        <v>147</v>
      </c>
      <c r="E218" s="39"/>
      <c r="F218" s="193" t="s">
        <v>279</v>
      </c>
      <c r="G218" s="39"/>
      <c r="H218" s="39"/>
      <c r="I218" s="188"/>
      <c r="J218" s="39"/>
      <c r="K218" s="39"/>
      <c r="L218" s="40"/>
      <c r="M218" s="189"/>
      <c r="N218" s="190"/>
      <c r="O218" s="78"/>
      <c r="P218" s="78"/>
      <c r="Q218" s="78"/>
      <c r="R218" s="78"/>
      <c r="S218" s="78"/>
      <c r="T218" s="7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9" t="s">
        <v>147</v>
      </c>
      <c r="AU218" s="19" t="s">
        <v>21</v>
      </c>
    </row>
    <row r="219" s="14" customFormat="1">
      <c r="A219" s="14"/>
      <c r="B219" s="212"/>
      <c r="C219" s="14"/>
      <c r="D219" s="186" t="s">
        <v>149</v>
      </c>
      <c r="E219" s="213" t="s">
        <v>1</v>
      </c>
      <c r="F219" s="214" t="s">
        <v>280</v>
      </c>
      <c r="G219" s="14"/>
      <c r="H219" s="213" t="s">
        <v>1</v>
      </c>
      <c r="I219" s="215"/>
      <c r="J219" s="14"/>
      <c r="K219" s="14"/>
      <c r="L219" s="212"/>
      <c r="M219" s="216"/>
      <c r="N219" s="217"/>
      <c r="O219" s="217"/>
      <c r="P219" s="217"/>
      <c r="Q219" s="217"/>
      <c r="R219" s="217"/>
      <c r="S219" s="217"/>
      <c r="T219" s="21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13" t="s">
        <v>149</v>
      </c>
      <c r="AU219" s="213" t="s">
        <v>21</v>
      </c>
      <c r="AV219" s="14" t="s">
        <v>94</v>
      </c>
      <c r="AW219" s="14" t="s">
        <v>41</v>
      </c>
      <c r="AX219" s="14" t="s">
        <v>86</v>
      </c>
      <c r="AY219" s="213" t="s">
        <v>130</v>
      </c>
    </row>
    <row r="220" s="13" customFormat="1">
      <c r="A220" s="13"/>
      <c r="B220" s="194"/>
      <c r="C220" s="13"/>
      <c r="D220" s="186" t="s">
        <v>149</v>
      </c>
      <c r="E220" s="195" t="s">
        <v>1</v>
      </c>
      <c r="F220" s="196" t="s">
        <v>281</v>
      </c>
      <c r="G220" s="13"/>
      <c r="H220" s="197">
        <v>12.880000000000001</v>
      </c>
      <c r="I220" s="198"/>
      <c r="J220" s="13"/>
      <c r="K220" s="13"/>
      <c r="L220" s="194"/>
      <c r="M220" s="199"/>
      <c r="N220" s="200"/>
      <c r="O220" s="200"/>
      <c r="P220" s="200"/>
      <c r="Q220" s="200"/>
      <c r="R220" s="200"/>
      <c r="S220" s="200"/>
      <c r="T220" s="20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5" t="s">
        <v>149</v>
      </c>
      <c r="AU220" s="195" t="s">
        <v>21</v>
      </c>
      <c r="AV220" s="13" t="s">
        <v>21</v>
      </c>
      <c r="AW220" s="13" t="s">
        <v>41</v>
      </c>
      <c r="AX220" s="13" t="s">
        <v>86</v>
      </c>
      <c r="AY220" s="195" t="s">
        <v>130</v>
      </c>
    </row>
    <row r="221" s="13" customFormat="1">
      <c r="A221" s="13"/>
      <c r="B221" s="194"/>
      <c r="C221" s="13"/>
      <c r="D221" s="186" t="s">
        <v>149</v>
      </c>
      <c r="E221" s="195" t="s">
        <v>1</v>
      </c>
      <c r="F221" s="196" t="s">
        <v>282</v>
      </c>
      <c r="G221" s="13"/>
      <c r="H221" s="197">
        <v>10.859999999999999</v>
      </c>
      <c r="I221" s="198"/>
      <c r="J221" s="13"/>
      <c r="K221" s="13"/>
      <c r="L221" s="194"/>
      <c r="M221" s="199"/>
      <c r="N221" s="200"/>
      <c r="O221" s="200"/>
      <c r="P221" s="200"/>
      <c r="Q221" s="200"/>
      <c r="R221" s="200"/>
      <c r="S221" s="200"/>
      <c r="T221" s="20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5" t="s">
        <v>149</v>
      </c>
      <c r="AU221" s="195" t="s">
        <v>21</v>
      </c>
      <c r="AV221" s="13" t="s">
        <v>21</v>
      </c>
      <c r="AW221" s="13" t="s">
        <v>41</v>
      </c>
      <c r="AX221" s="13" t="s">
        <v>86</v>
      </c>
      <c r="AY221" s="195" t="s">
        <v>130</v>
      </c>
    </row>
    <row r="222" s="13" customFormat="1">
      <c r="A222" s="13"/>
      <c r="B222" s="194"/>
      <c r="C222" s="13"/>
      <c r="D222" s="186" t="s">
        <v>149</v>
      </c>
      <c r="E222" s="195" t="s">
        <v>1</v>
      </c>
      <c r="F222" s="196" t="s">
        <v>283</v>
      </c>
      <c r="G222" s="13"/>
      <c r="H222" s="197">
        <v>12.460000000000001</v>
      </c>
      <c r="I222" s="198"/>
      <c r="J222" s="13"/>
      <c r="K222" s="13"/>
      <c r="L222" s="194"/>
      <c r="M222" s="199"/>
      <c r="N222" s="200"/>
      <c r="O222" s="200"/>
      <c r="P222" s="200"/>
      <c r="Q222" s="200"/>
      <c r="R222" s="200"/>
      <c r="S222" s="200"/>
      <c r="T222" s="20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5" t="s">
        <v>149</v>
      </c>
      <c r="AU222" s="195" t="s">
        <v>21</v>
      </c>
      <c r="AV222" s="13" t="s">
        <v>21</v>
      </c>
      <c r="AW222" s="13" t="s">
        <v>41</v>
      </c>
      <c r="AX222" s="13" t="s">
        <v>86</v>
      </c>
      <c r="AY222" s="195" t="s">
        <v>130</v>
      </c>
    </row>
    <row r="223" s="15" customFormat="1">
      <c r="A223" s="15"/>
      <c r="B223" s="219"/>
      <c r="C223" s="15"/>
      <c r="D223" s="186" t="s">
        <v>149</v>
      </c>
      <c r="E223" s="220" t="s">
        <v>1</v>
      </c>
      <c r="F223" s="221" t="s">
        <v>284</v>
      </c>
      <c r="G223" s="15"/>
      <c r="H223" s="222">
        <v>36.200000000000003</v>
      </c>
      <c r="I223" s="223"/>
      <c r="J223" s="15"/>
      <c r="K223" s="15"/>
      <c r="L223" s="219"/>
      <c r="M223" s="224"/>
      <c r="N223" s="225"/>
      <c r="O223" s="225"/>
      <c r="P223" s="225"/>
      <c r="Q223" s="225"/>
      <c r="R223" s="225"/>
      <c r="S223" s="225"/>
      <c r="T223" s="22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20" t="s">
        <v>149</v>
      </c>
      <c r="AU223" s="220" t="s">
        <v>21</v>
      </c>
      <c r="AV223" s="15" t="s">
        <v>151</v>
      </c>
      <c r="AW223" s="15" t="s">
        <v>41</v>
      </c>
      <c r="AX223" s="15" t="s">
        <v>86</v>
      </c>
      <c r="AY223" s="220" t="s">
        <v>130</v>
      </c>
    </row>
    <row r="224" s="13" customFormat="1">
      <c r="A224" s="13"/>
      <c r="B224" s="194"/>
      <c r="C224" s="13"/>
      <c r="D224" s="186" t="s">
        <v>149</v>
      </c>
      <c r="E224" s="195" t="s">
        <v>1</v>
      </c>
      <c r="F224" s="196" t="s">
        <v>285</v>
      </c>
      <c r="G224" s="13"/>
      <c r="H224" s="197">
        <v>2.8500000000000001</v>
      </c>
      <c r="I224" s="198"/>
      <c r="J224" s="13"/>
      <c r="K224" s="13"/>
      <c r="L224" s="194"/>
      <c r="M224" s="199"/>
      <c r="N224" s="200"/>
      <c r="O224" s="200"/>
      <c r="P224" s="200"/>
      <c r="Q224" s="200"/>
      <c r="R224" s="200"/>
      <c r="S224" s="200"/>
      <c r="T224" s="20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5" t="s">
        <v>149</v>
      </c>
      <c r="AU224" s="195" t="s">
        <v>21</v>
      </c>
      <c r="AV224" s="13" t="s">
        <v>21</v>
      </c>
      <c r="AW224" s="13" t="s">
        <v>41</v>
      </c>
      <c r="AX224" s="13" t="s">
        <v>86</v>
      </c>
      <c r="AY224" s="195" t="s">
        <v>130</v>
      </c>
    </row>
    <row r="225" s="15" customFormat="1">
      <c r="A225" s="15"/>
      <c r="B225" s="219"/>
      <c r="C225" s="15"/>
      <c r="D225" s="186" t="s">
        <v>149</v>
      </c>
      <c r="E225" s="220" t="s">
        <v>1</v>
      </c>
      <c r="F225" s="221" t="s">
        <v>284</v>
      </c>
      <c r="G225" s="15"/>
      <c r="H225" s="222">
        <v>2.8500000000000001</v>
      </c>
      <c r="I225" s="223"/>
      <c r="J225" s="15"/>
      <c r="K225" s="15"/>
      <c r="L225" s="219"/>
      <c r="M225" s="224"/>
      <c r="N225" s="225"/>
      <c r="O225" s="225"/>
      <c r="P225" s="225"/>
      <c r="Q225" s="225"/>
      <c r="R225" s="225"/>
      <c r="S225" s="225"/>
      <c r="T225" s="22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20" t="s">
        <v>149</v>
      </c>
      <c r="AU225" s="220" t="s">
        <v>21</v>
      </c>
      <c r="AV225" s="15" t="s">
        <v>151</v>
      </c>
      <c r="AW225" s="15" t="s">
        <v>41</v>
      </c>
      <c r="AX225" s="15" t="s">
        <v>86</v>
      </c>
      <c r="AY225" s="220" t="s">
        <v>130</v>
      </c>
    </row>
    <row r="226" s="16" customFormat="1">
      <c r="A226" s="16"/>
      <c r="B226" s="227"/>
      <c r="C226" s="16"/>
      <c r="D226" s="186" t="s">
        <v>149</v>
      </c>
      <c r="E226" s="228" t="s">
        <v>1</v>
      </c>
      <c r="F226" s="229" t="s">
        <v>286</v>
      </c>
      <c r="G226" s="16"/>
      <c r="H226" s="230">
        <v>39.050000000000004</v>
      </c>
      <c r="I226" s="231"/>
      <c r="J226" s="16"/>
      <c r="K226" s="16"/>
      <c r="L226" s="227"/>
      <c r="M226" s="232"/>
      <c r="N226" s="233"/>
      <c r="O226" s="233"/>
      <c r="P226" s="233"/>
      <c r="Q226" s="233"/>
      <c r="R226" s="233"/>
      <c r="S226" s="233"/>
      <c r="T226" s="23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28" t="s">
        <v>149</v>
      </c>
      <c r="AU226" s="228" t="s">
        <v>21</v>
      </c>
      <c r="AV226" s="16" t="s">
        <v>136</v>
      </c>
      <c r="AW226" s="16" t="s">
        <v>41</v>
      </c>
      <c r="AX226" s="16" t="s">
        <v>94</v>
      </c>
      <c r="AY226" s="228" t="s">
        <v>130</v>
      </c>
    </row>
    <row r="227" s="2" customFormat="1" ht="16.5" customHeight="1">
      <c r="A227" s="39"/>
      <c r="B227" s="172"/>
      <c r="C227" s="173" t="s">
        <v>7</v>
      </c>
      <c r="D227" s="173" t="s">
        <v>132</v>
      </c>
      <c r="E227" s="174" t="s">
        <v>287</v>
      </c>
      <c r="F227" s="175" t="s">
        <v>288</v>
      </c>
      <c r="G227" s="176" t="s">
        <v>289</v>
      </c>
      <c r="H227" s="177">
        <v>3.7000000000000002</v>
      </c>
      <c r="I227" s="178"/>
      <c r="J227" s="179">
        <f>ROUND(I227*H227,2)</f>
        <v>0</v>
      </c>
      <c r="K227" s="175" t="s">
        <v>142</v>
      </c>
      <c r="L227" s="40"/>
      <c r="M227" s="180" t="s">
        <v>1</v>
      </c>
      <c r="N227" s="181" t="s">
        <v>51</v>
      </c>
      <c r="O227" s="78"/>
      <c r="P227" s="182">
        <f>O227*H227</f>
        <v>0</v>
      </c>
      <c r="Q227" s="182">
        <v>6.0000000000000002E-05</v>
      </c>
      <c r="R227" s="182">
        <f>Q227*H227</f>
        <v>0.00022200000000000003</v>
      </c>
      <c r="S227" s="182">
        <v>0</v>
      </c>
      <c r="T227" s="18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184" t="s">
        <v>136</v>
      </c>
      <c r="AT227" s="184" t="s">
        <v>132</v>
      </c>
      <c r="AU227" s="184" t="s">
        <v>21</v>
      </c>
      <c r="AY227" s="19" t="s">
        <v>130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9" t="s">
        <v>94</v>
      </c>
      <c r="BK227" s="185">
        <f>ROUND(I227*H227,2)</f>
        <v>0</v>
      </c>
      <c r="BL227" s="19" t="s">
        <v>136</v>
      </c>
      <c r="BM227" s="184" t="s">
        <v>290</v>
      </c>
    </row>
    <row r="228" s="2" customFormat="1">
      <c r="A228" s="39"/>
      <c r="B228" s="40"/>
      <c r="C228" s="39"/>
      <c r="D228" s="186" t="s">
        <v>138</v>
      </c>
      <c r="E228" s="39"/>
      <c r="F228" s="187" t="s">
        <v>291</v>
      </c>
      <c r="G228" s="39"/>
      <c r="H228" s="39"/>
      <c r="I228" s="188"/>
      <c r="J228" s="39"/>
      <c r="K228" s="39"/>
      <c r="L228" s="40"/>
      <c r="M228" s="189"/>
      <c r="N228" s="190"/>
      <c r="O228" s="78"/>
      <c r="P228" s="78"/>
      <c r="Q228" s="78"/>
      <c r="R228" s="78"/>
      <c r="S228" s="78"/>
      <c r="T228" s="7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9" t="s">
        <v>138</v>
      </c>
      <c r="AU228" s="19" t="s">
        <v>21</v>
      </c>
    </row>
    <row r="229" s="2" customFormat="1">
      <c r="A229" s="39"/>
      <c r="B229" s="40"/>
      <c r="C229" s="39"/>
      <c r="D229" s="191" t="s">
        <v>145</v>
      </c>
      <c r="E229" s="39"/>
      <c r="F229" s="192" t="s">
        <v>292</v>
      </c>
      <c r="G229" s="39"/>
      <c r="H229" s="39"/>
      <c r="I229" s="188"/>
      <c r="J229" s="39"/>
      <c r="K229" s="39"/>
      <c r="L229" s="40"/>
      <c r="M229" s="189"/>
      <c r="N229" s="190"/>
      <c r="O229" s="78"/>
      <c r="P229" s="78"/>
      <c r="Q229" s="78"/>
      <c r="R229" s="78"/>
      <c r="S229" s="78"/>
      <c r="T229" s="7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9" t="s">
        <v>145</v>
      </c>
      <c r="AU229" s="19" t="s">
        <v>21</v>
      </c>
    </row>
    <row r="230" s="2" customFormat="1">
      <c r="A230" s="39"/>
      <c r="B230" s="40"/>
      <c r="C230" s="39"/>
      <c r="D230" s="186" t="s">
        <v>147</v>
      </c>
      <c r="E230" s="39"/>
      <c r="F230" s="193" t="s">
        <v>293</v>
      </c>
      <c r="G230" s="39"/>
      <c r="H230" s="39"/>
      <c r="I230" s="188"/>
      <c r="J230" s="39"/>
      <c r="K230" s="39"/>
      <c r="L230" s="40"/>
      <c r="M230" s="189"/>
      <c r="N230" s="190"/>
      <c r="O230" s="78"/>
      <c r="P230" s="78"/>
      <c r="Q230" s="78"/>
      <c r="R230" s="78"/>
      <c r="S230" s="78"/>
      <c r="T230" s="7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9" t="s">
        <v>147</v>
      </c>
      <c r="AU230" s="19" t="s">
        <v>21</v>
      </c>
    </row>
    <row r="231" s="13" customFormat="1">
      <c r="A231" s="13"/>
      <c r="B231" s="194"/>
      <c r="C231" s="13"/>
      <c r="D231" s="186" t="s">
        <v>149</v>
      </c>
      <c r="E231" s="195" t="s">
        <v>1</v>
      </c>
      <c r="F231" s="196" t="s">
        <v>294</v>
      </c>
      <c r="G231" s="13"/>
      <c r="H231" s="197">
        <v>3.7000000000000002</v>
      </c>
      <c r="I231" s="198"/>
      <c r="J231" s="13"/>
      <c r="K231" s="13"/>
      <c r="L231" s="194"/>
      <c r="M231" s="199"/>
      <c r="N231" s="200"/>
      <c r="O231" s="200"/>
      <c r="P231" s="200"/>
      <c r="Q231" s="200"/>
      <c r="R231" s="200"/>
      <c r="S231" s="200"/>
      <c r="T231" s="20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5" t="s">
        <v>149</v>
      </c>
      <c r="AU231" s="195" t="s">
        <v>21</v>
      </c>
      <c r="AV231" s="13" t="s">
        <v>21</v>
      </c>
      <c r="AW231" s="13" t="s">
        <v>41</v>
      </c>
      <c r="AX231" s="13" t="s">
        <v>94</v>
      </c>
      <c r="AY231" s="195" t="s">
        <v>130</v>
      </c>
    </row>
    <row r="232" s="2" customFormat="1" ht="16.5" customHeight="1">
      <c r="A232" s="39"/>
      <c r="B232" s="172"/>
      <c r="C232" s="202" t="s">
        <v>295</v>
      </c>
      <c r="D232" s="202" t="s">
        <v>198</v>
      </c>
      <c r="E232" s="203" t="s">
        <v>296</v>
      </c>
      <c r="F232" s="204" t="s">
        <v>297</v>
      </c>
      <c r="G232" s="205" t="s">
        <v>201</v>
      </c>
      <c r="H232" s="206">
        <v>0.28000000000000003</v>
      </c>
      <c r="I232" s="207"/>
      <c r="J232" s="208">
        <f>ROUND(I232*H232,2)</f>
        <v>0</v>
      </c>
      <c r="K232" s="204" t="s">
        <v>142</v>
      </c>
      <c r="L232" s="209"/>
      <c r="M232" s="210" t="s">
        <v>1</v>
      </c>
      <c r="N232" s="211" t="s">
        <v>51</v>
      </c>
      <c r="O232" s="78"/>
      <c r="P232" s="182">
        <f>O232*H232</f>
        <v>0</v>
      </c>
      <c r="Q232" s="182">
        <v>1</v>
      </c>
      <c r="R232" s="182">
        <f>Q232*H232</f>
        <v>0.28000000000000003</v>
      </c>
      <c r="S232" s="182">
        <v>0</v>
      </c>
      <c r="T232" s="18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184" t="s">
        <v>190</v>
      </c>
      <c r="AT232" s="184" t="s">
        <v>198</v>
      </c>
      <c r="AU232" s="184" t="s">
        <v>21</v>
      </c>
      <c r="AY232" s="19" t="s">
        <v>130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9" t="s">
        <v>94</v>
      </c>
      <c r="BK232" s="185">
        <f>ROUND(I232*H232,2)</f>
        <v>0</v>
      </c>
      <c r="BL232" s="19" t="s">
        <v>136</v>
      </c>
      <c r="BM232" s="184" t="s">
        <v>298</v>
      </c>
    </row>
    <row r="233" s="2" customFormat="1">
      <c r="A233" s="39"/>
      <c r="B233" s="40"/>
      <c r="C233" s="39"/>
      <c r="D233" s="186" t="s">
        <v>138</v>
      </c>
      <c r="E233" s="39"/>
      <c r="F233" s="187" t="s">
        <v>297</v>
      </c>
      <c r="G233" s="39"/>
      <c r="H233" s="39"/>
      <c r="I233" s="188"/>
      <c r="J233" s="39"/>
      <c r="K233" s="39"/>
      <c r="L233" s="40"/>
      <c r="M233" s="189"/>
      <c r="N233" s="190"/>
      <c r="O233" s="78"/>
      <c r="P233" s="78"/>
      <c r="Q233" s="78"/>
      <c r="R233" s="78"/>
      <c r="S233" s="78"/>
      <c r="T233" s="7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9" t="s">
        <v>138</v>
      </c>
      <c r="AU233" s="19" t="s">
        <v>21</v>
      </c>
    </row>
    <row r="234" s="2" customFormat="1">
      <c r="A234" s="39"/>
      <c r="B234" s="40"/>
      <c r="C234" s="39"/>
      <c r="D234" s="186" t="s">
        <v>147</v>
      </c>
      <c r="E234" s="39"/>
      <c r="F234" s="193" t="s">
        <v>293</v>
      </c>
      <c r="G234" s="39"/>
      <c r="H234" s="39"/>
      <c r="I234" s="188"/>
      <c r="J234" s="39"/>
      <c r="K234" s="39"/>
      <c r="L234" s="40"/>
      <c r="M234" s="189"/>
      <c r="N234" s="190"/>
      <c r="O234" s="78"/>
      <c r="P234" s="78"/>
      <c r="Q234" s="78"/>
      <c r="R234" s="78"/>
      <c r="S234" s="78"/>
      <c r="T234" s="7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9" t="s">
        <v>147</v>
      </c>
      <c r="AU234" s="19" t="s">
        <v>21</v>
      </c>
    </row>
    <row r="235" s="2" customFormat="1" ht="16.5" customHeight="1">
      <c r="A235" s="39"/>
      <c r="B235" s="172"/>
      <c r="C235" s="202" t="s">
        <v>299</v>
      </c>
      <c r="D235" s="202" t="s">
        <v>198</v>
      </c>
      <c r="E235" s="203" t="s">
        <v>300</v>
      </c>
      <c r="F235" s="204" t="s">
        <v>301</v>
      </c>
      <c r="G235" s="205" t="s">
        <v>201</v>
      </c>
      <c r="H235" s="206">
        <v>0.0089999999999999993</v>
      </c>
      <c r="I235" s="207"/>
      <c r="J235" s="208">
        <f>ROUND(I235*H235,2)</f>
        <v>0</v>
      </c>
      <c r="K235" s="204" t="s">
        <v>142</v>
      </c>
      <c r="L235" s="209"/>
      <c r="M235" s="210" t="s">
        <v>1</v>
      </c>
      <c r="N235" s="211" t="s">
        <v>51</v>
      </c>
      <c r="O235" s="78"/>
      <c r="P235" s="182">
        <f>O235*H235</f>
        <v>0</v>
      </c>
      <c r="Q235" s="182">
        <v>1</v>
      </c>
      <c r="R235" s="182">
        <f>Q235*H235</f>
        <v>0.0089999999999999993</v>
      </c>
      <c r="S235" s="182">
        <v>0</v>
      </c>
      <c r="T235" s="18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84" t="s">
        <v>190</v>
      </c>
      <c r="AT235" s="184" t="s">
        <v>198</v>
      </c>
      <c r="AU235" s="184" t="s">
        <v>21</v>
      </c>
      <c r="AY235" s="19" t="s">
        <v>130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9" t="s">
        <v>94</v>
      </c>
      <c r="BK235" s="185">
        <f>ROUND(I235*H235,2)</f>
        <v>0</v>
      </c>
      <c r="BL235" s="19" t="s">
        <v>136</v>
      </c>
      <c r="BM235" s="184" t="s">
        <v>302</v>
      </c>
    </row>
    <row r="236" s="2" customFormat="1">
      <c r="A236" s="39"/>
      <c r="B236" s="40"/>
      <c r="C236" s="39"/>
      <c r="D236" s="186" t="s">
        <v>138</v>
      </c>
      <c r="E236" s="39"/>
      <c r="F236" s="187" t="s">
        <v>301</v>
      </c>
      <c r="G236" s="39"/>
      <c r="H236" s="39"/>
      <c r="I236" s="188"/>
      <c r="J236" s="39"/>
      <c r="K236" s="39"/>
      <c r="L236" s="40"/>
      <c r="M236" s="189"/>
      <c r="N236" s="190"/>
      <c r="O236" s="78"/>
      <c r="P236" s="78"/>
      <c r="Q236" s="78"/>
      <c r="R236" s="78"/>
      <c r="S236" s="78"/>
      <c r="T236" s="7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9" t="s">
        <v>138</v>
      </c>
      <c r="AU236" s="19" t="s">
        <v>21</v>
      </c>
    </row>
    <row r="237" s="2" customFormat="1">
      <c r="A237" s="39"/>
      <c r="B237" s="40"/>
      <c r="C237" s="39"/>
      <c r="D237" s="186" t="s">
        <v>147</v>
      </c>
      <c r="E237" s="39"/>
      <c r="F237" s="193" t="s">
        <v>293</v>
      </c>
      <c r="G237" s="39"/>
      <c r="H237" s="39"/>
      <c r="I237" s="188"/>
      <c r="J237" s="39"/>
      <c r="K237" s="39"/>
      <c r="L237" s="40"/>
      <c r="M237" s="189"/>
      <c r="N237" s="190"/>
      <c r="O237" s="78"/>
      <c r="P237" s="78"/>
      <c r="Q237" s="78"/>
      <c r="R237" s="78"/>
      <c r="S237" s="78"/>
      <c r="T237" s="7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9" t="s">
        <v>147</v>
      </c>
      <c r="AU237" s="19" t="s">
        <v>21</v>
      </c>
    </row>
    <row r="238" s="2" customFormat="1" ht="16.5" customHeight="1">
      <c r="A238" s="39"/>
      <c r="B238" s="172"/>
      <c r="C238" s="202" t="s">
        <v>303</v>
      </c>
      <c r="D238" s="202" t="s">
        <v>198</v>
      </c>
      <c r="E238" s="203" t="s">
        <v>304</v>
      </c>
      <c r="F238" s="204" t="s">
        <v>305</v>
      </c>
      <c r="G238" s="205" t="s">
        <v>141</v>
      </c>
      <c r="H238" s="206">
        <v>0.46000000000000002</v>
      </c>
      <c r="I238" s="207"/>
      <c r="J238" s="208">
        <f>ROUND(I238*H238,2)</f>
        <v>0</v>
      </c>
      <c r="K238" s="204" t="s">
        <v>142</v>
      </c>
      <c r="L238" s="209"/>
      <c r="M238" s="210" t="s">
        <v>1</v>
      </c>
      <c r="N238" s="211" t="s">
        <v>51</v>
      </c>
      <c r="O238" s="78"/>
      <c r="P238" s="182">
        <f>O238*H238</f>
        <v>0</v>
      </c>
      <c r="Q238" s="182">
        <v>0</v>
      </c>
      <c r="R238" s="182">
        <f>Q238*H238</f>
        <v>0</v>
      </c>
      <c r="S238" s="182">
        <v>0</v>
      </c>
      <c r="T238" s="18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184" t="s">
        <v>190</v>
      </c>
      <c r="AT238" s="184" t="s">
        <v>198</v>
      </c>
      <c r="AU238" s="184" t="s">
        <v>21</v>
      </c>
      <c r="AY238" s="19" t="s">
        <v>130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9" t="s">
        <v>94</v>
      </c>
      <c r="BK238" s="185">
        <f>ROUND(I238*H238,2)</f>
        <v>0</v>
      </c>
      <c r="BL238" s="19" t="s">
        <v>136</v>
      </c>
      <c r="BM238" s="184" t="s">
        <v>306</v>
      </c>
    </row>
    <row r="239" s="2" customFormat="1">
      <c r="A239" s="39"/>
      <c r="B239" s="40"/>
      <c r="C239" s="39"/>
      <c r="D239" s="186" t="s">
        <v>138</v>
      </c>
      <c r="E239" s="39"/>
      <c r="F239" s="187" t="s">
        <v>305</v>
      </c>
      <c r="G239" s="39"/>
      <c r="H239" s="39"/>
      <c r="I239" s="188"/>
      <c r="J239" s="39"/>
      <c r="K239" s="39"/>
      <c r="L239" s="40"/>
      <c r="M239" s="189"/>
      <c r="N239" s="190"/>
      <c r="O239" s="78"/>
      <c r="P239" s="78"/>
      <c r="Q239" s="78"/>
      <c r="R239" s="78"/>
      <c r="S239" s="78"/>
      <c r="T239" s="7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9" t="s">
        <v>138</v>
      </c>
      <c r="AU239" s="19" t="s">
        <v>21</v>
      </c>
    </row>
    <row r="240" s="2" customFormat="1">
      <c r="A240" s="39"/>
      <c r="B240" s="40"/>
      <c r="C240" s="39"/>
      <c r="D240" s="186" t="s">
        <v>147</v>
      </c>
      <c r="E240" s="39"/>
      <c r="F240" s="193" t="s">
        <v>293</v>
      </c>
      <c r="G240" s="39"/>
      <c r="H240" s="39"/>
      <c r="I240" s="188"/>
      <c r="J240" s="39"/>
      <c r="K240" s="39"/>
      <c r="L240" s="40"/>
      <c r="M240" s="189"/>
      <c r="N240" s="190"/>
      <c r="O240" s="78"/>
      <c r="P240" s="78"/>
      <c r="Q240" s="78"/>
      <c r="R240" s="78"/>
      <c r="S240" s="78"/>
      <c r="T240" s="7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9" t="s">
        <v>147</v>
      </c>
      <c r="AU240" s="19" t="s">
        <v>21</v>
      </c>
    </row>
    <row r="241" s="2" customFormat="1" ht="16.5" customHeight="1">
      <c r="A241" s="39"/>
      <c r="B241" s="172"/>
      <c r="C241" s="173" t="s">
        <v>307</v>
      </c>
      <c r="D241" s="173" t="s">
        <v>132</v>
      </c>
      <c r="E241" s="174" t="s">
        <v>308</v>
      </c>
      <c r="F241" s="175" t="s">
        <v>309</v>
      </c>
      <c r="G241" s="176" t="s">
        <v>289</v>
      </c>
      <c r="H241" s="177">
        <v>28.100000000000001</v>
      </c>
      <c r="I241" s="178"/>
      <c r="J241" s="179">
        <f>ROUND(I241*H241,2)</f>
        <v>0</v>
      </c>
      <c r="K241" s="175" t="s">
        <v>142</v>
      </c>
      <c r="L241" s="40"/>
      <c r="M241" s="180" t="s">
        <v>1</v>
      </c>
      <c r="N241" s="181" t="s">
        <v>51</v>
      </c>
      <c r="O241" s="78"/>
      <c r="P241" s="182">
        <f>O241*H241</f>
        <v>0</v>
      </c>
      <c r="Q241" s="182">
        <v>6.0000000000000002E-05</v>
      </c>
      <c r="R241" s="182">
        <f>Q241*H241</f>
        <v>0.0016860000000000002</v>
      </c>
      <c r="S241" s="182">
        <v>0</v>
      </c>
      <c r="T241" s="18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184" t="s">
        <v>136</v>
      </c>
      <c r="AT241" s="184" t="s">
        <v>132</v>
      </c>
      <c r="AU241" s="184" t="s">
        <v>21</v>
      </c>
      <c r="AY241" s="19" t="s">
        <v>130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9" t="s">
        <v>94</v>
      </c>
      <c r="BK241" s="185">
        <f>ROUND(I241*H241,2)</f>
        <v>0</v>
      </c>
      <c r="BL241" s="19" t="s">
        <v>136</v>
      </c>
      <c r="BM241" s="184" t="s">
        <v>310</v>
      </c>
    </row>
    <row r="242" s="2" customFormat="1">
      <c r="A242" s="39"/>
      <c r="B242" s="40"/>
      <c r="C242" s="39"/>
      <c r="D242" s="186" t="s">
        <v>138</v>
      </c>
      <c r="E242" s="39"/>
      <c r="F242" s="187" t="s">
        <v>311</v>
      </c>
      <c r="G242" s="39"/>
      <c r="H242" s="39"/>
      <c r="I242" s="188"/>
      <c r="J242" s="39"/>
      <c r="K242" s="39"/>
      <c r="L242" s="40"/>
      <c r="M242" s="189"/>
      <c r="N242" s="190"/>
      <c r="O242" s="78"/>
      <c r="P242" s="78"/>
      <c r="Q242" s="78"/>
      <c r="R242" s="78"/>
      <c r="S242" s="78"/>
      <c r="T242" s="7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9" t="s">
        <v>138</v>
      </c>
      <c r="AU242" s="19" t="s">
        <v>21</v>
      </c>
    </row>
    <row r="243" s="2" customFormat="1">
      <c r="A243" s="39"/>
      <c r="B243" s="40"/>
      <c r="C243" s="39"/>
      <c r="D243" s="191" t="s">
        <v>145</v>
      </c>
      <c r="E243" s="39"/>
      <c r="F243" s="192" t="s">
        <v>312</v>
      </c>
      <c r="G243" s="39"/>
      <c r="H243" s="39"/>
      <c r="I243" s="188"/>
      <c r="J243" s="39"/>
      <c r="K243" s="39"/>
      <c r="L243" s="40"/>
      <c r="M243" s="189"/>
      <c r="N243" s="190"/>
      <c r="O243" s="78"/>
      <c r="P243" s="78"/>
      <c r="Q243" s="78"/>
      <c r="R243" s="78"/>
      <c r="S243" s="78"/>
      <c r="T243" s="7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9" t="s">
        <v>145</v>
      </c>
      <c r="AU243" s="19" t="s">
        <v>21</v>
      </c>
    </row>
    <row r="244" s="2" customFormat="1">
      <c r="A244" s="39"/>
      <c r="B244" s="40"/>
      <c r="C244" s="39"/>
      <c r="D244" s="186" t="s">
        <v>147</v>
      </c>
      <c r="E244" s="39"/>
      <c r="F244" s="193" t="s">
        <v>313</v>
      </c>
      <c r="G244" s="39"/>
      <c r="H244" s="39"/>
      <c r="I244" s="188"/>
      <c r="J244" s="39"/>
      <c r="K244" s="39"/>
      <c r="L244" s="40"/>
      <c r="M244" s="189"/>
      <c r="N244" s="190"/>
      <c r="O244" s="78"/>
      <c r="P244" s="78"/>
      <c r="Q244" s="78"/>
      <c r="R244" s="78"/>
      <c r="S244" s="78"/>
      <c r="T244" s="7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9" t="s">
        <v>147</v>
      </c>
      <c r="AU244" s="19" t="s">
        <v>21</v>
      </c>
    </row>
    <row r="245" s="13" customFormat="1">
      <c r="A245" s="13"/>
      <c r="B245" s="194"/>
      <c r="C245" s="13"/>
      <c r="D245" s="186" t="s">
        <v>149</v>
      </c>
      <c r="E245" s="195" t="s">
        <v>1</v>
      </c>
      <c r="F245" s="196" t="s">
        <v>314</v>
      </c>
      <c r="G245" s="13"/>
      <c r="H245" s="197">
        <v>28.100000000000001</v>
      </c>
      <c r="I245" s="198"/>
      <c r="J245" s="13"/>
      <c r="K245" s="13"/>
      <c r="L245" s="194"/>
      <c r="M245" s="199"/>
      <c r="N245" s="200"/>
      <c r="O245" s="200"/>
      <c r="P245" s="200"/>
      <c r="Q245" s="200"/>
      <c r="R245" s="200"/>
      <c r="S245" s="200"/>
      <c r="T245" s="20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5" t="s">
        <v>149</v>
      </c>
      <c r="AU245" s="195" t="s">
        <v>21</v>
      </c>
      <c r="AV245" s="13" t="s">
        <v>21</v>
      </c>
      <c r="AW245" s="13" t="s">
        <v>41</v>
      </c>
      <c r="AX245" s="13" t="s">
        <v>94</v>
      </c>
      <c r="AY245" s="195" t="s">
        <v>130</v>
      </c>
    </row>
    <row r="246" s="2" customFormat="1" ht="16.5" customHeight="1">
      <c r="A246" s="39"/>
      <c r="B246" s="172"/>
      <c r="C246" s="202" t="s">
        <v>315</v>
      </c>
      <c r="D246" s="202" t="s">
        <v>198</v>
      </c>
      <c r="E246" s="203" t="s">
        <v>296</v>
      </c>
      <c r="F246" s="204" t="s">
        <v>297</v>
      </c>
      <c r="G246" s="205" t="s">
        <v>201</v>
      </c>
      <c r="H246" s="206">
        <v>2.1499999999999999</v>
      </c>
      <c r="I246" s="207"/>
      <c r="J246" s="208">
        <f>ROUND(I246*H246,2)</f>
        <v>0</v>
      </c>
      <c r="K246" s="204" t="s">
        <v>142</v>
      </c>
      <c r="L246" s="209"/>
      <c r="M246" s="210" t="s">
        <v>1</v>
      </c>
      <c r="N246" s="211" t="s">
        <v>51</v>
      </c>
      <c r="O246" s="78"/>
      <c r="P246" s="182">
        <f>O246*H246</f>
        <v>0</v>
      </c>
      <c r="Q246" s="182">
        <v>1</v>
      </c>
      <c r="R246" s="182">
        <f>Q246*H246</f>
        <v>2.1499999999999999</v>
      </c>
      <c r="S246" s="182">
        <v>0</v>
      </c>
      <c r="T246" s="18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184" t="s">
        <v>190</v>
      </c>
      <c r="AT246" s="184" t="s">
        <v>198</v>
      </c>
      <c r="AU246" s="184" t="s">
        <v>21</v>
      </c>
      <c r="AY246" s="19" t="s">
        <v>130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9" t="s">
        <v>94</v>
      </c>
      <c r="BK246" s="185">
        <f>ROUND(I246*H246,2)</f>
        <v>0</v>
      </c>
      <c r="BL246" s="19" t="s">
        <v>136</v>
      </c>
      <c r="BM246" s="184" t="s">
        <v>316</v>
      </c>
    </row>
    <row r="247" s="2" customFormat="1">
      <c r="A247" s="39"/>
      <c r="B247" s="40"/>
      <c r="C247" s="39"/>
      <c r="D247" s="186" t="s">
        <v>138</v>
      </c>
      <c r="E247" s="39"/>
      <c r="F247" s="187" t="s">
        <v>297</v>
      </c>
      <c r="G247" s="39"/>
      <c r="H247" s="39"/>
      <c r="I247" s="188"/>
      <c r="J247" s="39"/>
      <c r="K247" s="39"/>
      <c r="L247" s="40"/>
      <c r="M247" s="189"/>
      <c r="N247" s="190"/>
      <c r="O247" s="78"/>
      <c r="P247" s="78"/>
      <c r="Q247" s="78"/>
      <c r="R247" s="78"/>
      <c r="S247" s="78"/>
      <c r="T247" s="7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9" t="s">
        <v>138</v>
      </c>
      <c r="AU247" s="19" t="s">
        <v>21</v>
      </c>
    </row>
    <row r="248" s="2" customFormat="1">
      <c r="A248" s="39"/>
      <c r="B248" s="40"/>
      <c r="C248" s="39"/>
      <c r="D248" s="186" t="s">
        <v>147</v>
      </c>
      <c r="E248" s="39"/>
      <c r="F248" s="193" t="s">
        <v>313</v>
      </c>
      <c r="G248" s="39"/>
      <c r="H248" s="39"/>
      <c r="I248" s="188"/>
      <c r="J248" s="39"/>
      <c r="K248" s="39"/>
      <c r="L248" s="40"/>
      <c r="M248" s="189"/>
      <c r="N248" s="190"/>
      <c r="O248" s="78"/>
      <c r="P248" s="78"/>
      <c r="Q248" s="78"/>
      <c r="R248" s="78"/>
      <c r="S248" s="78"/>
      <c r="T248" s="7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9" t="s">
        <v>147</v>
      </c>
      <c r="AU248" s="19" t="s">
        <v>21</v>
      </c>
    </row>
    <row r="249" s="2" customFormat="1" ht="16.5" customHeight="1">
      <c r="A249" s="39"/>
      <c r="B249" s="172"/>
      <c r="C249" s="202" t="s">
        <v>317</v>
      </c>
      <c r="D249" s="202" t="s">
        <v>198</v>
      </c>
      <c r="E249" s="203" t="s">
        <v>300</v>
      </c>
      <c r="F249" s="204" t="s">
        <v>301</v>
      </c>
      <c r="G249" s="205" t="s">
        <v>201</v>
      </c>
      <c r="H249" s="206">
        <v>0.071999999999999995</v>
      </c>
      <c r="I249" s="207"/>
      <c r="J249" s="208">
        <f>ROUND(I249*H249,2)</f>
        <v>0</v>
      </c>
      <c r="K249" s="204" t="s">
        <v>142</v>
      </c>
      <c r="L249" s="209"/>
      <c r="M249" s="210" t="s">
        <v>1</v>
      </c>
      <c r="N249" s="211" t="s">
        <v>51</v>
      </c>
      <c r="O249" s="78"/>
      <c r="P249" s="182">
        <f>O249*H249</f>
        <v>0</v>
      </c>
      <c r="Q249" s="182">
        <v>1</v>
      </c>
      <c r="R249" s="182">
        <f>Q249*H249</f>
        <v>0.071999999999999995</v>
      </c>
      <c r="S249" s="182">
        <v>0</v>
      </c>
      <c r="T249" s="18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84" t="s">
        <v>190</v>
      </c>
      <c r="AT249" s="184" t="s">
        <v>198</v>
      </c>
      <c r="AU249" s="184" t="s">
        <v>21</v>
      </c>
      <c r="AY249" s="19" t="s">
        <v>130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9" t="s">
        <v>94</v>
      </c>
      <c r="BK249" s="185">
        <f>ROUND(I249*H249,2)</f>
        <v>0</v>
      </c>
      <c r="BL249" s="19" t="s">
        <v>136</v>
      </c>
      <c r="BM249" s="184" t="s">
        <v>318</v>
      </c>
    </row>
    <row r="250" s="2" customFormat="1">
      <c r="A250" s="39"/>
      <c r="B250" s="40"/>
      <c r="C250" s="39"/>
      <c r="D250" s="186" t="s">
        <v>138</v>
      </c>
      <c r="E250" s="39"/>
      <c r="F250" s="187" t="s">
        <v>301</v>
      </c>
      <c r="G250" s="39"/>
      <c r="H250" s="39"/>
      <c r="I250" s="188"/>
      <c r="J250" s="39"/>
      <c r="K250" s="39"/>
      <c r="L250" s="40"/>
      <c r="M250" s="189"/>
      <c r="N250" s="190"/>
      <c r="O250" s="78"/>
      <c r="P250" s="78"/>
      <c r="Q250" s="78"/>
      <c r="R250" s="78"/>
      <c r="S250" s="78"/>
      <c r="T250" s="7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9" t="s">
        <v>138</v>
      </c>
      <c r="AU250" s="19" t="s">
        <v>21</v>
      </c>
    </row>
    <row r="251" s="2" customFormat="1">
      <c r="A251" s="39"/>
      <c r="B251" s="40"/>
      <c r="C251" s="39"/>
      <c r="D251" s="186" t="s">
        <v>147</v>
      </c>
      <c r="E251" s="39"/>
      <c r="F251" s="193" t="s">
        <v>313</v>
      </c>
      <c r="G251" s="39"/>
      <c r="H251" s="39"/>
      <c r="I251" s="188"/>
      <c r="J251" s="39"/>
      <c r="K251" s="39"/>
      <c r="L251" s="40"/>
      <c r="M251" s="189"/>
      <c r="N251" s="190"/>
      <c r="O251" s="78"/>
      <c r="P251" s="78"/>
      <c r="Q251" s="78"/>
      <c r="R251" s="78"/>
      <c r="S251" s="78"/>
      <c r="T251" s="7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9" t="s">
        <v>147</v>
      </c>
      <c r="AU251" s="19" t="s">
        <v>21</v>
      </c>
    </row>
    <row r="252" s="2" customFormat="1" ht="16.5" customHeight="1">
      <c r="A252" s="39"/>
      <c r="B252" s="172"/>
      <c r="C252" s="202" t="s">
        <v>319</v>
      </c>
      <c r="D252" s="202" t="s">
        <v>198</v>
      </c>
      <c r="E252" s="203" t="s">
        <v>304</v>
      </c>
      <c r="F252" s="204" t="s">
        <v>305</v>
      </c>
      <c r="G252" s="205" t="s">
        <v>141</v>
      </c>
      <c r="H252" s="206">
        <v>3.5</v>
      </c>
      <c r="I252" s="207"/>
      <c r="J252" s="208">
        <f>ROUND(I252*H252,2)</f>
        <v>0</v>
      </c>
      <c r="K252" s="204" t="s">
        <v>142</v>
      </c>
      <c r="L252" s="209"/>
      <c r="M252" s="210" t="s">
        <v>1</v>
      </c>
      <c r="N252" s="211" t="s">
        <v>51</v>
      </c>
      <c r="O252" s="78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84" t="s">
        <v>190</v>
      </c>
      <c r="AT252" s="184" t="s">
        <v>198</v>
      </c>
      <c r="AU252" s="184" t="s">
        <v>21</v>
      </c>
      <c r="AY252" s="19" t="s">
        <v>130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9" t="s">
        <v>94</v>
      </c>
      <c r="BK252" s="185">
        <f>ROUND(I252*H252,2)</f>
        <v>0</v>
      </c>
      <c r="BL252" s="19" t="s">
        <v>136</v>
      </c>
      <c r="BM252" s="184" t="s">
        <v>320</v>
      </c>
    </row>
    <row r="253" s="2" customFormat="1">
      <c r="A253" s="39"/>
      <c r="B253" s="40"/>
      <c r="C253" s="39"/>
      <c r="D253" s="186" t="s">
        <v>138</v>
      </c>
      <c r="E253" s="39"/>
      <c r="F253" s="187" t="s">
        <v>305</v>
      </c>
      <c r="G253" s="39"/>
      <c r="H253" s="39"/>
      <c r="I253" s="188"/>
      <c r="J253" s="39"/>
      <c r="K253" s="39"/>
      <c r="L253" s="40"/>
      <c r="M253" s="189"/>
      <c r="N253" s="190"/>
      <c r="O253" s="78"/>
      <c r="P253" s="78"/>
      <c r="Q253" s="78"/>
      <c r="R253" s="78"/>
      <c r="S253" s="78"/>
      <c r="T253" s="7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9" t="s">
        <v>138</v>
      </c>
      <c r="AU253" s="19" t="s">
        <v>21</v>
      </c>
    </row>
    <row r="254" s="2" customFormat="1">
      <c r="A254" s="39"/>
      <c r="B254" s="40"/>
      <c r="C254" s="39"/>
      <c r="D254" s="186" t="s">
        <v>147</v>
      </c>
      <c r="E254" s="39"/>
      <c r="F254" s="193" t="s">
        <v>313</v>
      </c>
      <c r="G254" s="39"/>
      <c r="H254" s="39"/>
      <c r="I254" s="188"/>
      <c r="J254" s="39"/>
      <c r="K254" s="39"/>
      <c r="L254" s="40"/>
      <c r="M254" s="189"/>
      <c r="N254" s="190"/>
      <c r="O254" s="78"/>
      <c r="P254" s="78"/>
      <c r="Q254" s="78"/>
      <c r="R254" s="78"/>
      <c r="S254" s="78"/>
      <c r="T254" s="7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9" t="s">
        <v>147</v>
      </c>
      <c r="AU254" s="19" t="s">
        <v>21</v>
      </c>
    </row>
    <row r="255" s="2" customFormat="1" ht="16.5" customHeight="1">
      <c r="A255" s="39"/>
      <c r="B255" s="172"/>
      <c r="C255" s="173" t="s">
        <v>321</v>
      </c>
      <c r="D255" s="173" t="s">
        <v>132</v>
      </c>
      <c r="E255" s="174" t="s">
        <v>322</v>
      </c>
      <c r="F255" s="175" t="s">
        <v>323</v>
      </c>
      <c r="G255" s="176" t="s">
        <v>177</v>
      </c>
      <c r="H255" s="177">
        <v>40.200000000000003</v>
      </c>
      <c r="I255" s="178"/>
      <c r="J255" s="179">
        <f>ROUND(I255*H255,2)</f>
        <v>0</v>
      </c>
      <c r="K255" s="175" t="s">
        <v>142</v>
      </c>
      <c r="L255" s="40"/>
      <c r="M255" s="180" t="s">
        <v>1</v>
      </c>
      <c r="N255" s="181" t="s">
        <v>51</v>
      </c>
      <c r="O255" s="78"/>
      <c r="P255" s="182">
        <f>O255*H255</f>
        <v>0</v>
      </c>
      <c r="Q255" s="182">
        <v>0.0015</v>
      </c>
      <c r="R255" s="182">
        <f>Q255*H255</f>
        <v>0.060300000000000006</v>
      </c>
      <c r="S255" s="182">
        <v>0</v>
      </c>
      <c r="T255" s="18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84" t="s">
        <v>136</v>
      </c>
      <c r="AT255" s="184" t="s">
        <v>132</v>
      </c>
      <c r="AU255" s="184" t="s">
        <v>21</v>
      </c>
      <c r="AY255" s="19" t="s">
        <v>130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9" t="s">
        <v>94</v>
      </c>
      <c r="BK255" s="185">
        <f>ROUND(I255*H255,2)</f>
        <v>0</v>
      </c>
      <c r="BL255" s="19" t="s">
        <v>136</v>
      </c>
      <c r="BM255" s="184" t="s">
        <v>324</v>
      </c>
    </row>
    <row r="256" s="2" customFormat="1">
      <c r="A256" s="39"/>
      <c r="B256" s="40"/>
      <c r="C256" s="39"/>
      <c r="D256" s="186" t="s">
        <v>138</v>
      </c>
      <c r="E256" s="39"/>
      <c r="F256" s="187" t="s">
        <v>325</v>
      </c>
      <c r="G256" s="39"/>
      <c r="H256" s="39"/>
      <c r="I256" s="188"/>
      <c r="J256" s="39"/>
      <c r="K256" s="39"/>
      <c r="L256" s="40"/>
      <c r="M256" s="189"/>
      <c r="N256" s="190"/>
      <c r="O256" s="78"/>
      <c r="P256" s="78"/>
      <c r="Q256" s="78"/>
      <c r="R256" s="78"/>
      <c r="S256" s="78"/>
      <c r="T256" s="7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9" t="s">
        <v>138</v>
      </c>
      <c r="AU256" s="19" t="s">
        <v>21</v>
      </c>
    </row>
    <row r="257" s="2" customFormat="1">
      <c r="A257" s="39"/>
      <c r="B257" s="40"/>
      <c r="C257" s="39"/>
      <c r="D257" s="191" t="s">
        <v>145</v>
      </c>
      <c r="E257" s="39"/>
      <c r="F257" s="192" t="s">
        <v>326</v>
      </c>
      <c r="G257" s="39"/>
      <c r="H257" s="39"/>
      <c r="I257" s="188"/>
      <c r="J257" s="39"/>
      <c r="K257" s="39"/>
      <c r="L257" s="40"/>
      <c r="M257" s="189"/>
      <c r="N257" s="190"/>
      <c r="O257" s="78"/>
      <c r="P257" s="78"/>
      <c r="Q257" s="78"/>
      <c r="R257" s="78"/>
      <c r="S257" s="78"/>
      <c r="T257" s="7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9" t="s">
        <v>145</v>
      </c>
      <c r="AU257" s="19" t="s">
        <v>21</v>
      </c>
    </row>
    <row r="258" s="2" customFormat="1">
      <c r="A258" s="39"/>
      <c r="B258" s="40"/>
      <c r="C258" s="39"/>
      <c r="D258" s="186" t="s">
        <v>147</v>
      </c>
      <c r="E258" s="39"/>
      <c r="F258" s="193" t="s">
        <v>327</v>
      </c>
      <c r="G258" s="39"/>
      <c r="H258" s="39"/>
      <c r="I258" s="188"/>
      <c r="J258" s="39"/>
      <c r="K258" s="39"/>
      <c r="L258" s="40"/>
      <c r="M258" s="189"/>
      <c r="N258" s="190"/>
      <c r="O258" s="78"/>
      <c r="P258" s="78"/>
      <c r="Q258" s="78"/>
      <c r="R258" s="78"/>
      <c r="S258" s="78"/>
      <c r="T258" s="7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9" t="s">
        <v>147</v>
      </c>
      <c r="AU258" s="19" t="s">
        <v>21</v>
      </c>
    </row>
    <row r="259" s="13" customFormat="1">
      <c r="A259" s="13"/>
      <c r="B259" s="194"/>
      <c r="C259" s="13"/>
      <c r="D259" s="186" t="s">
        <v>149</v>
      </c>
      <c r="E259" s="195" t="s">
        <v>1</v>
      </c>
      <c r="F259" s="196" t="s">
        <v>328</v>
      </c>
      <c r="G259" s="13"/>
      <c r="H259" s="197">
        <v>14.279999999999999</v>
      </c>
      <c r="I259" s="198"/>
      <c r="J259" s="13"/>
      <c r="K259" s="13"/>
      <c r="L259" s="194"/>
      <c r="M259" s="199"/>
      <c r="N259" s="200"/>
      <c r="O259" s="200"/>
      <c r="P259" s="200"/>
      <c r="Q259" s="200"/>
      <c r="R259" s="200"/>
      <c r="S259" s="200"/>
      <c r="T259" s="20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5" t="s">
        <v>149</v>
      </c>
      <c r="AU259" s="195" t="s">
        <v>21</v>
      </c>
      <c r="AV259" s="13" t="s">
        <v>21</v>
      </c>
      <c r="AW259" s="13" t="s">
        <v>41</v>
      </c>
      <c r="AX259" s="13" t="s">
        <v>86</v>
      </c>
      <c r="AY259" s="195" t="s">
        <v>130</v>
      </c>
    </row>
    <row r="260" s="13" customFormat="1">
      <c r="A260" s="13"/>
      <c r="B260" s="194"/>
      <c r="C260" s="13"/>
      <c r="D260" s="186" t="s">
        <v>149</v>
      </c>
      <c r="E260" s="195" t="s">
        <v>1</v>
      </c>
      <c r="F260" s="196" t="s">
        <v>329</v>
      </c>
      <c r="G260" s="13"/>
      <c r="H260" s="197">
        <v>12.060000000000001</v>
      </c>
      <c r="I260" s="198"/>
      <c r="J260" s="13"/>
      <c r="K260" s="13"/>
      <c r="L260" s="194"/>
      <c r="M260" s="199"/>
      <c r="N260" s="200"/>
      <c r="O260" s="200"/>
      <c r="P260" s="200"/>
      <c r="Q260" s="200"/>
      <c r="R260" s="200"/>
      <c r="S260" s="200"/>
      <c r="T260" s="20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5" t="s">
        <v>149</v>
      </c>
      <c r="AU260" s="195" t="s">
        <v>21</v>
      </c>
      <c r="AV260" s="13" t="s">
        <v>21</v>
      </c>
      <c r="AW260" s="13" t="s">
        <v>41</v>
      </c>
      <c r="AX260" s="13" t="s">
        <v>86</v>
      </c>
      <c r="AY260" s="195" t="s">
        <v>130</v>
      </c>
    </row>
    <row r="261" s="13" customFormat="1">
      <c r="A261" s="13"/>
      <c r="B261" s="194"/>
      <c r="C261" s="13"/>
      <c r="D261" s="186" t="s">
        <v>149</v>
      </c>
      <c r="E261" s="195" t="s">
        <v>1</v>
      </c>
      <c r="F261" s="196" t="s">
        <v>330</v>
      </c>
      <c r="G261" s="13"/>
      <c r="H261" s="197">
        <v>13.859999999999999</v>
      </c>
      <c r="I261" s="198"/>
      <c r="J261" s="13"/>
      <c r="K261" s="13"/>
      <c r="L261" s="194"/>
      <c r="M261" s="199"/>
      <c r="N261" s="200"/>
      <c r="O261" s="200"/>
      <c r="P261" s="200"/>
      <c r="Q261" s="200"/>
      <c r="R261" s="200"/>
      <c r="S261" s="200"/>
      <c r="T261" s="20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5" t="s">
        <v>149</v>
      </c>
      <c r="AU261" s="195" t="s">
        <v>21</v>
      </c>
      <c r="AV261" s="13" t="s">
        <v>21</v>
      </c>
      <c r="AW261" s="13" t="s">
        <v>41</v>
      </c>
      <c r="AX261" s="13" t="s">
        <v>86</v>
      </c>
      <c r="AY261" s="195" t="s">
        <v>130</v>
      </c>
    </row>
    <row r="262" s="16" customFormat="1">
      <c r="A262" s="16"/>
      <c r="B262" s="227"/>
      <c r="C262" s="16"/>
      <c r="D262" s="186" t="s">
        <v>149</v>
      </c>
      <c r="E262" s="228" t="s">
        <v>1</v>
      </c>
      <c r="F262" s="229" t="s">
        <v>286</v>
      </c>
      <c r="G262" s="16"/>
      <c r="H262" s="230">
        <v>40.200000000000003</v>
      </c>
      <c r="I262" s="231"/>
      <c r="J262" s="16"/>
      <c r="K262" s="16"/>
      <c r="L262" s="227"/>
      <c r="M262" s="232"/>
      <c r="N262" s="233"/>
      <c r="O262" s="233"/>
      <c r="P262" s="233"/>
      <c r="Q262" s="233"/>
      <c r="R262" s="233"/>
      <c r="S262" s="233"/>
      <c r="T262" s="234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28" t="s">
        <v>149</v>
      </c>
      <c r="AU262" s="228" t="s">
        <v>21</v>
      </c>
      <c r="AV262" s="16" t="s">
        <v>136</v>
      </c>
      <c r="AW262" s="16" t="s">
        <v>41</v>
      </c>
      <c r="AX262" s="16" t="s">
        <v>94</v>
      </c>
      <c r="AY262" s="228" t="s">
        <v>130</v>
      </c>
    </row>
    <row r="263" s="12" customFormat="1" ht="22.8" customHeight="1">
      <c r="A263" s="12"/>
      <c r="B263" s="159"/>
      <c r="C263" s="12"/>
      <c r="D263" s="160" t="s">
        <v>85</v>
      </c>
      <c r="E263" s="170" t="s">
        <v>151</v>
      </c>
      <c r="F263" s="170" t="s">
        <v>331</v>
      </c>
      <c r="G263" s="12"/>
      <c r="H263" s="12"/>
      <c r="I263" s="162"/>
      <c r="J263" s="171">
        <f>BK263</f>
        <v>0</v>
      </c>
      <c r="K263" s="12"/>
      <c r="L263" s="159"/>
      <c r="M263" s="164"/>
      <c r="N263" s="165"/>
      <c r="O263" s="165"/>
      <c r="P263" s="166">
        <f>SUM(P264:P308)</f>
        <v>0</v>
      </c>
      <c r="Q263" s="165"/>
      <c r="R263" s="166">
        <f>SUM(R264:R308)</f>
        <v>41.736491960000002</v>
      </c>
      <c r="S263" s="165"/>
      <c r="T263" s="167">
        <f>SUM(T264:T308)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60" t="s">
        <v>94</v>
      </c>
      <c r="AT263" s="168" t="s">
        <v>85</v>
      </c>
      <c r="AU263" s="168" t="s">
        <v>94</v>
      </c>
      <c r="AY263" s="160" t="s">
        <v>130</v>
      </c>
      <c r="BK263" s="169">
        <f>SUM(BK264:BK308)</f>
        <v>0</v>
      </c>
    </row>
    <row r="264" s="2" customFormat="1" ht="16.5" customHeight="1">
      <c r="A264" s="39"/>
      <c r="B264" s="172"/>
      <c r="C264" s="173" t="s">
        <v>332</v>
      </c>
      <c r="D264" s="173" t="s">
        <v>132</v>
      </c>
      <c r="E264" s="174" t="s">
        <v>333</v>
      </c>
      <c r="F264" s="175" t="s">
        <v>334</v>
      </c>
      <c r="G264" s="176" t="s">
        <v>141</v>
      </c>
      <c r="H264" s="177">
        <v>9.0820000000000007</v>
      </c>
      <c r="I264" s="178"/>
      <c r="J264" s="179">
        <f>ROUND(I264*H264,2)</f>
        <v>0</v>
      </c>
      <c r="K264" s="175" t="s">
        <v>142</v>
      </c>
      <c r="L264" s="40"/>
      <c r="M264" s="180" t="s">
        <v>1</v>
      </c>
      <c r="N264" s="181" t="s">
        <v>51</v>
      </c>
      <c r="O264" s="78"/>
      <c r="P264" s="182">
        <f>O264*H264</f>
        <v>0</v>
      </c>
      <c r="Q264" s="182">
        <v>2.7919499999999999</v>
      </c>
      <c r="R264" s="182">
        <f>Q264*H264</f>
        <v>25.3564899</v>
      </c>
      <c r="S264" s="182">
        <v>0</v>
      </c>
      <c r="T264" s="18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84" t="s">
        <v>136</v>
      </c>
      <c r="AT264" s="184" t="s">
        <v>132</v>
      </c>
      <c r="AU264" s="184" t="s">
        <v>21</v>
      </c>
      <c r="AY264" s="19" t="s">
        <v>130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9" t="s">
        <v>94</v>
      </c>
      <c r="BK264" s="185">
        <f>ROUND(I264*H264,2)</f>
        <v>0</v>
      </c>
      <c r="BL264" s="19" t="s">
        <v>136</v>
      </c>
      <c r="BM264" s="184" t="s">
        <v>335</v>
      </c>
    </row>
    <row r="265" s="2" customFormat="1">
      <c r="A265" s="39"/>
      <c r="B265" s="40"/>
      <c r="C265" s="39"/>
      <c r="D265" s="186" t="s">
        <v>138</v>
      </c>
      <c r="E265" s="39"/>
      <c r="F265" s="187" t="s">
        <v>336</v>
      </c>
      <c r="G265" s="39"/>
      <c r="H265" s="39"/>
      <c r="I265" s="188"/>
      <c r="J265" s="39"/>
      <c r="K265" s="39"/>
      <c r="L265" s="40"/>
      <c r="M265" s="189"/>
      <c r="N265" s="190"/>
      <c r="O265" s="78"/>
      <c r="P265" s="78"/>
      <c r="Q265" s="78"/>
      <c r="R265" s="78"/>
      <c r="S265" s="78"/>
      <c r="T265" s="7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9" t="s">
        <v>138</v>
      </c>
      <c r="AU265" s="19" t="s">
        <v>21</v>
      </c>
    </row>
    <row r="266" s="2" customFormat="1">
      <c r="A266" s="39"/>
      <c r="B266" s="40"/>
      <c r="C266" s="39"/>
      <c r="D266" s="191" t="s">
        <v>145</v>
      </c>
      <c r="E266" s="39"/>
      <c r="F266" s="192" t="s">
        <v>337</v>
      </c>
      <c r="G266" s="39"/>
      <c r="H266" s="39"/>
      <c r="I266" s="188"/>
      <c r="J266" s="39"/>
      <c r="K266" s="39"/>
      <c r="L266" s="40"/>
      <c r="M266" s="189"/>
      <c r="N266" s="190"/>
      <c r="O266" s="78"/>
      <c r="P266" s="78"/>
      <c r="Q266" s="78"/>
      <c r="R266" s="78"/>
      <c r="S266" s="78"/>
      <c r="T266" s="7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9" t="s">
        <v>145</v>
      </c>
      <c r="AU266" s="19" t="s">
        <v>21</v>
      </c>
    </row>
    <row r="267" s="2" customFormat="1">
      <c r="A267" s="39"/>
      <c r="B267" s="40"/>
      <c r="C267" s="39"/>
      <c r="D267" s="186" t="s">
        <v>147</v>
      </c>
      <c r="E267" s="39"/>
      <c r="F267" s="193" t="s">
        <v>338</v>
      </c>
      <c r="G267" s="39"/>
      <c r="H267" s="39"/>
      <c r="I267" s="188"/>
      <c r="J267" s="39"/>
      <c r="K267" s="39"/>
      <c r="L267" s="40"/>
      <c r="M267" s="189"/>
      <c r="N267" s="190"/>
      <c r="O267" s="78"/>
      <c r="P267" s="78"/>
      <c r="Q267" s="78"/>
      <c r="R267" s="78"/>
      <c r="S267" s="78"/>
      <c r="T267" s="7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9" t="s">
        <v>147</v>
      </c>
      <c r="AU267" s="19" t="s">
        <v>21</v>
      </c>
    </row>
    <row r="268" s="14" customFormat="1">
      <c r="A268" s="14"/>
      <c r="B268" s="212"/>
      <c r="C268" s="14"/>
      <c r="D268" s="186" t="s">
        <v>149</v>
      </c>
      <c r="E268" s="213" t="s">
        <v>1</v>
      </c>
      <c r="F268" s="214" t="s">
        <v>339</v>
      </c>
      <c r="G268" s="14"/>
      <c r="H268" s="213" t="s">
        <v>1</v>
      </c>
      <c r="I268" s="215"/>
      <c r="J268" s="14"/>
      <c r="K268" s="14"/>
      <c r="L268" s="212"/>
      <c r="M268" s="216"/>
      <c r="N268" s="217"/>
      <c r="O268" s="217"/>
      <c r="P268" s="217"/>
      <c r="Q268" s="217"/>
      <c r="R268" s="217"/>
      <c r="S268" s="217"/>
      <c r="T268" s="21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13" t="s">
        <v>149</v>
      </c>
      <c r="AU268" s="213" t="s">
        <v>21</v>
      </c>
      <c r="AV268" s="14" t="s">
        <v>94</v>
      </c>
      <c r="AW268" s="14" t="s">
        <v>41</v>
      </c>
      <c r="AX268" s="14" t="s">
        <v>86</v>
      </c>
      <c r="AY268" s="213" t="s">
        <v>130</v>
      </c>
    </row>
    <row r="269" s="13" customFormat="1">
      <c r="A269" s="13"/>
      <c r="B269" s="194"/>
      <c r="C269" s="13"/>
      <c r="D269" s="186" t="s">
        <v>149</v>
      </c>
      <c r="E269" s="195" t="s">
        <v>1</v>
      </c>
      <c r="F269" s="196" t="s">
        <v>340</v>
      </c>
      <c r="G269" s="13"/>
      <c r="H269" s="197">
        <v>8.9760000000000009</v>
      </c>
      <c r="I269" s="198"/>
      <c r="J269" s="13"/>
      <c r="K269" s="13"/>
      <c r="L269" s="194"/>
      <c r="M269" s="199"/>
      <c r="N269" s="200"/>
      <c r="O269" s="200"/>
      <c r="P269" s="200"/>
      <c r="Q269" s="200"/>
      <c r="R269" s="200"/>
      <c r="S269" s="200"/>
      <c r="T269" s="20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5" t="s">
        <v>149</v>
      </c>
      <c r="AU269" s="195" t="s">
        <v>21</v>
      </c>
      <c r="AV269" s="13" t="s">
        <v>21</v>
      </c>
      <c r="AW269" s="13" t="s">
        <v>41</v>
      </c>
      <c r="AX269" s="13" t="s">
        <v>86</v>
      </c>
      <c r="AY269" s="195" t="s">
        <v>130</v>
      </c>
    </row>
    <row r="270" s="14" customFormat="1">
      <c r="A270" s="14"/>
      <c r="B270" s="212"/>
      <c r="C270" s="14"/>
      <c r="D270" s="186" t="s">
        <v>149</v>
      </c>
      <c r="E270" s="213" t="s">
        <v>1</v>
      </c>
      <c r="F270" s="214" t="s">
        <v>341</v>
      </c>
      <c r="G270" s="14"/>
      <c r="H270" s="213" t="s">
        <v>1</v>
      </c>
      <c r="I270" s="215"/>
      <c r="J270" s="14"/>
      <c r="K270" s="14"/>
      <c r="L270" s="212"/>
      <c r="M270" s="216"/>
      <c r="N270" s="217"/>
      <c r="O270" s="217"/>
      <c r="P270" s="217"/>
      <c r="Q270" s="217"/>
      <c r="R270" s="217"/>
      <c r="S270" s="217"/>
      <c r="T270" s="21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13" t="s">
        <v>149</v>
      </c>
      <c r="AU270" s="213" t="s">
        <v>21</v>
      </c>
      <c r="AV270" s="14" t="s">
        <v>94</v>
      </c>
      <c r="AW270" s="14" t="s">
        <v>41</v>
      </c>
      <c r="AX270" s="14" t="s">
        <v>86</v>
      </c>
      <c r="AY270" s="213" t="s">
        <v>130</v>
      </c>
    </row>
    <row r="271" s="13" customFormat="1">
      <c r="A271" s="13"/>
      <c r="B271" s="194"/>
      <c r="C271" s="13"/>
      <c r="D271" s="186" t="s">
        <v>149</v>
      </c>
      <c r="E271" s="195" t="s">
        <v>1</v>
      </c>
      <c r="F271" s="196" t="s">
        <v>342</v>
      </c>
      <c r="G271" s="13"/>
      <c r="H271" s="197">
        <v>0.091999999999999998</v>
      </c>
      <c r="I271" s="198"/>
      <c r="J271" s="13"/>
      <c r="K271" s="13"/>
      <c r="L271" s="194"/>
      <c r="M271" s="199"/>
      <c r="N271" s="200"/>
      <c r="O271" s="200"/>
      <c r="P271" s="200"/>
      <c r="Q271" s="200"/>
      <c r="R271" s="200"/>
      <c r="S271" s="200"/>
      <c r="T271" s="20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5" t="s">
        <v>149</v>
      </c>
      <c r="AU271" s="195" t="s">
        <v>21</v>
      </c>
      <c r="AV271" s="13" t="s">
        <v>21</v>
      </c>
      <c r="AW271" s="13" t="s">
        <v>41</v>
      </c>
      <c r="AX271" s="13" t="s">
        <v>86</v>
      </c>
      <c r="AY271" s="195" t="s">
        <v>130</v>
      </c>
    </row>
    <row r="272" s="13" customFormat="1">
      <c r="A272" s="13"/>
      <c r="B272" s="194"/>
      <c r="C272" s="13"/>
      <c r="D272" s="186" t="s">
        <v>149</v>
      </c>
      <c r="E272" s="195" t="s">
        <v>1</v>
      </c>
      <c r="F272" s="196" t="s">
        <v>343</v>
      </c>
      <c r="G272" s="13"/>
      <c r="H272" s="197">
        <v>0.014</v>
      </c>
      <c r="I272" s="198"/>
      <c r="J272" s="13"/>
      <c r="K272" s="13"/>
      <c r="L272" s="194"/>
      <c r="M272" s="199"/>
      <c r="N272" s="200"/>
      <c r="O272" s="200"/>
      <c r="P272" s="200"/>
      <c r="Q272" s="200"/>
      <c r="R272" s="200"/>
      <c r="S272" s="200"/>
      <c r="T272" s="20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5" t="s">
        <v>149</v>
      </c>
      <c r="AU272" s="195" t="s">
        <v>21</v>
      </c>
      <c r="AV272" s="13" t="s">
        <v>21</v>
      </c>
      <c r="AW272" s="13" t="s">
        <v>41</v>
      </c>
      <c r="AX272" s="13" t="s">
        <v>86</v>
      </c>
      <c r="AY272" s="195" t="s">
        <v>130</v>
      </c>
    </row>
    <row r="273" s="16" customFormat="1">
      <c r="A273" s="16"/>
      <c r="B273" s="227"/>
      <c r="C273" s="16"/>
      <c r="D273" s="186" t="s">
        <v>149</v>
      </c>
      <c r="E273" s="228" t="s">
        <v>1</v>
      </c>
      <c r="F273" s="229" t="s">
        <v>286</v>
      </c>
      <c r="G273" s="16"/>
      <c r="H273" s="230">
        <v>9.0820000000000007</v>
      </c>
      <c r="I273" s="231"/>
      <c r="J273" s="16"/>
      <c r="K273" s="16"/>
      <c r="L273" s="227"/>
      <c r="M273" s="232"/>
      <c r="N273" s="233"/>
      <c r="O273" s="233"/>
      <c r="P273" s="233"/>
      <c r="Q273" s="233"/>
      <c r="R273" s="233"/>
      <c r="S273" s="233"/>
      <c r="T273" s="23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28" t="s">
        <v>149</v>
      </c>
      <c r="AU273" s="228" t="s">
        <v>21</v>
      </c>
      <c r="AV273" s="16" t="s">
        <v>136</v>
      </c>
      <c r="AW273" s="16" t="s">
        <v>41</v>
      </c>
      <c r="AX273" s="16" t="s">
        <v>94</v>
      </c>
      <c r="AY273" s="228" t="s">
        <v>130</v>
      </c>
    </row>
    <row r="274" s="2" customFormat="1" ht="16.5" customHeight="1">
      <c r="A274" s="39"/>
      <c r="B274" s="172"/>
      <c r="C274" s="173" t="s">
        <v>344</v>
      </c>
      <c r="D274" s="173" t="s">
        <v>132</v>
      </c>
      <c r="E274" s="174" t="s">
        <v>345</v>
      </c>
      <c r="F274" s="175" t="s">
        <v>346</v>
      </c>
      <c r="G274" s="176" t="s">
        <v>141</v>
      </c>
      <c r="H274" s="177">
        <v>5.5499999999999998</v>
      </c>
      <c r="I274" s="178"/>
      <c r="J274" s="179">
        <f>ROUND(I274*H274,2)</f>
        <v>0</v>
      </c>
      <c r="K274" s="175" t="s">
        <v>142</v>
      </c>
      <c r="L274" s="40"/>
      <c r="M274" s="180" t="s">
        <v>1</v>
      </c>
      <c r="N274" s="181" t="s">
        <v>51</v>
      </c>
      <c r="O274" s="78"/>
      <c r="P274" s="182">
        <f>O274*H274</f>
        <v>0</v>
      </c>
      <c r="Q274" s="182">
        <v>2.8332299999999999</v>
      </c>
      <c r="R274" s="182">
        <f>Q274*H274</f>
        <v>15.7244265</v>
      </c>
      <c r="S274" s="182">
        <v>0</v>
      </c>
      <c r="T274" s="18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184" t="s">
        <v>136</v>
      </c>
      <c r="AT274" s="184" t="s">
        <v>132</v>
      </c>
      <c r="AU274" s="184" t="s">
        <v>21</v>
      </c>
      <c r="AY274" s="19" t="s">
        <v>130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9" t="s">
        <v>94</v>
      </c>
      <c r="BK274" s="185">
        <f>ROUND(I274*H274,2)</f>
        <v>0</v>
      </c>
      <c r="BL274" s="19" t="s">
        <v>136</v>
      </c>
      <c r="BM274" s="184" t="s">
        <v>347</v>
      </c>
    </row>
    <row r="275" s="2" customFormat="1">
      <c r="A275" s="39"/>
      <c r="B275" s="40"/>
      <c r="C275" s="39"/>
      <c r="D275" s="186" t="s">
        <v>138</v>
      </c>
      <c r="E275" s="39"/>
      <c r="F275" s="187" t="s">
        <v>348</v>
      </c>
      <c r="G275" s="39"/>
      <c r="H275" s="39"/>
      <c r="I275" s="188"/>
      <c r="J275" s="39"/>
      <c r="K275" s="39"/>
      <c r="L275" s="40"/>
      <c r="M275" s="189"/>
      <c r="N275" s="190"/>
      <c r="O275" s="78"/>
      <c r="P275" s="78"/>
      <c r="Q275" s="78"/>
      <c r="R275" s="78"/>
      <c r="S275" s="78"/>
      <c r="T275" s="7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9" t="s">
        <v>138</v>
      </c>
      <c r="AU275" s="19" t="s">
        <v>21</v>
      </c>
    </row>
    <row r="276" s="2" customFormat="1">
      <c r="A276" s="39"/>
      <c r="B276" s="40"/>
      <c r="C276" s="39"/>
      <c r="D276" s="191" t="s">
        <v>145</v>
      </c>
      <c r="E276" s="39"/>
      <c r="F276" s="192" t="s">
        <v>349</v>
      </c>
      <c r="G276" s="39"/>
      <c r="H276" s="39"/>
      <c r="I276" s="188"/>
      <c r="J276" s="39"/>
      <c r="K276" s="39"/>
      <c r="L276" s="40"/>
      <c r="M276" s="189"/>
      <c r="N276" s="190"/>
      <c r="O276" s="78"/>
      <c r="P276" s="78"/>
      <c r="Q276" s="78"/>
      <c r="R276" s="78"/>
      <c r="S276" s="78"/>
      <c r="T276" s="7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9" t="s">
        <v>145</v>
      </c>
      <c r="AU276" s="19" t="s">
        <v>21</v>
      </c>
    </row>
    <row r="277" s="2" customFormat="1">
      <c r="A277" s="39"/>
      <c r="B277" s="40"/>
      <c r="C277" s="39"/>
      <c r="D277" s="186" t="s">
        <v>147</v>
      </c>
      <c r="E277" s="39"/>
      <c r="F277" s="193" t="s">
        <v>350</v>
      </c>
      <c r="G277" s="39"/>
      <c r="H277" s="39"/>
      <c r="I277" s="188"/>
      <c r="J277" s="39"/>
      <c r="K277" s="39"/>
      <c r="L277" s="40"/>
      <c r="M277" s="189"/>
      <c r="N277" s="190"/>
      <c r="O277" s="78"/>
      <c r="P277" s="78"/>
      <c r="Q277" s="78"/>
      <c r="R277" s="78"/>
      <c r="S277" s="78"/>
      <c r="T277" s="7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9" t="s">
        <v>147</v>
      </c>
      <c r="AU277" s="19" t="s">
        <v>21</v>
      </c>
    </row>
    <row r="278" s="14" customFormat="1">
      <c r="A278" s="14"/>
      <c r="B278" s="212"/>
      <c r="C278" s="14"/>
      <c r="D278" s="186" t="s">
        <v>149</v>
      </c>
      <c r="E278" s="213" t="s">
        <v>1</v>
      </c>
      <c r="F278" s="214" t="s">
        <v>351</v>
      </c>
      <c r="G278" s="14"/>
      <c r="H278" s="213" t="s">
        <v>1</v>
      </c>
      <c r="I278" s="215"/>
      <c r="J278" s="14"/>
      <c r="K278" s="14"/>
      <c r="L278" s="212"/>
      <c r="M278" s="216"/>
      <c r="N278" s="217"/>
      <c r="O278" s="217"/>
      <c r="P278" s="217"/>
      <c r="Q278" s="217"/>
      <c r="R278" s="217"/>
      <c r="S278" s="217"/>
      <c r="T278" s="21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13" t="s">
        <v>149</v>
      </c>
      <c r="AU278" s="213" t="s">
        <v>21</v>
      </c>
      <c r="AV278" s="14" t="s">
        <v>94</v>
      </c>
      <c r="AW278" s="14" t="s">
        <v>41</v>
      </c>
      <c r="AX278" s="14" t="s">
        <v>86</v>
      </c>
      <c r="AY278" s="213" t="s">
        <v>130</v>
      </c>
    </row>
    <row r="279" s="13" customFormat="1">
      <c r="A279" s="13"/>
      <c r="B279" s="194"/>
      <c r="C279" s="13"/>
      <c r="D279" s="186" t="s">
        <v>149</v>
      </c>
      <c r="E279" s="195" t="s">
        <v>1</v>
      </c>
      <c r="F279" s="196" t="s">
        <v>352</v>
      </c>
      <c r="G279" s="13"/>
      <c r="H279" s="197">
        <v>5.5499999999999998</v>
      </c>
      <c r="I279" s="198"/>
      <c r="J279" s="13"/>
      <c r="K279" s="13"/>
      <c r="L279" s="194"/>
      <c r="M279" s="199"/>
      <c r="N279" s="200"/>
      <c r="O279" s="200"/>
      <c r="P279" s="200"/>
      <c r="Q279" s="200"/>
      <c r="R279" s="200"/>
      <c r="S279" s="200"/>
      <c r="T279" s="20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5" t="s">
        <v>149</v>
      </c>
      <c r="AU279" s="195" t="s">
        <v>21</v>
      </c>
      <c r="AV279" s="13" t="s">
        <v>21</v>
      </c>
      <c r="AW279" s="13" t="s">
        <v>41</v>
      </c>
      <c r="AX279" s="13" t="s">
        <v>94</v>
      </c>
      <c r="AY279" s="195" t="s">
        <v>130</v>
      </c>
    </row>
    <row r="280" s="2" customFormat="1" ht="16.5" customHeight="1">
      <c r="A280" s="39"/>
      <c r="B280" s="172"/>
      <c r="C280" s="173" t="s">
        <v>353</v>
      </c>
      <c r="D280" s="173" t="s">
        <v>132</v>
      </c>
      <c r="E280" s="174" t="s">
        <v>354</v>
      </c>
      <c r="F280" s="175" t="s">
        <v>355</v>
      </c>
      <c r="G280" s="176" t="s">
        <v>185</v>
      </c>
      <c r="H280" s="177">
        <v>11.013</v>
      </c>
      <c r="I280" s="178"/>
      <c r="J280" s="179">
        <f>ROUND(I280*H280,2)</f>
        <v>0</v>
      </c>
      <c r="K280" s="175" t="s">
        <v>142</v>
      </c>
      <c r="L280" s="40"/>
      <c r="M280" s="180" t="s">
        <v>1</v>
      </c>
      <c r="N280" s="181" t="s">
        <v>51</v>
      </c>
      <c r="O280" s="78"/>
      <c r="P280" s="182">
        <f>O280*H280</f>
        <v>0</v>
      </c>
      <c r="Q280" s="182">
        <v>0.00726</v>
      </c>
      <c r="R280" s="182">
        <f>Q280*H280</f>
        <v>0.079954380000000005</v>
      </c>
      <c r="S280" s="182">
        <v>0</v>
      </c>
      <c r="T280" s="18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184" t="s">
        <v>136</v>
      </c>
      <c r="AT280" s="184" t="s">
        <v>132</v>
      </c>
      <c r="AU280" s="184" t="s">
        <v>21</v>
      </c>
      <c r="AY280" s="19" t="s">
        <v>130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9" t="s">
        <v>94</v>
      </c>
      <c r="BK280" s="185">
        <f>ROUND(I280*H280,2)</f>
        <v>0</v>
      </c>
      <c r="BL280" s="19" t="s">
        <v>136</v>
      </c>
      <c r="BM280" s="184" t="s">
        <v>356</v>
      </c>
    </row>
    <row r="281" s="2" customFormat="1">
      <c r="A281" s="39"/>
      <c r="B281" s="40"/>
      <c r="C281" s="39"/>
      <c r="D281" s="186" t="s">
        <v>138</v>
      </c>
      <c r="E281" s="39"/>
      <c r="F281" s="187" t="s">
        <v>357</v>
      </c>
      <c r="G281" s="39"/>
      <c r="H281" s="39"/>
      <c r="I281" s="188"/>
      <c r="J281" s="39"/>
      <c r="K281" s="39"/>
      <c r="L281" s="40"/>
      <c r="M281" s="189"/>
      <c r="N281" s="190"/>
      <c r="O281" s="78"/>
      <c r="P281" s="78"/>
      <c r="Q281" s="78"/>
      <c r="R281" s="78"/>
      <c r="S281" s="78"/>
      <c r="T281" s="7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9" t="s">
        <v>138</v>
      </c>
      <c r="AU281" s="19" t="s">
        <v>21</v>
      </c>
    </row>
    <row r="282" s="2" customFormat="1">
      <c r="A282" s="39"/>
      <c r="B282" s="40"/>
      <c r="C282" s="39"/>
      <c r="D282" s="191" t="s">
        <v>145</v>
      </c>
      <c r="E282" s="39"/>
      <c r="F282" s="192" t="s">
        <v>358</v>
      </c>
      <c r="G282" s="39"/>
      <c r="H282" s="39"/>
      <c r="I282" s="188"/>
      <c r="J282" s="39"/>
      <c r="K282" s="39"/>
      <c r="L282" s="40"/>
      <c r="M282" s="189"/>
      <c r="N282" s="190"/>
      <c r="O282" s="78"/>
      <c r="P282" s="78"/>
      <c r="Q282" s="78"/>
      <c r="R282" s="78"/>
      <c r="S282" s="78"/>
      <c r="T282" s="7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9" t="s">
        <v>145</v>
      </c>
      <c r="AU282" s="19" t="s">
        <v>21</v>
      </c>
    </row>
    <row r="283" s="2" customFormat="1">
      <c r="A283" s="39"/>
      <c r="B283" s="40"/>
      <c r="C283" s="39"/>
      <c r="D283" s="186" t="s">
        <v>147</v>
      </c>
      <c r="E283" s="39"/>
      <c r="F283" s="193" t="s">
        <v>350</v>
      </c>
      <c r="G283" s="39"/>
      <c r="H283" s="39"/>
      <c r="I283" s="188"/>
      <c r="J283" s="39"/>
      <c r="K283" s="39"/>
      <c r="L283" s="40"/>
      <c r="M283" s="189"/>
      <c r="N283" s="190"/>
      <c r="O283" s="78"/>
      <c r="P283" s="78"/>
      <c r="Q283" s="78"/>
      <c r="R283" s="78"/>
      <c r="S283" s="78"/>
      <c r="T283" s="7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9" t="s">
        <v>147</v>
      </c>
      <c r="AU283" s="19" t="s">
        <v>21</v>
      </c>
    </row>
    <row r="284" s="14" customFormat="1">
      <c r="A284" s="14"/>
      <c r="B284" s="212"/>
      <c r="C284" s="14"/>
      <c r="D284" s="186" t="s">
        <v>149</v>
      </c>
      <c r="E284" s="213" t="s">
        <v>1</v>
      </c>
      <c r="F284" s="214" t="s">
        <v>359</v>
      </c>
      <c r="G284" s="14"/>
      <c r="H284" s="213" t="s">
        <v>1</v>
      </c>
      <c r="I284" s="215"/>
      <c r="J284" s="14"/>
      <c r="K284" s="14"/>
      <c r="L284" s="212"/>
      <c r="M284" s="216"/>
      <c r="N284" s="217"/>
      <c r="O284" s="217"/>
      <c r="P284" s="217"/>
      <c r="Q284" s="217"/>
      <c r="R284" s="217"/>
      <c r="S284" s="217"/>
      <c r="T284" s="21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13" t="s">
        <v>149</v>
      </c>
      <c r="AU284" s="213" t="s">
        <v>21</v>
      </c>
      <c r="AV284" s="14" t="s">
        <v>94</v>
      </c>
      <c r="AW284" s="14" t="s">
        <v>41</v>
      </c>
      <c r="AX284" s="14" t="s">
        <v>86</v>
      </c>
      <c r="AY284" s="213" t="s">
        <v>130</v>
      </c>
    </row>
    <row r="285" s="13" customFormat="1">
      <c r="A285" s="13"/>
      <c r="B285" s="194"/>
      <c r="C285" s="13"/>
      <c r="D285" s="186" t="s">
        <v>149</v>
      </c>
      <c r="E285" s="195" t="s">
        <v>1</v>
      </c>
      <c r="F285" s="196" t="s">
        <v>360</v>
      </c>
      <c r="G285" s="13"/>
      <c r="H285" s="197">
        <v>6.1050000000000004</v>
      </c>
      <c r="I285" s="198"/>
      <c r="J285" s="13"/>
      <c r="K285" s="13"/>
      <c r="L285" s="194"/>
      <c r="M285" s="199"/>
      <c r="N285" s="200"/>
      <c r="O285" s="200"/>
      <c r="P285" s="200"/>
      <c r="Q285" s="200"/>
      <c r="R285" s="200"/>
      <c r="S285" s="200"/>
      <c r="T285" s="20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5" t="s">
        <v>149</v>
      </c>
      <c r="AU285" s="195" t="s">
        <v>21</v>
      </c>
      <c r="AV285" s="13" t="s">
        <v>21</v>
      </c>
      <c r="AW285" s="13" t="s">
        <v>41</v>
      </c>
      <c r="AX285" s="13" t="s">
        <v>86</v>
      </c>
      <c r="AY285" s="195" t="s">
        <v>130</v>
      </c>
    </row>
    <row r="286" s="13" customFormat="1">
      <c r="A286" s="13"/>
      <c r="B286" s="194"/>
      <c r="C286" s="13"/>
      <c r="D286" s="186" t="s">
        <v>149</v>
      </c>
      <c r="E286" s="195" t="s">
        <v>1</v>
      </c>
      <c r="F286" s="196" t="s">
        <v>361</v>
      </c>
      <c r="G286" s="13"/>
      <c r="H286" s="197">
        <v>0.44900000000000001</v>
      </c>
      <c r="I286" s="198"/>
      <c r="J286" s="13"/>
      <c r="K286" s="13"/>
      <c r="L286" s="194"/>
      <c r="M286" s="199"/>
      <c r="N286" s="200"/>
      <c r="O286" s="200"/>
      <c r="P286" s="200"/>
      <c r="Q286" s="200"/>
      <c r="R286" s="200"/>
      <c r="S286" s="200"/>
      <c r="T286" s="20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5" t="s">
        <v>149</v>
      </c>
      <c r="AU286" s="195" t="s">
        <v>21</v>
      </c>
      <c r="AV286" s="13" t="s">
        <v>21</v>
      </c>
      <c r="AW286" s="13" t="s">
        <v>41</v>
      </c>
      <c r="AX286" s="13" t="s">
        <v>86</v>
      </c>
      <c r="AY286" s="195" t="s">
        <v>130</v>
      </c>
    </row>
    <row r="287" s="15" customFormat="1">
      <c r="A287" s="15"/>
      <c r="B287" s="219"/>
      <c r="C287" s="15"/>
      <c r="D287" s="186" t="s">
        <v>149</v>
      </c>
      <c r="E287" s="220" t="s">
        <v>1</v>
      </c>
      <c r="F287" s="221" t="s">
        <v>284</v>
      </c>
      <c r="G287" s="15"/>
      <c r="H287" s="222">
        <v>6.5540000000000003</v>
      </c>
      <c r="I287" s="223"/>
      <c r="J287" s="15"/>
      <c r="K287" s="15"/>
      <c r="L287" s="219"/>
      <c r="M287" s="224"/>
      <c r="N287" s="225"/>
      <c r="O287" s="225"/>
      <c r="P287" s="225"/>
      <c r="Q287" s="225"/>
      <c r="R287" s="225"/>
      <c r="S287" s="225"/>
      <c r="T287" s="22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20" t="s">
        <v>149</v>
      </c>
      <c r="AU287" s="220" t="s">
        <v>21</v>
      </c>
      <c r="AV287" s="15" t="s">
        <v>151</v>
      </c>
      <c r="AW287" s="15" t="s">
        <v>41</v>
      </c>
      <c r="AX287" s="15" t="s">
        <v>86</v>
      </c>
      <c r="AY287" s="220" t="s">
        <v>130</v>
      </c>
    </row>
    <row r="288" s="14" customFormat="1">
      <c r="A288" s="14"/>
      <c r="B288" s="212"/>
      <c r="C288" s="14"/>
      <c r="D288" s="186" t="s">
        <v>149</v>
      </c>
      <c r="E288" s="213" t="s">
        <v>1</v>
      </c>
      <c r="F288" s="214" t="s">
        <v>362</v>
      </c>
      <c r="G288" s="14"/>
      <c r="H288" s="213" t="s">
        <v>1</v>
      </c>
      <c r="I288" s="215"/>
      <c r="J288" s="14"/>
      <c r="K288" s="14"/>
      <c r="L288" s="212"/>
      <c r="M288" s="216"/>
      <c r="N288" s="217"/>
      <c r="O288" s="217"/>
      <c r="P288" s="217"/>
      <c r="Q288" s="217"/>
      <c r="R288" s="217"/>
      <c r="S288" s="217"/>
      <c r="T288" s="21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13" t="s">
        <v>149</v>
      </c>
      <c r="AU288" s="213" t="s">
        <v>21</v>
      </c>
      <c r="AV288" s="14" t="s">
        <v>94</v>
      </c>
      <c r="AW288" s="14" t="s">
        <v>41</v>
      </c>
      <c r="AX288" s="14" t="s">
        <v>86</v>
      </c>
      <c r="AY288" s="213" t="s">
        <v>130</v>
      </c>
    </row>
    <row r="289" s="13" customFormat="1">
      <c r="A289" s="13"/>
      <c r="B289" s="194"/>
      <c r="C289" s="13"/>
      <c r="D289" s="186" t="s">
        <v>149</v>
      </c>
      <c r="E289" s="195" t="s">
        <v>1</v>
      </c>
      <c r="F289" s="196" t="s">
        <v>363</v>
      </c>
      <c r="G289" s="13"/>
      <c r="H289" s="197">
        <v>4.4589999999999996</v>
      </c>
      <c r="I289" s="198"/>
      <c r="J289" s="13"/>
      <c r="K289" s="13"/>
      <c r="L289" s="194"/>
      <c r="M289" s="199"/>
      <c r="N289" s="200"/>
      <c r="O289" s="200"/>
      <c r="P289" s="200"/>
      <c r="Q289" s="200"/>
      <c r="R289" s="200"/>
      <c r="S289" s="200"/>
      <c r="T289" s="20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5" t="s">
        <v>149</v>
      </c>
      <c r="AU289" s="195" t="s">
        <v>21</v>
      </c>
      <c r="AV289" s="13" t="s">
        <v>21</v>
      </c>
      <c r="AW289" s="13" t="s">
        <v>41</v>
      </c>
      <c r="AX289" s="13" t="s">
        <v>86</v>
      </c>
      <c r="AY289" s="195" t="s">
        <v>130</v>
      </c>
    </row>
    <row r="290" s="15" customFormat="1">
      <c r="A290" s="15"/>
      <c r="B290" s="219"/>
      <c r="C290" s="15"/>
      <c r="D290" s="186" t="s">
        <v>149</v>
      </c>
      <c r="E290" s="220" t="s">
        <v>1</v>
      </c>
      <c r="F290" s="221" t="s">
        <v>284</v>
      </c>
      <c r="G290" s="15"/>
      <c r="H290" s="222">
        <v>4.4589999999999996</v>
      </c>
      <c r="I290" s="223"/>
      <c r="J290" s="15"/>
      <c r="K290" s="15"/>
      <c r="L290" s="219"/>
      <c r="M290" s="224"/>
      <c r="N290" s="225"/>
      <c r="O290" s="225"/>
      <c r="P290" s="225"/>
      <c r="Q290" s="225"/>
      <c r="R290" s="225"/>
      <c r="S290" s="225"/>
      <c r="T290" s="22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20" t="s">
        <v>149</v>
      </c>
      <c r="AU290" s="220" t="s">
        <v>21</v>
      </c>
      <c r="AV290" s="15" t="s">
        <v>151</v>
      </c>
      <c r="AW290" s="15" t="s">
        <v>41</v>
      </c>
      <c r="AX290" s="15" t="s">
        <v>86</v>
      </c>
      <c r="AY290" s="220" t="s">
        <v>130</v>
      </c>
    </row>
    <row r="291" s="16" customFormat="1">
      <c r="A291" s="16"/>
      <c r="B291" s="227"/>
      <c r="C291" s="16"/>
      <c r="D291" s="186" t="s">
        <v>149</v>
      </c>
      <c r="E291" s="228" t="s">
        <v>1</v>
      </c>
      <c r="F291" s="229" t="s">
        <v>286</v>
      </c>
      <c r="G291" s="16"/>
      <c r="H291" s="230">
        <v>11.013</v>
      </c>
      <c r="I291" s="231"/>
      <c r="J291" s="16"/>
      <c r="K291" s="16"/>
      <c r="L291" s="227"/>
      <c r="M291" s="232"/>
      <c r="N291" s="233"/>
      <c r="O291" s="233"/>
      <c r="P291" s="233"/>
      <c r="Q291" s="233"/>
      <c r="R291" s="233"/>
      <c r="S291" s="233"/>
      <c r="T291" s="234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28" t="s">
        <v>149</v>
      </c>
      <c r="AU291" s="228" t="s">
        <v>21</v>
      </c>
      <c r="AV291" s="16" t="s">
        <v>136</v>
      </c>
      <c r="AW291" s="16" t="s">
        <v>41</v>
      </c>
      <c r="AX291" s="16" t="s">
        <v>94</v>
      </c>
      <c r="AY291" s="228" t="s">
        <v>130</v>
      </c>
    </row>
    <row r="292" s="2" customFormat="1" ht="16.5" customHeight="1">
      <c r="A292" s="39"/>
      <c r="B292" s="172"/>
      <c r="C292" s="173" t="s">
        <v>364</v>
      </c>
      <c r="D292" s="173" t="s">
        <v>132</v>
      </c>
      <c r="E292" s="174" t="s">
        <v>365</v>
      </c>
      <c r="F292" s="175" t="s">
        <v>366</v>
      </c>
      <c r="G292" s="176" t="s">
        <v>185</v>
      </c>
      <c r="H292" s="177">
        <v>11.013</v>
      </c>
      <c r="I292" s="178"/>
      <c r="J292" s="179">
        <f>ROUND(I292*H292,2)</f>
        <v>0</v>
      </c>
      <c r="K292" s="175" t="s">
        <v>142</v>
      </c>
      <c r="L292" s="40"/>
      <c r="M292" s="180" t="s">
        <v>1</v>
      </c>
      <c r="N292" s="181" t="s">
        <v>51</v>
      </c>
      <c r="O292" s="78"/>
      <c r="P292" s="182">
        <f>O292*H292</f>
        <v>0</v>
      </c>
      <c r="Q292" s="182">
        <v>0.00085999999999999998</v>
      </c>
      <c r="R292" s="182">
        <f>Q292*H292</f>
        <v>0.0094711799999999992</v>
      </c>
      <c r="S292" s="182">
        <v>0</v>
      </c>
      <c r="T292" s="18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184" t="s">
        <v>136</v>
      </c>
      <c r="AT292" s="184" t="s">
        <v>132</v>
      </c>
      <c r="AU292" s="184" t="s">
        <v>21</v>
      </c>
      <c r="AY292" s="19" t="s">
        <v>130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9" t="s">
        <v>94</v>
      </c>
      <c r="BK292" s="185">
        <f>ROUND(I292*H292,2)</f>
        <v>0</v>
      </c>
      <c r="BL292" s="19" t="s">
        <v>136</v>
      </c>
      <c r="BM292" s="184" t="s">
        <v>367</v>
      </c>
    </row>
    <row r="293" s="2" customFormat="1">
      <c r="A293" s="39"/>
      <c r="B293" s="40"/>
      <c r="C293" s="39"/>
      <c r="D293" s="186" t="s">
        <v>138</v>
      </c>
      <c r="E293" s="39"/>
      <c r="F293" s="187" t="s">
        <v>368</v>
      </c>
      <c r="G293" s="39"/>
      <c r="H293" s="39"/>
      <c r="I293" s="188"/>
      <c r="J293" s="39"/>
      <c r="K293" s="39"/>
      <c r="L293" s="40"/>
      <c r="M293" s="189"/>
      <c r="N293" s="190"/>
      <c r="O293" s="78"/>
      <c r="P293" s="78"/>
      <c r="Q293" s="78"/>
      <c r="R293" s="78"/>
      <c r="S293" s="78"/>
      <c r="T293" s="7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9" t="s">
        <v>138</v>
      </c>
      <c r="AU293" s="19" t="s">
        <v>21</v>
      </c>
    </row>
    <row r="294" s="2" customFormat="1">
      <c r="A294" s="39"/>
      <c r="B294" s="40"/>
      <c r="C294" s="39"/>
      <c r="D294" s="191" t="s">
        <v>145</v>
      </c>
      <c r="E294" s="39"/>
      <c r="F294" s="192" t="s">
        <v>369</v>
      </c>
      <c r="G294" s="39"/>
      <c r="H294" s="39"/>
      <c r="I294" s="188"/>
      <c r="J294" s="39"/>
      <c r="K294" s="39"/>
      <c r="L294" s="40"/>
      <c r="M294" s="189"/>
      <c r="N294" s="190"/>
      <c r="O294" s="78"/>
      <c r="P294" s="78"/>
      <c r="Q294" s="78"/>
      <c r="R294" s="78"/>
      <c r="S294" s="78"/>
      <c r="T294" s="7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9" t="s">
        <v>145</v>
      </c>
      <c r="AU294" s="19" t="s">
        <v>21</v>
      </c>
    </row>
    <row r="295" s="2" customFormat="1">
      <c r="A295" s="39"/>
      <c r="B295" s="40"/>
      <c r="C295" s="39"/>
      <c r="D295" s="186" t="s">
        <v>147</v>
      </c>
      <c r="E295" s="39"/>
      <c r="F295" s="193" t="s">
        <v>350</v>
      </c>
      <c r="G295" s="39"/>
      <c r="H295" s="39"/>
      <c r="I295" s="188"/>
      <c r="J295" s="39"/>
      <c r="K295" s="39"/>
      <c r="L295" s="40"/>
      <c r="M295" s="189"/>
      <c r="N295" s="190"/>
      <c r="O295" s="78"/>
      <c r="P295" s="78"/>
      <c r="Q295" s="78"/>
      <c r="R295" s="78"/>
      <c r="S295" s="78"/>
      <c r="T295" s="7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9" t="s">
        <v>147</v>
      </c>
      <c r="AU295" s="19" t="s">
        <v>21</v>
      </c>
    </row>
    <row r="296" s="2" customFormat="1" ht="16.5" customHeight="1">
      <c r="A296" s="39"/>
      <c r="B296" s="172"/>
      <c r="C296" s="173" t="s">
        <v>370</v>
      </c>
      <c r="D296" s="173" t="s">
        <v>132</v>
      </c>
      <c r="E296" s="174" t="s">
        <v>371</v>
      </c>
      <c r="F296" s="175" t="s">
        <v>372</v>
      </c>
      <c r="G296" s="176" t="s">
        <v>201</v>
      </c>
      <c r="H296" s="177">
        <v>0.19500000000000001</v>
      </c>
      <c r="I296" s="178"/>
      <c r="J296" s="179">
        <f>ROUND(I296*H296,2)</f>
        <v>0</v>
      </c>
      <c r="K296" s="175" t="s">
        <v>142</v>
      </c>
      <c r="L296" s="40"/>
      <c r="M296" s="180" t="s">
        <v>1</v>
      </c>
      <c r="N296" s="181" t="s">
        <v>51</v>
      </c>
      <c r="O296" s="78"/>
      <c r="P296" s="182">
        <f>O296*H296</f>
        <v>0</v>
      </c>
      <c r="Q296" s="182">
        <v>1.09528</v>
      </c>
      <c r="R296" s="182">
        <f>Q296*H296</f>
        <v>0.21357960000000001</v>
      </c>
      <c r="S296" s="182">
        <v>0</v>
      </c>
      <c r="T296" s="18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184" t="s">
        <v>136</v>
      </c>
      <c r="AT296" s="184" t="s">
        <v>132</v>
      </c>
      <c r="AU296" s="184" t="s">
        <v>21</v>
      </c>
      <c r="AY296" s="19" t="s">
        <v>130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9" t="s">
        <v>94</v>
      </c>
      <c r="BK296" s="185">
        <f>ROUND(I296*H296,2)</f>
        <v>0</v>
      </c>
      <c r="BL296" s="19" t="s">
        <v>136</v>
      </c>
      <c r="BM296" s="184" t="s">
        <v>373</v>
      </c>
    </row>
    <row r="297" s="2" customFormat="1">
      <c r="A297" s="39"/>
      <c r="B297" s="40"/>
      <c r="C297" s="39"/>
      <c r="D297" s="186" t="s">
        <v>138</v>
      </c>
      <c r="E297" s="39"/>
      <c r="F297" s="187" t="s">
        <v>374</v>
      </c>
      <c r="G297" s="39"/>
      <c r="H297" s="39"/>
      <c r="I297" s="188"/>
      <c r="J297" s="39"/>
      <c r="K297" s="39"/>
      <c r="L297" s="40"/>
      <c r="M297" s="189"/>
      <c r="N297" s="190"/>
      <c r="O297" s="78"/>
      <c r="P297" s="78"/>
      <c r="Q297" s="78"/>
      <c r="R297" s="78"/>
      <c r="S297" s="78"/>
      <c r="T297" s="7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9" t="s">
        <v>138</v>
      </c>
      <c r="AU297" s="19" t="s">
        <v>21</v>
      </c>
    </row>
    <row r="298" s="2" customFormat="1">
      <c r="A298" s="39"/>
      <c r="B298" s="40"/>
      <c r="C298" s="39"/>
      <c r="D298" s="191" t="s">
        <v>145</v>
      </c>
      <c r="E298" s="39"/>
      <c r="F298" s="192" t="s">
        <v>375</v>
      </c>
      <c r="G298" s="39"/>
      <c r="H298" s="39"/>
      <c r="I298" s="188"/>
      <c r="J298" s="39"/>
      <c r="K298" s="39"/>
      <c r="L298" s="40"/>
      <c r="M298" s="189"/>
      <c r="N298" s="190"/>
      <c r="O298" s="78"/>
      <c r="P298" s="78"/>
      <c r="Q298" s="78"/>
      <c r="R298" s="78"/>
      <c r="S298" s="78"/>
      <c r="T298" s="7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9" t="s">
        <v>145</v>
      </c>
      <c r="AU298" s="19" t="s">
        <v>21</v>
      </c>
    </row>
    <row r="299" s="2" customFormat="1">
      <c r="A299" s="39"/>
      <c r="B299" s="40"/>
      <c r="C299" s="39"/>
      <c r="D299" s="186" t="s">
        <v>147</v>
      </c>
      <c r="E299" s="39"/>
      <c r="F299" s="193" t="s">
        <v>376</v>
      </c>
      <c r="G299" s="39"/>
      <c r="H299" s="39"/>
      <c r="I299" s="188"/>
      <c r="J299" s="39"/>
      <c r="K299" s="39"/>
      <c r="L299" s="40"/>
      <c r="M299" s="189"/>
      <c r="N299" s="190"/>
      <c r="O299" s="78"/>
      <c r="P299" s="78"/>
      <c r="Q299" s="78"/>
      <c r="R299" s="78"/>
      <c r="S299" s="78"/>
      <c r="T299" s="7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9" t="s">
        <v>147</v>
      </c>
      <c r="AU299" s="19" t="s">
        <v>21</v>
      </c>
    </row>
    <row r="300" s="13" customFormat="1">
      <c r="A300" s="13"/>
      <c r="B300" s="194"/>
      <c r="C300" s="13"/>
      <c r="D300" s="186" t="s">
        <v>149</v>
      </c>
      <c r="E300" s="195" t="s">
        <v>1</v>
      </c>
      <c r="F300" s="196" t="s">
        <v>377</v>
      </c>
      <c r="G300" s="13"/>
      <c r="H300" s="197">
        <v>0.010999999999999999</v>
      </c>
      <c r="I300" s="198"/>
      <c r="J300" s="13"/>
      <c r="K300" s="13"/>
      <c r="L300" s="194"/>
      <c r="M300" s="199"/>
      <c r="N300" s="200"/>
      <c r="O300" s="200"/>
      <c r="P300" s="200"/>
      <c r="Q300" s="200"/>
      <c r="R300" s="200"/>
      <c r="S300" s="200"/>
      <c r="T300" s="20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5" t="s">
        <v>149</v>
      </c>
      <c r="AU300" s="195" t="s">
        <v>21</v>
      </c>
      <c r="AV300" s="13" t="s">
        <v>21</v>
      </c>
      <c r="AW300" s="13" t="s">
        <v>41</v>
      </c>
      <c r="AX300" s="13" t="s">
        <v>86</v>
      </c>
      <c r="AY300" s="195" t="s">
        <v>130</v>
      </c>
    </row>
    <row r="301" s="13" customFormat="1">
      <c r="A301" s="13"/>
      <c r="B301" s="194"/>
      <c r="C301" s="13"/>
      <c r="D301" s="186" t="s">
        <v>149</v>
      </c>
      <c r="E301" s="195" t="s">
        <v>1</v>
      </c>
      <c r="F301" s="196" t="s">
        <v>378</v>
      </c>
      <c r="G301" s="13"/>
      <c r="H301" s="197">
        <v>0.184</v>
      </c>
      <c r="I301" s="198"/>
      <c r="J301" s="13"/>
      <c r="K301" s="13"/>
      <c r="L301" s="194"/>
      <c r="M301" s="199"/>
      <c r="N301" s="200"/>
      <c r="O301" s="200"/>
      <c r="P301" s="200"/>
      <c r="Q301" s="200"/>
      <c r="R301" s="200"/>
      <c r="S301" s="200"/>
      <c r="T301" s="20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5" t="s">
        <v>149</v>
      </c>
      <c r="AU301" s="195" t="s">
        <v>21</v>
      </c>
      <c r="AV301" s="13" t="s">
        <v>21</v>
      </c>
      <c r="AW301" s="13" t="s">
        <v>41</v>
      </c>
      <c r="AX301" s="13" t="s">
        <v>86</v>
      </c>
      <c r="AY301" s="195" t="s">
        <v>130</v>
      </c>
    </row>
    <row r="302" s="16" customFormat="1">
      <c r="A302" s="16"/>
      <c r="B302" s="227"/>
      <c r="C302" s="16"/>
      <c r="D302" s="186" t="s">
        <v>149</v>
      </c>
      <c r="E302" s="228" t="s">
        <v>1</v>
      </c>
      <c r="F302" s="229" t="s">
        <v>286</v>
      </c>
      <c r="G302" s="16"/>
      <c r="H302" s="230">
        <v>0.19500000000000001</v>
      </c>
      <c r="I302" s="231"/>
      <c r="J302" s="16"/>
      <c r="K302" s="16"/>
      <c r="L302" s="227"/>
      <c r="M302" s="232"/>
      <c r="N302" s="233"/>
      <c r="O302" s="233"/>
      <c r="P302" s="233"/>
      <c r="Q302" s="233"/>
      <c r="R302" s="233"/>
      <c r="S302" s="233"/>
      <c r="T302" s="234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28" t="s">
        <v>149</v>
      </c>
      <c r="AU302" s="228" t="s">
        <v>21</v>
      </c>
      <c r="AV302" s="16" t="s">
        <v>136</v>
      </c>
      <c r="AW302" s="16" t="s">
        <v>41</v>
      </c>
      <c r="AX302" s="16" t="s">
        <v>94</v>
      </c>
      <c r="AY302" s="228" t="s">
        <v>130</v>
      </c>
    </row>
    <row r="303" s="2" customFormat="1" ht="16.5" customHeight="1">
      <c r="A303" s="39"/>
      <c r="B303" s="172"/>
      <c r="C303" s="173" t="s">
        <v>379</v>
      </c>
      <c r="D303" s="173" t="s">
        <v>132</v>
      </c>
      <c r="E303" s="174" t="s">
        <v>380</v>
      </c>
      <c r="F303" s="175" t="s">
        <v>381</v>
      </c>
      <c r="G303" s="176" t="s">
        <v>201</v>
      </c>
      <c r="H303" s="177">
        <v>0.33400000000000002</v>
      </c>
      <c r="I303" s="178"/>
      <c r="J303" s="179">
        <f>ROUND(I303*H303,2)</f>
        <v>0</v>
      </c>
      <c r="K303" s="175" t="s">
        <v>142</v>
      </c>
      <c r="L303" s="40"/>
      <c r="M303" s="180" t="s">
        <v>1</v>
      </c>
      <c r="N303" s="181" t="s">
        <v>51</v>
      </c>
      <c r="O303" s="78"/>
      <c r="P303" s="182">
        <f>O303*H303</f>
        <v>0</v>
      </c>
      <c r="Q303" s="182">
        <v>1.0556000000000001</v>
      </c>
      <c r="R303" s="182">
        <f>Q303*H303</f>
        <v>0.35257040000000006</v>
      </c>
      <c r="S303" s="182">
        <v>0</v>
      </c>
      <c r="T303" s="18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184" t="s">
        <v>136</v>
      </c>
      <c r="AT303" s="184" t="s">
        <v>132</v>
      </c>
      <c r="AU303" s="184" t="s">
        <v>21</v>
      </c>
      <c r="AY303" s="19" t="s">
        <v>130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19" t="s">
        <v>94</v>
      </c>
      <c r="BK303" s="185">
        <f>ROUND(I303*H303,2)</f>
        <v>0</v>
      </c>
      <c r="BL303" s="19" t="s">
        <v>136</v>
      </c>
      <c r="BM303" s="184" t="s">
        <v>382</v>
      </c>
    </row>
    <row r="304" s="2" customFormat="1">
      <c r="A304" s="39"/>
      <c r="B304" s="40"/>
      <c r="C304" s="39"/>
      <c r="D304" s="186" t="s">
        <v>138</v>
      </c>
      <c r="E304" s="39"/>
      <c r="F304" s="187" t="s">
        <v>383</v>
      </c>
      <c r="G304" s="39"/>
      <c r="H304" s="39"/>
      <c r="I304" s="188"/>
      <c r="J304" s="39"/>
      <c r="K304" s="39"/>
      <c r="L304" s="40"/>
      <c r="M304" s="189"/>
      <c r="N304" s="190"/>
      <c r="O304" s="78"/>
      <c r="P304" s="78"/>
      <c r="Q304" s="78"/>
      <c r="R304" s="78"/>
      <c r="S304" s="78"/>
      <c r="T304" s="7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9" t="s">
        <v>138</v>
      </c>
      <c r="AU304" s="19" t="s">
        <v>21</v>
      </c>
    </row>
    <row r="305" s="2" customFormat="1">
      <c r="A305" s="39"/>
      <c r="B305" s="40"/>
      <c r="C305" s="39"/>
      <c r="D305" s="191" t="s">
        <v>145</v>
      </c>
      <c r="E305" s="39"/>
      <c r="F305" s="192" t="s">
        <v>384</v>
      </c>
      <c r="G305" s="39"/>
      <c r="H305" s="39"/>
      <c r="I305" s="188"/>
      <c r="J305" s="39"/>
      <c r="K305" s="39"/>
      <c r="L305" s="40"/>
      <c r="M305" s="189"/>
      <c r="N305" s="190"/>
      <c r="O305" s="78"/>
      <c r="P305" s="78"/>
      <c r="Q305" s="78"/>
      <c r="R305" s="78"/>
      <c r="S305" s="78"/>
      <c r="T305" s="7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9" t="s">
        <v>145</v>
      </c>
      <c r="AU305" s="19" t="s">
        <v>21</v>
      </c>
    </row>
    <row r="306" s="2" customFormat="1">
      <c r="A306" s="39"/>
      <c r="B306" s="40"/>
      <c r="C306" s="39"/>
      <c r="D306" s="186" t="s">
        <v>147</v>
      </c>
      <c r="E306" s="39"/>
      <c r="F306" s="193" t="s">
        <v>376</v>
      </c>
      <c r="G306" s="39"/>
      <c r="H306" s="39"/>
      <c r="I306" s="188"/>
      <c r="J306" s="39"/>
      <c r="K306" s="39"/>
      <c r="L306" s="40"/>
      <c r="M306" s="189"/>
      <c r="N306" s="190"/>
      <c r="O306" s="78"/>
      <c r="P306" s="78"/>
      <c r="Q306" s="78"/>
      <c r="R306" s="78"/>
      <c r="S306" s="78"/>
      <c r="T306" s="7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9" t="s">
        <v>147</v>
      </c>
      <c r="AU306" s="19" t="s">
        <v>21</v>
      </c>
    </row>
    <row r="307" s="13" customFormat="1">
      <c r="A307" s="13"/>
      <c r="B307" s="194"/>
      <c r="C307" s="13"/>
      <c r="D307" s="186" t="s">
        <v>149</v>
      </c>
      <c r="E307" s="195" t="s">
        <v>1</v>
      </c>
      <c r="F307" s="196" t="s">
        <v>385</v>
      </c>
      <c r="G307" s="13"/>
      <c r="H307" s="197">
        <v>0.33400000000000002</v>
      </c>
      <c r="I307" s="198"/>
      <c r="J307" s="13"/>
      <c r="K307" s="13"/>
      <c r="L307" s="194"/>
      <c r="M307" s="199"/>
      <c r="N307" s="200"/>
      <c r="O307" s="200"/>
      <c r="P307" s="200"/>
      <c r="Q307" s="200"/>
      <c r="R307" s="200"/>
      <c r="S307" s="200"/>
      <c r="T307" s="20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5" t="s">
        <v>149</v>
      </c>
      <c r="AU307" s="195" t="s">
        <v>21</v>
      </c>
      <c r="AV307" s="13" t="s">
        <v>21</v>
      </c>
      <c r="AW307" s="13" t="s">
        <v>41</v>
      </c>
      <c r="AX307" s="13" t="s">
        <v>86</v>
      </c>
      <c r="AY307" s="195" t="s">
        <v>130</v>
      </c>
    </row>
    <row r="308" s="16" customFormat="1">
      <c r="A308" s="16"/>
      <c r="B308" s="227"/>
      <c r="C308" s="16"/>
      <c r="D308" s="186" t="s">
        <v>149</v>
      </c>
      <c r="E308" s="228" t="s">
        <v>1</v>
      </c>
      <c r="F308" s="229" t="s">
        <v>286</v>
      </c>
      <c r="G308" s="16"/>
      <c r="H308" s="230">
        <v>0.33400000000000002</v>
      </c>
      <c r="I308" s="231"/>
      <c r="J308" s="16"/>
      <c r="K308" s="16"/>
      <c r="L308" s="227"/>
      <c r="M308" s="232"/>
      <c r="N308" s="233"/>
      <c r="O308" s="233"/>
      <c r="P308" s="233"/>
      <c r="Q308" s="233"/>
      <c r="R308" s="233"/>
      <c r="S308" s="233"/>
      <c r="T308" s="234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28" t="s">
        <v>149</v>
      </c>
      <c r="AU308" s="228" t="s">
        <v>21</v>
      </c>
      <c r="AV308" s="16" t="s">
        <v>136</v>
      </c>
      <c r="AW308" s="16" t="s">
        <v>41</v>
      </c>
      <c r="AX308" s="16" t="s">
        <v>94</v>
      </c>
      <c r="AY308" s="228" t="s">
        <v>130</v>
      </c>
    </row>
    <row r="309" s="12" customFormat="1" ht="22.8" customHeight="1">
      <c r="A309" s="12"/>
      <c r="B309" s="159"/>
      <c r="C309" s="12"/>
      <c r="D309" s="160" t="s">
        <v>85</v>
      </c>
      <c r="E309" s="170" t="s">
        <v>136</v>
      </c>
      <c r="F309" s="170" t="s">
        <v>386</v>
      </c>
      <c r="G309" s="12"/>
      <c r="H309" s="12"/>
      <c r="I309" s="162"/>
      <c r="J309" s="171">
        <f>BK309</f>
        <v>0</v>
      </c>
      <c r="K309" s="12"/>
      <c r="L309" s="159"/>
      <c r="M309" s="164"/>
      <c r="N309" s="165"/>
      <c r="O309" s="165"/>
      <c r="P309" s="166">
        <f>SUM(P310:P317)</f>
        <v>0</v>
      </c>
      <c r="Q309" s="165"/>
      <c r="R309" s="166">
        <f>SUM(R310:R317)</f>
        <v>257.40915199999995</v>
      </c>
      <c r="S309" s="165"/>
      <c r="T309" s="167">
        <f>SUM(T310:T317)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60" t="s">
        <v>94</v>
      </c>
      <c r="AT309" s="168" t="s">
        <v>85</v>
      </c>
      <c r="AU309" s="168" t="s">
        <v>94</v>
      </c>
      <c r="AY309" s="160" t="s">
        <v>130</v>
      </c>
      <c r="BK309" s="169">
        <f>SUM(BK310:BK317)</f>
        <v>0</v>
      </c>
    </row>
    <row r="310" s="2" customFormat="1" ht="16.5" customHeight="1">
      <c r="A310" s="39"/>
      <c r="B310" s="172"/>
      <c r="C310" s="173" t="s">
        <v>387</v>
      </c>
      <c r="D310" s="173" t="s">
        <v>132</v>
      </c>
      <c r="E310" s="174" t="s">
        <v>388</v>
      </c>
      <c r="F310" s="175" t="s">
        <v>389</v>
      </c>
      <c r="G310" s="176" t="s">
        <v>141</v>
      </c>
      <c r="H310" s="177">
        <v>128.57599999999999</v>
      </c>
      <c r="I310" s="178"/>
      <c r="J310" s="179">
        <f>ROUND(I310*H310,2)</f>
        <v>0</v>
      </c>
      <c r="K310" s="175" t="s">
        <v>142</v>
      </c>
      <c r="L310" s="40"/>
      <c r="M310" s="180" t="s">
        <v>1</v>
      </c>
      <c r="N310" s="181" t="s">
        <v>51</v>
      </c>
      <c r="O310" s="78"/>
      <c r="P310" s="182">
        <f>O310*H310</f>
        <v>0</v>
      </c>
      <c r="Q310" s="182">
        <v>2.0019999999999998</v>
      </c>
      <c r="R310" s="182">
        <f>Q310*H310</f>
        <v>257.40915199999995</v>
      </c>
      <c r="S310" s="182">
        <v>0</v>
      </c>
      <c r="T310" s="18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184" t="s">
        <v>136</v>
      </c>
      <c r="AT310" s="184" t="s">
        <v>132</v>
      </c>
      <c r="AU310" s="184" t="s">
        <v>21</v>
      </c>
      <c r="AY310" s="19" t="s">
        <v>130</v>
      </c>
      <c r="BE310" s="185">
        <f>IF(N310="základní",J310,0)</f>
        <v>0</v>
      </c>
      <c r="BF310" s="185">
        <f>IF(N310="snížená",J310,0)</f>
        <v>0</v>
      </c>
      <c r="BG310" s="185">
        <f>IF(N310="zákl. přenesená",J310,0)</f>
        <v>0</v>
      </c>
      <c r="BH310" s="185">
        <f>IF(N310="sníž. přenesená",J310,0)</f>
        <v>0</v>
      </c>
      <c r="BI310" s="185">
        <f>IF(N310="nulová",J310,0)</f>
        <v>0</v>
      </c>
      <c r="BJ310" s="19" t="s">
        <v>94</v>
      </c>
      <c r="BK310" s="185">
        <f>ROUND(I310*H310,2)</f>
        <v>0</v>
      </c>
      <c r="BL310" s="19" t="s">
        <v>136</v>
      </c>
      <c r="BM310" s="184" t="s">
        <v>390</v>
      </c>
    </row>
    <row r="311" s="2" customFormat="1">
      <c r="A311" s="39"/>
      <c r="B311" s="40"/>
      <c r="C311" s="39"/>
      <c r="D311" s="186" t="s">
        <v>138</v>
      </c>
      <c r="E311" s="39"/>
      <c r="F311" s="187" t="s">
        <v>391</v>
      </c>
      <c r="G311" s="39"/>
      <c r="H311" s="39"/>
      <c r="I311" s="188"/>
      <c r="J311" s="39"/>
      <c r="K311" s="39"/>
      <c r="L311" s="40"/>
      <c r="M311" s="189"/>
      <c r="N311" s="190"/>
      <c r="O311" s="78"/>
      <c r="P311" s="78"/>
      <c r="Q311" s="78"/>
      <c r="R311" s="78"/>
      <c r="S311" s="78"/>
      <c r="T311" s="7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9" t="s">
        <v>138</v>
      </c>
      <c r="AU311" s="19" t="s">
        <v>21</v>
      </c>
    </row>
    <row r="312" s="2" customFormat="1">
      <c r="A312" s="39"/>
      <c r="B312" s="40"/>
      <c r="C312" s="39"/>
      <c r="D312" s="191" t="s">
        <v>145</v>
      </c>
      <c r="E312" s="39"/>
      <c r="F312" s="192" t="s">
        <v>392</v>
      </c>
      <c r="G312" s="39"/>
      <c r="H312" s="39"/>
      <c r="I312" s="188"/>
      <c r="J312" s="39"/>
      <c r="K312" s="39"/>
      <c r="L312" s="40"/>
      <c r="M312" s="189"/>
      <c r="N312" s="190"/>
      <c r="O312" s="78"/>
      <c r="P312" s="78"/>
      <c r="Q312" s="78"/>
      <c r="R312" s="78"/>
      <c r="S312" s="78"/>
      <c r="T312" s="7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9" t="s">
        <v>145</v>
      </c>
      <c r="AU312" s="19" t="s">
        <v>21</v>
      </c>
    </row>
    <row r="313" s="2" customFormat="1">
      <c r="A313" s="39"/>
      <c r="B313" s="40"/>
      <c r="C313" s="39"/>
      <c r="D313" s="186" t="s">
        <v>147</v>
      </c>
      <c r="E313" s="39"/>
      <c r="F313" s="193" t="s">
        <v>393</v>
      </c>
      <c r="G313" s="39"/>
      <c r="H313" s="39"/>
      <c r="I313" s="188"/>
      <c r="J313" s="39"/>
      <c r="K313" s="39"/>
      <c r="L313" s="40"/>
      <c r="M313" s="189"/>
      <c r="N313" s="190"/>
      <c r="O313" s="78"/>
      <c r="P313" s="78"/>
      <c r="Q313" s="78"/>
      <c r="R313" s="78"/>
      <c r="S313" s="78"/>
      <c r="T313" s="7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9" t="s">
        <v>147</v>
      </c>
      <c r="AU313" s="19" t="s">
        <v>21</v>
      </c>
    </row>
    <row r="314" s="13" customFormat="1">
      <c r="A314" s="13"/>
      <c r="B314" s="194"/>
      <c r="C314" s="13"/>
      <c r="D314" s="186" t="s">
        <v>149</v>
      </c>
      <c r="E314" s="195" t="s">
        <v>1</v>
      </c>
      <c r="F314" s="196" t="s">
        <v>394</v>
      </c>
      <c r="G314" s="13"/>
      <c r="H314" s="197">
        <v>57.997999999999998</v>
      </c>
      <c r="I314" s="198"/>
      <c r="J314" s="13"/>
      <c r="K314" s="13"/>
      <c r="L314" s="194"/>
      <c r="M314" s="199"/>
      <c r="N314" s="200"/>
      <c r="O314" s="200"/>
      <c r="P314" s="200"/>
      <c r="Q314" s="200"/>
      <c r="R314" s="200"/>
      <c r="S314" s="200"/>
      <c r="T314" s="20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5" t="s">
        <v>149</v>
      </c>
      <c r="AU314" s="195" t="s">
        <v>21</v>
      </c>
      <c r="AV314" s="13" t="s">
        <v>21</v>
      </c>
      <c r="AW314" s="13" t="s">
        <v>41</v>
      </c>
      <c r="AX314" s="13" t="s">
        <v>86</v>
      </c>
      <c r="AY314" s="195" t="s">
        <v>130</v>
      </c>
    </row>
    <row r="315" s="13" customFormat="1">
      <c r="A315" s="13"/>
      <c r="B315" s="194"/>
      <c r="C315" s="13"/>
      <c r="D315" s="186" t="s">
        <v>149</v>
      </c>
      <c r="E315" s="195" t="s">
        <v>1</v>
      </c>
      <c r="F315" s="196" t="s">
        <v>395</v>
      </c>
      <c r="G315" s="13"/>
      <c r="H315" s="197">
        <v>13.413</v>
      </c>
      <c r="I315" s="198"/>
      <c r="J315" s="13"/>
      <c r="K315" s="13"/>
      <c r="L315" s="194"/>
      <c r="M315" s="199"/>
      <c r="N315" s="200"/>
      <c r="O315" s="200"/>
      <c r="P315" s="200"/>
      <c r="Q315" s="200"/>
      <c r="R315" s="200"/>
      <c r="S315" s="200"/>
      <c r="T315" s="20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5" t="s">
        <v>149</v>
      </c>
      <c r="AU315" s="195" t="s">
        <v>21</v>
      </c>
      <c r="AV315" s="13" t="s">
        <v>21</v>
      </c>
      <c r="AW315" s="13" t="s">
        <v>41</v>
      </c>
      <c r="AX315" s="13" t="s">
        <v>86</v>
      </c>
      <c r="AY315" s="195" t="s">
        <v>130</v>
      </c>
    </row>
    <row r="316" s="13" customFormat="1">
      <c r="A316" s="13"/>
      <c r="B316" s="194"/>
      <c r="C316" s="13"/>
      <c r="D316" s="186" t="s">
        <v>149</v>
      </c>
      <c r="E316" s="195" t="s">
        <v>1</v>
      </c>
      <c r="F316" s="196" t="s">
        <v>396</v>
      </c>
      <c r="G316" s="13"/>
      <c r="H316" s="197">
        <v>57.164999999999999</v>
      </c>
      <c r="I316" s="198"/>
      <c r="J316" s="13"/>
      <c r="K316" s="13"/>
      <c r="L316" s="194"/>
      <c r="M316" s="199"/>
      <c r="N316" s="200"/>
      <c r="O316" s="200"/>
      <c r="P316" s="200"/>
      <c r="Q316" s="200"/>
      <c r="R316" s="200"/>
      <c r="S316" s="200"/>
      <c r="T316" s="20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5" t="s">
        <v>149</v>
      </c>
      <c r="AU316" s="195" t="s">
        <v>21</v>
      </c>
      <c r="AV316" s="13" t="s">
        <v>21</v>
      </c>
      <c r="AW316" s="13" t="s">
        <v>41</v>
      </c>
      <c r="AX316" s="13" t="s">
        <v>86</v>
      </c>
      <c r="AY316" s="195" t="s">
        <v>130</v>
      </c>
    </row>
    <row r="317" s="16" customFormat="1">
      <c r="A317" s="16"/>
      <c r="B317" s="227"/>
      <c r="C317" s="16"/>
      <c r="D317" s="186" t="s">
        <v>149</v>
      </c>
      <c r="E317" s="228" t="s">
        <v>1</v>
      </c>
      <c r="F317" s="229" t="s">
        <v>286</v>
      </c>
      <c r="G317" s="16"/>
      <c r="H317" s="230">
        <v>128.57599999999999</v>
      </c>
      <c r="I317" s="231"/>
      <c r="J317" s="16"/>
      <c r="K317" s="16"/>
      <c r="L317" s="227"/>
      <c r="M317" s="232"/>
      <c r="N317" s="233"/>
      <c r="O317" s="233"/>
      <c r="P317" s="233"/>
      <c r="Q317" s="233"/>
      <c r="R317" s="233"/>
      <c r="S317" s="233"/>
      <c r="T317" s="234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28" t="s">
        <v>149</v>
      </c>
      <c r="AU317" s="228" t="s">
        <v>21</v>
      </c>
      <c r="AV317" s="16" t="s">
        <v>136</v>
      </c>
      <c r="AW317" s="16" t="s">
        <v>41</v>
      </c>
      <c r="AX317" s="16" t="s">
        <v>94</v>
      </c>
      <c r="AY317" s="228" t="s">
        <v>130</v>
      </c>
    </row>
    <row r="318" s="12" customFormat="1" ht="22.8" customHeight="1">
      <c r="A318" s="12"/>
      <c r="B318" s="159"/>
      <c r="C318" s="12"/>
      <c r="D318" s="160" t="s">
        <v>85</v>
      </c>
      <c r="E318" s="170" t="s">
        <v>197</v>
      </c>
      <c r="F318" s="170" t="s">
        <v>397</v>
      </c>
      <c r="G318" s="12"/>
      <c r="H318" s="12"/>
      <c r="I318" s="162"/>
      <c r="J318" s="171">
        <f>BK318</f>
        <v>0</v>
      </c>
      <c r="K318" s="12"/>
      <c r="L318" s="159"/>
      <c r="M318" s="164"/>
      <c r="N318" s="165"/>
      <c r="O318" s="165"/>
      <c r="P318" s="166">
        <f>SUM(P319:P339)</f>
        <v>0</v>
      </c>
      <c r="Q318" s="165"/>
      <c r="R318" s="166">
        <f>SUM(R319:R339)</f>
        <v>0.0093360000000000005</v>
      </c>
      <c r="S318" s="165"/>
      <c r="T318" s="167">
        <f>SUM(T319:T339)</f>
        <v>0.14575000000000002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60" t="s">
        <v>94</v>
      </c>
      <c r="AT318" s="168" t="s">
        <v>85</v>
      </c>
      <c r="AU318" s="168" t="s">
        <v>94</v>
      </c>
      <c r="AY318" s="160" t="s">
        <v>130</v>
      </c>
      <c r="BK318" s="169">
        <f>SUM(BK319:BK339)</f>
        <v>0</v>
      </c>
    </row>
    <row r="319" s="2" customFormat="1" ht="16.5" customHeight="1">
      <c r="A319" s="39"/>
      <c r="B319" s="172"/>
      <c r="C319" s="173" t="s">
        <v>398</v>
      </c>
      <c r="D319" s="173" t="s">
        <v>132</v>
      </c>
      <c r="E319" s="174" t="s">
        <v>399</v>
      </c>
      <c r="F319" s="175" t="s">
        <v>400</v>
      </c>
      <c r="G319" s="176" t="s">
        <v>141</v>
      </c>
      <c r="H319" s="177">
        <v>0.26500000000000001</v>
      </c>
      <c r="I319" s="178"/>
      <c r="J319" s="179">
        <f>ROUND(I319*H319,2)</f>
        <v>0</v>
      </c>
      <c r="K319" s="175" t="s">
        <v>142</v>
      </c>
      <c r="L319" s="40"/>
      <c r="M319" s="180" t="s">
        <v>1</v>
      </c>
      <c r="N319" s="181" t="s">
        <v>51</v>
      </c>
      <c r="O319" s="78"/>
      <c r="P319" s="182">
        <f>O319*H319</f>
        <v>0</v>
      </c>
      <c r="Q319" s="182">
        <v>0</v>
      </c>
      <c r="R319" s="182">
        <f>Q319*H319</f>
        <v>0</v>
      </c>
      <c r="S319" s="182">
        <v>0.55000000000000004</v>
      </c>
      <c r="T319" s="183">
        <f>S319*H319</f>
        <v>0.14575000000000002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184" t="s">
        <v>136</v>
      </c>
      <c r="AT319" s="184" t="s">
        <v>132</v>
      </c>
      <c r="AU319" s="184" t="s">
        <v>21</v>
      </c>
      <c r="AY319" s="19" t="s">
        <v>130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9" t="s">
        <v>94</v>
      </c>
      <c r="BK319" s="185">
        <f>ROUND(I319*H319,2)</f>
        <v>0</v>
      </c>
      <c r="BL319" s="19" t="s">
        <v>136</v>
      </c>
      <c r="BM319" s="184" t="s">
        <v>401</v>
      </c>
    </row>
    <row r="320" s="2" customFormat="1">
      <c r="A320" s="39"/>
      <c r="B320" s="40"/>
      <c r="C320" s="39"/>
      <c r="D320" s="186" t="s">
        <v>138</v>
      </c>
      <c r="E320" s="39"/>
      <c r="F320" s="187" t="s">
        <v>402</v>
      </c>
      <c r="G320" s="39"/>
      <c r="H320" s="39"/>
      <c r="I320" s="188"/>
      <c r="J320" s="39"/>
      <c r="K320" s="39"/>
      <c r="L320" s="40"/>
      <c r="M320" s="189"/>
      <c r="N320" s="190"/>
      <c r="O320" s="78"/>
      <c r="P320" s="78"/>
      <c r="Q320" s="78"/>
      <c r="R320" s="78"/>
      <c r="S320" s="78"/>
      <c r="T320" s="7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9" t="s">
        <v>138</v>
      </c>
      <c r="AU320" s="19" t="s">
        <v>21</v>
      </c>
    </row>
    <row r="321" s="2" customFormat="1">
      <c r="A321" s="39"/>
      <c r="B321" s="40"/>
      <c r="C321" s="39"/>
      <c r="D321" s="191" t="s">
        <v>145</v>
      </c>
      <c r="E321" s="39"/>
      <c r="F321" s="192" t="s">
        <v>403</v>
      </c>
      <c r="G321" s="39"/>
      <c r="H321" s="39"/>
      <c r="I321" s="188"/>
      <c r="J321" s="39"/>
      <c r="K321" s="39"/>
      <c r="L321" s="40"/>
      <c r="M321" s="189"/>
      <c r="N321" s="190"/>
      <c r="O321" s="78"/>
      <c r="P321" s="78"/>
      <c r="Q321" s="78"/>
      <c r="R321" s="78"/>
      <c r="S321" s="78"/>
      <c r="T321" s="7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9" t="s">
        <v>145</v>
      </c>
      <c r="AU321" s="19" t="s">
        <v>21</v>
      </c>
    </row>
    <row r="322" s="2" customFormat="1">
      <c r="A322" s="39"/>
      <c r="B322" s="40"/>
      <c r="C322" s="39"/>
      <c r="D322" s="186" t="s">
        <v>147</v>
      </c>
      <c r="E322" s="39"/>
      <c r="F322" s="193" t="s">
        <v>404</v>
      </c>
      <c r="G322" s="39"/>
      <c r="H322" s="39"/>
      <c r="I322" s="188"/>
      <c r="J322" s="39"/>
      <c r="K322" s="39"/>
      <c r="L322" s="40"/>
      <c r="M322" s="189"/>
      <c r="N322" s="190"/>
      <c r="O322" s="78"/>
      <c r="P322" s="78"/>
      <c r="Q322" s="78"/>
      <c r="R322" s="78"/>
      <c r="S322" s="78"/>
      <c r="T322" s="7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9" t="s">
        <v>147</v>
      </c>
      <c r="AU322" s="19" t="s">
        <v>21</v>
      </c>
    </row>
    <row r="323" s="14" customFormat="1">
      <c r="A323" s="14"/>
      <c r="B323" s="212"/>
      <c r="C323" s="14"/>
      <c r="D323" s="186" t="s">
        <v>149</v>
      </c>
      <c r="E323" s="213" t="s">
        <v>1</v>
      </c>
      <c r="F323" s="214" t="s">
        <v>405</v>
      </c>
      <c r="G323" s="14"/>
      <c r="H323" s="213" t="s">
        <v>1</v>
      </c>
      <c r="I323" s="215"/>
      <c r="J323" s="14"/>
      <c r="K323" s="14"/>
      <c r="L323" s="212"/>
      <c r="M323" s="216"/>
      <c r="N323" s="217"/>
      <c r="O323" s="217"/>
      <c r="P323" s="217"/>
      <c r="Q323" s="217"/>
      <c r="R323" s="217"/>
      <c r="S323" s="217"/>
      <c r="T323" s="21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13" t="s">
        <v>149</v>
      </c>
      <c r="AU323" s="213" t="s">
        <v>21</v>
      </c>
      <c r="AV323" s="14" t="s">
        <v>94</v>
      </c>
      <c r="AW323" s="14" t="s">
        <v>41</v>
      </c>
      <c r="AX323" s="14" t="s">
        <v>86</v>
      </c>
      <c r="AY323" s="213" t="s">
        <v>130</v>
      </c>
    </row>
    <row r="324" s="14" customFormat="1">
      <c r="A324" s="14"/>
      <c r="B324" s="212"/>
      <c r="C324" s="14"/>
      <c r="D324" s="186" t="s">
        <v>149</v>
      </c>
      <c r="E324" s="213" t="s">
        <v>1</v>
      </c>
      <c r="F324" s="214" t="s">
        <v>406</v>
      </c>
      <c r="G324" s="14"/>
      <c r="H324" s="213" t="s">
        <v>1</v>
      </c>
      <c r="I324" s="215"/>
      <c r="J324" s="14"/>
      <c r="K324" s="14"/>
      <c r="L324" s="212"/>
      <c r="M324" s="216"/>
      <c r="N324" s="217"/>
      <c r="O324" s="217"/>
      <c r="P324" s="217"/>
      <c r="Q324" s="217"/>
      <c r="R324" s="217"/>
      <c r="S324" s="217"/>
      <c r="T324" s="21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13" t="s">
        <v>149</v>
      </c>
      <c r="AU324" s="213" t="s">
        <v>21</v>
      </c>
      <c r="AV324" s="14" t="s">
        <v>94</v>
      </c>
      <c r="AW324" s="14" t="s">
        <v>41</v>
      </c>
      <c r="AX324" s="14" t="s">
        <v>86</v>
      </c>
      <c r="AY324" s="213" t="s">
        <v>130</v>
      </c>
    </row>
    <row r="325" s="13" customFormat="1">
      <c r="A325" s="13"/>
      <c r="B325" s="194"/>
      <c r="C325" s="13"/>
      <c r="D325" s="186" t="s">
        <v>149</v>
      </c>
      <c r="E325" s="195" t="s">
        <v>1</v>
      </c>
      <c r="F325" s="196" t="s">
        <v>407</v>
      </c>
      <c r="G325" s="13"/>
      <c r="H325" s="197">
        <v>0.064000000000000001</v>
      </c>
      <c r="I325" s="198"/>
      <c r="J325" s="13"/>
      <c r="K325" s="13"/>
      <c r="L325" s="194"/>
      <c r="M325" s="199"/>
      <c r="N325" s="200"/>
      <c r="O325" s="200"/>
      <c r="P325" s="200"/>
      <c r="Q325" s="200"/>
      <c r="R325" s="200"/>
      <c r="S325" s="200"/>
      <c r="T325" s="20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5" t="s">
        <v>149</v>
      </c>
      <c r="AU325" s="195" t="s">
        <v>21</v>
      </c>
      <c r="AV325" s="13" t="s">
        <v>21</v>
      </c>
      <c r="AW325" s="13" t="s">
        <v>41</v>
      </c>
      <c r="AX325" s="13" t="s">
        <v>86</v>
      </c>
      <c r="AY325" s="195" t="s">
        <v>130</v>
      </c>
    </row>
    <row r="326" s="14" customFormat="1">
      <c r="A326" s="14"/>
      <c r="B326" s="212"/>
      <c r="C326" s="14"/>
      <c r="D326" s="186" t="s">
        <v>149</v>
      </c>
      <c r="E326" s="213" t="s">
        <v>1</v>
      </c>
      <c r="F326" s="214" t="s">
        <v>408</v>
      </c>
      <c r="G326" s="14"/>
      <c r="H326" s="213" t="s">
        <v>1</v>
      </c>
      <c r="I326" s="215"/>
      <c r="J326" s="14"/>
      <c r="K326" s="14"/>
      <c r="L326" s="212"/>
      <c r="M326" s="216"/>
      <c r="N326" s="217"/>
      <c r="O326" s="217"/>
      <c r="P326" s="217"/>
      <c r="Q326" s="217"/>
      <c r="R326" s="217"/>
      <c r="S326" s="217"/>
      <c r="T326" s="21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13" t="s">
        <v>149</v>
      </c>
      <c r="AU326" s="213" t="s">
        <v>21</v>
      </c>
      <c r="AV326" s="14" t="s">
        <v>94</v>
      </c>
      <c r="AW326" s="14" t="s">
        <v>41</v>
      </c>
      <c r="AX326" s="14" t="s">
        <v>86</v>
      </c>
      <c r="AY326" s="213" t="s">
        <v>130</v>
      </c>
    </row>
    <row r="327" s="13" customFormat="1">
      <c r="A327" s="13"/>
      <c r="B327" s="194"/>
      <c r="C327" s="13"/>
      <c r="D327" s="186" t="s">
        <v>149</v>
      </c>
      <c r="E327" s="195" t="s">
        <v>1</v>
      </c>
      <c r="F327" s="196" t="s">
        <v>409</v>
      </c>
      <c r="G327" s="13"/>
      <c r="H327" s="197">
        <v>0.20100000000000001</v>
      </c>
      <c r="I327" s="198"/>
      <c r="J327" s="13"/>
      <c r="K327" s="13"/>
      <c r="L327" s="194"/>
      <c r="M327" s="199"/>
      <c r="N327" s="200"/>
      <c r="O327" s="200"/>
      <c r="P327" s="200"/>
      <c r="Q327" s="200"/>
      <c r="R327" s="200"/>
      <c r="S327" s="200"/>
      <c r="T327" s="20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5" t="s">
        <v>149</v>
      </c>
      <c r="AU327" s="195" t="s">
        <v>21</v>
      </c>
      <c r="AV327" s="13" t="s">
        <v>21</v>
      </c>
      <c r="AW327" s="13" t="s">
        <v>41</v>
      </c>
      <c r="AX327" s="13" t="s">
        <v>86</v>
      </c>
      <c r="AY327" s="195" t="s">
        <v>130</v>
      </c>
    </row>
    <row r="328" s="16" customFormat="1">
      <c r="A328" s="16"/>
      <c r="B328" s="227"/>
      <c r="C328" s="16"/>
      <c r="D328" s="186" t="s">
        <v>149</v>
      </c>
      <c r="E328" s="228" t="s">
        <v>1</v>
      </c>
      <c r="F328" s="229" t="s">
        <v>286</v>
      </c>
      <c r="G328" s="16"/>
      <c r="H328" s="230">
        <v>0.26500000000000001</v>
      </c>
      <c r="I328" s="231"/>
      <c r="J328" s="16"/>
      <c r="K328" s="16"/>
      <c r="L328" s="227"/>
      <c r="M328" s="232"/>
      <c r="N328" s="233"/>
      <c r="O328" s="233"/>
      <c r="P328" s="233"/>
      <c r="Q328" s="233"/>
      <c r="R328" s="233"/>
      <c r="S328" s="233"/>
      <c r="T328" s="234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28" t="s">
        <v>149</v>
      </c>
      <c r="AU328" s="228" t="s">
        <v>21</v>
      </c>
      <c r="AV328" s="16" t="s">
        <v>136</v>
      </c>
      <c r="AW328" s="16" t="s">
        <v>41</v>
      </c>
      <c r="AX328" s="16" t="s">
        <v>94</v>
      </c>
      <c r="AY328" s="228" t="s">
        <v>130</v>
      </c>
    </row>
    <row r="329" s="2" customFormat="1" ht="21.75" customHeight="1">
      <c r="A329" s="39"/>
      <c r="B329" s="172"/>
      <c r="C329" s="173" t="s">
        <v>410</v>
      </c>
      <c r="D329" s="173" t="s">
        <v>132</v>
      </c>
      <c r="E329" s="174" t="s">
        <v>411</v>
      </c>
      <c r="F329" s="175" t="s">
        <v>412</v>
      </c>
      <c r="G329" s="176" t="s">
        <v>177</v>
      </c>
      <c r="H329" s="177">
        <v>9.6999999999999993</v>
      </c>
      <c r="I329" s="178"/>
      <c r="J329" s="179">
        <f>ROUND(I329*H329,2)</f>
        <v>0</v>
      </c>
      <c r="K329" s="175" t="s">
        <v>142</v>
      </c>
      <c r="L329" s="40"/>
      <c r="M329" s="180" t="s">
        <v>1</v>
      </c>
      <c r="N329" s="181" t="s">
        <v>51</v>
      </c>
      <c r="O329" s="78"/>
      <c r="P329" s="182">
        <f>O329*H329</f>
        <v>0</v>
      </c>
      <c r="Q329" s="182">
        <v>0.00020000000000000001</v>
      </c>
      <c r="R329" s="182">
        <f>Q329*H329</f>
        <v>0.0019399999999999999</v>
      </c>
      <c r="S329" s="182">
        <v>0</v>
      </c>
      <c r="T329" s="18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184" t="s">
        <v>136</v>
      </c>
      <c r="AT329" s="184" t="s">
        <v>132</v>
      </c>
      <c r="AU329" s="184" t="s">
        <v>21</v>
      </c>
      <c r="AY329" s="19" t="s">
        <v>130</v>
      </c>
      <c r="BE329" s="185">
        <f>IF(N329="základní",J329,0)</f>
        <v>0</v>
      </c>
      <c r="BF329" s="185">
        <f>IF(N329="snížená",J329,0)</f>
        <v>0</v>
      </c>
      <c r="BG329" s="185">
        <f>IF(N329="zákl. přenesená",J329,0)</f>
        <v>0</v>
      </c>
      <c r="BH329" s="185">
        <f>IF(N329="sníž. přenesená",J329,0)</f>
        <v>0</v>
      </c>
      <c r="BI329" s="185">
        <f>IF(N329="nulová",J329,0)</f>
        <v>0</v>
      </c>
      <c r="BJ329" s="19" t="s">
        <v>94</v>
      </c>
      <c r="BK329" s="185">
        <f>ROUND(I329*H329,2)</f>
        <v>0</v>
      </c>
      <c r="BL329" s="19" t="s">
        <v>136</v>
      </c>
      <c r="BM329" s="184" t="s">
        <v>413</v>
      </c>
    </row>
    <row r="330" s="2" customFormat="1">
      <c r="A330" s="39"/>
      <c r="B330" s="40"/>
      <c r="C330" s="39"/>
      <c r="D330" s="186" t="s">
        <v>138</v>
      </c>
      <c r="E330" s="39"/>
      <c r="F330" s="187" t="s">
        <v>414</v>
      </c>
      <c r="G330" s="39"/>
      <c r="H330" s="39"/>
      <c r="I330" s="188"/>
      <c r="J330" s="39"/>
      <c r="K330" s="39"/>
      <c r="L330" s="40"/>
      <c r="M330" s="189"/>
      <c r="N330" s="190"/>
      <c r="O330" s="78"/>
      <c r="P330" s="78"/>
      <c r="Q330" s="78"/>
      <c r="R330" s="78"/>
      <c r="S330" s="78"/>
      <c r="T330" s="7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9" t="s">
        <v>138</v>
      </c>
      <c r="AU330" s="19" t="s">
        <v>21</v>
      </c>
    </row>
    <row r="331" s="2" customFormat="1">
      <c r="A331" s="39"/>
      <c r="B331" s="40"/>
      <c r="C331" s="39"/>
      <c r="D331" s="191" t="s">
        <v>145</v>
      </c>
      <c r="E331" s="39"/>
      <c r="F331" s="192" t="s">
        <v>415</v>
      </c>
      <c r="G331" s="39"/>
      <c r="H331" s="39"/>
      <c r="I331" s="188"/>
      <c r="J331" s="39"/>
      <c r="K331" s="39"/>
      <c r="L331" s="40"/>
      <c r="M331" s="189"/>
      <c r="N331" s="190"/>
      <c r="O331" s="78"/>
      <c r="P331" s="78"/>
      <c r="Q331" s="78"/>
      <c r="R331" s="78"/>
      <c r="S331" s="78"/>
      <c r="T331" s="7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9" t="s">
        <v>145</v>
      </c>
      <c r="AU331" s="19" t="s">
        <v>21</v>
      </c>
    </row>
    <row r="332" s="2" customFormat="1">
      <c r="A332" s="39"/>
      <c r="B332" s="40"/>
      <c r="C332" s="39"/>
      <c r="D332" s="186" t="s">
        <v>147</v>
      </c>
      <c r="E332" s="39"/>
      <c r="F332" s="193" t="s">
        <v>416</v>
      </c>
      <c r="G332" s="39"/>
      <c r="H332" s="39"/>
      <c r="I332" s="188"/>
      <c r="J332" s="39"/>
      <c r="K332" s="39"/>
      <c r="L332" s="40"/>
      <c r="M332" s="189"/>
      <c r="N332" s="190"/>
      <c r="O332" s="78"/>
      <c r="P332" s="78"/>
      <c r="Q332" s="78"/>
      <c r="R332" s="78"/>
      <c r="S332" s="78"/>
      <c r="T332" s="7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9" t="s">
        <v>147</v>
      </c>
      <c r="AU332" s="19" t="s">
        <v>21</v>
      </c>
    </row>
    <row r="333" s="14" customFormat="1">
      <c r="A333" s="14"/>
      <c r="B333" s="212"/>
      <c r="C333" s="14"/>
      <c r="D333" s="186" t="s">
        <v>149</v>
      </c>
      <c r="E333" s="213" t="s">
        <v>1</v>
      </c>
      <c r="F333" s="214" t="s">
        <v>417</v>
      </c>
      <c r="G333" s="14"/>
      <c r="H333" s="213" t="s">
        <v>1</v>
      </c>
      <c r="I333" s="215"/>
      <c r="J333" s="14"/>
      <c r="K333" s="14"/>
      <c r="L333" s="212"/>
      <c r="M333" s="216"/>
      <c r="N333" s="217"/>
      <c r="O333" s="217"/>
      <c r="P333" s="217"/>
      <c r="Q333" s="217"/>
      <c r="R333" s="217"/>
      <c r="S333" s="217"/>
      <c r="T333" s="21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13" t="s">
        <v>149</v>
      </c>
      <c r="AU333" s="213" t="s">
        <v>21</v>
      </c>
      <c r="AV333" s="14" t="s">
        <v>94</v>
      </c>
      <c r="AW333" s="14" t="s">
        <v>41</v>
      </c>
      <c r="AX333" s="14" t="s">
        <v>86</v>
      </c>
      <c r="AY333" s="213" t="s">
        <v>130</v>
      </c>
    </row>
    <row r="334" s="13" customFormat="1">
      <c r="A334" s="13"/>
      <c r="B334" s="194"/>
      <c r="C334" s="13"/>
      <c r="D334" s="186" t="s">
        <v>149</v>
      </c>
      <c r="E334" s="195" t="s">
        <v>1</v>
      </c>
      <c r="F334" s="196" t="s">
        <v>418</v>
      </c>
      <c r="G334" s="13"/>
      <c r="H334" s="197">
        <v>9.6999999999999993</v>
      </c>
      <c r="I334" s="198"/>
      <c r="J334" s="13"/>
      <c r="K334" s="13"/>
      <c r="L334" s="194"/>
      <c r="M334" s="199"/>
      <c r="N334" s="200"/>
      <c r="O334" s="200"/>
      <c r="P334" s="200"/>
      <c r="Q334" s="200"/>
      <c r="R334" s="200"/>
      <c r="S334" s="200"/>
      <c r="T334" s="20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5" t="s">
        <v>149</v>
      </c>
      <c r="AU334" s="195" t="s">
        <v>21</v>
      </c>
      <c r="AV334" s="13" t="s">
        <v>21</v>
      </c>
      <c r="AW334" s="13" t="s">
        <v>41</v>
      </c>
      <c r="AX334" s="13" t="s">
        <v>94</v>
      </c>
      <c r="AY334" s="195" t="s">
        <v>130</v>
      </c>
    </row>
    <row r="335" s="2" customFormat="1" ht="16.5" customHeight="1">
      <c r="A335" s="39"/>
      <c r="B335" s="172"/>
      <c r="C335" s="173" t="s">
        <v>419</v>
      </c>
      <c r="D335" s="173" t="s">
        <v>132</v>
      </c>
      <c r="E335" s="174" t="s">
        <v>420</v>
      </c>
      <c r="F335" s="175" t="s">
        <v>421</v>
      </c>
      <c r="G335" s="176" t="s">
        <v>177</v>
      </c>
      <c r="H335" s="177">
        <v>17.199999999999999</v>
      </c>
      <c r="I335" s="178"/>
      <c r="J335" s="179">
        <f>ROUND(I335*H335,2)</f>
        <v>0</v>
      </c>
      <c r="K335" s="175" t="s">
        <v>142</v>
      </c>
      <c r="L335" s="40"/>
      <c r="M335" s="180" t="s">
        <v>1</v>
      </c>
      <c r="N335" s="181" t="s">
        <v>51</v>
      </c>
      <c r="O335" s="78"/>
      <c r="P335" s="182">
        <f>O335*H335</f>
        <v>0</v>
      </c>
      <c r="Q335" s="182">
        <v>0.00042999999999999999</v>
      </c>
      <c r="R335" s="182">
        <f>Q335*H335</f>
        <v>0.0073959999999999998</v>
      </c>
      <c r="S335" s="182">
        <v>0</v>
      </c>
      <c r="T335" s="18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184" t="s">
        <v>136</v>
      </c>
      <c r="AT335" s="184" t="s">
        <v>132</v>
      </c>
      <c r="AU335" s="184" t="s">
        <v>21</v>
      </c>
      <c r="AY335" s="19" t="s">
        <v>130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19" t="s">
        <v>94</v>
      </c>
      <c r="BK335" s="185">
        <f>ROUND(I335*H335,2)</f>
        <v>0</v>
      </c>
      <c r="BL335" s="19" t="s">
        <v>136</v>
      </c>
      <c r="BM335" s="184" t="s">
        <v>422</v>
      </c>
    </row>
    <row r="336" s="2" customFormat="1">
      <c r="A336" s="39"/>
      <c r="B336" s="40"/>
      <c r="C336" s="39"/>
      <c r="D336" s="186" t="s">
        <v>138</v>
      </c>
      <c r="E336" s="39"/>
      <c r="F336" s="187" t="s">
        <v>423</v>
      </c>
      <c r="G336" s="39"/>
      <c r="H336" s="39"/>
      <c r="I336" s="188"/>
      <c r="J336" s="39"/>
      <c r="K336" s="39"/>
      <c r="L336" s="40"/>
      <c r="M336" s="189"/>
      <c r="N336" s="190"/>
      <c r="O336" s="78"/>
      <c r="P336" s="78"/>
      <c r="Q336" s="78"/>
      <c r="R336" s="78"/>
      <c r="S336" s="78"/>
      <c r="T336" s="7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9" t="s">
        <v>138</v>
      </c>
      <c r="AU336" s="19" t="s">
        <v>21</v>
      </c>
    </row>
    <row r="337" s="2" customFormat="1">
      <c r="A337" s="39"/>
      <c r="B337" s="40"/>
      <c r="C337" s="39"/>
      <c r="D337" s="191" t="s">
        <v>145</v>
      </c>
      <c r="E337" s="39"/>
      <c r="F337" s="192" t="s">
        <v>424</v>
      </c>
      <c r="G337" s="39"/>
      <c r="H337" s="39"/>
      <c r="I337" s="188"/>
      <c r="J337" s="39"/>
      <c r="K337" s="39"/>
      <c r="L337" s="40"/>
      <c r="M337" s="189"/>
      <c r="N337" s="190"/>
      <c r="O337" s="78"/>
      <c r="P337" s="78"/>
      <c r="Q337" s="78"/>
      <c r="R337" s="78"/>
      <c r="S337" s="78"/>
      <c r="T337" s="7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9" t="s">
        <v>145</v>
      </c>
      <c r="AU337" s="19" t="s">
        <v>21</v>
      </c>
    </row>
    <row r="338" s="2" customFormat="1">
      <c r="A338" s="39"/>
      <c r="B338" s="40"/>
      <c r="C338" s="39"/>
      <c r="D338" s="186" t="s">
        <v>147</v>
      </c>
      <c r="E338" s="39"/>
      <c r="F338" s="193" t="s">
        <v>425</v>
      </c>
      <c r="G338" s="39"/>
      <c r="H338" s="39"/>
      <c r="I338" s="188"/>
      <c r="J338" s="39"/>
      <c r="K338" s="39"/>
      <c r="L338" s="40"/>
      <c r="M338" s="189"/>
      <c r="N338" s="190"/>
      <c r="O338" s="78"/>
      <c r="P338" s="78"/>
      <c r="Q338" s="78"/>
      <c r="R338" s="78"/>
      <c r="S338" s="78"/>
      <c r="T338" s="7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9" t="s">
        <v>147</v>
      </c>
      <c r="AU338" s="19" t="s">
        <v>21</v>
      </c>
    </row>
    <row r="339" s="13" customFormat="1">
      <c r="A339" s="13"/>
      <c r="B339" s="194"/>
      <c r="C339" s="13"/>
      <c r="D339" s="186" t="s">
        <v>149</v>
      </c>
      <c r="E339" s="195" t="s">
        <v>1</v>
      </c>
      <c r="F339" s="196" t="s">
        <v>426</v>
      </c>
      <c r="G339" s="13"/>
      <c r="H339" s="197">
        <v>17.199999999999999</v>
      </c>
      <c r="I339" s="198"/>
      <c r="J339" s="13"/>
      <c r="K339" s="13"/>
      <c r="L339" s="194"/>
      <c r="M339" s="199"/>
      <c r="N339" s="200"/>
      <c r="O339" s="200"/>
      <c r="P339" s="200"/>
      <c r="Q339" s="200"/>
      <c r="R339" s="200"/>
      <c r="S339" s="200"/>
      <c r="T339" s="20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5" t="s">
        <v>149</v>
      </c>
      <c r="AU339" s="195" t="s">
        <v>21</v>
      </c>
      <c r="AV339" s="13" t="s">
        <v>21</v>
      </c>
      <c r="AW339" s="13" t="s">
        <v>41</v>
      </c>
      <c r="AX339" s="13" t="s">
        <v>94</v>
      </c>
      <c r="AY339" s="195" t="s">
        <v>130</v>
      </c>
    </row>
    <row r="340" s="12" customFormat="1" ht="22.8" customHeight="1">
      <c r="A340" s="12"/>
      <c r="B340" s="159"/>
      <c r="C340" s="12"/>
      <c r="D340" s="160" t="s">
        <v>85</v>
      </c>
      <c r="E340" s="170" t="s">
        <v>427</v>
      </c>
      <c r="F340" s="170" t="s">
        <v>428</v>
      </c>
      <c r="G340" s="12"/>
      <c r="H340" s="12"/>
      <c r="I340" s="162"/>
      <c r="J340" s="171">
        <f>BK340</f>
        <v>0</v>
      </c>
      <c r="K340" s="12"/>
      <c r="L340" s="159"/>
      <c r="M340" s="164"/>
      <c r="N340" s="165"/>
      <c r="O340" s="165"/>
      <c r="P340" s="166">
        <f>SUM(P341:P361)</f>
        <v>0</v>
      </c>
      <c r="Q340" s="165"/>
      <c r="R340" s="166">
        <f>SUM(R341:R361)</f>
        <v>0</v>
      </c>
      <c r="S340" s="165"/>
      <c r="T340" s="167">
        <f>SUM(T341:T361)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160" t="s">
        <v>94</v>
      </c>
      <c r="AT340" s="168" t="s">
        <v>85</v>
      </c>
      <c r="AU340" s="168" t="s">
        <v>94</v>
      </c>
      <c r="AY340" s="160" t="s">
        <v>130</v>
      </c>
      <c r="BK340" s="169">
        <f>SUM(BK341:BK361)</f>
        <v>0</v>
      </c>
    </row>
    <row r="341" s="2" customFormat="1" ht="21.75" customHeight="1">
      <c r="A341" s="39"/>
      <c r="B341" s="172"/>
      <c r="C341" s="173" t="s">
        <v>429</v>
      </c>
      <c r="D341" s="173" t="s">
        <v>132</v>
      </c>
      <c r="E341" s="174" t="s">
        <v>430</v>
      </c>
      <c r="F341" s="175" t="s">
        <v>431</v>
      </c>
      <c r="G341" s="176" t="s">
        <v>201</v>
      </c>
      <c r="H341" s="177">
        <v>3.6899999999999999</v>
      </c>
      <c r="I341" s="178"/>
      <c r="J341" s="179">
        <f>ROUND(I341*H341,2)</f>
        <v>0</v>
      </c>
      <c r="K341" s="175" t="s">
        <v>1</v>
      </c>
      <c r="L341" s="40"/>
      <c r="M341" s="180" t="s">
        <v>1</v>
      </c>
      <c r="N341" s="181" t="s">
        <v>51</v>
      </c>
      <c r="O341" s="78"/>
      <c r="P341" s="182">
        <f>O341*H341</f>
        <v>0</v>
      </c>
      <c r="Q341" s="182">
        <v>0</v>
      </c>
      <c r="R341" s="182">
        <f>Q341*H341</f>
        <v>0</v>
      </c>
      <c r="S341" s="182">
        <v>0</v>
      </c>
      <c r="T341" s="18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184" t="s">
        <v>136</v>
      </c>
      <c r="AT341" s="184" t="s">
        <v>132</v>
      </c>
      <c r="AU341" s="184" t="s">
        <v>21</v>
      </c>
      <c r="AY341" s="19" t="s">
        <v>130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19" t="s">
        <v>94</v>
      </c>
      <c r="BK341" s="185">
        <f>ROUND(I341*H341,2)</f>
        <v>0</v>
      </c>
      <c r="BL341" s="19" t="s">
        <v>136</v>
      </c>
      <c r="BM341" s="184" t="s">
        <v>432</v>
      </c>
    </row>
    <row r="342" s="2" customFormat="1">
      <c r="A342" s="39"/>
      <c r="B342" s="40"/>
      <c r="C342" s="39"/>
      <c r="D342" s="186" t="s">
        <v>138</v>
      </c>
      <c r="E342" s="39"/>
      <c r="F342" s="187" t="s">
        <v>431</v>
      </c>
      <c r="G342" s="39"/>
      <c r="H342" s="39"/>
      <c r="I342" s="188"/>
      <c r="J342" s="39"/>
      <c r="K342" s="39"/>
      <c r="L342" s="40"/>
      <c r="M342" s="189"/>
      <c r="N342" s="190"/>
      <c r="O342" s="78"/>
      <c r="P342" s="78"/>
      <c r="Q342" s="78"/>
      <c r="R342" s="78"/>
      <c r="S342" s="78"/>
      <c r="T342" s="7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9" t="s">
        <v>138</v>
      </c>
      <c r="AU342" s="19" t="s">
        <v>21</v>
      </c>
    </row>
    <row r="343" s="14" customFormat="1">
      <c r="A343" s="14"/>
      <c r="B343" s="212"/>
      <c r="C343" s="14"/>
      <c r="D343" s="186" t="s">
        <v>149</v>
      </c>
      <c r="E343" s="213" t="s">
        <v>1</v>
      </c>
      <c r="F343" s="214" t="s">
        <v>433</v>
      </c>
      <c r="G343" s="14"/>
      <c r="H343" s="213" t="s">
        <v>1</v>
      </c>
      <c r="I343" s="215"/>
      <c r="J343" s="14"/>
      <c r="K343" s="14"/>
      <c r="L343" s="212"/>
      <c r="M343" s="216"/>
      <c r="N343" s="217"/>
      <c r="O343" s="217"/>
      <c r="P343" s="217"/>
      <c r="Q343" s="217"/>
      <c r="R343" s="217"/>
      <c r="S343" s="217"/>
      <c r="T343" s="21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13" t="s">
        <v>149</v>
      </c>
      <c r="AU343" s="213" t="s">
        <v>21</v>
      </c>
      <c r="AV343" s="14" t="s">
        <v>94</v>
      </c>
      <c r="AW343" s="14" t="s">
        <v>41</v>
      </c>
      <c r="AX343" s="14" t="s">
        <v>86</v>
      </c>
      <c r="AY343" s="213" t="s">
        <v>130</v>
      </c>
    </row>
    <row r="344" s="13" customFormat="1">
      <c r="A344" s="13"/>
      <c r="B344" s="194"/>
      <c r="C344" s="13"/>
      <c r="D344" s="186" t="s">
        <v>149</v>
      </c>
      <c r="E344" s="195" t="s">
        <v>1</v>
      </c>
      <c r="F344" s="196" t="s">
        <v>434</v>
      </c>
      <c r="G344" s="13"/>
      <c r="H344" s="197">
        <v>2.734</v>
      </c>
      <c r="I344" s="198"/>
      <c r="J344" s="13"/>
      <c r="K344" s="13"/>
      <c r="L344" s="194"/>
      <c r="M344" s="199"/>
      <c r="N344" s="200"/>
      <c r="O344" s="200"/>
      <c r="P344" s="200"/>
      <c r="Q344" s="200"/>
      <c r="R344" s="200"/>
      <c r="S344" s="200"/>
      <c r="T344" s="20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5" t="s">
        <v>149</v>
      </c>
      <c r="AU344" s="195" t="s">
        <v>21</v>
      </c>
      <c r="AV344" s="13" t="s">
        <v>21</v>
      </c>
      <c r="AW344" s="13" t="s">
        <v>41</v>
      </c>
      <c r="AX344" s="13" t="s">
        <v>86</v>
      </c>
      <c r="AY344" s="195" t="s">
        <v>130</v>
      </c>
    </row>
    <row r="345" s="15" customFormat="1">
      <c r="A345" s="15"/>
      <c r="B345" s="219"/>
      <c r="C345" s="15"/>
      <c r="D345" s="186" t="s">
        <v>149</v>
      </c>
      <c r="E345" s="220" t="s">
        <v>1</v>
      </c>
      <c r="F345" s="221" t="s">
        <v>284</v>
      </c>
      <c r="G345" s="15"/>
      <c r="H345" s="222">
        <v>2.734</v>
      </c>
      <c r="I345" s="223"/>
      <c r="J345" s="15"/>
      <c r="K345" s="15"/>
      <c r="L345" s="219"/>
      <c r="M345" s="224"/>
      <c r="N345" s="225"/>
      <c r="O345" s="225"/>
      <c r="P345" s="225"/>
      <c r="Q345" s="225"/>
      <c r="R345" s="225"/>
      <c r="S345" s="225"/>
      <c r="T345" s="226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20" t="s">
        <v>149</v>
      </c>
      <c r="AU345" s="220" t="s">
        <v>21</v>
      </c>
      <c r="AV345" s="15" t="s">
        <v>151</v>
      </c>
      <c r="AW345" s="15" t="s">
        <v>41</v>
      </c>
      <c r="AX345" s="15" t="s">
        <v>86</v>
      </c>
      <c r="AY345" s="220" t="s">
        <v>130</v>
      </c>
    </row>
    <row r="346" s="14" customFormat="1">
      <c r="A346" s="14"/>
      <c r="B346" s="212"/>
      <c r="C346" s="14"/>
      <c r="D346" s="186" t="s">
        <v>149</v>
      </c>
      <c r="E346" s="213" t="s">
        <v>1</v>
      </c>
      <c r="F346" s="214" t="s">
        <v>435</v>
      </c>
      <c r="G346" s="14"/>
      <c r="H346" s="213" t="s">
        <v>1</v>
      </c>
      <c r="I346" s="215"/>
      <c r="J346" s="14"/>
      <c r="K346" s="14"/>
      <c r="L346" s="212"/>
      <c r="M346" s="216"/>
      <c r="N346" s="217"/>
      <c r="O346" s="217"/>
      <c r="P346" s="217"/>
      <c r="Q346" s="217"/>
      <c r="R346" s="217"/>
      <c r="S346" s="217"/>
      <c r="T346" s="21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13" t="s">
        <v>149</v>
      </c>
      <c r="AU346" s="213" t="s">
        <v>21</v>
      </c>
      <c r="AV346" s="14" t="s">
        <v>94</v>
      </c>
      <c r="AW346" s="14" t="s">
        <v>41</v>
      </c>
      <c r="AX346" s="14" t="s">
        <v>86</v>
      </c>
      <c r="AY346" s="213" t="s">
        <v>130</v>
      </c>
    </row>
    <row r="347" s="13" customFormat="1">
      <c r="A347" s="13"/>
      <c r="B347" s="194"/>
      <c r="C347" s="13"/>
      <c r="D347" s="186" t="s">
        <v>149</v>
      </c>
      <c r="E347" s="195" t="s">
        <v>1</v>
      </c>
      <c r="F347" s="196" t="s">
        <v>436</v>
      </c>
      <c r="G347" s="13"/>
      <c r="H347" s="197">
        <v>0.112</v>
      </c>
      <c r="I347" s="198"/>
      <c r="J347" s="13"/>
      <c r="K347" s="13"/>
      <c r="L347" s="194"/>
      <c r="M347" s="199"/>
      <c r="N347" s="200"/>
      <c r="O347" s="200"/>
      <c r="P347" s="200"/>
      <c r="Q347" s="200"/>
      <c r="R347" s="200"/>
      <c r="S347" s="200"/>
      <c r="T347" s="20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5" t="s">
        <v>149</v>
      </c>
      <c r="AU347" s="195" t="s">
        <v>21</v>
      </c>
      <c r="AV347" s="13" t="s">
        <v>21</v>
      </c>
      <c r="AW347" s="13" t="s">
        <v>41</v>
      </c>
      <c r="AX347" s="13" t="s">
        <v>86</v>
      </c>
      <c r="AY347" s="195" t="s">
        <v>130</v>
      </c>
    </row>
    <row r="348" s="13" customFormat="1">
      <c r="A348" s="13"/>
      <c r="B348" s="194"/>
      <c r="C348" s="13"/>
      <c r="D348" s="186" t="s">
        <v>149</v>
      </c>
      <c r="E348" s="195" t="s">
        <v>1</v>
      </c>
      <c r="F348" s="196" t="s">
        <v>437</v>
      </c>
      <c r="G348" s="13"/>
      <c r="H348" s="197">
        <v>0.84399999999999997</v>
      </c>
      <c r="I348" s="198"/>
      <c r="J348" s="13"/>
      <c r="K348" s="13"/>
      <c r="L348" s="194"/>
      <c r="M348" s="199"/>
      <c r="N348" s="200"/>
      <c r="O348" s="200"/>
      <c r="P348" s="200"/>
      <c r="Q348" s="200"/>
      <c r="R348" s="200"/>
      <c r="S348" s="200"/>
      <c r="T348" s="20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5" t="s">
        <v>149</v>
      </c>
      <c r="AU348" s="195" t="s">
        <v>21</v>
      </c>
      <c r="AV348" s="13" t="s">
        <v>21</v>
      </c>
      <c r="AW348" s="13" t="s">
        <v>41</v>
      </c>
      <c r="AX348" s="13" t="s">
        <v>86</v>
      </c>
      <c r="AY348" s="195" t="s">
        <v>130</v>
      </c>
    </row>
    <row r="349" s="15" customFormat="1">
      <c r="A349" s="15"/>
      <c r="B349" s="219"/>
      <c r="C349" s="15"/>
      <c r="D349" s="186" t="s">
        <v>149</v>
      </c>
      <c r="E349" s="220" t="s">
        <v>1</v>
      </c>
      <c r="F349" s="221" t="s">
        <v>284</v>
      </c>
      <c r="G349" s="15"/>
      <c r="H349" s="222">
        <v>0.95599999999999996</v>
      </c>
      <c r="I349" s="223"/>
      <c r="J349" s="15"/>
      <c r="K349" s="15"/>
      <c r="L349" s="219"/>
      <c r="M349" s="224"/>
      <c r="N349" s="225"/>
      <c r="O349" s="225"/>
      <c r="P349" s="225"/>
      <c r="Q349" s="225"/>
      <c r="R349" s="225"/>
      <c r="S349" s="225"/>
      <c r="T349" s="22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20" t="s">
        <v>149</v>
      </c>
      <c r="AU349" s="220" t="s">
        <v>21</v>
      </c>
      <c r="AV349" s="15" t="s">
        <v>151</v>
      </c>
      <c r="AW349" s="15" t="s">
        <v>41</v>
      </c>
      <c r="AX349" s="15" t="s">
        <v>86</v>
      </c>
      <c r="AY349" s="220" t="s">
        <v>130</v>
      </c>
    </row>
    <row r="350" s="16" customFormat="1">
      <c r="A350" s="16"/>
      <c r="B350" s="227"/>
      <c r="C350" s="16"/>
      <c r="D350" s="186" t="s">
        <v>149</v>
      </c>
      <c r="E350" s="228" t="s">
        <v>1</v>
      </c>
      <c r="F350" s="229" t="s">
        <v>286</v>
      </c>
      <c r="G350" s="16"/>
      <c r="H350" s="230">
        <v>3.6899999999999999</v>
      </c>
      <c r="I350" s="231"/>
      <c r="J350" s="16"/>
      <c r="K350" s="16"/>
      <c r="L350" s="227"/>
      <c r="M350" s="232"/>
      <c r="N350" s="233"/>
      <c r="O350" s="233"/>
      <c r="P350" s="233"/>
      <c r="Q350" s="233"/>
      <c r="R350" s="233"/>
      <c r="S350" s="233"/>
      <c r="T350" s="234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28" t="s">
        <v>149</v>
      </c>
      <c r="AU350" s="228" t="s">
        <v>21</v>
      </c>
      <c r="AV350" s="16" t="s">
        <v>136</v>
      </c>
      <c r="AW350" s="16" t="s">
        <v>41</v>
      </c>
      <c r="AX350" s="16" t="s">
        <v>94</v>
      </c>
      <c r="AY350" s="228" t="s">
        <v>130</v>
      </c>
    </row>
    <row r="351" s="2" customFormat="1" ht="21.75" customHeight="1">
      <c r="A351" s="39"/>
      <c r="B351" s="172"/>
      <c r="C351" s="173" t="s">
        <v>438</v>
      </c>
      <c r="D351" s="173" t="s">
        <v>132</v>
      </c>
      <c r="E351" s="174" t="s">
        <v>439</v>
      </c>
      <c r="F351" s="175" t="s">
        <v>440</v>
      </c>
      <c r="G351" s="176" t="s">
        <v>201</v>
      </c>
      <c r="H351" s="177">
        <v>0.23899999999999999</v>
      </c>
      <c r="I351" s="178"/>
      <c r="J351" s="179">
        <f>ROUND(I351*H351,2)</f>
        <v>0</v>
      </c>
      <c r="K351" s="175" t="s">
        <v>1</v>
      </c>
      <c r="L351" s="40"/>
      <c r="M351" s="180" t="s">
        <v>1</v>
      </c>
      <c r="N351" s="181" t="s">
        <v>51</v>
      </c>
      <c r="O351" s="78"/>
      <c r="P351" s="182">
        <f>O351*H351</f>
        <v>0</v>
      </c>
      <c r="Q351" s="182">
        <v>0</v>
      </c>
      <c r="R351" s="182">
        <f>Q351*H351</f>
        <v>0</v>
      </c>
      <c r="S351" s="182">
        <v>0</v>
      </c>
      <c r="T351" s="18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184" t="s">
        <v>136</v>
      </c>
      <c r="AT351" s="184" t="s">
        <v>132</v>
      </c>
      <c r="AU351" s="184" t="s">
        <v>21</v>
      </c>
      <c r="AY351" s="19" t="s">
        <v>130</v>
      </c>
      <c r="BE351" s="185">
        <f>IF(N351="základní",J351,0)</f>
        <v>0</v>
      </c>
      <c r="BF351" s="185">
        <f>IF(N351="snížená",J351,0)</f>
        <v>0</v>
      </c>
      <c r="BG351" s="185">
        <f>IF(N351="zákl. přenesená",J351,0)</f>
        <v>0</v>
      </c>
      <c r="BH351" s="185">
        <f>IF(N351="sníž. přenesená",J351,0)</f>
        <v>0</v>
      </c>
      <c r="BI351" s="185">
        <f>IF(N351="nulová",J351,0)</f>
        <v>0</v>
      </c>
      <c r="BJ351" s="19" t="s">
        <v>94</v>
      </c>
      <c r="BK351" s="185">
        <f>ROUND(I351*H351,2)</f>
        <v>0</v>
      </c>
      <c r="BL351" s="19" t="s">
        <v>136</v>
      </c>
      <c r="BM351" s="184" t="s">
        <v>441</v>
      </c>
    </row>
    <row r="352" s="2" customFormat="1">
      <c r="A352" s="39"/>
      <c r="B352" s="40"/>
      <c r="C352" s="39"/>
      <c r="D352" s="186" t="s">
        <v>138</v>
      </c>
      <c r="E352" s="39"/>
      <c r="F352" s="187" t="s">
        <v>440</v>
      </c>
      <c r="G352" s="39"/>
      <c r="H352" s="39"/>
      <c r="I352" s="188"/>
      <c r="J352" s="39"/>
      <c r="K352" s="39"/>
      <c r="L352" s="40"/>
      <c r="M352" s="189"/>
      <c r="N352" s="190"/>
      <c r="O352" s="78"/>
      <c r="P352" s="78"/>
      <c r="Q352" s="78"/>
      <c r="R352" s="78"/>
      <c r="S352" s="78"/>
      <c r="T352" s="7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9" t="s">
        <v>138</v>
      </c>
      <c r="AU352" s="19" t="s">
        <v>21</v>
      </c>
    </row>
    <row r="353" s="14" customFormat="1">
      <c r="A353" s="14"/>
      <c r="B353" s="212"/>
      <c r="C353" s="14"/>
      <c r="D353" s="186" t="s">
        <v>149</v>
      </c>
      <c r="E353" s="213" t="s">
        <v>1</v>
      </c>
      <c r="F353" s="214" t="s">
        <v>405</v>
      </c>
      <c r="G353" s="14"/>
      <c r="H353" s="213" t="s">
        <v>1</v>
      </c>
      <c r="I353" s="215"/>
      <c r="J353" s="14"/>
      <c r="K353" s="14"/>
      <c r="L353" s="212"/>
      <c r="M353" s="216"/>
      <c r="N353" s="217"/>
      <c r="O353" s="217"/>
      <c r="P353" s="217"/>
      <c r="Q353" s="217"/>
      <c r="R353" s="217"/>
      <c r="S353" s="217"/>
      <c r="T353" s="21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13" t="s">
        <v>149</v>
      </c>
      <c r="AU353" s="213" t="s">
        <v>21</v>
      </c>
      <c r="AV353" s="14" t="s">
        <v>94</v>
      </c>
      <c r="AW353" s="14" t="s">
        <v>41</v>
      </c>
      <c r="AX353" s="14" t="s">
        <v>86</v>
      </c>
      <c r="AY353" s="213" t="s">
        <v>130</v>
      </c>
    </row>
    <row r="354" s="14" customFormat="1">
      <c r="A354" s="14"/>
      <c r="B354" s="212"/>
      <c r="C354" s="14"/>
      <c r="D354" s="186" t="s">
        <v>149</v>
      </c>
      <c r="E354" s="213" t="s">
        <v>1</v>
      </c>
      <c r="F354" s="214" t="s">
        <v>406</v>
      </c>
      <c r="G354" s="14"/>
      <c r="H354" s="213" t="s">
        <v>1</v>
      </c>
      <c r="I354" s="215"/>
      <c r="J354" s="14"/>
      <c r="K354" s="14"/>
      <c r="L354" s="212"/>
      <c r="M354" s="216"/>
      <c r="N354" s="217"/>
      <c r="O354" s="217"/>
      <c r="P354" s="217"/>
      <c r="Q354" s="217"/>
      <c r="R354" s="217"/>
      <c r="S354" s="217"/>
      <c r="T354" s="21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13" t="s">
        <v>149</v>
      </c>
      <c r="AU354" s="213" t="s">
        <v>21</v>
      </c>
      <c r="AV354" s="14" t="s">
        <v>94</v>
      </c>
      <c r="AW354" s="14" t="s">
        <v>41</v>
      </c>
      <c r="AX354" s="14" t="s">
        <v>86</v>
      </c>
      <c r="AY354" s="213" t="s">
        <v>130</v>
      </c>
    </row>
    <row r="355" s="13" customFormat="1">
      <c r="A355" s="13"/>
      <c r="B355" s="194"/>
      <c r="C355" s="13"/>
      <c r="D355" s="186" t="s">
        <v>149</v>
      </c>
      <c r="E355" s="195" t="s">
        <v>1</v>
      </c>
      <c r="F355" s="196" t="s">
        <v>442</v>
      </c>
      <c r="G355" s="13"/>
      <c r="H355" s="197">
        <v>0.058000000000000003</v>
      </c>
      <c r="I355" s="198"/>
      <c r="J355" s="13"/>
      <c r="K355" s="13"/>
      <c r="L355" s="194"/>
      <c r="M355" s="199"/>
      <c r="N355" s="200"/>
      <c r="O355" s="200"/>
      <c r="P355" s="200"/>
      <c r="Q355" s="200"/>
      <c r="R355" s="200"/>
      <c r="S355" s="200"/>
      <c r="T355" s="20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5" t="s">
        <v>149</v>
      </c>
      <c r="AU355" s="195" t="s">
        <v>21</v>
      </c>
      <c r="AV355" s="13" t="s">
        <v>21</v>
      </c>
      <c r="AW355" s="13" t="s">
        <v>41</v>
      </c>
      <c r="AX355" s="13" t="s">
        <v>86</v>
      </c>
      <c r="AY355" s="195" t="s">
        <v>130</v>
      </c>
    </row>
    <row r="356" s="14" customFormat="1">
      <c r="A356" s="14"/>
      <c r="B356" s="212"/>
      <c r="C356" s="14"/>
      <c r="D356" s="186" t="s">
        <v>149</v>
      </c>
      <c r="E356" s="213" t="s">
        <v>1</v>
      </c>
      <c r="F356" s="214" t="s">
        <v>408</v>
      </c>
      <c r="G356" s="14"/>
      <c r="H356" s="213" t="s">
        <v>1</v>
      </c>
      <c r="I356" s="215"/>
      <c r="J356" s="14"/>
      <c r="K356" s="14"/>
      <c r="L356" s="212"/>
      <c r="M356" s="216"/>
      <c r="N356" s="217"/>
      <c r="O356" s="217"/>
      <c r="P356" s="217"/>
      <c r="Q356" s="217"/>
      <c r="R356" s="217"/>
      <c r="S356" s="217"/>
      <c r="T356" s="21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13" t="s">
        <v>149</v>
      </c>
      <c r="AU356" s="213" t="s">
        <v>21</v>
      </c>
      <c r="AV356" s="14" t="s">
        <v>94</v>
      </c>
      <c r="AW356" s="14" t="s">
        <v>41</v>
      </c>
      <c r="AX356" s="14" t="s">
        <v>86</v>
      </c>
      <c r="AY356" s="213" t="s">
        <v>130</v>
      </c>
    </row>
    <row r="357" s="13" customFormat="1">
      <c r="A357" s="13"/>
      <c r="B357" s="194"/>
      <c r="C357" s="13"/>
      <c r="D357" s="186" t="s">
        <v>149</v>
      </c>
      <c r="E357" s="195" t="s">
        <v>1</v>
      </c>
      <c r="F357" s="196" t="s">
        <v>443</v>
      </c>
      <c r="G357" s="13"/>
      <c r="H357" s="197">
        <v>0.18099999999999999</v>
      </c>
      <c r="I357" s="198"/>
      <c r="J357" s="13"/>
      <c r="K357" s="13"/>
      <c r="L357" s="194"/>
      <c r="M357" s="199"/>
      <c r="N357" s="200"/>
      <c r="O357" s="200"/>
      <c r="P357" s="200"/>
      <c r="Q357" s="200"/>
      <c r="R357" s="200"/>
      <c r="S357" s="200"/>
      <c r="T357" s="20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5" t="s">
        <v>149</v>
      </c>
      <c r="AU357" s="195" t="s">
        <v>21</v>
      </c>
      <c r="AV357" s="13" t="s">
        <v>21</v>
      </c>
      <c r="AW357" s="13" t="s">
        <v>41</v>
      </c>
      <c r="AX357" s="13" t="s">
        <v>86</v>
      </c>
      <c r="AY357" s="195" t="s">
        <v>130</v>
      </c>
    </row>
    <row r="358" s="16" customFormat="1">
      <c r="A358" s="16"/>
      <c r="B358" s="227"/>
      <c r="C358" s="16"/>
      <c r="D358" s="186" t="s">
        <v>149</v>
      </c>
      <c r="E358" s="228" t="s">
        <v>1</v>
      </c>
      <c r="F358" s="229" t="s">
        <v>286</v>
      </c>
      <c r="G358" s="16"/>
      <c r="H358" s="230">
        <v>0.23899999999999999</v>
      </c>
      <c r="I358" s="231"/>
      <c r="J358" s="16"/>
      <c r="K358" s="16"/>
      <c r="L358" s="227"/>
      <c r="M358" s="232"/>
      <c r="N358" s="233"/>
      <c r="O358" s="233"/>
      <c r="P358" s="233"/>
      <c r="Q358" s="233"/>
      <c r="R358" s="233"/>
      <c r="S358" s="233"/>
      <c r="T358" s="234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28" t="s">
        <v>149</v>
      </c>
      <c r="AU358" s="228" t="s">
        <v>21</v>
      </c>
      <c r="AV358" s="16" t="s">
        <v>136</v>
      </c>
      <c r="AW358" s="16" t="s">
        <v>41</v>
      </c>
      <c r="AX358" s="16" t="s">
        <v>94</v>
      </c>
      <c r="AY358" s="228" t="s">
        <v>130</v>
      </c>
    </row>
    <row r="359" s="2" customFormat="1" ht="21.75" customHeight="1">
      <c r="A359" s="39"/>
      <c r="B359" s="172"/>
      <c r="C359" s="173" t="s">
        <v>444</v>
      </c>
      <c r="D359" s="173" t="s">
        <v>132</v>
      </c>
      <c r="E359" s="174" t="s">
        <v>445</v>
      </c>
      <c r="F359" s="175" t="s">
        <v>446</v>
      </c>
      <c r="G359" s="176" t="s">
        <v>201</v>
      </c>
      <c r="H359" s="177">
        <v>154.54400000000001</v>
      </c>
      <c r="I359" s="178"/>
      <c r="J359" s="179">
        <f>ROUND(I359*H359,2)</f>
        <v>0</v>
      </c>
      <c r="K359" s="175" t="s">
        <v>1</v>
      </c>
      <c r="L359" s="40"/>
      <c r="M359" s="180" t="s">
        <v>1</v>
      </c>
      <c r="N359" s="181" t="s">
        <v>51</v>
      </c>
      <c r="O359" s="78"/>
      <c r="P359" s="182">
        <f>O359*H359</f>
        <v>0</v>
      </c>
      <c r="Q359" s="182">
        <v>0</v>
      </c>
      <c r="R359" s="182">
        <f>Q359*H359</f>
        <v>0</v>
      </c>
      <c r="S359" s="182">
        <v>0</v>
      </c>
      <c r="T359" s="18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184" t="s">
        <v>136</v>
      </c>
      <c r="AT359" s="184" t="s">
        <v>132</v>
      </c>
      <c r="AU359" s="184" t="s">
        <v>21</v>
      </c>
      <c r="AY359" s="19" t="s">
        <v>130</v>
      </c>
      <c r="BE359" s="185">
        <f>IF(N359="základní",J359,0)</f>
        <v>0</v>
      </c>
      <c r="BF359" s="185">
        <f>IF(N359="snížená",J359,0)</f>
        <v>0</v>
      </c>
      <c r="BG359" s="185">
        <f>IF(N359="zákl. přenesená",J359,0)</f>
        <v>0</v>
      </c>
      <c r="BH359" s="185">
        <f>IF(N359="sníž. přenesená",J359,0)</f>
        <v>0</v>
      </c>
      <c r="BI359" s="185">
        <f>IF(N359="nulová",J359,0)</f>
        <v>0</v>
      </c>
      <c r="BJ359" s="19" t="s">
        <v>94</v>
      </c>
      <c r="BK359" s="185">
        <f>ROUND(I359*H359,2)</f>
        <v>0</v>
      </c>
      <c r="BL359" s="19" t="s">
        <v>136</v>
      </c>
      <c r="BM359" s="184" t="s">
        <v>447</v>
      </c>
    </row>
    <row r="360" s="2" customFormat="1">
      <c r="A360" s="39"/>
      <c r="B360" s="40"/>
      <c r="C360" s="39"/>
      <c r="D360" s="186" t="s">
        <v>138</v>
      </c>
      <c r="E360" s="39"/>
      <c r="F360" s="187" t="s">
        <v>446</v>
      </c>
      <c r="G360" s="39"/>
      <c r="H360" s="39"/>
      <c r="I360" s="188"/>
      <c r="J360" s="39"/>
      <c r="K360" s="39"/>
      <c r="L360" s="40"/>
      <c r="M360" s="189"/>
      <c r="N360" s="190"/>
      <c r="O360" s="78"/>
      <c r="P360" s="78"/>
      <c r="Q360" s="78"/>
      <c r="R360" s="78"/>
      <c r="S360" s="78"/>
      <c r="T360" s="7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9" t="s">
        <v>138</v>
      </c>
      <c r="AU360" s="19" t="s">
        <v>21</v>
      </c>
    </row>
    <row r="361" s="13" customFormat="1">
      <c r="A361" s="13"/>
      <c r="B361" s="194"/>
      <c r="C361" s="13"/>
      <c r="D361" s="186" t="s">
        <v>149</v>
      </c>
      <c r="E361" s="195" t="s">
        <v>1</v>
      </c>
      <c r="F361" s="196" t="s">
        <v>448</v>
      </c>
      <c r="G361" s="13"/>
      <c r="H361" s="197">
        <v>154.54400000000001</v>
      </c>
      <c r="I361" s="198"/>
      <c r="J361" s="13"/>
      <c r="K361" s="13"/>
      <c r="L361" s="194"/>
      <c r="M361" s="199"/>
      <c r="N361" s="200"/>
      <c r="O361" s="200"/>
      <c r="P361" s="200"/>
      <c r="Q361" s="200"/>
      <c r="R361" s="200"/>
      <c r="S361" s="200"/>
      <c r="T361" s="20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5" t="s">
        <v>149</v>
      </c>
      <c r="AU361" s="195" t="s">
        <v>21</v>
      </c>
      <c r="AV361" s="13" t="s">
        <v>21</v>
      </c>
      <c r="AW361" s="13" t="s">
        <v>41</v>
      </c>
      <c r="AX361" s="13" t="s">
        <v>94</v>
      </c>
      <c r="AY361" s="195" t="s">
        <v>130</v>
      </c>
    </row>
    <row r="362" s="12" customFormat="1" ht="22.8" customHeight="1">
      <c r="A362" s="12"/>
      <c r="B362" s="159"/>
      <c r="C362" s="12"/>
      <c r="D362" s="160" t="s">
        <v>85</v>
      </c>
      <c r="E362" s="170" t="s">
        <v>449</v>
      </c>
      <c r="F362" s="170" t="s">
        <v>450</v>
      </c>
      <c r="G362" s="12"/>
      <c r="H362" s="12"/>
      <c r="I362" s="162"/>
      <c r="J362" s="171">
        <f>BK362</f>
        <v>0</v>
      </c>
      <c r="K362" s="12"/>
      <c r="L362" s="159"/>
      <c r="M362" s="164"/>
      <c r="N362" s="165"/>
      <c r="O362" s="165"/>
      <c r="P362" s="166">
        <f>SUM(P363:P395)</f>
        <v>0</v>
      </c>
      <c r="Q362" s="165"/>
      <c r="R362" s="166">
        <f>SUM(R363:R395)</f>
        <v>0</v>
      </c>
      <c r="S362" s="165"/>
      <c r="T362" s="167">
        <f>SUM(T363:T395)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160" t="s">
        <v>94</v>
      </c>
      <c r="AT362" s="168" t="s">
        <v>85</v>
      </c>
      <c r="AU362" s="168" t="s">
        <v>94</v>
      </c>
      <c r="AY362" s="160" t="s">
        <v>130</v>
      </c>
      <c r="BK362" s="169">
        <f>SUM(BK363:BK395)</f>
        <v>0</v>
      </c>
    </row>
    <row r="363" s="2" customFormat="1" ht="16.5" customHeight="1">
      <c r="A363" s="39"/>
      <c r="B363" s="172"/>
      <c r="C363" s="173" t="s">
        <v>451</v>
      </c>
      <c r="D363" s="173" t="s">
        <v>132</v>
      </c>
      <c r="E363" s="174" t="s">
        <v>452</v>
      </c>
      <c r="F363" s="175" t="s">
        <v>453</v>
      </c>
      <c r="G363" s="176" t="s">
        <v>201</v>
      </c>
      <c r="H363" s="177">
        <v>11.226000000000001</v>
      </c>
      <c r="I363" s="178"/>
      <c r="J363" s="179">
        <f>ROUND(I363*H363,2)</f>
        <v>0</v>
      </c>
      <c r="K363" s="175" t="s">
        <v>142</v>
      </c>
      <c r="L363" s="40"/>
      <c r="M363" s="180" t="s">
        <v>1</v>
      </c>
      <c r="N363" s="181" t="s">
        <v>51</v>
      </c>
      <c r="O363" s="78"/>
      <c r="P363" s="182">
        <f>O363*H363</f>
        <v>0</v>
      </c>
      <c r="Q363" s="182">
        <v>0</v>
      </c>
      <c r="R363" s="182">
        <f>Q363*H363</f>
        <v>0</v>
      </c>
      <c r="S363" s="182">
        <v>0</v>
      </c>
      <c r="T363" s="18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184" t="s">
        <v>136</v>
      </c>
      <c r="AT363" s="184" t="s">
        <v>132</v>
      </c>
      <c r="AU363" s="184" t="s">
        <v>21</v>
      </c>
      <c r="AY363" s="19" t="s">
        <v>130</v>
      </c>
      <c r="BE363" s="185">
        <f>IF(N363="základní",J363,0)</f>
        <v>0</v>
      </c>
      <c r="BF363" s="185">
        <f>IF(N363="snížená",J363,0)</f>
        <v>0</v>
      </c>
      <c r="BG363" s="185">
        <f>IF(N363="zákl. přenesená",J363,0)</f>
        <v>0</v>
      </c>
      <c r="BH363" s="185">
        <f>IF(N363="sníž. přenesená",J363,0)</f>
        <v>0</v>
      </c>
      <c r="BI363" s="185">
        <f>IF(N363="nulová",J363,0)</f>
        <v>0</v>
      </c>
      <c r="BJ363" s="19" t="s">
        <v>94</v>
      </c>
      <c r="BK363" s="185">
        <f>ROUND(I363*H363,2)</f>
        <v>0</v>
      </c>
      <c r="BL363" s="19" t="s">
        <v>136</v>
      </c>
      <c r="BM363" s="184" t="s">
        <v>454</v>
      </c>
    </row>
    <row r="364" s="2" customFormat="1">
      <c r="A364" s="39"/>
      <c r="B364" s="40"/>
      <c r="C364" s="39"/>
      <c r="D364" s="186" t="s">
        <v>138</v>
      </c>
      <c r="E364" s="39"/>
      <c r="F364" s="187" t="s">
        <v>455</v>
      </c>
      <c r="G364" s="39"/>
      <c r="H364" s="39"/>
      <c r="I364" s="188"/>
      <c r="J364" s="39"/>
      <c r="K364" s="39"/>
      <c r="L364" s="40"/>
      <c r="M364" s="189"/>
      <c r="N364" s="190"/>
      <c r="O364" s="78"/>
      <c r="P364" s="78"/>
      <c r="Q364" s="78"/>
      <c r="R364" s="78"/>
      <c r="S364" s="78"/>
      <c r="T364" s="7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9" t="s">
        <v>138</v>
      </c>
      <c r="AU364" s="19" t="s">
        <v>21</v>
      </c>
    </row>
    <row r="365" s="2" customFormat="1">
      <c r="A365" s="39"/>
      <c r="B365" s="40"/>
      <c r="C365" s="39"/>
      <c r="D365" s="191" t="s">
        <v>145</v>
      </c>
      <c r="E365" s="39"/>
      <c r="F365" s="192" t="s">
        <v>456</v>
      </c>
      <c r="G365" s="39"/>
      <c r="H365" s="39"/>
      <c r="I365" s="188"/>
      <c r="J365" s="39"/>
      <c r="K365" s="39"/>
      <c r="L365" s="40"/>
      <c r="M365" s="189"/>
      <c r="N365" s="190"/>
      <c r="O365" s="78"/>
      <c r="P365" s="78"/>
      <c r="Q365" s="78"/>
      <c r="R365" s="78"/>
      <c r="S365" s="78"/>
      <c r="T365" s="7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9" t="s">
        <v>145</v>
      </c>
      <c r="AU365" s="19" t="s">
        <v>21</v>
      </c>
    </row>
    <row r="366" s="14" customFormat="1">
      <c r="A366" s="14"/>
      <c r="B366" s="212"/>
      <c r="C366" s="14"/>
      <c r="D366" s="186" t="s">
        <v>149</v>
      </c>
      <c r="E366" s="213" t="s">
        <v>1</v>
      </c>
      <c r="F366" s="214" t="s">
        <v>457</v>
      </c>
      <c r="G366" s="14"/>
      <c r="H366" s="213" t="s">
        <v>1</v>
      </c>
      <c r="I366" s="215"/>
      <c r="J366" s="14"/>
      <c r="K366" s="14"/>
      <c r="L366" s="212"/>
      <c r="M366" s="216"/>
      <c r="N366" s="217"/>
      <c r="O366" s="217"/>
      <c r="P366" s="217"/>
      <c r="Q366" s="217"/>
      <c r="R366" s="217"/>
      <c r="S366" s="217"/>
      <c r="T366" s="21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13" t="s">
        <v>149</v>
      </c>
      <c r="AU366" s="213" t="s">
        <v>21</v>
      </c>
      <c r="AV366" s="14" t="s">
        <v>94</v>
      </c>
      <c r="AW366" s="14" t="s">
        <v>41</v>
      </c>
      <c r="AX366" s="14" t="s">
        <v>86</v>
      </c>
      <c r="AY366" s="213" t="s">
        <v>130</v>
      </c>
    </row>
    <row r="367" s="13" customFormat="1">
      <c r="A367" s="13"/>
      <c r="B367" s="194"/>
      <c r="C367" s="13"/>
      <c r="D367" s="186" t="s">
        <v>149</v>
      </c>
      <c r="E367" s="195" t="s">
        <v>1</v>
      </c>
      <c r="F367" s="196" t="s">
        <v>458</v>
      </c>
      <c r="G367" s="13"/>
      <c r="H367" s="197">
        <v>0.0030000000000000001</v>
      </c>
      <c r="I367" s="198"/>
      <c r="J367" s="13"/>
      <c r="K367" s="13"/>
      <c r="L367" s="194"/>
      <c r="M367" s="199"/>
      <c r="N367" s="200"/>
      <c r="O367" s="200"/>
      <c r="P367" s="200"/>
      <c r="Q367" s="200"/>
      <c r="R367" s="200"/>
      <c r="S367" s="200"/>
      <c r="T367" s="20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5" t="s">
        <v>149</v>
      </c>
      <c r="AU367" s="195" t="s">
        <v>21</v>
      </c>
      <c r="AV367" s="13" t="s">
        <v>21</v>
      </c>
      <c r="AW367" s="13" t="s">
        <v>41</v>
      </c>
      <c r="AX367" s="13" t="s">
        <v>86</v>
      </c>
      <c r="AY367" s="195" t="s">
        <v>130</v>
      </c>
    </row>
    <row r="368" s="13" customFormat="1">
      <c r="A368" s="13"/>
      <c r="B368" s="194"/>
      <c r="C368" s="13"/>
      <c r="D368" s="186" t="s">
        <v>149</v>
      </c>
      <c r="E368" s="195" t="s">
        <v>1</v>
      </c>
      <c r="F368" s="196" t="s">
        <v>459</v>
      </c>
      <c r="G368" s="13"/>
      <c r="H368" s="197">
        <v>0.002</v>
      </c>
      <c r="I368" s="198"/>
      <c r="J368" s="13"/>
      <c r="K368" s="13"/>
      <c r="L368" s="194"/>
      <c r="M368" s="199"/>
      <c r="N368" s="200"/>
      <c r="O368" s="200"/>
      <c r="P368" s="200"/>
      <c r="Q368" s="200"/>
      <c r="R368" s="200"/>
      <c r="S368" s="200"/>
      <c r="T368" s="20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5" t="s">
        <v>149</v>
      </c>
      <c r="AU368" s="195" t="s">
        <v>21</v>
      </c>
      <c r="AV368" s="13" t="s">
        <v>21</v>
      </c>
      <c r="AW368" s="13" t="s">
        <v>41</v>
      </c>
      <c r="AX368" s="13" t="s">
        <v>86</v>
      </c>
      <c r="AY368" s="195" t="s">
        <v>130</v>
      </c>
    </row>
    <row r="369" s="13" customFormat="1">
      <c r="A369" s="13"/>
      <c r="B369" s="194"/>
      <c r="C369" s="13"/>
      <c r="D369" s="186" t="s">
        <v>149</v>
      </c>
      <c r="E369" s="195" t="s">
        <v>1</v>
      </c>
      <c r="F369" s="196" t="s">
        <v>460</v>
      </c>
      <c r="G369" s="13"/>
      <c r="H369" s="197">
        <v>0.01</v>
      </c>
      <c r="I369" s="198"/>
      <c r="J369" s="13"/>
      <c r="K369" s="13"/>
      <c r="L369" s="194"/>
      <c r="M369" s="199"/>
      <c r="N369" s="200"/>
      <c r="O369" s="200"/>
      <c r="P369" s="200"/>
      <c r="Q369" s="200"/>
      <c r="R369" s="200"/>
      <c r="S369" s="200"/>
      <c r="T369" s="20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5" t="s">
        <v>149</v>
      </c>
      <c r="AU369" s="195" t="s">
        <v>21</v>
      </c>
      <c r="AV369" s="13" t="s">
        <v>21</v>
      </c>
      <c r="AW369" s="13" t="s">
        <v>41</v>
      </c>
      <c r="AX369" s="13" t="s">
        <v>86</v>
      </c>
      <c r="AY369" s="195" t="s">
        <v>130</v>
      </c>
    </row>
    <row r="370" s="13" customFormat="1">
      <c r="A370" s="13"/>
      <c r="B370" s="194"/>
      <c r="C370" s="13"/>
      <c r="D370" s="186" t="s">
        <v>149</v>
      </c>
      <c r="E370" s="195" t="s">
        <v>1</v>
      </c>
      <c r="F370" s="196" t="s">
        <v>461</v>
      </c>
      <c r="G370" s="13"/>
      <c r="H370" s="197">
        <v>0.0080000000000000002</v>
      </c>
      <c r="I370" s="198"/>
      <c r="J370" s="13"/>
      <c r="K370" s="13"/>
      <c r="L370" s="194"/>
      <c r="M370" s="199"/>
      <c r="N370" s="200"/>
      <c r="O370" s="200"/>
      <c r="P370" s="200"/>
      <c r="Q370" s="200"/>
      <c r="R370" s="200"/>
      <c r="S370" s="200"/>
      <c r="T370" s="20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5" t="s">
        <v>149</v>
      </c>
      <c r="AU370" s="195" t="s">
        <v>21</v>
      </c>
      <c r="AV370" s="13" t="s">
        <v>21</v>
      </c>
      <c r="AW370" s="13" t="s">
        <v>41</v>
      </c>
      <c r="AX370" s="13" t="s">
        <v>86</v>
      </c>
      <c r="AY370" s="195" t="s">
        <v>130</v>
      </c>
    </row>
    <row r="371" s="13" customFormat="1">
      <c r="A371" s="13"/>
      <c r="B371" s="194"/>
      <c r="C371" s="13"/>
      <c r="D371" s="186" t="s">
        <v>149</v>
      </c>
      <c r="E371" s="195" t="s">
        <v>1</v>
      </c>
      <c r="F371" s="196" t="s">
        <v>462</v>
      </c>
      <c r="G371" s="13"/>
      <c r="H371" s="197">
        <v>0.25600000000000001</v>
      </c>
      <c r="I371" s="198"/>
      <c r="J371" s="13"/>
      <c r="K371" s="13"/>
      <c r="L371" s="194"/>
      <c r="M371" s="199"/>
      <c r="N371" s="200"/>
      <c r="O371" s="200"/>
      <c r="P371" s="200"/>
      <c r="Q371" s="200"/>
      <c r="R371" s="200"/>
      <c r="S371" s="200"/>
      <c r="T371" s="20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5" t="s">
        <v>149</v>
      </c>
      <c r="AU371" s="195" t="s">
        <v>21</v>
      </c>
      <c r="AV371" s="13" t="s">
        <v>21</v>
      </c>
      <c r="AW371" s="13" t="s">
        <v>41</v>
      </c>
      <c r="AX371" s="13" t="s">
        <v>86</v>
      </c>
      <c r="AY371" s="195" t="s">
        <v>130</v>
      </c>
    </row>
    <row r="372" s="13" customFormat="1">
      <c r="A372" s="13"/>
      <c r="B372" s="194"/>
      <c r="C372" s="13"/>
      <c r="D372" s="186" t="s">
        <v>149</v>
      </c>
      <c r="E372" s="195" t="s">
        <v>1</v>
      </c>
      <c r="F372" s="196" t="s">
        <v>463</v>
      </c>
      <c r="G372" s="13"/>
      <c r="H372" s="197">
        <v>10.279999999999999</v>
      </c>
      <c r="I372" s="198"/>
      <c r="J372" s="13"/>
      <c r="K372" s="13"/>
      <c r="L372" s="194"/>
      <c r="M372" s="199"/>
      <c r="N372" s="200"/>
      <c r="O372" s="200"/>
      <c r="P372" s="200"/>
      <c r="Q372" s="200"/>
      <c r="R372" s="200"/>
      <c r="S372" s="200"/>
      <c r="T372" s="20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5" t="s">
        <v>149</v>
      </c>
      <c r="AU372" s="195" t="s">
        <v>21</v>
      </c>
      <c r="AV372" s="13" t="s">
        <v>21</v>
      </c>
      <c r="AW372" s="13" t="s">
        <v>41</v>
      </c>
      <c r="AX372" s="13" t="s">
        <v>86</v>
      </c>
      <c r="AY372" s="195" t="s">
        <v>130</v>
      </c>
    </row>
    <row r="373" s="13" customFormat="1">
      <c r="A373" s="13"/>
      <c r="B373" s="194"/>
      <c r="C373" s="13"/>
      <c r="D373" s="186" t="s">
        <v>149</v>
      </c>
      <c r="E373" s="195" t="s">
        <v>1</v>
      </c>
      <c r="F373" s="196" t="s">
        <v>464</v>
      </c>
      <c r="G373" s="13"/>
      <c r="H373" s="197">
        <v>0.001</v>
      </c>
      <c r="I373" s="198"/>
      <c r="J373" s="13"/>
      <c r="K373" s="13"/>
      <c r="L373" s="194"/>
      <c r="M373" s="199"/>
      <c r="N373" s="200"/>
      <c r="O373" s="200"/>
      <c r="P373" s="200"/>
      <c r="Q373" s="200"/>
      <c r="R373" s="200"/>
      <c r="S373" s="200"/>
      <c r="T373" s="20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5" t="s">
        <v>149</v>
      </c>
      <c r="AU373" s="195" t="s">
        <v>21</v>
      </c>
      <c r="AV373" s="13" t="s">
        <v>21</v>
      </c>
      <c r="AW373" s="13" t="s">
        <v>41</v>
      </c>
      <c r="AX373" s="13" t="s">
        <v>86</v>
      </c>
      <c r="AY373" s="195" t="s">
        <v>130</v>
      </c>
    </row>
    <row r="374" s="13" customFormat="1">
      <c r="A374" s="13"/>
      <c r="B374" s="194"/>
      <c r="C374" s="13"/>
      <c r="D374" s="186" t="s">
        <v>149</v>
      </c>
      <c r="E374" s="195" t="s">
        <v>1</v>
      </c>
      <c r="F374" s="196" t="s">
        <v>465</v>
      </c>
      <c r="G374" s="13"/>
      <c r="H374" s="197">
        <v>0.192</v>
      </c>
      <c r="I374" s="198"/>
      <c r="J374" s="13"/>
      <c r="K374" s="13"/>
      <c r="L374" s="194"/>
      <c r="M374" s="199"/>
      <c r="N374" s="200"/>
      <c r="O374" s="200"/>
      <c r="P374" s="200"/>
      <c r="Q374" s="200"/>
      <c r="R374" s="200"/>
      <c r="S374" s="200"/>
      <c r="T374" s="20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5" t="s">
        <v>149</v>
      </c>
      <c r="AU374" s="195" t="s">
        <v>21</v>
      </c>
      <c r="AV374" s="13" t="s">
        <v>21</v>
      </c>
      <c r="AW374" s="13" t="s">
        <v>41</v>
      </c>
      <c r="AX374" s="13" t="s">
        <v>86</v>
      </c>
      <c r="AY374" s="195" t="s">
        <v>130</v>
      </c>
    </row>
    <row r="375" s="13" customFormat="1">
      <c r="A375" s="13"/>
      <c r="B375" s="194"/>
      <c r="C375" s="13"/>
      <c r="D375" s="186" t="s">
        <v>149</v>
      </c>
      <c r="E375" s="195" t="s">
        <v>1</v>
      </c>
      <c r="F375" s="196" t="s">
        <v>466</v>
      </c>
      <c r="G375" s="13"/>
      <c r="H375" s="197">
        <v>0.47399999999999998</v>
      </c>
      <c r="I375" s="198"/>
      <c r="J375" s="13"/>
      <c r="K375" s="13"/>
      <c r="L375" s="194"/>
      <c r="M375" s="199"/>
      <c r="N375" s="200"/>
      <c r="O375" s="200"/>
      <c r="P375" s="200"/>
      <c r="Q375" s="200"/>
      <c r="R375" s="200"/>
      <c r="S375" s="200"/>
      <c r="T375" s="20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5" t="s">
        <v>149</v>
      </c>
      <c r="AU375" s="195" t="s">
        <v>21</v>
      </c>
      <c r="AV375" s="13" t="s">
        <v>21</v>
      </c>
      <c r="AW375" s="13" t="s">
        <v>41</v>
      </c>
      <c r="AX375" s="13" t="s">
        <v>86</v>
      </c>
      <c r="AY375" s="195" t="s">
        <v>130</v>
      </c>
    </row>
    <row r="376" s="16" customFormat="1">
      <c r="A376" s="16"/>
      <c r="B376" s="227"/>
      <c r="C376" s="16"/>
      <c r="D376" s="186" t="s">
        <v>149</v>
      </c>
      <c r="E376" s="228" t="s">
        <v>1</v>
      </c>
      <c r="F376" s="229" t="s">
        <v>286</v>
      </c>
      <c r="G376" s="16"/>
      <c r="H376" s="230">
        <v>11.225999999999999</v>
      </c>
      <c r="I376" s="231"/>
      <c r="J376" s="16"/>
      <c r="K376" s="16"/>
      <c r="L376" s="227"/>
      <c r="M376" s="232"/>
      <c r="N376" s="233"/>
      <c r="O376" s="233"/>
      <c r="P376" s="233"/>
      <c r="Q376" s="233"/>
      <c r="R376" s="233"/>
      <c r="S376" s="233"/>
      <c r="T376" s="23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28" t="s">
        <v>149</v>
      </c>
      <c r="AU376" s="228" t="s">
        <v>21</v>
      </c>
      <c r="AV376" s="16" t="s">
        <v>136</v>
      </c>
      <c r="AW376" s="16" t="s">
        <v>41</v>
      </c>
      <c r="AX376" s="16" t="s">
        <v>94</v>
      </c>
      <c r="AY376" s="228" t="s">
        <v>130</v>
      </c>
    </row>
    <row r="377" s="2" customFormat="1" ht="16.5" customHeight="1">
      <c r="A377" s="39"/>
      <c r="B377" s="172"/>
      <c r="C377" s="173" t="s">
        <v>467</v>
      </c>
      <c r="D377" s="173" t="s">
        <v>132</v>
      </c>
      <c r="E377" s="174" t="s">
        <v>468</v>
      </c>
      <c r="F377" s="175" t="s">
        <v>469</v>
      </c>
      <c r="G377" s="176" t="s">
        <v>201</v>
      </c>
      <c r="H377" s="177">
        <v>2.5800000000000001</v>
      </c>
      <c r="I377" s="178"/>
      <c r="J377" s="179">
        <f>ROUND(I377*H377,2)</f>
        <v>0</v>
      </c>
      <c r="K377" s="175" t="s">
        <v>142</v>
      </c>
      <c r="L377" s="40"/>
      <c r="M377" s="180" t="s">
        <v>1</v>
      </c>
      <c r="N377" s="181" t="s">
        <v>51</v>
      </c>
      <c r="O377" s="78"/>
      <c r="P377" s="182">
        <f>O377*H377</f>
        <v>0</v>
      </c>
      <c r="Q377" s="182">
        <v>0</v>
      </c>
      <c r="R377" s="182">
        <f>Q377*H377</f>
        <v>0</v>
      </c>
      <c r="S377" s="182">
        <v>0</v>
      </c>
      <c r="T377" s="18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184" t="s">
        <v>136</v>
      </c>
      <c r="AT377" s="184" t="s">
        <v>132</v>
      </c>
      <c r="AU377" s="184" t="s">
        <v>21</v>
      </c>
      <c r="AY377" s="19" t="s">
        <v>130</v>
      </c>
      <c r="BE377" s="185">
        <f>IF(N377="základní",J377,0)</f>
        <v>0</v>
      </c>
      <c r="BF377" s="185">
        <f>IF(N377="snížená",J377,0)</f>
        <v>0</v>
      </c>
      <c r="BG377" s="185">
        <f>IF(N377="zákl. přenesená",J377,0)</f>
        <v>0</v>
      </c>
      <c r="BH377" s="185">
        <f>IF(N377="sníž. přenesená",J377,0)</f>
        <v>0</v>
      </c>
      <c r="BI377" s="185">
        <f>IF(N377="nulová",J377,0)</f>
        <v>0</v>
      </c>
      <c r="BJ377" s="19" t="s">
        <v>94</v>
      </c>
      <c r="BK377" s="185">
        <f>ROUND(I377*H377,2)</f>
        <v>0</v>
      </c>
      <c r="BL377" s="19" t="s">
        <v>136</v>
      </c>
      <c r="BM377" s="184" t="s">
        <v>470</v>
      </c>
    </row>
    <row r="378" s="2" customFormat="1">
      <c r="A378" s="39"/>
      <c r="B378" s="40"/>
      <c r="C378" s="39"/>
      <c r="D378" s="186" t="s">
        <v>138</v>
      </c>
      <c r="E378" s="39"/>
      <c r="F378" s="187" t="s">
        <v>471</v>
      </c>
      <c r="G378" s="39"/>
      <c r="H378" s="39"/>
      <c r="I378" s="188"/>
      <c r="J378" s="39"/>
      <c r="K378" s="39"/>
      <c r="L378" s="40"/>
      <c r="M378" s="189"/>
      <c r="N378" s="190"/>
      <c r="O378" s="78"/>
      <c r="P378" s="78"/>
      <c r="Q378" s="78"/>
      <c r="R378" s="78"/>
      <c r="S378" s="78"/>
      <c r="T378" s="7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9" t="s">
        <v>138</v>
      </c>
      <c r="AU378" s="19" t="s">
        <v>21</v>
      </c>
    </row>
    <row r="379" s="2" customFormat="1">
      <c r="A379" s="39"/>
      <c r="B379" s="40"/>
      <c r="C379" s="39"/>
      <c r="D379" s="191" t="s">
        <v>145</v>
      </c>
      <c r="E379" s="39"/>
      <c r="F379" s="192" t="s">
        <v>472</v>
      </c>
      <c r="G379" s="39"/>
      <c r="H379" s="39"/>
      <c r="I379" s="188"/>
      <c r="J379" s="39"/>
      <c r="K379" s="39"/>
      <c r="L379" s="40"/>
      <c r="M379" s="189"/>
      <c r="N379" s="190"/>
      <c r="O379" s="78"/>
      <c r="P379" s="78"/>
      <c r="Q379" s="78"/>
      <c r="R379" s="78"/>
      <c r="S379" s="78"/>
      <c r="T379" s="7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9" t="s">
        <v>145</v>
      </c>
      <c r="AU379" s="19" t="s">
        <v>21</v>
      </c>
    </row>
    <row r="380" s="13" customFormat="1">
      <c r="A380" s="13"/>
      <c r="B380" s="194"/>
      <c r="C380" s="13"/>
      <c r="D380" s="186" t="s">
        <v>149</v>
      </c>
      <c r="E380" s="195" t="s">
        <v>1</v>
      </c>
      <c r="F380" s="196" t="s">
        <v>473</v>
      </c>
      <c r="G380" s="13"/>
      <c r="H380" s="197">
        <v>2.637</v>
      </c>
      <c r="I380" s="198"/>
      <c r="J380" s="13"/>
      <c r="K380" s="13"/>
      <c r="L380" s="194"/>
      <c r="M380" s="199"/>
      <c r="N380" s="200"/>
      <c r="O380" s="200"/>
      <c r="P380" s="200"/>
      <c r="Q380" s="200"/>
      <c r="R380" s="200"/>
      <c r="S380" s="200"/>
      <c r="T380" s="20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5" t="s">
        <v>149</v>
      </c>
      <c r="AU380" s="195" t="s">
        <v>21</v>
      </c>
      <c r="AV380" s="13" t="s">
        <v>21</v>
      </c>
      <c r="AW380" s="13" t="s">
        <v>41</v>
      </c>
      <c r="AX380" s="13" t="s">
        <v>86</v>
      </c>
      <c r="AY380" s="195" t="s">
        <v>130</v>
      </c>
    </row>
    <row r="381" s="15" customFormat="1">
      <c r="A381" s="15"/>
      <c r="B381" s="219"/>
      <c r="C381" s="15"/>
      <c r="D381" s="186" t="s">
        <v>149</v>
      </c>
      <c r="E381" s="220" t="s">
        <v>1</v>
      </c>
      <c r="F381" s="221" t="s">
        <v>284</v>
      </c>
      <c r="G381" s="15"/>
      <c r="H381" s="222">
        <v>2.637</v>
      </c>
      <c r="I381" s="223"/>
      <c r="J381" s="15"/>
      <c r="K381" s="15"/>
      <c r="L381" s="219"/>
      <c r="M381" s="224"/>
      <c r="N381" s="225"/>
      <c r="O381" s="225"/>
      <c r="P381" s="225"/>
      <c r="Q381" s="225"/>
      <c r="R381" s="225"/>
      <c r="S381" s="225"/>
      <c r="T381" s="22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20" t="s">
        <v>149</v>
      </c>
      <c r="AU381" s="220" t="s">
        <v>21</v>
      </c>
      <c r="AV381" s="15" t="s">
        <v>151</v>
      </c>
      <c r="AW381" s="15" t="s">
        <v>41</v>
      </c>
      <c r="AX381" s="15" t="s">
        <v>86</v>
      </c>
      <c r="AY381" s="220" t="s">
        <v>130</v>
      </c>
    </row>
    <row r="382" s="14" customFormat="1">
      <c r="A382" s="14"/>
      <c r="B382" s="212"/>
      <c r="C382" s="14"/>
      <c r="D382" s="186" t="s">
        <v>149</v>
      </c>
      <c r="E382" s="213" t="s">
        <v>1</v>
      </c>
      <c r="F382" s="214" t="s">
        <v>474</v>
      </c>
      <c r="G382" s="14"/>
      <c r="H382" s="213" t="s">
        <v>1</v>
      </c>
      <c r="I382" s="215"/>
      <c r="J382" s="14"/>
      <c r="K382" s="14"/>
      <c r="L382" s="212"/>
      <c r="M382" s="216"/>
      <c r="N382" s="217"/>
      <c r="O382" s="217"/>
      <c r="P382" s="217"/>
      <c r="Q382" s="217"/>
      <c r="R382" s="217"/>
      <c r="S382" s="217"/>
      <c r="T382" s="21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13" t="s">
        <v>149</v>
      </c>
      <c r="AU382" s="213" t="s">
        <v>21</v>
      </c>
      <c r="AV382" s="14" t="s">
        <v>94</v>
      </c>
      <c r="AW382" s="14" t="s">
        <v>41</v>
      </c>
      <c r="AX382" s="14" t="s">
        <v>86</v>
      </c>
      <c r="AY382" s="213" t="s">
        <v>130</v>
      </c>
    </row>
    <row r="383" s="14" customFormat="1">
      <c r="A383" s="14"/>
      <c r="B383" s="212"/>
      <c r="C383" s="14"/>
      <c r="D383" s="186" t="s">
        <v>149</v>
      </c>
      <c r="E383" s="213" t="s">
        <v>1</v>
      </c>
      <c r="F383" s="214" t="s">
        <v>475</v>
      </c>
      <c r="G383" s="14"/>
      <c r="H383" s="213" t="s">
        <v>1</v>
      </c>
      <c r="I383" s="215"/>
      <c r="J383" s="14"/>
      <c r="K383" s="14"/>
      <c r="L383" s="212"/>
      <c r="M383" s="216"/>
      <c r="N383" s="217"/>
      <c r="O383" s="217"/>
      <c r="P383" s="217"/>
      <c r="Q383" s="217"/>
      <c r="R383" s="217"/>
      <c r="S383" s="217"/>
      <c r="T383" s="21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13" t="s">
        <v>149</v>
      </c>
      <c r="AU383" s="213" t="s">
        <v>21</v>
      </c>
      <c r="AV383" s="14" t="s">
        <v>94</v>
      </c>
      <c r="AW383" s="14" t="s">
        <v>41</v>
      </c>
      <c r="AX383" s="14" t="s">
        <v>86</v>
      </c>
      <c r="AY383" s="213" t="s">
        <v>130</v>
      </c>
    </row>
    <row r="384" s="13" customFormat="1">
      <c r="A384" s="13"/>
      <c r="B384" s="194"/>
      <c r="C384" s="13"/>
      <c r="D384" s="186" t="s">
        <v>149</v>
      </c>
      <c r="E384" s="195" t="s">
        <v>1</v>
      </c>
      <c r="F384" s="196" t="s">
        <v>476</v>
      </c>
      <c r="G384" s="13"/>
      <c r="H384" s="197">
        <v>-0.057000000000000002</v>
      </c>
      <c r="I384" s="198"/>
      <c r="J384" s="13"/>
      <c r="K384" s="13"/>
      <c r="L384" s="194"/>
      <c r="M384" s="199"/>
      <c r="N384" s="200"/>
      <c r="O384" s="200"/>
      <c r="P384" s="200"/>
      <c r="Q384" s="200"/>
      <c r="R384" s="200"/>
      <c r="S384" s="200"/>
      <c r="T384" s="20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5" t="s">
        <v>149</v>
      </c>
      <c r="AU384" s="195" t="s">
        <v>21</v>
      </c>
      <c r="AV384" s="13" t="s">
        <v>21</v>
      </c>
      <c r="AW384" s="13" t="s">
        <v>41</v>
      </c>
      <c r="AX384" s="13" t="s">
        <v>86</v>
      </c>
      <c r="AY384" s="195" t="s">
        <v>130</v>
      </c>
    </row>
    <row r="385" s="15" customFormat="1">
      <c r="A385" s="15"/>
      <c r="B385" s="219"/>
      <c r="C385" s="15"/>
      <c r="D385" s="186" t="s">
        <v>149</v>
      </c>
      <c r="E385" s="220" t="s">
        <v>1</v>
      </c>
      <c r="F385" s="221" t="s">
        <v>284</v>
      </c>
      <c r="G385" s="15"/>
      <c r="H385" s="222">
        <v>-0.057000000000000002</v>
      </c>
      <c r="I385" s="223"/>
      <c r="J385" s="15"/>
      <c r="K385" s="15"/>
      <c r="L385" s="219"/>
      <c r="M385" s="224"/>
      <c r="N385" s="225"/>
      <c r="O385" s="225"/>
      <c r="P385" s="225"/>
      <c r="Q385" s="225"/>
      <c r="R385" s="225"/>
      <c r="S385" s="225"/>
      <c r="T385" s="22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20" t="s">
        <v>149</v>
      </c>
      <c r="AU385" s="220" t="s">
        <v>21</v>
      </c>
      <c r="AV385" s="15" t="s">
        <v>151</v>
      </c>
      <c r="AW385" s="15" t="s">
        <v>41</v>
      </c>
      <c r="AX385" s="15" t="s">
        <v>86</v>
      </c>
      <c r="AY385" s="220" t="s">
        <v>130</v>
      </c>
    </row>
    <row r="386" s="16" customFormat="1">
      <c r="A386" s="16"/>
      <c r="B386" s="227"/>
      <c r="C386" s="16"/>
      <c r="D386" s="186" t="s">
        <v>149</v>
      </c>
      <c r="E386" s="228" t="s">
        <v>1</v>
      </c>
      <c r="F386" s="229" t="s">
        <v>286</v>
      </c>
      <c r="G386" s="16"/>
      <c r="H386" s="230">
        <v>2.5800000000000001</v>
      </c>
      <c r="I386" s="231"/>
      <c r="J386" s="16"/>
      <c r="K386" s="16"/>
      <c r="L386" s="227"/>
      <c r="M386" s="232"/>
      <c r="N386" s="233"/>
      <c r="O386" s="233"/>
      <c r="P386" s="233"/>
      <c r="Q386" s="233"/>
      <c r="R386" s="233"/>
      <c r="S386" s="233"/>
      <c r="T386" s="234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28" t="s">
        <v>149</v>
      </c>
      <c r="AU386" s="228" t="s">
        <v>21</v>
      </c>
      <c r="AV386" s="16" t="s">
        <v>136</v>
      </c>
      <c r="AW386" s="16" t="s">
        <v>41</v>
      </c>
      <c r="AX386" s="16" t="s">
        <v>94</v>
      </c>
      <c r="AY386" s="228" t="s">
        <v>130</v>
      </c>
    </row>
    <row r="387" s="2" customFormat="1" ht="16.5" customHeight="1">
      <c r="A387" s="39"/>
      <c r="B387" s="172"/>
      <c r="C387" s="173" t="s">
        <v>477</v>
      </c>
      <c r="D387" s="173" t="s">
        <v>132</v>
      </c>
      <c r="E387" s="174" t="s">
        <v>478</v>
      </c>
      <c r="F387" s="175" t="s">
        <v>479</v>
      </c>
      <c r="G387" s="176" t="s">
        <v>201</v>
      </c>
      <c r="H387" s="177">
        <v>0.057000000000000002</v>
      </c>
      <c r="I387" s="178"/>
      <c r="J387" s="179">
        <f>ROUND(I387*H387,2)</f>
        <v>0</v>
      </c>
      <c r="K387" s="175" t="s">
        <v>142</v>
      </c>
      <c r="L387" s="40"/>
      <c r="M387" s="180" t="s">
        <v>1</v>
      </c>
      <c r="N387" s="181" t="s">
        <v>51</v>
      </c>
      <c r="O387" s="78"/>
      <c r="P387" s="182">
        <f>O387*H387</f>
        <v>0</v>
      </c>
      <c r="Q387" s="182">
        <v>0</v>
      </c>
      <c r="R387" s="182">
        <f>Q387*H387</f>
        <v>0</v>
      </c>
      <c r="S387" s="182">
        <v>0</v>
      </c>
      <c r="T387" s="18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184" t="s">
        <v>136</v>
      </c>
      <c r="AT387" s="184" t="s">
        <v>132</v>
      </c>
      <c r="AU387" s="184" t="s">
        <v>21</v>
      </c>
      <c r="AY387" s="19" t="s">
        <v>130</v>
      </c>
      <c r="BE387" s="185">
        <f>IF(N387="základní",J387,0)</f>
        <v>0</v>
      </c>
      <c r="BF387" s="185">
        <f>IF(N387="snížená",J387,0)</f>
        <v>0</v>
      </c>
      <c r="BG387" s="185">
        <f>IF(N387="zákl. přenesená",J387,0)</f>
        <v>0</v>
      </c>
      <c r="BH387" s="185">
        <f>IF(N387="sníž. přenesená",J387,0)</f>
        <v>0</v>
      </c>
      <c r="BI387" s="185">
        <f>IF(N387="nulová",J387,0)</f>
        <v>0</v>
      </c>
      <c r="BJ387" s="19" t="s">
        <v>94</v>
      </c>
      <c r="BK387" s="185">
        <f>ROUND(I387*H387,2)</f>
        <v>0</v>
      </c>
      <c r="BL387" s="19" t="s">
        <v>136</v>
      </c>
      <c r="BM387" s="184" t="s">
        <v>480</v>
      </c>
    </row>
    <row r="388" s="2" customFormat="1">
      <c r="A388" s="39"/>
      <c r="B388" s="40"/>
      <c r="C388" s="39"/>
      <c r="D388" s="186" t="s">
        <v>138</v>
      </c>
      <c r="E388" s="39"/>
      <c r="F388" s="187" t="s">
        <v>479</v>
      </c>
      <c r="G388" s="39"/>
      <c r="H388" s="39"/>
      <c r="I388" s="188"/>
      <c r="J388" s="39"/>
      <c r="K388" s="39"/>
      <c r="L388" s="40"/>
      <c r="M388" s="189"/>
      <c r="N388" s="190"/>
      <c r="O388" s="78"/>
      <c r="P388" s="78"/>
      <c r="Q388" s="78"/>
      <c r="R388" s="78"/>
      <c r="S388" s="78"/>
      <c r="T388" s="7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9" t="s">
        <v>138</v>
      </c>
      <c r="AU388" s="19" t="s">
        <v>21</v>
      </c>
    </row>
    <row r="389" s="2" customFormat="1">
      <c r="A389" s="39"/>
      <c r="B389" s="40"/>
      <c r="C389" s="39"/>
      <c r="D389" s="191" t="s">
        <v>145</v>
      </c>
      <c r="E389" s="39"/>
      <c r="F389" s="192" t="s">
        <v>481</v>
      </c>
      <c r="G389" s="39"/>
      <c r="H389" s="39"/>
      <c r="I389" s="188"/>
      <c r="J389" s="39"/>
      <c r="K389" s="39"/>
      <c r="L389" s="40"/>
      <c r="M389" s="189"/>
      <c r="N389" s="190"/>
      <c r="O389" s="78"/>
      <c r="P389" s="78"/>
      <c r="Q389" s="78"/>
      <c r="R389" s="78"/>
      <c r="S389" s="78"/>
      <c r="T389" s="7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9" t="s">
        <v>145</v>
      </c>
      <c r="AU389" s="19" t="s">
        <v>21</v>
      </c>
    </row>
    <row r="390" s="14" customFormat="1">
      <c r="A390" s="14"/>
      <c r="B390" s="212"/>
      <c r="C390" s="14"/>
      <c r="D390" s="186" t="s">
        <v>149</v>
      </c>
      <c r="E390" s="213" t="s">
        <v>1</v>
      </c>
      <c r="F390" s="214" t="s">
        <v>482</v>
      </c>
      <c r="G390" s="14"/>
      <c r="H390" s="213" t="s">
        <v>1</v>
      </c>
      <c r="I390" s="215"/>
      <c r="J390" s="14"/>
      <c r="K390" s="14"/>
      <c r="L390" s="212"/>
      <c r="M390" s="216"/>
      <c r="N390" s="217"/>
      <c r="O390" s="217"/>
      <c r="P390" s="217"/>
      <c r="Q390" s="217"/>
      <c r="R390" s="217"/>
      <c r="S390" s="217"/>
      <c r="T390" s="21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13" t="s">
        <v>149</v>
      </c>
      <c r="AU390" s="213" t="s">
        <v>21</v>
      </c>
      <c r="AV390" s="14" t="s">
        <v>94</v>
      </c>
      <c r="AW390" s="14" t="s">
        <v>41</v>
      </c>
      <c r="AX390" s="14" t="s">
        <v>86</v>
      </c>
      <c r="AY390" s="213" t="s">
        <v>130</v>
      </c>
    </row>
    <row r="391" s="13" customFormat="1">
      <c r="A391" s="13"/>
      <c r="B391" s="194"/>
      <c r="C391" s="13"/>
      <c r="D391" s="186" t="s">
        <v>149</v>
      </c>
      <c r="E391" s="195" t="s">
        <v>1</v>
      </c>
      <c r="F391" s="196" t="s">
        <v>483</v>
      </c>
      <c r="G391" s="13"/>
      <c r="H391" s="197">
        <v>0.057000000000000002</v>
      </c>
      <c r="I391" s="198"/>
      <c r="J391" s="13"/>
      <c r="K391" s="13"/>
      <c r="L391" s="194"/>
      <c r="M391" s="199"/>
      <c r="N391" s="200"/>
      <c r="O391" s="200"/>
      <c r="P391" s="200"/>
      <c r="Q391" s="200"/>
      <c r="R391" s="200"/>
      <c r="S391" s="200"/>
      <c r="T391" s="20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5" t="s">
        <v>149</v>
      </c>
      <c r="AU391" s="195" t="s">
        <v>21</v>
      </c>
      <c r="AV391" s="13" t="s">
        <v>21</v>
      </c>
      <c r="AW391" s="13" t="s">
        <v>41</v>
      </c>
      <c r="AX391" s="13" t="s">
        <v>94</v>
      </c>
      <c r="AY391" s="195" t="s">
        <v>130</v>
      </c>
    </row>
    <row r="392" s="2" customFormat="1" ht="16.5" customHeight="1">
      <c r="A392" s="39"/>
      <c r="B392" s="172"/>
      <c r="C392" s="173" t="s">
        <v>484</v>
      </c>
      <c r="D392" s="173" t="s">
        <v>132</v>
      </c>
      <c r="E392" s="174" t="s">
        <v>485</v>
      </c>
      <c r="F392" s="175" t="s">
        <v>486</v>
      </c>
      <c r="G392" s="176" t="s">
        <v>201</v>
      </c>
      <c r="H392" s="177">
        <v>453.75599999999997</v>
      </c>
      <c r="I392" s="178"/>
      <c r="J392" s="179">
        <f>ROUND(I392*H392,2)</f>
        <v>0</v>
      </c>
      <c r="K392" s="175" t="s">
        <v>142</v>
      </c>
      <c r="L392" s="40"/>
      <c r="M392" s="180" t="s">
        <v>1</v>
      </c>
      <c r="N392" s="181" t="s">
        <v>51</v>
      </c>
      <c r="O392" s="78"/>
      <c r="P392" s="182">
        <f>O392*H392</f>
        <v>0</v>
      </c>
      <c r="Q392" s="182">
        <v>0</v>
      </c>
      <c r="R392" s="182">
        <f>Q392*H392</f>
        <v>0</v>
      </c>
      <c r="S392" s="182">
        <v>0</v>
      </c>
      <c r="T392" s="18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184" t="s">
        <v>136</v>
      </c>
      <c r="AT392" s="184" t="s">
        <v>132</v>
      </c>
      <c r="AU392" s="184" t="s">
        <v>21</v>
      </c>
      <c r="AY392" s="19" t="s">
        <v>130</v>
      </c>
      <c r="BE392" s="185">
        <f>IF(N392="základní",J392,0)</f>
        <v>0</v>
      </c>
      <c r="BF392" s="185">
        <f>IF(N392="snížená",J392,0)</f>
        <v>0</v>
      </c>
      <c r="BG392" s="185">
        <f>IF(N392="zákl. přenesená",J392,0)</f>
        <v>0</v>
      </c>
      <c r="BH392" s="185">
        <f>IF(N392="sníž. přenesená",J392,0)</f>
        <v>0</v>
      </c>
      <c r="BI392" s="185">
        <f>IF(N392="nulová",J392,0)</f>
        <v>0</v>
      </c>
      <c r="BJ392" s="19" t="s">
        <v>94</v>
      </c>
      <c r="BK392" s="185">
        <f>ROUND(I392*H392,2)</f>
        <v>0</v>
      </c>
      <c r="BL392" s="19" t="s">
        <v>136</v>
      </c>
      <c r="BM392" s="184" t="s">
        <v>487</v>
      </c>
    </row>
    <row r="393" s="2" customFormat="1">
      <c r="A393" s="39"/>
      <c r="B393" s="40"/>
      <c r="C393" s="39"/>
      <c r="D393" s="186" t="s">
        <v>138</v>
      </c>
      <c r="E393" s="39"/>
      <c r="F393" s="187" t="s">
        <v>488</v>
      </c>
      <c r="G393" s="39"/>
      <c r="H393" s="39"/>
      <c r="I393" s="188"/>
      <c r="J393" s="39"/>
      <c r="K393" s="39"/>
      <c r="L393" s="40"/>
      <c r="M393" s="189"/>
      <c r="N393" s="190"/>
      <c r="O393" s="78"/>
      <c r="P393" s="78"/>
      <c r="Q393" s="78"/>
      <c r="R393" s="78"/>
      <c r="S393" s="78"/>
      <c r="T393" s="7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9" t="s">
        <v>138</v>
      </c>
      <c r="AU393" s="19" t="s">
        <v>21</v>
      </c>
    </row>
    <row r="394" s="2" customFormat="1">
      <c r="A394" s="39"/>
      <c r="B394" s="40"/>
      <c r="C394" s="39"/>
      <c r="D394" s="191" t="s">
        <v>145</v>
      </c>
      <c r="E394" s="39"/>
      <c r="F394" s="192" t="s">
        <v>489</v>
      </c>
      <c r="G394" s="39"/>
      <c r="H394" s="39"/>
      <c r="I394" s="188"/>
      <c r="J394" s="39"/>
      <c r="K394" s="39"/>
      <c r="L394" s="40"/>
      <c r="M394" s="189"/>
      <c r="N394" s="190"/>
      <c r="O394" s="78"/>
      <c r="P394" s="78"/>
      <c r="Q394" s="78"/>
      <c r="R394" s="78"/>
      <c r="S394" s="78"/>
      <c r="T394" s="7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9" t="s">
        <v>145</v>
      </c>
      <c r="AU394" s="19" t="s">
        <v>21</v>
      </c>
    </row>
    <row r="395" s="13" customFormat="1">
      <c r="A395" s="13"/>
      <c r="B395" s="194"/>
      <c r="C395" s="13"/>
      <c r="D395" s="186" t="s">
        <v>149</v>
      </c>
      <c r="E395" s="195" t="s">
        <v>1</v>
      </c>
      <c r="F395" s="196" t="s">
        <v>490</v>
      </c>
      <c r="G395" s="13"/>
      <c r="H395" s="197">
        <v>453.75599999999997</v>
      </c>
      <c r="I395" s="198"/>
      <c r="J395" s="13"/>
      <c r="K395" s="13"/>
      <c r="L395" s="194"/>
      <c r="M395" s="235"/>
      <c r="N395" s="236"/>
      <c r="O395" s="236"/>
      <c r="P395" s="236"/>
      <c r="Q395" s="236"/>
      <c r="R395" s="236"/>
      <c r="S395" s="236"/>
      <c r="T395" s="23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5" t="s">
        <v>149</v>
      </c>
      <c r="AU395" s="195" t="s">
        <v>21</v>
      </c>
      <c r="AV395" s="13" t="s">
        <v>21</v>
      </c>
      <c r="AW395" s="13" t="s">
        <v>41</v>
      </c>
      <c r="AX395" s="13" t="s">
        <v>94</v>
      </c>
      <c r="AY395" s="195" t="s">
        <v>130</v>
      </c>
    </row>
    <row r="396" s="2" customFormat="1" ht="6.96" customHeight="1">
      <c r="A396" s="39"/>
      <c r="B396" s="61"/>
      <c r="C396" s="62"/>
      <c r="D396" s="62"/>
      <c r="E396" s="62"/>
      <c r="F396" s="62"/>
      <c r="G396" s="62"/>
      <c r="H396" s="62"/>
      <c r="I396" s="62"/>
      <c r="J396" s="62"/>
      <c r="K396" s="62"/>
      <c r="L396" s="40"/>
      <c r="M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</sheetData>
  <autoFilter ref="C123:K39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31" r:id="rId1" display="https://podminky.urs.cz/item/CS_URS_2022_02/127253105"/>
    <hyperlink ref="F136" r:id="rId2" display="https://podminky.urs.cz/item/CS_URS_2022_02/127254201"/>
    <hyperlink ref="F141" r:id="rId3" display="https://podminky.urs.cz/item/CS_URS_2022_02/153111114"/>
    <hyperlink ref="F146" r:id="rId4" display="https://podminky.urs.cz/item/CS_URS_2022_02/153111119"/>
    <hyperlink ref="F151" r:id="rId5" display="https://podminky.urs.cz/item/CS_URS_2022_02/153111132"/>
    <hyperlink ref="F155" r:id="rId6" display="https://podminky.urs.cz/item/CS_URS_2022_02/153112115"/>
    <hyperlink ref="F159" r:id="rId7" display="https://podminky.urs.cz/item/CS_URS_2022_02/153112131"/>
    <hyperlink ref="F169" r:id="rId8" display="https://podminky.urs.cz/item/CS_URS_2022_02/153116111"/>
    <hyperlink ref="F174" r:id="rId9" display="https://podminky.urs.cz/item/CS_URS_2022_02/153116112"/>
    <hyperlink ref="F184" r:id="rId10" display="https://podminky.urs.cz/item/CS_URS_2022_02/153812132"/>
    <hyperlink ref="F189" r:id="rId11" display="https://podminky.urs.cz/item/CS_URS_2022_02/153812211"/>
    <hyperlink ref="F192" r:id="rId12" display="https://podminky.urs.cz/item/CS_URS_2022_02/167151111"/>
    <hyperlink ref="F197" r:id="rId13" display="https://podminky.urs.cz/item/CS_URS_2022_02/162751117"/>
    <hyperlink ref="F206" r:id="rId14" display="https://podminky.urs.cz/item/CS_URS_2022_02/174151102"/>
    <hyperlink ref="F212" r:id="rId15" display="https://podminky.urs.cz/item/CS_URS_2022_02/221221116"/>
    <hyperlink ref="F217" r:id="rId16" display="https://podminky.urs.cz/item/CS_URS_2022_02/977151123"/>
    <hyperlink ref="F229" r:id="rId17" display="https://podminky.urs.cz/item/CS_URS_2022_02/281604121"/>
    <hyperlink ref="F243" r:id="rId18" display="https://podminky.urs.cz/item/CS_URS_2022_02/282604122"/>
    <hyperlink ref="F257" r:id="rId19" display="https://podminky.urs.cz/item/CS_URS_2022_02/282791121"/>
    <hyperlink ref="F266" r:id="rId20" display="https://podminky.urs.cz/item/CS_URS_2022_02/321311115"/>
    <hyperlink ref="F276" r:id="rId21" display="https://podminky.urs.cz/item/CS_URS_2022_02/321321116"/>
    <hyperlink ref="F282" r:id="rId22" display="https://podminky.urs.cz/item/CS_URS_2022_02/321351010"/>
    <hyperlink ref="F294" r:id="rId23" display="https://podminky.urs.cz/item/CS_URS_2022_02/321352010"/>
    <hyperlink ref="F298" r:id="rId24" display="https://podminky.urs.cz/item/CS_URS_2022_02/321366111"/>
    <hyperlink ref="F305" r:id="rId25" display="https://podminky.urs.cz/item/CS_URS_2022_02/321366112"/>
    <hyperlink ref="F312" r:id="rId26" display="https://podminky.urs.cz/item/CS_URS_2022_02/462514161"/>
    <hyperlink ref="F321" r:id="rId27" display="https://podminky.urs.cz/item/CS_URS_2022_02/966061111"/>
    <hyperlink ref="F331" r:id="rId28" display="https://podminky.urs.cz/item/CS_URS_2022_02/977211112"/>
    <hyperlink ref="F337" r:id="rId29" display="https://podminky.urs.cz/item/CS_URS_2022_02/985331213"/>
    <hyperlink ref="F365" r:id="rId30" display="https://podminky.urs.cz/item/CS_URS_2022_02/998003111"/>
    <hyperlink ref="F379" r:id="rId31" display="https://podminky.urs.cz/item/CS_URS_2022_02/998004011"/>
    <hyperlink ref="F389" r:id="rId32" display="https://podminky.urs.cz/item/CS_URS_2022_02/998006011"/>
    <hyperlink ref="F394" r:id="rId33" display="https://podminky.urs.cz/item/CS_URS_2022_02/9983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99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VD Rožátov, oprava dna štěrkové propusti</v>
      </c>
      <c r="F7" s="32"/>
      <c r="G7" s="32"/>
      <c r="H7" s="32"/>
      <c r="L7" s="22"/>
    </row>
    <row r="8" s="2" customFormat="1" ht="12" customHeight="1">
      <c r="A8" s="39"/>
      <c r="B8" s="40"/>
      <c r="C8" s="39"/>
      <c r="D8" s="32" t="s">
        <v>100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491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22. 8. 2022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35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2" t="s">
        <v>36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2" t="s">
        <v>38</v>
      </c>
      <c r="E20" s="39"/>
      <c r="F20" s="39"/>
      <c r="G20" s="39"/>
      <c r="H20" s="39"/>
      <c r="I20" s="32" t="s">
        <v>31</v>
      </c>
      <c r="J20" s="27" t="s">
        <v>39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7" t="s">
        <v>40</v>
      </c>
      <c r="F21" s="39"/>
      <c r="G21" s="39"/>
      <c r="H21" s="39"/>
      <c r="I21" s="32" t="s">
        <v>34</v>
      </c>
      <c r="J21" s="27" t="s">
        <v>39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2" t="s">
        <v>42</v>
      </c>
      <c r="E23" s="39"/>
      <c r="F23" s="39"/>
      <c r="G23" s="39"/>
      <c r="H23" s="39"/>
      <c r="I23" s="32" t="s">
        <v>31</v>
      </c>
      <c r="J23" s="27" t="s">
        <v>1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7" t="s">
        <v>43</v>
      </c>
      <c r="F24" s="39"/>
      <c r="G24" s="39"/>
      <c r="H24" s="39"/>
      <c r="I24" s="32" t="s">
        <v>34</v>
      </c>
      <c r="J24" s="27" t="s">
        <v>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2" t="s">
        <v>44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3"/>
      <c r="B27" s="124"/>
      <c r="C27" s="123"/>
      <c r="D27" s="123"/>
      <c r="E27" s="37" t="s">
        <v>1</v>
      </c>
      <c r="F27" s="37"/>
      <c r="G27" s="37"/>
      <c r="H27" s="37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6" t="s">
        <v>46</v>
      </c>
      <c r="E30" s="39"/>
      <c r="F30" s="39"/>
      <c r="G30" s="39"/>
      <c r="H30" s="39"/>
      <c r="I30" s="39"/>
      <c r="J30" s="97">
        <f>ROUND(J124,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48</v>
      </c>
      <c r="G32" s="39"/>
      <c r="H32" s="39"/>
      <c r="I32" s="44" t="s">
        <v>47</v>
      </c>
      <c r="J32" s="44" t="s">
        <v>49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7" t="s">
        <v>50</v>
      </c>
      <c r="E33" s="32" t="s">
        <v>51</v>
      </c>
      <c r="F33" s="128">
        <f>ROUND((SUM(BE124:BE169)),  2)</f>
        <v>0</v>
      </c>
      <c r="G33" s="39"/>
      <c r="H33" s="39"/>
      <c r="I33" s="129">
        <v>0.20999999999999999</v>
      </c>
      <c r="J33" s="128">
        <f>ROUND(((SUM(BE124:BE169))*I33),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2" t="s">
        <v>52</v>
      </c>
      <c r="F34" s="128">
        <f>ROUND((SUM(BF124:BF169)),  2)</f>
        <v>0</v>
      </c>
      <c r="G34" s="39"/>
      <c r="H34" s="39"/>
      <c r="I34" s="129">
        <v>0.14999999999999999</v>
      </c>
      <c r="J34" s="128">
        <f>ROUND(((SUM(BF124:BF169))*I34),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2" t="s">
        <v>53</v>
      </c>
      <c r="F35" s="128">
        <f>ROUND((SUM(BG124:BG169)),  2)</f>
        <v>0</v>
      </c>
      <c r="G35" s="39"/>
      <c r="H35" s="39"/>
      <c r="I35" s="129">
        <v>0.20999999999999999</v>
      </c>
      <c r="J35" s="128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2" t="s">
        <v>54</v>
      </c>
      <c r="F36" s="128">
        <f>ROUND((SUM(BH124:BH169)),  2)</f>
        <v>0</v>
      </c>
      <c r="G36" s="39"/>
      <c r="H36" s="39"/>
      <c r="I36" s="129">
        <v>0.14999999999999999</v>
      </c>
      <c r="J36" s="128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2" t="s">
        <v>55</v>
      </c>
      <c r="F37" s="128">
        <f>ROUND((SUM(BI124:BI169)),  2)</f>
        <v>0</v>
      </c>
      <c r="G37" s="39"/>
      <c r="H37" s="39"/>
      <c r="I37" s="129">
        <v>0</v>
      </c>
      <c r="J37" s="128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0"/>
      <c r="D39" s="131" t="s">
        <v>56</v>
      </c>
      <c r="E39" s="82"/>
      <c r="F39" s="82"/>
      <c r="G39" s="132" t="s">
        <v>57</v>
      </c>
      <c r="H39" s="133" t="s">
        <v>58</v>
      </c>
      <c r="I39" s="82"/>
      <c r="J39" s="134">
        <f>SUM(J30:J37)</f>
        <v>0</v>
      </c>
      <c r="K39" s="135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6"/>
      <c r="D50" s="57" t="s">
        <v>59</v>
      </c>
      <c r="E50" s="58"/>
      <c r="F50" s="58"/>
      <c r="G50" s="57" t="s">
        <v>60</v>
      </c>
      <c r="H50" s="58"/>
      <c r="I50" s="58"/>
      <c r="J50" s="58"/>
      <c r="K50" s="58"/>
      <c r="L50" s="5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9"/>
      <c r="B61" s="40"/>
      <c r="C61" s="39"/>
      <c r="D61" s="59" t="s">
        <v>61</v>
      </c>
      <c r="E61" s="42"/>
      <c r="F61" s="136" t="s">
        <v>62</v>
      </c>
      <c r="G61" s="59" t="s">
        <v>61</v>
      </c>
      <c r="H61" s="42"/>
      <c r="I61" s="42"/>
      <c r="J61" s="137" t="s">
        <v>62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9"/>
      <c r="B65" s="40"/>
      <c r="C65" s="39"/>
      <c r="D65" s="57" t="s">
        <v>63</v>
      </c>
      <c r="E65" s="60"/>
      <c r="F65" s="60"/>
      <c r="G65" s="57" t="s">
        <v>64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9"/>
      <c r="B76" s="40"/>
      <c r="C76" s="39"/>
      <c r="D76" s="59" t="s">
        <v>61</v>
      </c>
      <c r="E76" s="42"/>
      <c r="F76" s="136" t="s">
        <v>62</v>
      </c>
      <c r="G76" s="59" t="s">
        <v>61</v>
      </c>
      <c r="H76" s="42"/>
      <c r="I76" s="42"/>
      <c r="J76" s="137" t="s">
        <v>62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102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2" t="str">
        <f>E7</f>
        <v>VD Rožátov, oprava dna štěrkové propusti</v>
      </c>
      <c r="F85" s="32"/>
      <c r="G85" s="32"/>
      <c r="H85" s="32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100</v>
      </c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VON - Vedlejší rozpočtové náklady</v>
      </c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39"/>
      <c r="E89" s="39"/>
      <c r="F89" s="27" t="str">
        <f>F12</f>
        <v>řeka Jizera ř. km 39,830</v>
      </c>
      <c r="G89" s="39"/>
      <c r="H89" s="39"/>
      <c r="I89" s="32" t="s">
        <v>24</v>
      </c>
      <c r="J89" s="70" t="str">
        <f>IF(J12="","",J12)</f>
        <v>22. 8. 2022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2" t="s">
        <v>30</v>
      </c>
      <c r="D91" s="39"/>
      <c r="E91" s="39"/>
      <c r="F91" s="27" t="str">
        <f>E15</f>
        <v>Povodí Labe, státní podnik</v>
      </c>
      <c r="G91" s="39"/>
      <c r="H91" s="39"/>
      <c r="I91" s="32" t="s">
        <v>38</v>
      </c>
      <c r="J91" s="37" t="str">
        <f>E21</f>
        <v>VODNÍ DÍLA - TBD a.s.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36</v>
      </c>
      <c r="D92" s="39"/>
      <c r="E92" s="39"/>
      <c r="F92" s="27" t="str">
        <f>IF(E18="","",E18)</f>
        <v>Vyplň údaj</v>
      </c>
      <c r="G92" s="39"/>
      <c r="H92" s="39"/>
      <c r="I92" s="32" t="s">
        <v>42</v>
      </c>
      <c r="J92" s="37" t="str">
        <f>E24</f>
        <v>Ing. T. Klemša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38" t="s">
        <v>103</v>
      </c>
      <c r="D94" s="130"/>
      <c r="E94" s="130"/>
      <c r="F94" s="130"/>
      <c r="G94" s="130"/>
      <c r="H94" s="130"/>
      <c r="I94" s="130"/>
      <c r="J94" s="139" t="s">
        <v>104</v>
      </c>
      <c r="K94" s="130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40" t="s">
        <v>105</v>
      </c>
      <c r="D96" s="39"/>
      <c r="E96" s="39"/>
      <c r="F96" s="39"/>
      <c r="G96" s="39"/>
      <c r="H96" s="39"/>
      <c r="I96" s="39"/>
      <c r="J96" s="97">
        <f>J124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9" t="s">
        <v>106</v>
      </c>
    </row>
    <row r="97" s="9" customFormat="1" ht="24.96" customHeight="1">
      <c r="A97" s="9"/>
      <c r="B97" s="141"/>
      <c r="C97" s="9"/>
      <c r="D97" s="142" t="s">
        <v>492</v>
      </c>
      <c r="E97" s="143"/>
      <c r="F97" s="143"/>
      <c r="G97" s="143"/>
      <c r="H97" s="143"/>
      <c r="I97" s="143"/>
      <c r="J97" s="144">
        <f>J125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493</v>
      </c>
      <c r="E98" s="147"/>
      <c r="F98" s="147"/>
      <c r="G98" s="147"/>
      <c r="H98" s="147"/>
      <c r="I98" s="147"/>
      <c r="J98" s="148">
        <f>J126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1"/>
      <c r="C99" s="9"/>
      <c r="D99" s="142" t="s">
        <v>494</v>
      </c>
      <c r="E99" s="143"/>
      <c r="F99" s="143"/>
      <c r="G99" s="143"/>
      <c r="H99" s="143"/>
      <c r="I99" s="143"/>
      <c r="J99" s="144">
        <f>J137</f>
        <v>0</v>
      </c>
      <c r="K99" s="9"/>
      <c r="L99" s="14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5"/>
      <c r="C100" s="10"/>
      <c r="D100" s="146" t="s">
        <v>495</v>
      </c>
      <c r="E100" s="147"/>
      <c r="F100" s="147"/>
      <c r="G100" s="147"/>
      <c r="H100" s="147"/>
      <c r="I100" s="147"/>
      <c r="J100" s="148">
        <f>J138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496</v>
      </c>
      <c r="E101" s="147"/>
      <c r="F101" s="147"/>
      <c r="G101" s="147"/>
      <c r="H101" s="147"/>
      <c r="I101" s="147"/>
      <c r="J101" s="148">
        <f>J143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497</v>
      </c>
      <c r="E102" s="147"/>
      <c r="F102" s="147"/>
      <c r="G102" s="147"/>
      <c r="H102" s="147"/>
      <c r="I102" s="147"/>
      <c r="J102" s="148">
        <f>J150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5"/>
      <c r="C103" s="10"/>
      <c r="D103" s="146" t="s">
        <v>498</v>
      </c>
      <c r="E103" s="147"/>
      <c r="F103" s="147"/>
      <c r="G103" s="147"/>
      <c r="H103" s="147"/>
      <c r="I103" s="147"/>
      <c r="J103" s="148">
        <f>J162</f>
        <v>0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5"/>
      <c r="C104" s="10"/>
      <c r="D104" s="146" t="s">
        <v>499</v>
      </c>
      <c r="E104" s="147"/>
      <c r="F104" s="147"/>
      <c r="G104" s="147"/>
      <c r="H104" s="147"/>
      <c r="I104" s="147"/>
      <c r="J104" s="148">
        <f>J166</f>
        <v>0</v>
      </c>
      <c r="K104" s="10"/>
      <c r="L104" s="14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39"/>
      <c r="D105" s="39"/>
      <c r="E105" s="39"/>
      <c r="F105" s="39"/>
      <c r="G105" s="39"/>
      <c r="H105" s="39"/>
      <c r="I105" s="39"/>
      <c r="J105" s="39"/>
      <c r="K105" s="39"/>
      <c r="L105" s="5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3" t="s">
        <v>115</v>
      </c>
      <c r="D111" s="39"/>
      <c r="E111" s="39"/>
      <c r="F111" s="39"/>
      <c r="G111" s="39"/>
      <c r="H111" s="39"/>
      <c r="I111" s="39"/>
      <c r="J111" s="39"/>
      <c r="K111" s="39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39"/>
      <c r="D112" s="39"/>
      <c r="E112" s="39"/>
      <c r="F112" s="39"/>
      <c r="G112" s="39"/>
      <c r="H112" s="39"/>
      <c r="I112" s="39"/>
      <c r="J112" s="39"/>
      <c r="K112" s="39"/>
      <c r="L112" s="5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16</v>
      </c>
      <c r="D113" s="39"/>
      <c r="E113" s="39"/>
      <c r="F113" s="39"/>
      <c r="G113" s="39"/>
      <c r="H113" s="39"/>
      <c r="I113" s="39"/>
      <c r="J113" s="39"/>
      <c r="K113" s="39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39"/>
      <c r="D114" s="39"/>
      <c r="E114" s="122" t="str">
        <f>E7</f>
        <v>VD Rožátov, oprava dna štěrkové propusti</v>
      </c>
      <c r="F114" s="32"/>
      <c r="G114" s="32"/>
      <c r="H114" s="32"/>
      <c r="I114" s="39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2" t="s">
        <v>100</v>
      </c>
      <c r="D115" s="39"/>
      <c r="E115" s="39"/>
      <c r="F115" s="39"/>
      <c r="G115" s="39"/>
      <c r="H115" s="39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39"/>
      <c r="D116" s="39"/>
      <c r="E116" s="68" t="str">
        <f>E9</f>
        <v>VON - Vedlejší rozpočtové náklady</v>
      </c>
      <c r="F116" s="39"/>
      <c r="G116" s="39"/>
      <c r="H116" s="39"/>
      <c r="I116" s="39"/>
      <c r="J116" s="39"/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39"/>
      <c r="D117" s="39"/>
      <c r="E117" s="39"/>
      <c r="F117" s="39"/>
      <c r="G117" s="39"/>
      <c r="H117" s="39"/>
      <c r="I117" s="39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2" t="s">
        <v>22</v>
      </c>
      <c r="D118" s="39"/>
      <c r="E118" s="39"/>
      <c r="F118" s="27" t="str">
        <f>F12</f>
        <v>řeka Jizera ř. km 39,830</v>
      </c>
      <c r="G118" s="39"/>
      <c r="H118" s="39"/>
      <c r="I118" s="32" t="s">
        <v>24</v>
      </c>
      <c r="J118" s="70" t="str">
        <f>IF(J12="","",J12)</f>
        <v>22. 8. 2022</v>
      </c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39"/>
      <c r="D119" s="39"/>
      <c r="E119" s="39"/>
      <c r="F119" s="39"/>
      <c r="G119" s="39"/>
      <c r="H119" s="39"/>
      <c r="I119" s="39"/>
      <c r="J119" s="39"/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2" t="s">
        <v>30</v>
      </c>
      <c r="D120" s="39"/>
      <c r="E120" s="39"/>
      <c r="F120" s="27" t="str">
        <f>E15</f>
        <v>Povodí Labe, státní podnik</v>
      </c>
      <c r="G120" s="39"/>
      <c r="H120" s="39"/>
      <c r="I120" s="32" t="s">
        <v>38</v>
      </c>
      <c r="J120" s="37" t="str">
        <f>E21</f>
        <v>VODNÍ DÍLA - TBD a.s.</v>
      </c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2" t="s">
        <v>36</v>
      </c>
      <c r="D121" s="39"/>
      <c r="E121" s="39"/>
      <c r="F121" s="27" t="str">
        <f>IF(E18="","",E18)</f>
        <v>Vyplň údaj</v>
      </c>
      <c r="G121" s="39"/>
      <c r="H121" s="39"/>
      <c r="I121" s="32" t="s">
        <v>42</v>
      </c>
      <c r="J121" s="37" t="str">
        <f>E24</f>
        <v>Ing. T. Klemša</v>
      </c>
      <c r="K121" s="39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39"/>
      <c r="D122" s="39"/>
      <c r="E122" s="39"/>
      <c r="F122" s="39"/>
      <c r="G122" s="39"/>
      <c r="H122" s="39"/>
      <c r="I122" s="39"/>
      <c r="J122" s="39"/>
      <c r="K122" s="39"/>
      <c r="L122" s="56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49"/>
      <c r="B123" s="150"/>
      <c r="C123" s="151" t="s">
        <v>116</v>
      </c>
      <c r="D123" s="152" t="s">
        <v>71</v>
      </c>
      <c r="E123" s="152" t="s">
        <v>67</v>
      </c>
      <c r="F123" s="152" t="s">
        <v>68</v>
      </c>
      <c r="G123" s="152" t="s">
        <v>117</v>
      </c>
      <c r="H123" s="152" t="s">
        <v>118</v>
      </c>
      <c r="I123" s="152" t="s">
        <v>119</v>
      </c>
      <c r="J123" s="152" t="s">
        <v>104</v>
      </c>
      <c r="K123" s="153" t="s">
        <v>120</v>
      </c>
      <c r="L123" s="154"/>
      <c r="M123" s="87" t="s">
        <v>1</v>
      </c>
      <c r="N123" s="88" t="s">
        <v>50</v>
      </c>
      <c r="O123" s="88" t="s">
        <v>121</v>
      </c>
      <c r="P123" s="88" t="s">
        <v>122</v>
      </c>
      <c r="Q123" s="88" t="s">
        <v>123</v>
      </c>
      <c r="R123" s="88" t="s">
        <v>124</v>
      </c>
      <c r="S123" s="88" t="s">
        <v>125</v>
      </c>
      <c r="T123" s="89" t="s">
        <v>126</v>
      </c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</row>
    <row r="124" s="2" customFormat="1" ht="22.8" customHeight="1">
      <c r="A124" s="39"/>
      <c r="B124" s="40"/>
      <c r="C124" s="94" t="s">
        <v>127</v>
      </c>
      <c r="D124" s="39"/>
      <c r="E124" s="39"/>
      <c r="F124" s="39"/>
      <c r="G124" s="39"/>
      <c r="H124" s="39"/>
      <c r="I124" s="39"/>
      <c r="J124" s="155">
        <f>BK124</f>
        <v>0</v>
      </c>
      <c r="K124" s="39"/>
      <c r="L124" s="40"/>
      <c r="M124" s="90"/>
      <c r="N124" s="74"/>
      <c r="O124" s="91"/>
      <c r="P124" s="156">
        <f>P125+P137</f>
        <v>0</v>
      </c>
      <c r="Q124" s="91"/>
      <c r="R124" s="156">
        <f>R125+R137</f>
        <v>0.083000000000000004</v>
      </c>
      <c r="S124" s="91"/>
      <c r="T124" s="157">
        <f>T125+T137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9" t="s">
        <v>85</v>
      </c>
      <c r="AU124" s="19" t="s">
        <v>106</v>
      </c>
      <c r="BK124" s="158">
        <f>BK125+BK137</f>
        <v>0</v>
      </c>
    </row>
    <row r="125" s="12" customFormat="1" ht="25.92" customHeight="1">
      <c r="A125" s="12"/>
      <c r="B125" s="159"/>
      <c r="C125" s="12"/>
      <c r="D125" s="160" t="s">
        <v>85</v>
      </c>
      <c r="E125" s="161" t="s">
        <v>500</v>
      </c>
      <c r="F125" s="161" t="s">
        <v>500</v>
      </c>
      <c r="G125" s="12"/>
      <c r="H125" s="12"/>
      <c r="I125" s="162"/>
      <c r="J125" s="163">
        <f>BK125</f>
        <v>0</v>
      </c>
      <c r="K125" s="12"/>
      <c r="L125" s="159"/>
      <c r="M125" s="164"/>
      <c r="N125" s="165"/>
      <c r="O125" s="165"/>
      <c r="P125" s="166">
        <f>P126</f>
        <v>0</v>
      </c>
      <c r="Q125" s="165"/>
      <c r="R125" s="166">
        <f>R126</f>
        <v>0.083000000000000004</v>
      </c>
      <c r="S125" s="165"/>
      <c r="T125" s="167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0" t="s">
        <v>136</v>
      </c>
      <c r="AT125" s="168" t="s">
        <v>85</v>
      </c>
      <c r="AU125" s="168" t="s">
        <v>86</v>
      </c>
      <c r="AY125" s="160" t="s">
        <v>130</v>
      </c>
      <c r="BK125" s="169">
        <f>BK126</f>
        <v>0</v>
      </c>
    </row>
    <row r="126" s="12" customFormat="1" ht="22.8" customHeight="1">
      <c r="A126" s="12"/>
      <c r="B126" s="159"/>
      <c r="C126" s="12"/>
      <c r="D126" s="160" t="s">
        <v>85</v>
      </c>
      <c r="E126" s="170" t="s">
        <v>501</v>
      </c>
      <c r="F126" s="170" t="s">
        <v>502</v>
      </c>
      <c r="G126" s="12"/>
      <c r="H126" s="12"/>
      <c r="I126" s="162"/>
      <c r="J126" s="171">
        <f>BK126</f>
        <v>0</v>
      </c>
      <c r="K126" s="12"/>
      <c r="L126" s="159"/>
      <c r="M126" s="164"/>
      <c r="N126" s="165"/>
      <c r="O126" s="165"/>
      <c r="P126" s="166">
        <f>SUM(P127:P136)</f>
        <v>0</v>
      </c>
      <c r="Q126" s="165"/>
      <c r="R126" s="166">
        <f>SUM(R127:R136)</f>
        <v>0.083000000000000004</v>
      </c>
      <c r="S126" s="165"/>
      <c r="T126" s="167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0" t="s">
        <v>136</v>
      </c>
      <c r="AT126" s="168" t="s">
        <v>85</v>
      </c>
      <c r="AU126" s="168" t="s">
        <v>94</v>
      </c>
      <c r="AY126" s="160" t="s">
        <v>130</v>
      </c>
      <c r="BK126" s="169">
        <f>SUM(BK127:BK136)</f>
        <v>0</v>
      </c>
    </row>
    <row r="127" s="2" customFormat="1" ht="16.5" customHeight="1">
      <c r="A127" s="39"/>
      <c r="B127" s="172"/>
      <c r="C127" s="173" t="s">
        <v>94</v>
      </c>
      <c r="D127" s="173" t="s">
        <v>132</v>
      </c>
      <c r="E127" s="174" t="s">
        <v>503</v>
      </c>
      <c r="F127" s="175" t="s">
        <v>504</v>
      </c>
      <c r="G127" s="176" t="s">
        <v>135</v>
      </c>
      <c r="H127" s="177">
        <v>1</v>
      </c>
      <c r="I127" s="178"/>
      <c r="J127" s="179">
        <f>ROUND(I127*H127,2)</f>
        <v>0</v>
      </c>
      <c r="K127" s="175" t="s">
        <v>1</v>
      </c>
      <c r="L127" s="40"/>
      <c r="M127" s="180" t="s">
        <v>1</v>
      </c>
      <c r="N127" s="181" t="s">
        <v>51</v>
      </c>
      <c r="O127" s="78"/>
      <c r="P127" s="182">
        <f>O127*H127</f>
        <v>0</v>
      </c>
      <c r="Q127" s="182">
        <v>0.083000000000000004</v>
      </c>
      <c r="R127" s="182">
        <f>Q127*H127</f>
        <v>0.083000000000000004</v>
      </c>
      <c r="S127" s="182">
        <v>0</v>
      </c>
      <c r="T127" s="18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4" t="s">
        <v>505</v>
      </c>
      <c r="AT127" s="184" t="s">
        <v>132</v>
      </c>
      <c r="AU127" s="184" t="s">
        <v>21</v>
      </c>
      <c r="AY127" s="19" t="s">
        <v>130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94</v>
      </c>
      <c r="BK127" s="185">
        <f>ROUND(I127*H127,2)</f>
        <v>0</v>
      </c>
      <c r="BL127" s="19" t="s">
        <v>505</v>
      </c>
      <c r="BM127" s="184" t="s">
        <v>506</v>
      </c>
    </row>
    <row r="128" s="2" customFormat="1">
      <c r="A128" s="39"/>
      <c r="B128" s="40"/>
      <c r="C128" s="39"/>
      <c r="D128" s="186" t="s">
        <v>138</v>
      </c>
      <c r="E128" s="39"/>
      <c r="F128" s="187" t="s">
        <v>504</v>
      </c>
      <c r="G128" s="39"/>
      <c r="H128" s="39"/>
      <c r="I128" s="188"/>
      <c r="J128" s="39"/>
      <c r="K128" s="39"/>
      <c r="L128" s="40"/>
      <c r="M128" s="189"/>
      <c r="N128" s="190"/>
      <c r="O128" s="78"/>
      <c r="P128" s="78"/>
      <c r="Q128" s="78"/>
      <c r="R128" s="78"/>
      <c r="S128" s="78"/>
      <c r="T128" s="7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9" t="s">
        <v>138</v>
      </c>
      <c r="AU128" s="19" t="s">
        <v>21</v>
      </c>
    </row>
    <row r="129" s="2" customFormat="1" ht="16.5" customHeight="1">
      <c r="A129" s="39"/>
      <c r="B129" s="172"/>
      <c r="C129" s="173" t="s">
        <v>21</v>
      </c>
      <c r="D129" s="173" t="s">
        <v>132</v>
      </c>
      <c r="E129" s="174" t="s">
        <v>507</v>
      </c>
      <c r="F129" s="175" t="s">
        <v>508</v>
      </c>
      <c r="G129" s="176" t="s">
        <v>135</v>
      </c>
      <c r="H129" s="177">
        <v>1</v>
      </c>
      <c r="I129" s="178"/>
      <c r="J129" s="179">
        <f>ROUND(I129*H129,2)</f>
        <v>0</v>
      </c>
      <c r="K129" s="175" t="s">
        <v>1</v>
      </c>
      <c r="L129" s="40"/>
      <c r="M129" s="180" t="s">
        <v>1</v>
      </c>
      <c r="N129" s="181" t="s">
        <v>51</v>
      </c>
      <c r="O129" s="78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4" t="s">
        <v>505</v>
      </c>
      <c r="AT129" s="184" t="s">
        <v>132</v>
      </c>
      <c r="AU129" s="184" t="s">
        <v>21</v>
      </c>
      <c r="AY129" s="19" t="s">
        <v>130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9" t="s">
        <v>94</v>
      </c>
      <c r="BK129" s="185">
        <f>ROUND(I129*H129,2)</f>
        <v>0</v>
      </c>
      <c r="BL129" s="19" t="s">
        <v>505</v>
      </c>
      <c r="BM129" s="184" t="s">
        <v>509</v>
      </c>
    </row>
    <row r="130" s="2" customFormat="1">
      <c r="A130" s="39"/>
      <c r="B130" s="40"/>
      <c r="C130" s="39"/>
      <c r="D130" s="186" t="s">
        <v>138</v>
      </c>
      <c r="E130" s="39"/>
      <c r="F130" s="187" t="s">
        <v>508</v>
      </c>
      <c r="G130" s="39"/>
      <c r="H130" s="39"/>
      <c r="I130" s="188"/>
      <c r="J130" s="39"/>
      <c r="K130" s="39"/>
      <c r="L130" s="40"/>
      <c r="M130" s="189"/>
      <c r="N130" s="190"/>
      <c r="O130" s="78"/>
      <c r="P130" s="78"/>
      <c r="Q130" s="78"/>
      <c r="R130" s="78"/>
      <c r="S130" s="78"/>
      <c r="T130" s="7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9" t="s">
        <v>138</v>
      </c>
      <c r="AU130" s="19" t="s">
        <v>21</v>
      </c>
    </row>
    <row r="131" s="2" customFormat="1" ht="16.5" customHeight="1">
      <c r="A131" s="39"/>
      <c r="B131" s="172"/>
      <c r="C131" s="173" t="s">
        <v>151</v>
      </c>
      <c r="D131" s="173" t="s">
        <v>132</v>
      </c>
      <c r="E131" s="174" t="s">
        <v>510</v>
      </c>
      <c r="F131" s="175" t="s">
        <v>511</v>
      </c>
      <c r="G131" s="176" t="s">
        <v>135</v>
      </c>
      <c r="H131" s="177">
        <v>1</v>
      </c>
      <c r="I131" s="178"/>
      <c r="J131" s="179">
        <f>ROUND(I131*H131,2)</f>
        <v>0</v>
      </c>
      <c r="K131" s="175" t="s">
        <v>1</v>
      </c>
      <c r="L131" s="40"/>
      <c r="M131" s="180" t="s">
        <v>1</v>
      </c>
      <c r="N131" s="181" t="s">
        <v>51</v>
      </c>
      <c r="O131" s="78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4" t="s">
        <v>505</v>
      </c>
      <c r="AT131" s="184" t="s">
        <v>132</v>
      </c>
      <c r="AU131" s="184" t="s">
        <v>21</v>
      </c>
      <c r="AY131" s="19" t="s">
        <v>130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94</v>
      </c>
      <c r="BK131" s="185">
        <f>ROUND(I131*H131,2)</f>
        <v>0</v>
      </c>
      <c r="BL131" s="19" t="s">
        <v>505</v>
      </c>
      <c r="BM131" s="184" t="s">
        <v>512</v>
      </c>
    </row>
    <row r="132" s="2" customFormat="1">
      <c r="A132" s="39"/>
      <c r="B132" s="40"/>
      <c r="C132" s="39"/>
      <c r="D132" s="186" t="s">
        <v>138</v>
      </c>
      <c r="E132" s="39"/>
      <c r="F132" s="187" t="s">
        <v>511</v>
      </c>
      <c r="G132" s="39"/>
      <c r="H132" s="39"/>
      <c r="I132" s="188"/>
      <c r="J132" s="39"/>
      <c r="K132" s="39"/>
      <c r="L132" s="40"/>
      <c r="M132" s="189"/>
      <c r="N132" s="190"/>
      <c r="O132" s="78"/>
      <c r="P132" s="78"/>
      <c r="Q132" s="78"/>
      <c r="R132" s="78"/>
      <c r="S132" s="78"/>
      <c r="T132" s="7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9" t="s">
        <v>138</v>
      </c>
      <c r="AU132" s="19" t="s">
        <v>21</v>
      </c>
    </row>
    <row r="133" s="2" customFormat="1" ht="16.5" customHeight="1">
      <c r="A133" s="39"/>
      <c r="B133" s="172"/>
      <c r="C133" s="173" t="s">
        <v>136</v>
      </c>
      <c r="D133" s="173" t="s">
        <v>132</v>
      </c>
      <c r="E133" s="174" t="s">
        <v>513</v>
      </c>
      <c r="F133" s="175" t="s">
        <v>514</v>
      </c>
      <c r="G133" s="176" t="s">
        <v>135</v>
      </c>
      <c r="H133" s="177">
        <v>1</v>
      </c>
      <c r="I133" s="178"/>
      <c r="J133" s="179">
        <f>ROUND(I133*H133,2)</f>
        <v>0</v>
      </c>
      <c r="K133" s="175" t="s">
        <v>1</v>
      </c>
      <c r="L133" s="40"/>
      <c r="M133" s="180" t="s">
        <v>1</v>
      </c>
      <c r="N133" s="181" t="s">
        <v>51</v>
      </c>
      <c r="O133" s="78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4" t="s">
        <v>505</v>
      </c>
      <c r="AT133" s="184" t="s">
        <v>132</v>
      </c>
      <c r="AU133" s="184" t="s">
        <v>21</v>
      </c>
      <c r="AY133" s="19" t="s">
        <v>130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94</v>
      </c>
      <c r="BK133" s="185">
        <f>ROUND(I133*H133,2)</f>
        <v>0</v>
      </c>
      <c r="BL133" s="19" t="s">
        <v>505</v>
      </c>
      <c r="BM133" s="184" t="s">
        <v>515</v>
      </c>
    </row>
    <row r="134" s="2" customFormat="1">
      <c r="A134" s="39"/>
      <c r="B134" s="40"/>
      <c r="C134" s="39"/>
      <c r="D134" s="186" t="s">
        <v>138</v>
      </c>
      <c r="E134" s="39"/>
      <c r="F134" s="187" t="s">
        <v>514</v>
      </c>
      <c r="G134" s="39"/>
      <c r="H134" s="39"/>
      <c r="I134" s="188"/>
      <c r="J134" s="39"/>
      <c r="K134" s="39"/>
      <c r="L134" s="40"/>
      <c r="M134" s="189"/>
      <c r="N134" s="190"/>
      <c r="O134" s="78"/>
      <c r="P134" s="78"/>
      <c r="Q134" s="78"/>
      <c r="R134" s="78"/>
      <c r="S134" s="78"/>
      <c r="T134" s="7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9" t="s">
        <v>138</v>
      </c>
      <c r="AU134" s="19" t="s">
        <v>21</v>
      </c>
    </row>
    <row r="135" s="2" customFormat="1" ht="21.75" customHeight="1">
      <c r="A135" s="39"/>
      <c r="B135" s="172"/>
      <c r="C135" s="173" t="s">
        <v>167</v>
      </c>
      <c r="D135" s="173" t="s">
        <v>132</v>
      </c>
      <c r="E135" s="174" t="s">
        <v>516</v>
      </c>
      <c r="F135" s="175" t="s">
        <v>517</v>
      </c>
      <c r="G135" s="176" t="s">
        <v>135</v>
      </c>
      <c r="H135" s="177">
        <v>1</v>
      </c>
      <c r="I135" s="178"/>
      <c r="J135" s="179">
        <f>ROUND(I135*H135,2)</f>
        <v>0</v>
      </c>
      <c r="K135" s="175" t="s">
        <v>1</v>
      </c>
      <c r="L135" s="40"/>
      <c r="M135" s="180" t="s">
        <v>1</v>
      </c>
      <c r="N135" s="181" t="s">
        <v>51</v>
      </c>
      <c r="O135" s="78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4" t="s">
        <v>505</v>
      </c>
      <c r="AT135" s="184" t="s">
        <v>132</v>
      </c>
      <c r="AU135" s="184" t="s">
        <v>21</v>
      </c>
      <c r="AY135" s="19" t="s">
        <v>130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94</v>
      </c>
      <c r="BK135" s="185">
        <f>ROUND(I135*H135,2)</f>
        <v>0</v>
      </c>
      <c r="BL135" s="19" t="s">
        <v>505</v>
      </c>
      <c r="BM135" s="184" t="s">
        <v>518</v>
      </c>
    </row>
    <row r="136" s="2" customFormat="1">
      <c r="A136" s="39"/>
      <c r="B136" s="40"/>
      <c r="C136" s="39"/>
      <c r="D136" s="186" t="s">
        <v>138</v>
      </c>
      <c r="E136" s="39"/>
      <c r="F136" s="187" t="s">
        <v>517</v>
      </c>
      <c r="G136" s="39"/>
      <c r="H136" s="39"/>
      <c r="I136" s="188"/>
      <c r="J136" s="39"/>
      <c r="K136" s="39"/>
      <c r="L136" s="40"/>
      <c r="M136" s="189"/>
      <c r="N136" s="190"/>
      <c r="O136" s="78"/>
      <c r="P136" s="78"/>
      <c r="Q136" s="78"/>
      <c r="R136" s="78"/>
      <c r="S136" s="78"/>
      <c r="T136" s="7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9" t="s">
        <v>138</v>
      </c>
      <c r="AU136" s="19" t="s">
        <v>21</v>
      </c>
    </row>
    <row r="137" s="12" customFormat="1" ht="25.92" customHeight="1">
      <c r="A137" s="12"/>
      <c r="B137" s="159"/>
      <c r="C137" s="12"/>
      <c r="D137" s="160" t="s">
        <v>85</v>
      </c>
      <c r="E137" s="161" t="s">
        <v>519</v>
      </c>
      <c r="F137" s="161" t="s">
        <v>97</v>
      </c>
      <c r="G137" s="12"/>
      <c r="H137" s="12"/>
      <c r="I137" s="162"/>
      <c r="J137" s="163">
        <f>BK137</f>
        <v>0</v>
      </c>
      <c r="K137" s="12"/>
      <c r="L137" s="159"/>
      <c r="M137" s="164"/>
      <c r="N137" s="165"/>
      <c r="O137" s="165"/>
      <c r="P137" s="166">
        <f>P138+P143+P150+P162+P166</f>
        <v>0</v>
      </c>
      <c r="Q137" s="165"/>
      <c r="R137" s="166">
        <f>R138+R143+R150+R162+R166</f>
        <v>0</v>
      </c>
      <c r="S137" s="165"/>
      <c r="T137" s="167">
        <f>T138+T143+T150+T162+T166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0" t="s">
        <v>167</v>
      </c>
      <c r="AT137" s="168" t="s">
        <v>85</v>
      </c>
      <c r="AU137" s="168" t="s">
        <v>86</v>
      </c>
      <c r="AY137" s="160" t="s">
        <v>130</v>
      </c>
      <c r="BK137" s="169">
        <f>BK138+BK143+BK150+BK162+BK166</f>
        <v>0</v>
      </c>
    </row>
    <row r="138" s="12" customFormat="1" ht="22.8" customHeight="1">
      <c r="A138" s="12"/>
      <c r="B138" s="159"/>
      <c r="C138" s="12"/>
      <c r="D138" s="160" t="s">
        <v>85</v>
      </c>
      <c r="E138" s="170" t="s">
        <v>520</v>
      </c>
      <c r="F138" s="170" t="s">
        <v>521</v>
      </c>
      <c r="G138" s="12"/>
      <c r="H138" s="12"/>
      <c r="I138" s="162"/>
      <c r="J138" s="171">
        <f>BK138</f>
        <v>0</v>
      </c>
      <c r="K138" s="12"/>
      <c r="L138" s="159"/>
      <c r="M138" s="164"/>
      <c r="N138" s="165"/>
      <c r="O138" s="165"/>
      <c r="P138" s="166">
        <f>SUM(P139:P142)</f>
        <v>0</v>
      </c>
      <c r="Q138" s="165"/>
      <c r="R138" s="166">
        <f>SUM(R139:R142)</f>
        <v>0</v>
      </c>
      <c r="S138" s="165"/>
      <c r="T138" s="167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0" t="s">
        <v>167</v>
      </c>
      <c r="AT138" s="168" t="s">
        <v>85</v>
      </c>
      <c r="AU138" s="168" t="s">
        <v>94</v>
      </c>
      <c r="AY138" s="160" t="s">
        <v>130</v>
      </c>
      <c r="BK138" s="169">
        <f>SUM(BK139:BK142)</f>
        <v>0</v>
      </c>
    </row>
    <row r="139" s="2" customFormat="1" ht="24.15" customHeight="1">
      <c r="A139" s="39"/>
      <c r="B139" s="172"/>
      <c r="C139" s="173" t="s">
        <v>174</v>
      </c>
      <c r="D139" s="173" t="s">
        <v>132</v>
      </c>
      <c r="E139" s="174" t="s">
        <v>522</v>
      </c>
      <c r="F139" s="175" t="s">
        <v>523</v>
      </c>
      <c r="G139" s="176" t="s">
        <v>135</v>
      </c>
      <c r="H139" s="177">
        <v>1</v>
      </c>
      <c r="I139" s="178"/>
      <c r="J139" s="179">
        <f>ROUND(I139*H139,2)</f>
        <v>0</v>
      </c>
      <c r="K139" s="175" t="s">
        <v>1</v>
      </c>
      <c r="L139" s="40"/>
      <c r="M139" s="180" t="s">
        <v>1</v>
      </c>
      <c r="N139" s="181" t="s">
        <v>51</v>
      </c>
      <c r="O139" s="78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4" t="s">
        <v>524</v>
      </c>
      <c r="AT139" s="184" t="s">
        <v>132</v>
      </c>
      <c r="AU139" s="184" t="s">
        <v>21</v>
      </c>
      <c r="AY139" s="19" t="s">
        <v>130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9" t="s">
        <v>94</v>
      </c>
      <c r="BK139" s="185">
        <f>ROUND(I139*H139,2)</f>
        <v>0</v>
      </c>
      <c r="BL139" s="19" t="s">
        <v>524</v>
      </c>
      <c r="BM139" s="184" t="s">
        <v>525</v>
      </c>
    </row>
    <row r="140" s="2" customFormat="1">
      <c r="A140" s="39"/>
      <c r="B140" s="40"/>
      <c r="C140" s="39"/>
      <c r="D140" s="186" t="s">
        <v>147</v>
      </c>
      <c r="E140" s="39"/>
      <c r="F140" s="193" t="s">
        <v>526</v>
      </c>
      <c r="G140" s="39"/>
      <c r="H140" s="39"/>
      <c r="I140" s="188"/>
      <c r="J140" s="39"/>
      <c r="K140" s="39"/>
      <c r="L140" s="40"/>
      <c r="M140" s="189"/>
      <c r="N140" s="190"/>
      <c r="O140" s="78"/>
      <c r="P140" s="78"/>
      <c r="Q140" s="78"/>
      <c r="R140" s="78"/>
      <c r="S140" s="78"/>
      <c r="T140" s="7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9" t="s">
        <v>147</v>
      </c>
      <c r="AU140" s="19" t="s">
        <v>21</v>
      </c>
    </row>
    <row r="141" s="2" customFormat="1" ht="16.5" customHeight="1">
      <c r="A141" s="39"/>
      <c r="B141" s="172"/>
      <c r="C141" s="173" t="s">
        <v>190</v>
      </c>
      <c r="D141" s="173" t="s">
        <v>132</v>
      </c>
      <c r="E141" s="174" t="s">
        <v>527</v>
      </c>
      <c r="F141" s="175" t="s">
        <v>528</v>
      </c>
      <c r="G141" s="176" t="s">
        <v>135</v>
      </c>
      <c r="H141" s="177">
        <v>1</v>
      </c>
      <c r="I141" s="178"/>
      <c r="J141" s="179">
        <f>ROUND(I141*H141,2)</f>
        <v>0</v>
      </c>
      <c r="K141" s="175" t="s">
        <v>1</v>
      </c>
      <c r="L141" s="40"/>
      <c r="M141" s="180" t="s">
        <v>1</v>
      </c>
      <c r="N141" s="181" t="s">
        <v>51</v>
      </c>
      <c r="O141" s="78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4" t="s">
        <v>524</v>
      </c>
      <c r="AT141" s="184" t="s">
        <v>132</v>
      </c>
      <c r="AU141" s="184" t="s">
        <v>21</v>
      </c>
      <c r="AY141" s="19" t="s">
        <v>130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94</v>
      </c>
      <c r="BK141" s="185">
        <f>ROUND(I141*H141,2)</f>
        <v>0</v>
      </c>
      <c r="BL141" s="19" t="s">
        <v>524</v>
      </c>
      <c r="BM141" s="184" t="s">
        <v>529</v>
      </c>
    </row>
    <row r="142" s="2" customFormat="1">
      <c r="A142" s="39"/>
      <c r="B142" s="40"/>
      <c r="C142" s="39"/>
      <c r="D142" s="186" t="s">
        <v>138</v>
      </c>
      <c r="E142" s="39"/>
      <c r="F142" s="187" t="s">
        <v>530</v>
      </c>
      <c r="G142" s="39"/>
      <c r="H142" s="39"/>
      <c r="I142" s="188"/>
      <c r="J142" s="39"/>
      <c r="K142" s="39"/>
      <c r="L142" s="40"/>
      <c r="M142" s="189"/>
      <c r="N142" s="190"/>
      <c r="O142" s="78"/>
      <c r="P142" s="78"/>
      <c r="Q142" s="78"/>
      <c r="R142" s="78"/>
      <c r="S142" s="78"/>
      <c r="T142" s="7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9" t="s">
        <v>138</v>
      </c>
      <c r="AU142" s="19" t="s">
        <v>21</v>
      </c>
    </row>
    <row r="143" s="12" customFormat="1" ht="22.8" customHeight="1">
      <c r="A143" s="12"/>
      <c r="B143" s="159"/>
      <c r="C143" s="12"/>
      <c r="D143" s="160" t="s">
        <v>85</v>
      </c>
      <c r="E143" s="170" t="s">
        <v>531</v>
      </c>
      <c r="F143" s="170" t="s">
        <v>532</v>
      </c>
      <c r="G143" s="12"/>
      <c r="H143" s="12"/>
      <c r="I143" s="162"/>
      <c r="J143" s="171">
        <f>BK143</f>
        <v>0</v>
      </c>
      <c r="K143" s="12"/>
      <c r="L143" s="159"/>
      <c r="M143" s="164"/>
      <c r="N143" s="165"/>
      <c r="O143" s="165"/>
      <c r="P143" s="166">
        <f>SUM(P144:P149)</f>
        <v>0</v>
      </c>
      <c r="Q143" s="165"/>
      <c r="R143" s="166">
        <f>SUM(R144:R149)</f>
        <v>0</v>
      </c>
      <c r="S143" s="165"/>
      <c r="T143" s="167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0" t="s">
        <v>167</v>
      </c>
      <c r="AT143" s="168" t="s">
        <v>85</v>
      </c>
      <c r="AU143" s="168" t="s">
        <v>94</v>
      </c>
      <c r="AY143" s="160" t="s">
        <v>130</v>
      </c>
      <c r="BK143" s="169">
        <f>SUM(BK144:BK149)</f>
        <v>0</v>
      </c>
    </row>
    <row r="144" s="2" customFormat="1" ht="16.5" customHeight="1">
      <c r="A144" s="39"/>
      <c r="B144" s="172"/>
      <c r="C144" s="173" t="s">
        <v>197</v>
      </c>
      <c r="D144" s="173" t="s">
        <v>132</v>
      </c>
      <c r="E144" s="174" t="s">
        <v>533</v>
      </c>
      <c r="F144" s="175" t="s">
        <v>534</v>
      </c>
      <c r="G144" s="176" t="s">
        <v>135</v>
      </c>
      <c r="H144" s="177">
        <v>1</v>
      </c>
      <c r="I144" s="178"/>
      <c r="J144" s="179">
        <f>ROUND(I144*H144,2)</f>
        <v>0</v>
      </c>
      <c r="K144" s="175" t="s">
        <v>1</v>
      </c>
      <c r="L144" s="40"/>
      <c r="M144" s="180" t="s">
        <v>1</v>
      </c>
      <c r="N144" s="181" t="s">
        <v>51</v>
      </c>
      <c r="O144" s="78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4" t="s">
        <v>524</v>
      </c>
      <c r="AT144" s="184" t="s">
        <v>132</v>
      </c>
      <c r="AU144" s="184" t="s">
        <v>21</v>
      </c>
      <c r="AY144" s="19" t="s">
        <v>130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94</v>
      </c>
      <c r="BK144" s="185">
        <f>ROUND(I144*H144,2)</f>
        <v>0</v>
      </c>
      <c r="BL144" s="19" t="s">
        <v>524</v>
      </c>
      <c r="BM144" s="184" t="s">
        <v>535</v>
      </c>
    </row>
    <row r="145" s="2" customFormat="1">
      <c r="A145" s="39"/>
      <c r="B145" s="40"/>
      <c r="C145" s="39"/>
      <c r="D145" s="186" t="s">
        <v>138</v>
      </c>
      <c r="E145" s="39"/>
      <c r="F145" s="187" t="s">
        <v>534</v>
      </c>
      <c r="G145" s="39"/>
      <c r="H145" s="39"/>
      <c r="I145" s="188"/>
      <c r="J145" s="39"/>
      <c r="K145" s="39"/>
      <c r="L145" s="40"/>
      <c r="M145" s="189"/>
      <c r="N145" s="190"/>
      <c r="O145" s="78"/>
      <c r="P145" s="78"/>
      <c r="Q145" s="78"/>
      <c r="R145" s="78"/>
      <c r="S145" s="78"/>
      <c r="T145" s="7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9" t="s">
        <v>138</v>
      </c>
      <c r="AU145" s="19" t="s">
        <v>21</v>
      </c>
    </row>
    <row r="146" s="2" customFormat="1">
      <c r="A146" s="39"/>
      <c r="B146" s="40"/>
      <c r="C146" s="39"/>
      <c r="D146" s="186" t="s">
        <v>147</v>
      </c>
      <c r="E146" s="39"/>
      <c r="F146" s="193" t="s">
        <v>536</v>
      </c>
      <c r="G146" s="39"/>
      <c r="H146" s="39"/>
      <c r="I146" s="188"/>
      <c r="J146" s="39"/>
      <c r="K146" s="39"/>
      <c r="L146" s="40"/>
      <c r="M146" s="189"/>
      <c r="N146" s="190"/>
      <c r="O146" s="78"/>
      <c r="P146" s="78"/>
      <c r="Q146" s="78"/>
      <c r="R146" s="78"/>
      <c r="S146" s="78"/>
      <c r="T146" s="7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9" t="s">
        <v>147</v>
      </c>
      <c r="AU146" s="19" t="s">
        <v>21</v>
      </c>
    </row>
    <row r="147" s="2" customFormat="1" ht="16.5" customHeight="1">
      <c r="A147" s="39"/>
      <c r="B147" s="172"/>
      <c r="C147" s="173" t="s">
        <v>206</v>
      </c>
      <c r="D147" s="173" t="s">
        <v>132</v>
      </c>
      <c r="E147" s="174" t="s">
        <v>537</v>
      </c>
      <c r="F147" s="175" t="s">
        <v>538</v>
      </c>
      <c r="G147" s="176" t="s">
        <v>135</v>
      </c>
      <c r="H147" s="177">
        <v>1</v>
      </c>
      <c r="I147" s="178"/>
      <c r="J147" s="179">
        <f>ROUND(I147*H147,2)</f>
        <v>0</v>
      </c>
      <c r="K147" s="175" t="s">
        <v>1</v>
      </c>
      <c r="L147" s="40"/>
      <c r="M147" s="180" t="s">
        <v>1</v>
      </c>
      <c r="N147" s="181" t="s">
        <v>51</v>
      </c>
      <c r="O147" s="78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84" t="s">
        <v>524</v>
      </c>
      <c r="AT147" s="184" t="s">
        <v>132</v>
      </c>
      <c r="AU147" s="184" t="s">
        <v>21</v>
      </c>
      <c r="AY147" s="19" t="s">
        <v>130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9" t="s">
        <v>94</v>
      </c>
      <c r="BK147" s="185">
        <f>ROUND(I147*H147,2)</f>
        <v>0</v>
      </c>
      <c r="BL147" s="19" t="s">
        <v>524</v>
      </c>
      <c r="BM147" s="184" t="s">
        <v>539</v>
      </c>
    </row>
    <row r="148" s="2" customFormat="1">
      <c r="A148" s="39"/>
      <c r="B148" s="40"/>
      <c r="C148" s="39"/>
      <c r="D148" s="186" t="s">
        <v>138</v>
      </c>
      <c r="E148" s="39"/>
      <c r="F148" s="187" t="s">
        <v>538</v>
      </c>
      <c r="G148" s="39"/>
      <c r="H148" s="39"/>
      <c r="I148" s="188"/>
      <c r="J148" s="39"/>
      <c r="K148" s="39"/>
      <c r="L148" s="40"/>
      <c r="M148" s="189"/>
      <c r="N148" s="190"/>
      <c r="O148" s="78"/>
      <c r="P148" s="78"/>
      <c r="Q148" s="78"/>
      <c r="R148" s="78"/>
      <c r="S148" s="78"/>
      <c r="T148" s="7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9" t="s">
        <v>138</v>
      </c>
      <c r="AU148" s="19" t="s">
        <v>21</v>
      </c>
    </row>
    <row r="149" s="2" customFormat="1">
      <c r="A149" s="39"/>
      <c r="B149" s="40"/>
      <c r="C149" s="39"/>
      <c r="D149" s="186" t="s">
        <v>147</v>
      </c>
      <c r="E149" s="39"/>
      <c r="F149" s="193" t="s">
        <v>540</v>
      </c>
      <c r="G149" s="39"/>
      <c r="H149" s="39"/>
      <c r="I149" s="188"/>
      <c r="J149" s="39"/>
      <c r="K149" s="39"/>
      <c r="L149" s="40"/>
      <c r="M149" s="189"/>
      <c r="N149" s="190"/>
      <c r="O149" s="78"/>
      <c r="P149" s="78"/>
      <c r="Q149" s="78"/>
      <c r="R149" s="78"/>
      <c r="S149" s="78"/>
      <c r="T149" s="7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9" t="s">
        <v>147</v>
      </c>
      <c r="AU149" s="19" t="s">
        <v>21</v>
      </c>
    </row>
    <row r="150" s="12" customFormat="1" ht="22.8" customHeight="1">
      <c r="A150" s="12"/>
      <c r="B150" s="159"/>
      <c r="C150" s="12"/>
      <c r="D150" s="160" t="s">
        <v>85</v>
      </c>
      <c r="E150" s="170" t="s">
        <v>541</v>
      </c>
      <c r="F150" s="170" t="s">
        <v>542</v>
      </c>
      <c r="G150" s="12"/>
      <c r="H150" s="12"/>
      <c r="I150" s="162"/>
      <c r="J150" s="171">
        <f>BK150</f>
        <v>0</v>
      </c>
      <c r="K150" s="12"/>
      <c r="L150" s="159"/>
      <c r="M150" s="164"/>
      <c r="N150" s="165"/>
      <c r="O150" s="165"/>
      <c r="P150" s="166">
        <f>SUM(P151:P161)</f>
        <v>0</v>
      </c>
      <c r="Q150" s="165"/>
      <c r="R150" s="166">
        <f>SUM(R151:R161)</f>
        <v>0</v>
      </c>
      <c r="S150" s="165"/>
      <c r="T150" s="167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0" t="s">
        <v>167</v>
      </c>
      <c r="AT150" s="168" t="s">
        <v>85</v>
      </c>
      <c r="AU150" s="168" t="s">
        <v>94</v>
      </c>
      <c r="AY150" s="160" t="s">
        <v>130</v>
      </c>
      <c r="BK150" s="169">
        <f>SUM(BK151:BK161)</f>
        <v>0</v>
      </c>
    </row>
    <row r="151" s="2" customFormat="1" ht="24.15" customHeight="1">
      <c r="A151" s="39"/>
      <c r="B151" s="172"/>
      <c r="C151" s="173" t="s">
        <v>213</v>
      </c>
      <c r="D151" s="173" t="s">
        <v>132</v>
      </c>
      <c r="E151" s="174" t="s">
        <v>543</v>
      </c>
      <c r="F151" s="175" t="s">
        <v>544</v>
      </c>
      <c r="G151" s="176" t="s">
        <v>135</v>
      </c>
      <c r="H151" s="177">
        <v>1</v>
      </c>
      <c r="I151" s="178"/>
      <c r="J151" s="179">
        <f>ROUND(I151*H151,2)</f>
        <v>0</v>
      </c>
      <c r="K151" s="175" t="s">
        <v>1</v>
      </c>
      <c r="L151" s="40"/>
      <c r="M151" s="180" t="s">
        <v>1</v>
      </c>
      <c r="N151" s="181" t="s">
        <v>51</v>
      </c>
      <c r="O151" s="78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4" t="s">
        <v>524</v>
      </c>
      <c r="AT151" s="184" t="s">
        <v>132</v>
      </c>
      <c r="AU151" s="184" t="s">
        <v>21</v>
      </c>
      <c r="AY151" s="19" t="s">
        <v>130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94</v>
      </c>
      <c r="BK151" s="185">
        <f>ROUND(I151*H151,2)</f>
        <v>0</v>
      </c>
      <c r="BL151" s="19" t="s">
        <v>524</v>
      </c>
      <c r="BM151" s="184" t="s">
        <v>545</v>
      </c>
    </row>
    <row r="152" s="2" customFormat="1">
      <c r="A152" s="39"/>
      <c r="B152" s="40"/>
      <c r="C152" s="39"/>
      <c r="D152" s="186" t="s">
        <v>138</v>
      </c>
      <c r="E152" s="39"/>
      <c r="F152" s="187" t="s">
        <v>544</v>
      </c>
      <c r="G152" s="39"/>
      <c r="H152" s="39"/>
      <c r="I152" s="188"/>
      <c r="J152" s="39"/>
      <c r="K152" s="39"/>
      <c r="L152" s="40"/>
      <c r="M152" s="189"/>
      <c r="N152" s="190"/>
      <c r="O152" s="78"/>
      <c r="P152" s="78"/>
      <c r="Q152" s="78"/>
      <c r="R152" s="78"/>
      <c r="S152" s="78"/>
      <c r="T152" s="7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9" t="s">
        <v>138</v>
      </c>
      <c r="AU152" s="19" t="s">
        <v>21</v>
      </c>
    </row>
    <row r="153" s="2" customFormat="1" ht="24.15" customHeight="1">
      <c r="A153" s="39"/>
      <c r="B153" s="172"/>
      <c r="C153" s="173" t="s">
        <v>219</v>
      </c>
      <c r="D153" s="173" t="s">
        <v>132</v>
      </c>
      <c r="E153" s="174" t="s">
        <v>546</v>
      </c>
      <c r="F153" s="175" t="s">
        <v>547</v>
      </c>
      <c r="G153" s="176" t="s">
        <v>135</v>
      </c>
      <c r="H153" s="177">
        <v>1</v>
      </c>
      <c r="I153" s="178"/>
      <c r="J153" s="179">
        <f>ROUND(I153*H153,2)</f>
        <v>0</v>
      </c>
      <c r="K153" s="175" t="s">
        <v>1</v>
      </c>
      <c r="L153" s="40"/>
      <c r="M153" s="180" t="s">
        <v>1</v>
      </c>
      <c r="N153" s="181" t="s">
        <v>51</v>
      </c>
      <c r="O153" s="78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4" t="s">
        <v>524</v>
      </c>
      <c r="AT153" s="184" t="s">
        <v>132</v>
      </c>
      <c r="AU153" s="184" t="s">
        <v>21</v>
      </c>
      <c r="AY153" s="19" t="s">
        <v>130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94</v>
      </c>
      <c r="BK153" s="185">
        <f>ROUND(I153*H153,2)</f>
        <v>0</v>
      </c>
      <c r="BL153" s="19" t="s">
        <v>524</v>
      </c>
      <c r="BM153" s="184" t="s">
        <v>548</v>
      </c>
    </row>
    <row r="154" s="2" customFormat="1">
      <c r="A154" s="39"/>
      <c r="B154" s="40"/>
      <c r="C154" s="39"/>
      <c r="D154" s="186" t="s">
        <v>138</v>
      </c>
      <c r="E154" s="39"/>
      <c r="F154" s="187" t="s">
        <v>547</v>
      </c>
      <c r="G154" s="39"/>
      <c r="H154" s="39"/>
      <c r="I154" s="188"/>
      <c r="J154" s="39"/>
      <c r="K154" s="39"/>
      <c r="L154" s="40"/>
      <c r="M154" s="189"/>
      <c r="N154" s="190"/>
      <c r="O154" s="78"/>
      <c r="P154" s="78"/>
      <c r="Q154" s="78"/>
      <c r="R154" s="78"/>
      <c r="S154" s="78"/>
      <c r="T154" s="7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9" t="s">
        <v>138</v>
      </c>
      <c r="AU154" s="19" t="s">
        <v>21</v>
      </c>
    </row>
    <row r="155" s="2" customFormat="1" ht="16.5" customHeight="1">
      <c r="A155" s="39"/>
      <c r="B155" s="172"/>
      <c r="C155" s="173" t="s">
        <v>225</v>
      </c>
      <c r="D155" s="173" t="s">
        <v>132</v>
      </c>
      <c r="E155" s="174" t="s">
        <v>549</v>
      </c>
      <c r="F155" s="175" t="s">
        <v>550</v>
      </c>
      <c r="G155" s="176" t="s">
        <v>135</v>
      </c>
      <c r="H155" s="177">
        <v>1</v>
      </c>
      <c r="I155" s="178"/>
      <c r="J155" s="179">
        <f>ROUND(I155*H155,2)</f>
        <v>0</v>
      </c>
      <c r="K155" s="175" t="s">
        <v>1</v>
      </c>
      <c r="L155" s="40"/>
      <c r="M155" s="180" t="s">
        <v>1</v>
      </c>
      <c r="N155" s="181" t="s">
        <v>51</v>
      </c>
      <c r="O155" s="78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4" t="s">
        <v>524</v>
      </c>
      <c r="AT155" s="184" t="s">
        <v>132</v>
      </c>
      <c r="AU155" s="184" t="s">
        <v>21</v>
      </c>
      <c r="AY155" s="19" t="s">
        <v>130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94</v>
      </c>
      <c r="BK155" s="185">
        <f>ROUND(I155*H155,2)</f>
        <v>0</v>
      </c>
      <c r="BL155" s="19" t="s">
        <v>524</v>
      </c>
      <c r="BM155" s="184" t="s">
        <v>551</v>
      </c>
    </row>
    <row r="156" s="2" customFormat="1">
      <c r="A156" s="39"/>
      <c r="B156" s="40"/>
      <c r="C156" s="39"/>
      <c r="D156" s="186" t="s">
        <v>138</v>
      </c>
      <c r="E156" s="39"/>
      <c r="F156" s="187" t="s">
        <v>552</v>
      </c>
      <c r="G156" s="39"/>
      <c r="H156" s="39"/>
      <c r="I156" s="188"/>
      <c r="J156" s="39"/>
      <c r="K156" s="39"/>
      <c r="L156" s="40"/>
      <c r="M156" s="189"/>
      <c r="N156" s="190"/>
      <c r="O156" s="78"/>
      <c r="P156" s="78"/>
      <c r="Q156" s="78"/>
      <c r="R156" s="78"/>
      <c r="S156" s="78"/>
      <c r="T156" s="7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9" t="s">
        <v>138</v>
      </c>
      <c r="AU156" s="19" t="s">
        <v>21</v>
      </c>
    </row>
    <row r="157" s="2" customFormat="1" ht="16.5" customHeight="1">
      <c r="A157" s="39"/>
      <c r="B157" s="172"/>
      <c r="C157" s="173" t="s">
        <v>233</v>
      </c>
      <c r="D157" s="173" t="s">
        <v>132</v>
      </c>
      <c r="E157" s="174" t="s">
        <v>553</v>
      </c>
      <c r="F157" s="175" t="s">
        <v>554</v>
      </c>
      <c r="G157" s="176" t="s">
        <v>135</v>
      </c>
      <c r="H157" s="177">
        <v>1</v>
      </c>
      <c r="I157" s="178"/>
      <c r="J157" s="179">
        <f>ROUND(I157*H157,2)</f>
        <v>0</v>
      </c>
      <c r="K157" s="175" t="s">
        <v>1</v>
      </c>
      <c r="L157" s="40"/>
      <c r="M157" s="180" t="s">
        <v>1</v>
      </c>
      <c r="N157" s="181" t="s">
        <v>51</v>
      </c>
      <c r="O157" s="78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4" t="s">
        <v>524</v>
      </c>
      <c r="AT157" s="184" t="s">
        <v>132</v>
      </c>
      <c r="AU157" s="184" t="s">
        <v>21</v>
      </c>
      <c r="AY157" s="19" t="s">
        <v>130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9" t="s">
        <v>94</v>
      </c>
      <c r="BK157" s="185">
        <f>ROUND(I157*H157,2)</f>
        <v>0</v>
      </c>
      <c r="BL157" s="19" t="s">
        <v>524</v>
      </c>
      <c r="BM157" s="184" t="s">
        <v>555</v>
      </c>
    </row>
    <row r="158" s="2" customFormat="1">
      <c r="A158" s="39"/>
      <c r="B158" s="40"/>
      <c r="C158" s="39"/>
      <c r="D158" s="186" t="s">
        <v>138</v>
      </c>
      <c r="E158" s="39"/>
      <c r="F158" s="187" t="s">
        <v>554</v>
      </c>
      <c r="G158" s="39"/>
      <c r="H158" s="39"/>
      <c r="I158" s="188"/>
      <c r="J158" s="39"/>
      <c r="K158" s="39"/>
      <c r="L158" s="40"/>
      <c r="M158" s="189"/>
      <c r="N158" s="190"/>
      <c r="O158" s="78"/>
      <c r="P158" s="78"/>
      <c r="Q158" s="78"/>
      <c r="R158" s="78"/>
      <c r="S158" s="78"/>
      <c r="T158" s="7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9" t="s">
        <v>138</v>
      </c>
      <c r="AU158" s="19" t="s">
        <v>21</v>
      </c>
    </row>
    <row r="159" s="2" customFormat="1" ht="16.5" customHeight="1">
      <c r="A159" s="39"/>
      <c r="B159" s="172"/>
      <c r="C159" s="173" t="s">
        <v>8</v>
      </c>
      <c r="D159" s="173" t="s">
        <v>132</v>
      </c>
      <c r="E159" s="174" t="s">
        <v>556</v>
      </c>
      <c r="F159" s="175" t="s">
        <v>557</v>
      </c>
      <c r="G159" s="176" t="s">
        <v>135</v>
      </c>
      <c r="H159" s="177">
        <v>1</v>
      </c>
      <c r="I159" s="178"/>
      <c r="J159" s="179">
        <f>ROUND(I159*H159,2)</f>
        <v>0</v>
      </c>
      <c r="K159" s="175" t="s">
        <v>1</v>
      </c>
      <c r="L159" s="40"/>
      <c r="M159" s="180" t="s">
        <v>1</v>
      </c>
      <c r="N159" s="181" t="s">
        <v>51</v>
      </c>
      <c r="O159" s="78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84" t="s">
        <v>524</v>
      </c>
      <c r="AT159" s="184" t="s">
        <v>132</v>
      </c>
      <c r="AU159" s="184" t="s">
        <v>21</v>
      </c>
      <c r="AY159" s="19" t="s">
        <v>130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9" t="s">
        <v>94</v>
      </c>
      <c r="BK159" s="185">
        <f>ROUND(I159*H159,2)</f>
        <v>0</v>
      </c>
      <c r="BL159" s="19" t="s">
        <v>524</v>
      </c>
      <c r="BM159" s="184" t="s">
        <v>558</v>
      </c>
    </row>
    <row r="160" s="2" customFormat="1">
      <c r="A160" s="39"/>
      <c r="B160" s="40"/>
      <c r="C160" s="39"/>
      <c r="D160" s="186" t="s">
        <v>138</v>
      </c>
      <c r="E160" s="39"/>
      <c r="F160" s="187" t="s">
        <v>557</v>
      </c>
      <c r="G160" s="39"/>
      <c r="H160" s="39"/>
      <c r="I160" s="188"/>
      <c r="J160" s="39"/>
      <c r="K160" s="39"/>
      <c r="L160" s="40"/>
      <c r="M160" s="189"/>
      <c r="N160" s="190"/>
      <c r="O160" s="78"/>
      <c r="P160" s="78"/>
      <c r="Q160" s="78"/>
      <c r="R160" s="78"/>
      <c r="S160" s="78"/>
      <c r="T160" s="7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9" t="s">
        <v>138</v>
      </c>
      <c r="AU160" s="19" t="s">
        <v>21</v>
      </c>
    </row>
    <row r="161" s="2" customFormat="1">
      <c r="A161" s="39"/>
      <c r="B161" s="40"/>
      <c r="C161" s="39"/>
      <c r="D161" s="186" t="s">
        <v>147</v>
      </c>
      <c r="E161" s="39"/>
      <c r="F161" s="193" t="s">
        <v>559</v>
      </c>
      <c r="G161" s="39"/>
      <c r="H161" s="39"/>
      <c r="I161" s="188"/>
      <c r="J161" s="39"/>
      <c r="K161" s="39"/>
      <c r="L161" s="40"/>
      <c r="M161" s="189"/>
      <c r="N161" s="190"/>
      <c r="O161" s="78"/>
      <c r="P161" s="78"/>
      <c r="Q161" s="78"/>
      <c r="R161" s="78"/>
      <c r="S161" s="78"/>
      <c r="T161" s="7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9" t="s">
        <v>147</v>
      </c>
      <c r="AU161" s="19" t="s">
        <v>21</v>
      </c>
    </row>
    <row r="162" s="12" customFormat="1" ht="22.8" customHeight="1">
      <c r="A162" s="12"/>
      <c r="B162" s="159"/>
      <c r="C162" s="12"/>
      <c r="D162" s="160" t="s">
        <v>85</v>
      </c>
      <c r="E162" s="170" t="s">
        <v>560</v>
      </c>
      <c r="F162" s="170" t="s">
        <v>561</v>
      </c>
      <c r="G162" s="12"/>
      <c r="H162" s="12"/>
      <c r="I162" s="162"/>
      <c r="J162" s="171">
        <f>BK162</f>
        <v>0</v>
      </c>
      <c r="K162" s="12"/>
      <c r="L162" s="159"/>
      <c r="M162" s="164"/>
      <c r="N162" s="165"/>
      <c r="O162" s="165"/>
      <c r="P162" s="166">
        <f>SUM(P163:P165)</f>
        <v>0</v>
      </c>
      <c r="Q162" s="165"/>
      <c r="R162" s="166">
        <f>SUM(R163:R165)</f>
        <v>0</v>
      </c>
      <c r="S162" s="165"/>
      <c r="T162" s="167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0" t="s">
        <v>167</v>
      </c>
      <c r="AT162" s="168" t="s">
        <v>85</v>
      </c>
      <c r="AU162" s="168" t="s">
        <v>94</v>
      </c>
      <c r="AY162" s="160" t="s">
        <v>130</v>
      </c>
      <c r="BK162" s="169">
        <f>SUM(BK163:BK165)</f>
        <v>0</v>
      </c>
    </row>
    <row r="163" s="2" customFormat="1" ht="16.5" customHeight="1">
      <c r="A163" s="39"/>
      <c r="B163" s="172"/>
      <c r="C163" s="173" t="s">
        <v>245</v>
      </c>
      <c r="D163" s="173" t="s">
        <v>132</v>
      </c>
      <c r="E163" s="174" t="s">
        <v>562</v>
      </c>
      <c r="F163" s="175" t="s">
        <v>563</v>
      </c>
      <c r="G163" s="176" t="s">
        <v>135</v>
      </c>
      <c r="H163" s="177">
        <v>1</v>
      </c>
      <c r="I163" s="178"/>
      <c r="J163" s="179">
        <f>ROUND(I163*H163,2)</f>
        <v>0</v>
      </c>
      <c r="K163" s="175" t="s">
        <v>1</v>
      </c>
      <c r="L163" s="40"/>
      <c r="M163" s="180" t="s">
        <v>1</v>
      </c>
      <c r="N163" s="181" t="s">
        <v>51</v>
      </c>
      <c r="O163" s="78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4" t="s">
        <v>524</v>
      </c>
      <c r="AT163" s="184" t="s">
        <v>132</v>
      </c>
      <c r="AU163" s="184" t="s">
        <v>21</v>
      </c>
      <c r="AY163" s="19" t="s">
        <v>130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9" t="s">
        <v>94</v>
      </c>
      <c r="BK163" s="185">
        <f>ROUND(I163*H163,2)</f>
        <v>0</v>
      </c>
      <c r="BL163" s="19" t="s">
        <v>524</v>
      </c>
      <c r="BM163" s="184" t="s">
        <v>564</v>
      </c>
    </row>
    <row r="164" s="2" customFormat="1">
      <c r="A164" s="39"/>
      <c r="B164" s="40"/>
      <c r="C164" s="39"/>
      <c r="D164" s="186" t="s">
        <v>138</v>
      </c>
      <c r="E164" s="39"/>
      <c r="F164" s="187" t="s">
        <v>563</v>
      </c>
      <c r="G164" s="39"/>
      <c r="H164" s="39"/>
      <c r="I164" s="188"/>
      <c r="J164" s="39"/>
      <c r="K164" s="39"/>
      <c r="L164" s="40"/>
      <c r="M164" s="189"/>
      <c r="N164" s="190"/>
      <c r="O164" s="78"/>
      <c r="P164" s="78"/>
      <c r="Q164" s="78"/>
      <c r="R164" s="78"/>
      <c r="S164" s="78"/>
      <c r="T164" s="7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9" t="s">
        <v>138</v>
      </c>
      <c r="AU164" s="19" t="s">
        <v>21</v>
      </c>
    </row>
    <row r="165" s="2" customFormat="1">
      <c r="A165" s="39"/>
      <c r="B165" s="40"/>
      <c r="C165" s="39"/>
      <c r="D165" s="186" t="s">
        <v>147</v>
      </c>
      <c r="E165" s="39"/>
      <c r="F165" s="193" t="s">
        <v>565</v>
      </c>
      <c r="G165" s="39"/>
      <c r="H165" s="39"/>
      <c r="I165" s="188"/>
      <c r="J165" s="39"/>
      <c r="K165" s="39"/>
      <c r="L165" s="40"/>
      <c r="M165" s="189"/>
      <c r="N165" s="190"/>
      <c r="O165" s="78"/>
      <c r="P165" s="78"/>
      <c r="Q165" s="78"/>
      <c r="R165" s="78"/>
      <c r="S165" s="78"/>
      <c r="T165" s="7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9" t="s">
        <v>147</v>
      </c>
      <c r="AU165" s="19" t="s">
        <v>21</v>
      </c>
    </row>
    <row r="166" s="12" customFormat="1" ht="22.8" customHeight="1">
      <c r="A166" s="12"/>
      <c r="B166" s="159"/>
      <c r="C166" s="12"/>
      <c r="D166" s="160" t="s">
        <v>85</v>
      </c>
      <c r="E166" s="170" t="s">
        <v>566</v>
      </c>
      <c r="F166" s="170" t="s">
        <v>567</v>
      </c>
      <c r="G166" s="12"/>
      <c r="H166" s="12"/>
      <c r="I166" s="162"/>
      <c r="J166" s="171">
        <f>BK166</f>
        <v>0</v>
      </c>
      <c r="K166" s="12"/>
      <c r="L166" s="159"/>
      <c r="M166" s="164"/>
      <c r="N166" s="165"/>
      <c r="O166" s="165"/>
      <c r="P166" s="166">
        <f>SUM(P167:P169)</f>
        <v>0</v>
      </c>
      <c r="Q166" s="165"/>
      <c r="R166" s="166">
        <f>SUM(R167:R169)</f>
        <v>0</v>
      </c>
      <c r="S166" s="165"/>
      <c r="T166" s="167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0" t="s">
        <v>167</v>
      </c>
      <c r="AT166" s="168" t="s">
        <v>85</v>
      </c>
      <c r="AU166" s="168" t="s">
        <v>94</v>
      </c>
      <c r="AY166" s="160" t="s">
        <v>130</v>
      </c>
      <c r="BK166" s="169">
        <f>SUM(BK167:BK169)</f>
        <v>0</v>
      </c>
    </row>
    <row r="167" s="2" customFormat="1" ht="16.5" customHeight="1">
      <c r="A167" s="39"/>
      <c r="B167" s="172"/>
      <c r="C167" s="173" t="s">
        <v>252</v>
      </c>
      <c r="D167" s="173" t="s">
        <v>132</v>
      </c>
      <c r="E167" s="174" t="s">
        <v>568</v>
      </c>
      <c r="F167" s="175" t="s">
        <v>569</v>
      </c>
      <c r="G167" s="176" t="s">
        <v>135</v>
      </c>
      <c r="H167" s="177">
        <v>1</v>
      </c>
      <c r="I167" s="178"/>
      <c r="J167" s="179">
        <f>ROUND(I167*H167,2)</f>
        <v>0</v>
      </c>
      <c r="K167" s="175" t="s">
        <v>1</v>
      </c>
      <c r="L167" s="40"/>
      <c r="M167" s="180" t="s">
        <v>1</v>
      </c>
      <c r="N167" s="181" t="s">
        <v>51</v>
      </c>
      <c r="O167" s="78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4" t="s">
        <v>524</v>
      </c>
      <c r="AT167" s="184" t="s">
        <v>132</v>
      </c>
      <c r="AU167" s="184" t="s">
        <v>21</v>
      </c>
      <c r="AY167" s="19" t="s">
        <v>130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94</v>
      </c>
      <c r="BK167" s="185">
        <f>ROUND(I167*H167,2)</f>
        <v>0</v>
      </c>
      <c r="BL167" s="19" t="s">
        <v>524</v>
      </c>
      <c r="BM167" s="184" t="s">
        <v>570</v>
      </c>
    </row>
    <row r="168" s="2" customFormat="1">
      <c r="A168" s="39"/>
      <c r="B168" s="40"/>
      <c r="C168" s="39"/>
      <c r="D168" s="186" t="s">
        <v>138</v>
      </c>
      <c r="E168" s="39"/>
      <c r="F168" s="187" t="s">
        <v>569</v>
      </c>
      <c r="G168" s="39"/>
      <c r="H168" s="39"/>
      <c r="I168" s="188"/>
      <c r="J168" s="39"/>
      <c r="K168" s="39"/>
      <c r="L168" s="40"/>
      <c r="M168" s="189"/>
      <c r="N168" s="190"/>
      <c r="O168" s="78"/>
      <c r="P168" s="78"/>
      <c r="Q168" s="78"/>
      <c r="R168" s="78"/>
      <c r="S168" s="78"/>
      <c r="T168" s="7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9" t="s">
        <v>138</v>
      </c>
      <c r="AU168" s="19" t="s">
        <v>21</v>
      </c>
    </row>
    <row r="169" s="2" customFormat="1">
      <c r="A169" s="39"/>
      <c r="B169" s="40"/>
      <c r="C169" s="39"/>
      <c r="D169" s="186" t="s">
        <v>147</v>
      </c>
      <c r="E169" s="39"/>
      <c r="F169" s="193" t="s">
        <v>571</v>
      </c>
      <c r="G169" s="39"/>
      <c r="H169" s="39"/>
      <c r="I169" s="188"/>
      <c r="J169" s="39"/>
      <c r="K169" s="39"/>
      <c r="L169" s="40"/>
      <c r="M169" s="238"/>
      <c r="N169" s="239"/>
      <c r="O169" s="240"/>
      <c r="P169" s="240"/>
      <c r="Q169" s="240"/>
      <c r="R169" s="240"/>
      <c r="S169" s="240"/>
      <c r="T169" s="241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9" t="s">
        <v>147</v>
      </c>
      <c r="AU169" s="19" t="s">
        <v>21</v>
      </c>
    </row>
    <row r="170" s="2" customFormat="1" ht="6.96" customHeight="1">
      <c r="A170" s="39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40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autoFilter ref="C123:K16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Klemša Tomáš</dc:creator>
  <cp:lastModifiedBy>Klemša Tomáš</cp:lastModifiedBy>
  <dcterms:created xsi:type="dcterms:W3CDTF">2022-08-31T13:48:20Z</dcterms:created>
  <dcterms:modified xsi:type="dcterms:W3CDTF">2022-08-31T13:48:23Z</dcterms:modified>
</cp:coreProperties>
</file>