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19200004_Větrovský potok, Frýdlant - Větrov, rekonstrukce koryta, ř.km 0,160 - 2,280\VZ_realizace\Vykaz_vymer_k_naceneni\"/>
    </mc:Choice>
  </mc:AlternateContent>
  <bookViews>
    <workbookView xWindow="0" yWindow="0" windowWidth="19095" windowHeight="13170" activeTab="1"/>
  </bookViews>
  <sheets>
    <sheet name="Rekapitulace stavby" sheetId="1" r:id="rId1"/>
    <sheet name="SO 01 - Příčné prahy" sheetId="2" r:id="rId2"/>
    <sheet name="SO 02.1 - Opěrná zeď" sheetId="3" r:id="rId3"/>
    <sheet name="SO 02.2 - Příčné prahy" sheetId="4" r:id="rId4"/>
    <sheet name="SO 02.3 - Náhradní výsadba" sheetId="5" r:id="rId5"/>
    <sheet name="SO 03 - Kamenná rovnanina" sheetId="6" r:id="rId6"/>
    <sheet name="VON - Vedlejší a ostatní ..." sheetId="7" r:id="rId7"/>
    <sheet name="Pokyny pro vyplnění" sheetId="8" r:id="rId8"/>
  </sheets>
  <definedNames>
    <definedName name="_xlnm._FilterDatabase" localSheetId="1" hidden="1">'SO 01 - Příčné prahy'!$C$86:$K$187</definedName>
    <definedName name="_xlnm._FilterDatabase" localSheetId="2" hidden="1">'SO 02.1 - Opěrná zeď'!$C$91:$K$323</definedName>
    <definedName name="_xlnm._FilterDatabase" localSheetId="3" hidden="1">'SO 02.2 - Příčné prahy'!$C$88:$K$152</definedName>
    <definedName name="_xlnm._FilterDatabase" localSheetId="4" hidden="1">'SO 02.3 - Náhradní výsadba'!$C$88:$K$169</definedName>
    <definedName name="_xlnm._FilterDatabase" localSheetId="5" hidden="1">'SO 03 - Kamenná rovnanina'!$C$85:$K$218</definedName>
    <definedName name="_xlnm._FilterDatabase" localSheetId="6" hidden="1">'VON - Vedlejší a ostatní ...'!$C$83:$K$175</definedName>
    <definedName name="_xlnm.Print_Titles" localSheetId="0">'Rekapitulace stavby'!$52:$52</definedName>
    <definedName name="_xlnm.Print_Titles" localSheetId="1">'SO 01 - Příčné prahy'!$86:$86</definedName>
    <definedName name="_xlnm.Print_Titles" localSheetId="2">'SO 02.1 - Opěrná zeď'!$91:$91</definedName>
    <definedName name="_xlnm.Print_Titles" localSheetId="3">'SO 02.2 - Příčné prahy'!$88:$88</definedName>
    <definedName name="_xlnm.Print_Titles" localSheetId="4">'SO 02.3 - Náhradní výsadba'!$88:$88</definedName>
    <definedName name="_xlnm.Print_Titles" localSheetId="5">'SO 03 - Kamenná rovnanina'!$85:$85</definedName>
    <definedName name="_xlnm.Print_Titles" localSheetId="6">'VON - Vedlejší a ostatní ...'!$83:$83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  <definedName name="_xlnm.Print_Area" localSheetId="1">'SO 01 - Příčné prahy'!$C$4:$J$39,'SO 01 - Příčné prahy'!$C$45:$J$68,'SO 01 - Příčné prahy'!$C$74:$K$187</definedName>
    <definedName name="_xlnm.Print_Area" localSheetId="2">'SO 02.1 - Opěrná zeď'!$C$4:$J$41,'SO 02.1 - Opěrná zeď'!$C$47:$J$71,'SO 02.1 - Opěrná zeď'!$C$77:$K$323</definedName>
    <definedName name="_xlnm.Print_Area" localSheetId="3">'SO 02.2 - Příčné prahy'!$C$4:$J$41,'SO 02.2 - Příčné prahy'!$C$47:$J$68,'SO 02.2 - Příčné prahy'!$C$74:$K$152</definedName>
    <definedName name="_xlnm.Print_Area" localSheetId="4">'SO 02.3 - Náhradní výsadba'!$C$4:$J$41,'SO 02.3 - Náhradní výsadba'!$C$47:$J$68,'SO 02.3 - Náhradní výsadba'!$C$74:$K$169</definedName>
    <definedName name="_xlnm.Print_Area" localSheetId="5">'SO 03 - Kamenná rovnanina'!$C$4:$J$39,'SO 03 - Kamenná rovnanina'!$C$45:$J$67,'SO 03 - Kamenná rovnanina'!$C$73:$K$218</definedName>
    <definedName name="_xlnm.Print_Area" localSheetId="6">'VON - Vedlejší a ostatní ...'!$C$4:$J$39,'VON - Vedlejší a ostatní ...'!$C$45:$J$65,'VON - Vedlejší a ostatní ...'!$C$71:$K$175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1" i="1"/>
  <c r="J35" i="7"/>
  <c r="AX61" i="1" s="1"/>
  <c r="BI174" i="7"/>
  <c r="BH174" i="7"/>
  <c r="BF174" i="7"/>
  <c r="BE174" i="7"/>
  <c r="T174" i="7"/>
  <c r="R174" i="7"/>
  <c r="P174" i="7"/>
  <c r="BI170" i="7"/>
  <c r="BH170" i="7"/>
  <c r="BF170" i="7"/>
  <c r="BE170" i="7"/>
  <c r="T170" i="7"/>
  <c r="R170" i="7"/>
  <c r="P170" i="7"/>
  <c r="BI166" i="7"/>
  <c r="BH166" i="7"/>
  <c r="BF166" i="7"/>
  <c r="BE166" i="7"/>
  <c r="T166" i="7"/>
  <c r="R166" i="7"/>
  <c r="P166" i="7"/>
  <c r="BI160" i="7"/>
  <c r="BH160" i="7"/>
  <c r="BF160" i="7"/>
  <c r="BE160" i="7"/>
  <c r="T160" i="7"/>
  <c r="R160" i="7"/>
  <c r="P160" i="7"/>
  <c r="BI153" i="7"/>
  <c r="BH153" i="7"/>
  <c r="BF153" i="7"/>
  <c r="BE153" i="7"/>
  <c r="T153" i="7"/>
  <c r="R153" i="7"/>
  <c r="P153" i="7"/>
  <c r="BI151" i="7"/>
  <c r="BH151" i="7"/>
  <c r="BF151" i="7"/>
  <c r="BE151" i="7"/>
  <c r="T151" i="7"/>
  <c r="R151" i="7"/>
  <c r="P151" i="7"/>
  <c r="BI149" i="7"/>
  <c r="BH149" i="7"/>
  <c r="BF149" i="7"/>
  <c r="BE149" i="7"/>
  <c r="T149" i="7"/>
  <c r="R149" i="7"/>
  <c r="P149" i="7"/>
  <c r="BI147" i="7"/>
  <c r="BH147" i="7"/>
  <c r="BF147" i="7"/>
  <c r="BE147" i="7"/>
  <c r="T147" i="7"/>
  <c r="R147" i="7"/>
  <c r="P147" i="7"/>
  <c r="BI145" i="7"/>
  <c r="BH145" i="7"/>
  <c r="BF145" i="7"/>
  <c r="BE145" i="7"/>
  <c r="T145" i="7"/>
  <c r="R145" i="7"/>
  <c r="P145" i="7"/>
  <c r="BI141" i="7"/>
  <c r="BH141" i="7"/>
  <c r="BF141" i="7"/>
  <c r="BE141" i="7"/>
  <c r="T141" i="7"/>
  <c r="R141" i="7"/>
  <c r="P141" i="7"/>
  <c r="BI137" i="7"/>
  <c r="BH137" i="7"/>
  <c r="BF137" i="7"/>
  <c r="BE137" i="7"/>
  <c r="T137" i="7"/>
  <c r="R137" i="7"/>
  <c r="P137" i="7"/>
  <c r="BI133" i="7"/>
  <c r="BH133" i="7"/>
  <c r="BF133" i="7"/>
  <c r="BE133" i="7"/>
  <c r="T133" i="7"/>
  <c r="R133" i="7"/>
  <c r="P133" i="7"/>
  <c r="BI131" i="7"/>
  <c r="BH131" i="7"/>
  <c r="BF131" i="7"/>
  <c r="BE131" i="7"/>
  <c r="T131" i="7"/>
  <c r="R131" i="7"/>
  <c r="P131" i="7"/>
  <c r="BI128" i="7"/>
  <c r="BH128" i="7"/>
  <c r="BF128" i="7"/>
  <c r="BE128" i="7"/>
  <c r="T128" i="7"/>
  <c r="R128" i="7"/>
  <c r="P128" i="7"/>
  <c r="BI124" i="7"/>
  <c r="BH124" i="7"/>
  <c r="BF124" i="7"/>
  <c r="BE124" i="7"/>
  <c r="T124" i="7"/>
  <c r="R124" i="7"/>
  <c r="P124" i="7"/>
  <c r="BI119" i="7"/>
  <c r="BH119" i="7"/>
  <c r="BF119" i="7"/>
  <c r="BE119" i="7"/>
  <c r="T119" i="7"/>
  <c r="R119" i="7"/>
  <c r="P119" i="7"/>
  <c r="BI117" i="7"/>
  <c r="BH117" i="7"/>
  <c r="BF117" i="7"/>
  <c r="BE117" i="7"/>
  <c r="T117" i="7"/>
  <c r="R117" i="7"/>
  <c r="P117" i="7"/>
  <c r="BI115" i="7"/>
  <c r="BH115" i="7"/>
  <c r="BF115" i="7"/>
  <c r="BE115" i="7"/>
  <c r="T115" i="7"/>
  <c r="R115" i="7"/>
  <c r="P115" i="7"/>
  <c r="BI110" i="7"/>
  <c r="BH110" i="7"/>
  <c r="BF110" i="7"/>
  <c r="BE110" i="7"/>
  <c r="T110" i="7"/>
  <c r="R110" i="7"/>
  <c r="P110" i="7"/>
  <c r="BI105" i="7"/>
  <c r="BH105" i="7"/>
  <c r="BF105" i="7"/>
  <c r="BE105" i="7"/>
  <c r="T105" i="7"/>
  <c r="R105" i="7"/>
  <c r="P105" i="7"/>
  <c r="BI102" i="7"/>
  <c r="BH102" i="7"/>
  <c r="BF102" i="7"/>
  <c r="BE102" i="7"/>
  <c r="T102" i="7"/>
  <c r="R102" i="7"/>
  <c r="P102" i="7"/>
  <c r="BI87" i="7"/>
  <c r="BH87" i="7"/>
  <c r="BF87" i="7"/>
  <c r="BE87" i="7"/>
  <c r="T87" i="7"/>
  <c r="R87" i="7"/>
  <c r="P87" i="7"/>
  <c r="J81" i="7"/>
  <c r="J80" i="7"/>
  <c r="F80" i="7"/>
  <c r="F78" i="7"/>
  <c r="E76" i="7"/>
  <c r="J55" i="7"/>
  <c r="J54" i="7"/>
  <c r="F54" i="7"/>
  <c r="F52" i="7"/>
  <c r="E50" i="7"/>
  <c r="J18" i="7"/>
  <c r="E18" i="7"/>
  <c r="F81" i="7"/>
  <c r="J17" i="7"/>
  <c r="J12" i="7"/>
  <c r="J78" i="7"/>
  <c r="E7" i="7"/>
  <c r="E48" i="7" s="1"/>
  <c r="J37" i="6"/>
  <c r="J36" i="6"/>
  <c r="AY60" i="1"/>
  <c r="J35" i="6"/>
  <c r="AX60" i="1"/>
  <c r="BI216" i="6"/>
  <c r="BH216" i="6"/>
  <c r="BF216" i="6"/>
  <c r="BE216" i="6"/>
  <c r="T216" i="6"/>
  <c r="T215" i="6"/>
  <c r="R216" i="6"/>
  <c r="R215" i="6"/>
  <c r="P216" i="6"/>
  <c r="P215" i="6"/>
  <c r="BI211" i="6"/>
  <c r="BH211" i="6"/>
  <c r="BF211" i="6"/>
  <c r="BE211" i="6"/>
  <c r="T211" i="6"/>
  <c r="T210" i="6"/>
  <c r="R211" i="6"/>
  <c r="R210" i="6"/>
  <c r="P211" i="6"/>
  <c r="P210" i="6"/>
  <c r="BI205" i="6"/>
  <c r="BH205" i="6"/>
  <c r="BF205" i="6"/>
  <c r="BE205" i="6"/>
  <c r="T205" i="6"/>
  <c r="T204" i="6"/>
  <c r="R205" i="6"/>
  <c r="R204" i="6"/>
  <c r="P205" i="6"/>
  <c r="P204" i="6"/>
  <c r="BI199" i="6"/>
  <c r="BH199" i="6"/>
  <c r="BF199" i="6"/>
  <c r="BE199" i="6"/>
  <c r="T199" i="6"/>
  <c r="R199" i="6"/>
  <c r="P199" i="6"/>
  <c r="BI190" i="6"/>
  <c r="BH190" i="6"/>
  <c r="BF190" i="6"/>
  <c r="BE190" i="6"/>
  <c r="T190" i="6"/>
  <c r="R190" i="6"/>
  <c r="P190" i="6"/>
  <c r="BI180" i="6"/>
  <c r="BH180" i="6"/>
  <c r="BF180" i="6"/>
  <c r="BE180" i="6"/>
  <c r="T180" i="6"/>
  <c r="R180" i="6"/>
  <c r="P180" i="6"/>
  <c r="BI175" i="6"/>
  <c r="BH175" i="6"/>
  <c r="BF175" i="6"/>
  <c r="BE175" i="6"/>
  <c r="T175" i="6"/>
  <c r="R175" i="6"/>
  <c r="P175" i="6"/>
  <c r="BI170" i="6"/>
  <c r="BH170" i="6"/>
  <c r="BF170" i="6"/>
  <c r="BE170" i="6"/>
  <c r="T170" i="6"/>
  <c r="R170" i="6"/>
  <c r="P170" i="6"/>
  <c r="BI164" i="6"/>
  <c r="BH164" i="6"/>
  <c r="BF164" i="6"/>
  <c r="BE164" i="6"/>
  <c r="T164" i="6"/>
  <c r="R164" i="6"/>
  <c r="P164" i="6"/>
  <c r="BI159" i="6"/>
  <c r="BH159" i="6"/>
  <c r="BF159" i="6"/>
  <c r="BE159" i="6"/>
  <c r="T159" i="6"/>
  <c r="R159" i="6"/>
  <c r="P159" i="6"/>
  <c r="BI154" i="6"/>
  <c r="BH154" i="6"/>
  <c r="BF154" i="6"/>
  <c r="BE154" i="6"/>
  <c r="T154" i="6"/>
  <c r="R154" i="6"/>
  <c r="P154" i="6"/>
  <c r="BI149" i="6"/>
  <c r="BH149" i="6"/>
  <c r="BF149" i="6"/>
  <c r="BE149" i="6"/>
  <c r="T149" i="6"/>
  <c r="R149" i="6"/>
  <c r="P149" i="6"/>
  <c r="BI144" i="6"/>
  <c r="BH144" i="6"/>
  <c r="BF144" i="6"/>
  <c r="BE144" i="6"/>
  <c r="T144" i="6"/>
  <c r="R144" i="6"/>
  <c r="P144" i="6"/>
  <c r="BI139" i="6"/>
  <c r="BH139" i="6"/>
  <c r="BF139" i="6"/>
  <c r="BE139" i="6"/>
  <c r="T139" i="6"/>
  <c r="R139" i="6"/>
  <c r="P139" i="6"/>
  <c r="BI127" i="6"/>
  <c r="BH127" i="6"/>
  <c r="BF127" i="6"/>
  <c r="BE127" i="6"/>
  <c r="T127" i="6"/>
  <c r="R127" i="6"/>
  <c r="P127" i="6"/>
  <c r="BI122" i="6"/>
  <c r="BH122" i="6"/>
  <c r="BF122" i="6"/>
  <c r="BE122" i="6"/>
  <c r="T122" i="6"/>
  <c r="R122" i="6"/>
  <c r="P122" i="6"/>
  <c r="BI114" i="6"/>
  <c r="BH114" i="6"/>
  <c r="BF114" i="6"/>
  <c r="BE114" i="6"/>
  <c r="T114" i="6"/>
  <c r="R114" i="6"/>
  <c r="P114" i="6"/>
  <c r="BI109" i="6"/>
  <c r="BH109" i="6"/>
  <c r="BF109" i="6"/>
  <c r="BE109" i="6"/>
  <c r="T109" i="6"/>
  <c r="R109" i="6"/>
  <c r="P109" i="6"/>
  <c r="BI104" i="6"/>
  <c r="BH104" i="6"/>
  <c r="BF104" i="6"/>
  <c r="BE104" i="6"/>
  <c r="T104" i="6"/>
  <c r="R104" i="6"/>
  <c r="P104" i="6"/>
  <c r="BI99" i="6"/>
  <c r="BH99" i="6"/>
  <c r="BF99" i="6"/>
  <c r="BE99" i="6"/>
  <c r="T99" i="6"/>
  <c r="R99" i="6"/>
  <c r="P99" i="6"/>
  <c r="BI94" i="6"/>
  <c r="BH94" i="6"/>
  <c r="BF94" i="6"/>
  <c r="BE94" i="6"/>
  <c r="T94" i="6"/>
  <c r="R94" i="6"/>
  <c r="P94" i="6"/>
  <c r="BI89" i="6"/>
  <c r="BH89" i="6"/>
  <c r="BF89" i="6"/>
  <c r="BE89" i="6"/>
  <c r="T89" i="6"/>
  <c r="R89" i="6"/>
  <c r="P89" i="6"/>
  <c r="J83" i="6"/>
  <c r="J82" i="6"/>
  <c r="F82" i="6"/>
  <c r="F80" i="6"/>
  <c r="E78" i="6"/>
  <c r="J55" i="6"/>
  <c r="J54" i="6"/>
  <c r="F54" i="6"/>
  <c r="F52" i="6"/>
  <c r="E50" i="6"/>
  <c r="J18" i="6"/>
  <c r="E18" i="6"/>
  <c r="F55" i="6" s="1"/>
  <c r="J17" i="6"/>
  <c r="J12" i="6"/>
  <c r="J80" i="6" s="1"/>
  <c r="E7" i="6"/>
  <c r="E76" i="6"/>
  <c r="J165" i="5"/>
  <c r="J39" i="5"/>
  <c r="J38" i="5"/>
  <c r="AY59" i="1"/>
  <c r="J37" i="5"/>
  <c r="AX59" i="1" s="1"/>
  <c r="BI167" i="5"/>
  <c r="BH167" i="5"/>
  <c r="BF167" i="5"/>
  <c r="BE167" i="5"/>
  <c r="T167" i="5"/>
  <c r="T166" i="5"/>
  <c r="R167" i="5"/>
  <c r="R166" i="5" s="1"/>
  <c r="P167" i="5"/>
  <c r="P166" i="5"/>
  <c r="J66" i="5"/>
  <c r="BI161" i="5"/>
  <c r="BH161" i="5"/>
  <c r="BF161" i="5"/>
  <c r="BE161" i="5"/>
  <c r="T161" i="5"/>
  <c r="R161" i="5"/>
  <c r="P161" i="5"/>
  <c r="BI158" i="5"/>
  <c r="BH158" i="5"/>
  <c r="BF158" i="5"/>
  <c r="BE158" i="5"/>
  <c r="T158" i="5"/>
  <c r="R158" i="5"/>
  <c r="P158" i="5"/>
  <c r="BI153" i="5"/>
  <c r="BH153" i="5"/>
  <c r="BF153" i="5"/>
  <c r="BE153" i="5"/>
  <c r="T153" i="5"/>
  <c r="R153" i="5"/>
  <c r="P153" i="5"/>
  <c r="BI148" i="5"/>
  <c r="BH148" i="5"/>
  <c r="BF148" i="5"/>
  <c r="BE148" i="5"/>
  <c r="T148" i="5"/>
  <c r="R148" i="5"/>
  <c r="P148" i="5"/>
  <c r="BI144" i="5"/>
  <c r="BH144" i="5"/>
  <c r="BF144" i="5"/>
  <c r="BE144" i="5"/>
  <c r="T144" i="5"/>
  <c r="R144" i="5"/>
  <c r="P144" i="5"/>
  <c r="BI139" i="5"/>
  <c r="BH139" i="5"/>
  <c r="BF139" i="5"/>
  <c r="BE139" i="5"/>
  <c r="T139" i="5"/>
  <c r="R139" i="5"/>
  <c r="P139" i="5"/>
  <c r="BI134" i="5"/>
  <c r="BH134" i="5"/>
  <c r="BF134" i="5"/>
  <c r="BE134" i="5"/>
  <c r="T134" i="5"/>
  <c r="R134" i="5"/>
  <c r="P134" i="5"/>
  <c r="BI129" i="5"/>
  <c r="BH129" i="5"/>
  <c r="BF129" i="5"/>
  <c r="BE129" i="5"/>
  <c r="T129" i="5"/>
  <c r="R129" i="5"/>
  <c r="P129" i="5"/>
  <c r="BI125" i="5"/>
  <c r="BH125" i="5"/>
  <c r="BF125" i="5"/>
  <c r="BE125" i="5"/>
  <c r="T125" i="5"/>
  <c r="R125" i="5"/>
  <c r="P125" i="5"/>
  <c r="BI121" i="5"/>
  <c r="BH121" i="5"/>
  <c r="BF121" i="5"/>
  <c r="BE121" i="5"/>
  <c r="T121" i="5"/>
  <c r="R121" i="5"/>
  <c r="P121" i="5"/>
  <c r="BI116" i="5"/>
  <c r="BH116" i="5"/>
  <c r="BF116" i="5"/>
  <c r="BE116" i="5"/>
  <c r="T116" i="5"/>
  <c r="R116" i="5"/>
  <c r="P116" i="5"/>
  <c r="BI111" i="5"/>
  <c r="BH111" i="5"/>
  <c r="BF111" i="5"/>
  <c r="BE111" i="5"/>
  <c r="T111" i="5"/>
  <c r="R111" i="5"/>
  <c r="P111" i="5"/>
  <c r="BI106" i="5"/>
  <c r="BH106" i="5"/>
  <c r="BF106" i="5"/>
  <c r="BE106" i="5"/>
  <c r="T106" i="5"/>
  <c r="R106" i="5"/>
  <c r="P106" i="5"/>
  <c r="BI101" i="5"/>
  <c r="BH101" i="5"/>
  <c r="BF101" i="5"/>
  <c r="BE101" i="5"/>
  <c r="T101" i="5"/>
  <c r="R101" i="5"/>
  <c r="P101" i="5"/>
  <c r="BI97" i="5"/>
  <c r="BH97" i="5"/>
  <c r="BF97" i="5"/>
  <c r="BE97" i="5"/>
  <c r="T97" i="5"/>
  <c r="R97" i="5"/>
  <c r="P97" i="5"/>
  <c r="BI92" i="5"/>
  <c r="BH92" i="5"/>
  <c r="BF92" i="5"/>
  <c r="BE92" i="5"/>
  <c r="T92" i="5"/>
  <c r="R92" i="5"/>
  <c r="P92" i="5"/>
  <c r="J86" i="5"/>
  <c r="J85" i="5"/>
  <c r="F85" i="5"/>
  <c r="F83" i="5"/>
  <c r="E81" i="5"/>
  <c r="J59" i="5"/>
  <c r="J58" i="5"/>
  <c r="F58" i="5"/>
  <c r="F56" i="5"/>
  <c r="E54" i="5"/>
  <c r="J20" i="5"/>
  <c r="E20" i="5"/>
  <c r="F86" i="5" s="1"/>
  <c r="J19" i="5"/>
  <c r="J14" i="5"/>
  <c r="J83" i="5"/>
  <c r="E7" i="5"/>
  <c r="E77" i="5" s="1"/>
  <c r="J39" i="4"/>
  <c r="J38" i="4"/>
  <c r="AY58" i="1" s="1"/>
  <c r="J37" i="4"/>
  <c r="AX58" i="1"/>
  <c r="BI150" i="4"/>
  <c r="BH150" i="4"/>
  <c r="BF150" i="4"/>
  <c r="BE150" i="4"/>
  <c r="T150" i="4"/>
  <c r="T149" i="4" s="1"/>
  <c r="R150" i="4"/>
  <c r="R149" i="4"/>
  <c r="P150" i="4"/>
  <c r="P149" i="4" s="1"/>
  <c r="BI138" i="4"/>
  <c r="BH138" i="4"/>
  <c r="BF138" i="4"/>
  <c r="BE138" i="4"/>
  <c r="T138" i="4"/>
  <c r="R138" i="4"/>
  <c r="P138" i="4"/>
  <c r="BI133" i="4"/>
  <c r="BH133" i="4"/>
  <c r="BF133" i="4"/>
  <c r="BE133" i="4"/>
  <c r="T133" i="4"/>
  <c r="R133" i="4"/>
  <c r="P133" i="4"/>
  <c r="BI127" i="4"/>
  <c r="BH127" i="4"/>
  <c r="BF127" i="4"/>
  <c r="BE127" i="4"/>
  <c r="T127" i="4"/>
  <c r="R127" i="4"/>
  <c r="P127" i="4"/>
  <c r="BI123" i="4"/>
  <c r="BH123" i="4"/>
  <c r="BF123" i="4"/>
  <c r="BE123" i="4"/>
  <c r="T123" i="4"/>
  <c r="R123" i="4"/>
  <c r="P123" i="4"/>
  <c r="BI117" i="4"/>
  <c r="BH117" i="4"/>
  <c r="BF117" i="4"/>
  <c r="BE117" i="4"/>
  <c r="T117" i="4"/>
  <c r="R117" i="4"/>
  <c r="P117" i="4"/>
  <c r="BI112" i="4"/>
  <c r="BH112" i="4"/>
  <c r="BF112" i="4"/>
  <c r="BE112" i="4"/>
  <c r="T112" i="4"/>
  <c r="R112" i="4"/>
  <c r="P112" i="4"/>
  <c r="BI102" i="4"/>
  <c r="BH102" i="4"/>
  <c r="BF102" i="4"/>
  <c r="BE102" i="4"/>
  <c r="T102" i="4"/>
  <c r="R102" i="4"/>
  <c r="P102" i="4"/>
  <c r="BI92" i="4"/>
  <c r="BH92" i="4"/>
  <c r="BF92" i="4"/>
  <c r="BE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59" i="4" s="1"/>
  <c r="J19" i="4"/>
  <c r="J14" i="4"/>
  <c r="J56" i="4" s="1"/>
  <c r="E7" i="4"/>
  <c r="E77" i="4"/>
  <c r="J39" i="3"/>
  <c r="J38" i="3"/>
  <c r="AY57" i="1"/>
  <c r="J37" i="3"/>
  <c r="AX57" i="1"/>
  <c r="BI321" i="3"/>
  <c r="BH321" i="3"/>
  <c r="BF321" i="3"/>
  <c r="BE321" i="3"/>
  <c r="T321" i="3"/>
  <c r="T320" i="3"/>
  <c r="R321" i="3"/>
  <c r="R320" i="3"/>
  <c r="P321" i="3"/>
  <c r="P320" i="3"/>
  <c r="BI313" i="3"/>
  <c r="BH313" i="3"/>
  <c r="BF313" i="3"/>
  <c r="BE313" i="3"/>
  <c r="T313" i="3"/>
  <c r="R313" i="3"/>
  <c r="P313" i="3"/>
  <c r="BI309" i="3"/>
  <c r="BH309" i="3"/>
  <c r="BF309" i="3"/>
  <c r="BE309" i="3"/>
  <c r="T309" i="3"/>
  <c r="R309" i="3"/>
  <c r="P309" i="3"/>
  <c r="BI303" i="3"/>
  <c r="BH303" i="3"/>
  <c r="BF303" i="3"/>
  <c r="BE303" i="3"/>
  <c r="T303" i="3"/>
  <c r="R303" i="3"/>
  <c r="P303" i="3"/>
  <c r="BI298" i="3"/>
  <c r="BH298" i="3"/>
  <c r="BF298" i="3"/>
  <c r="BE298" i="3"/>
  <c r="T298" i="3"/>
  <c r="R298" i="3"/>
  <c r="P298" i="3"/>
  <c r="BI293" i="3"/>
  <c r="BH293" i="3"/>
  <c r="BF293" i="3"/>
  <c r="BE293" i="3"/>
  <c r="T293" i="3"/>
  <c r="R293" i="3"/>
  <c r="P293" i="3"/>
  <c r="BI288" i="3"/>
  <c r="BH288" i="3"/>
  <c r="BF288" i="3"/>
  <c r="BE288" i="3"/>
  <c r="T288" i="3"/>
  <c r="R288" i="3"/>
  <c r="P288" i="3"/>
  <c r="BI284" i="3"/>
  <c r="BH284" i="3"/>
  <c r="BF284" i="3"/>
  <c r="BE284" i="3"/>
  <c r="T284" i="3"/>
  <c r="R284" i="3"/>
  <c r="P284" i="3"/>
  <c r="BI279" i="3"/>
  <c r="BH279" i="3"/>
  <c r="BF279" i="3"/>
  <c r="BE279" i="3"/>
  <c r="T279" i="3"/>
  <c r="R279" i="3"/>
  <c r="P279" i="3"/>
  <c r="BI268" i="3"/>
  <c r="BH268" i="3"/>
  <c r="BF268" i="3"/>
  <c r="BE268" i="3"/>
  <c r="T268" i="3"/>
  <c r="R268" i="3"/>
  <c r="P268" i="3"/>
  <c r="BI258" i="3"/>
  <c r="BH258" i="3"/>
  <c r="BF258" i="3"/>
  <c r="BE258" i="3"/>
  <c r="T258" i="3"/>
  <c r="R258" i="3"/>
  <c r="P258" i="3"/>
  <c r="BI247" i="3"/>
  <c r="BH247" i="3"/>
  <c r="BF247" i="3"/>
  <c r="BE247" i="3"/>
  <c r="T247" i="3"/>
  <c r="R247" i="3"/>
  <c r="P247" i="3"/>
  <c r="BI243" i="3"/>
  <c r="BH243" i="3"/>
  <c r="BF243" i="3"/>
  <c r="BE243" i="3"/>
  <c r="T243" i="3"/>
  <c r="R243" i="3"/>
  <c r="P243" i="3"/>
  <c r="BI238" i="3"/>
  <c r="BH238" i="3"/>
  <c r="BF238" i="3"/>
  <c r="BE238" i="3"/>
  <c r="T238" i="3"/>
  <c r="R238" i="3"/>
  <c r="P238" i="3"/>
  <c r="BI229" i="3"/>
  <c r="BH229" i="3"/>
  <c r="BF229" i="3"/>
  <c r="BE229" i="3"/>
  <c r="T229" i="3"/>
  <c r="R229" i="3"/>
  <c r="P229" i="3"/>
  <c r="BI220" i="3"/>
  <c r="BH220" i="3"/>
  <c r="BF220" i="3"/>
  <c r="BE220" i="3"/>
  <c r="T220" i="3"/>
  <c r="R220" i="3"/>
  <c r="P220" i="3"/>
  <c r="BI215" i="3"/>
  <c r="BH215" i="3"/>
  <c r="BF215" i="3"/>
  <c r="BE215" i="3"/>
  <c r="T215" i="3"/>
  <c r="R215" i="3"/>
  <c r="P215" i="3"/>
  <c r="BI210" i="3"/>
  <c r="BH210" i="3"/>
  <c r="BF210" i="3"/>
  <c r="BE210" i="3"/>
  <c r="T210" i="3"/>
  <c r="R210" i="3"/>
  <c r="P210" i="3"/>
  <c r="BI200" i="3"/>
  <c r="BH200" i="3"/>
  <c r="BF200" i="3"/>
  <c r="BE200" i="3"/>
  <c r="T200" i="3"/>
  <c r="R200" i="3"/>
  <c r="P200" i="3"/>
  <c r="BI191" i="3"/>
  <c r="BH191" i="3"/>
  <c r="BF191" i="3"/>
  <c r="BE191" i="3"/>
  <c r="T191" i="3"/>
  <c r="R191" i="3"/>
  <c r="P191" i="3"/>
  <c r="BI186" i="3"/>
  <c r="BH186" i="3"/>
  <c r="BF186" i="3"/>
  <c r="BE186" i="3"/>
  <c r="T186" i="3"/>
  <c r="R186" i="3"/>
  <c r="P186" i="3"/>
  <c r="BI181" i="3"/>
  <c r="BH181" i="3"/>
  <c r="BF181" i="3"/>
  <c r="BE181" i="3"/>
  <c r="T181" i="3"/>
  <c r="R181" i="3"/>
  <c r="P181" i="3"/>
  <c r="BI176" i="3"/>
  <c r="BH176" i="3"/>
  <c r="BF176" i="3"/>
  <c r="BE176" i="3"/>
  <c r="T176" i="3"/>
  <c r="R176" i="3"/>
  <c r="P176" i="3"/>
  <c r="BI167" i="3"/>
  <c r="BH167" i="3"/>
  <c r="BF167" i="3"/>
  <c r="BE167" i="3"/>
  <c r="T167" i="3"/>
  <c r="R167" i="3"/>
  <c r="P167" i="3"/>
  <c r="BI162" i="3"/>
  <c r="BH162" i="3"/>
  <c r="BF162" i="3"/>
  <c r="BE162" i="3"/>
  <c r="T162" i="3"/>
  <c r="R162" i="3"/>
  <c r="P162" i="3"/>
  <c r="BI157" i="3"/>
  <c r="BH157" i="3"/>
  <c r="BF157" i="3"/>
  <c r="BE157" i="3"/>
  <c r="T157" i="3"/>
  <c r="R157" i="3"/>
  <c r="P157" i="3"/>
  <c r="BI153" i="3"/>
  <c r="BH153" i="3"/>
  <c r="BF153" i="3"/>
  <c r="BE153" i="3"/>
  <c r="T153" i="3"/>
  <c r="R153" i="3"/>
  <c r="P153" i="3"/>
  <c r="BI144" i="3"/>
  <c r="BH144" i="3"/>
  <c r="BF144" i="3"/>
  <c r="BE144" i="3"/>
  <c r="T144" i="3"/>
  <c r="R144" i="3"/>
  <c r="P144" i="3"/>
  <c r="BI139" i="3"/>
  <c r="BH139" i="3"/>
  <c r="BF139" i="3"/>
  <c r="BE139" i="3"/>
  <c r="T139" i="3"/>
  <c r="R139" i="3"/>
  <c r="P139" i="3"/>
  <c r="BI132" i="3"/>
  <c r="BH132" i="3"/>
  <c r="BF132" i="3"/>
  <c r="BE132" i="3"/>
  <c r="T132" i="3"/>
  <c r="R132" i="3"/>
  <c r="P132" i="3"/>
  <c r="BI123" i="3"/>
  <c r="BH123" i="3"/>
  <c r="BF123" i="3"/>
  <c r="BE123" i="3"/>
  <c r="T123" i="3"/>
  <c r="R123" i="3"/>
  <c r="P123" i="3"/>
  <c r="BI115" i="3"/>
  <c r="BH115" i="3"/>
  <c r="BF115" i="3"/>
  <c r="BE115" i="3"/>
  <c r="T115" i="3"/>
  <c r="R115" i="3"/>
  <c r="P115" i="3"/>
  <c r="BI110" i="3"/>
  <c r="BH110" i="3"/>
  <c r="BF110" i="3"/>
  <c r="BE110" i="3"/>
  <c r="T110" i="3"/>
  <c r="R110" i="3"/>
  <c r="P110" i="3"/>
  <c r="BI105" i="3"/>
  <c r="BH105" i="3"/>
  <c r="BF105" i="3"/>
  <c r="BE105" i="3"/>
  <c r="T105" i="3"/>
  <c r="R105" i="3"/>
  <c r="P105" i="3"/>
  <c r="BI100" i="3"/>
  <c r="BH100" i="3"/>
  <c r="BF100" i="3"/>
  <c r="BE100" i="3"/>
  <c r="T100" i="3"/>
  <c r="R100" i="3"/>
  <c r="P100" i="3"/>
  <c r="BI95" i="3"/>
  <c r="BH95" i="3"/>
  <c r="BF95" i="3"/>
  <c r="BE95" i="3"/>
  <c r="T95" i="3"/>
  <c r="R95" i="3"/>
  <c r="P95" i="3"/>
  <c r="J89" i="3"/>
  <c r="J88" i="3"/>
  <c r="F88" i="3"/>
  <c r="F86" i="3"/>
  <c r="E84" i="3"/>
  <c r="J59" i="3"/>
  <c r="J58" i="3"/>
  <c r="F58" i="3"/>
  <c r="F56" i="3"/>
  <c r="E54" i="3"/>
  <c r="J20" i="3"/>
  <c r="E20" i="3"/>
  <c r="F89" i="3"/>
  <c r="J19" i="3"/>
  <c r="J14" i="3"/>
  <c r="J56" i="3"/>
  <c r="E7" i="3"/>
  <c r="E80" i="3" s="1"/>
  <c r="J37" i="2"/>
  <c r="J36" i="2"/>
  <c r="AY55" i="1"/>
  <c r="J35" i="2"/>
  <c r="AX55" i="1"/>
  <c r="BI185" i="2"/>
  <c r="BH185" i="2"/>
  <c r="BF185" i="2"/>
  <c r="BE185" i="2"/>
  <c r="T185" i="2"/>
  <c r="T184" i="2"/>
  <c r="R185" i="2"/>
  <c r="R184" i="2"/>
  <c r="P185" i="2"/>
  <c r="P184" i="2"/>
  <c r="BI180" i="2"/>
  <c r="BH180" i="2"/>
  <c r="BF180" i="2"/>
  <c r="BE180" i="2"/>
  <c r="T180" i="2"/>
  <c r="T179" i="2"/>
  <c r="R180" i="2"/>
  <c r="R179" i="2"/>
  <c r="P180" i="2"/>
  <c r="P179" i="2"/>
  <c r="BI174" i="2"/>
  <c r="BH174" i="2"/>
  <c r="BF174" i="2"/>
  <c r="BE174" i="2"/>
  <c r="T174" i="2"/>
  <c r="R174" i="2"/>
  <c r="P174" i="2"/>
  <c r="BI169" i="2"/>
  <c r="BH169" i="2"/>
  <c r="BF169" i="2"/>
  <c r="BE169" i="2"/>
  <c r="T169" i="2"/>
  <c r="R169" i="2"/>
  <c r="P169" i="2"/>
  <c r="BI157" i="2"/>
  <c r="BH157" i="2"/>
  <c r="BF157" i="2"/>
  <c r="BE157" i="2"/>
  <c r="T157" i="2"/>
  <c r="R157" i="2"/>
  <c r="P157" i="2"/>
  <c r="BI152" i="2"/>
  <c r="BH152" i="2"/>
  <c r="BF152" i="2"/>
  <c r="BE152" i="2"/>
  <c r="T152" i="2"/>
  <c r="R152" i="2"/>
  <c r="P152" i="2"/>
  <c r="BI147" i="2"/>
  <c r="BH147" i="2"/>
  <c r="BF147" i="2"/>
  <c r="BE147" i="2"/>
  <c r="T147" i="2"/>
  <c r="R147" i="2"/>
  <c r="P147" i="2"/>
  <c r="BI142" i="2"/>
  <c r="BH142" i="2"/>
  <c r="BF142" i="2"/>
  <c r="BE142" i="2"/>
  <c r="T142" i="2"/>
  <c r="R142" i="2"/>
  <c r="P142" i="2"/>
  <c r="BI132" i="2"/>
  <c r="BH132" i="2"/>
  <c r="BF132" i="2"/>
  <c r="BE132" i="2"/>
  <c r="T132" i="2"/>
  <c r="R132" i="2"/>
  <c r="P132" i="2"/>
  <c r="BI126" i="2"/>
  <c r="BH126" i="2"/>
  <c r="BF126" i="2"/>
  <c r="BE126" i="2"/>
  <c r="T126" i="2"/>
  <c r="R126" i="2"/>
  <c r="P126" i="2"/>
  <c r="BI116" i="2"/>
  <c r="BH116" i="2"/>
  <c r="BF116" i="2"/>
  <c r="BE116" i="2"/>
  <c r="T116" i="2"/>
  <c r="R116" i="2"/>
  <c r="P116" i="2"/>
  <c r="BI112" i="2"/>
  <c r="BH112" i="2"/>
  <c r="BF112" i="2"/>
  <c r="BE112" i="2"/>
  <c r="T112" i="2"/>
  <c r="R112" i="2"/>
  <c r="P112" i="2"/>
  <c r="BI90" i="2"/>
  <c r="BH90" i="2"/>
  <c r="BF90" i="2"/>
  <c r="BE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/>
  <c r="J17" i="2"/>
  <c r="J12" i="2"/>
  <c r="J52" i="2"/>
  <c r="E7" i="2"/>
  <c r="E77" i="2" s="1"/>
  <c r="L50" i="1"/>
  <c r="AM50" i="1"/>
  <c r="AM49" i="1"/>
  <c r="L49" i="1"/>
  <c r="AM47" i="1"/>
  <c r="L47" i="1"/>
  <c r="L45" i="1"/>
  <c r="L44" i="1"/>
  <c r="J152" i="2"/>
  <c r="J247" i="3"/>
  <c r="BK110" i="3"/>
  <c r="J293" i="3"/>
  <c r="J186" i="3"/>
  <c r="J167" i="3"/>
  <c r="BK92" i="4"/>
  <c r="BK158" i="5"/>
  <c r="BK153" i="5"/>
  <c r="J199" i="6"/>
  <c r="BK154" i="6"/>
  <c r="BK109" i="6"/>
  <c r="J160" i="7"/>
  <c r="BK160" i="7"/>
  <c r="BK132" i="2"/>
  <c r="BK180" i="2"/>
  <c r="J313" i="3"/>
  <c r="BK100" i="3"/>
  <c r="BK279" i="3"/>
  <c r="BK215" i="3"/>
  <c r="J117" i="4"/>
  <c r="J150" i="4"/>
  <c r="BK106" i="5"/>
  <c r="J175" i="6"/>
  <c r="BK216" i="6"/>
  <c r="BK127" i="6"/>
  <c r="BK153" i="7"/>
  <c r="BK110" i="7"/>
  <c r="BK133" i="7"/>
  <c r="J169" i="2"/>
  <c r="J132" i="2"/>
  <c r="J303" i="3"/>
  <c r="BK157" i="3"/>
  <c r="J279" i="3"/>
  <c r="BK313" i="3"/>
  <c r="J123" i="3"/>
  <c r="J110" i="3"/>
  <c r="BK117" i="4"/>
  <c r="J106" i="5"/>
  <c r="BK167" i="5"/>
  <c r="BK97" i="5"/>
  <c r="J164" i="6"/>
  <c r="J109" i="6"/>
  <c r="BK199" i="6"/>
  <c r="J170" i="6"/>
  <c r="BK87" i="7"/>
  <c r="BK131" i="7"/>
  <c r="BK137" i="7"/>
  <c r="J147" i="2"/>
  <c r="BK112" i="2"/>
  <c r="BK229" i="3"/>
  <c r="BK309" i="3"/>
  <c r="BK268" i="3"/>
  <c r="BK144" i="3"/>
  <c r="BK123" i="4"/>
  <c r="J134" i="5"/>
  <c r="BK134" i="5"/>
  <c r="J190" i="6"/>
  <c r="BK159" i="6"/>
  <c r="BK175" i="6"/>
  <c r="BK147" i="7"/>
  <c r="BK102" i="7"/>
  <c r="AS56" i="1"/>
  <c r="J100" i="3"/>
  <c r="J229" i="3"/>
  <c r="BK138" i="4"/>
  <c r="J161" i="5"/>
  <c r="BK101" i="5"/>
  <c r="BK99" i="6"/>
  <c r="BK94" i="6"/>
  <c r="J153" i="7"/>
  <c r="J137" i="7"/>
  <c r="BK145" i="7"/>
  <c r="BK142" i="2"/>
  <c r="J180" i="2"/>
  <c r="J176" i="3"/>
  <c r="BK288" i="3"/>
  <c r="BK123" i="3"/>
  <c r="BK176" i="3"/>
  <c r="J162" i="3"/>
  <c r="BK133" i="4"/>
  <c r="J125" i="5"/>
  <c r="J158" i="5"/>
  <c r="J122" i="6"/>
  <c r="BK122" i="6"/>
  <c r="J119" i="7"/>
  <c r="BK119" i="7"/>
  <c r="BK149" i="7"/>
  <c r="J126" i="2"/>
  <c r="J157" i="2"/>
  <c r="J210" i="3"/>
  <c r="J298" i="3"/>
  <c r="J181" i="3"/>
  <c r="J157" i="3"/>
  <c r="J138" i="4"/>
  <c r="BK144" i="5"/>
  <c r="J116" i="5"/>
  <c r="BK92" i="5"/>
  <c r="J139" i="5"/>
  <c r="BK211" i="6"/>
  <c r="J205" i="6"/>
  <c r="BK144" i="6"/>
  <c r="J89" i="6"/>
  <c r="J166" i="7"/>
  <c r="J147" i="7"/>
  <c r="BK174" i="2"/>
  <c r="BK157" i="2"/>
  <c r="J238" i="3"/>
  <c r="BK167" i="3"/>
  <c r="BK220" i="3"/>
  <c r="J102" i="4"/>
  <c r="BK102" i="4"/>
  <c r="BK161" i="5"/>
  <c r="J159" i="6"/>
  <c r="J104" i="6"/>
  <c r="BK114" i="6"/>
  <c r="J174" i="7"/>
  <c r="BK151" i="7"/>
  <c r="BK141" i="7"/>
  <c r="BK116" i="2"/>
  <c r="J153" i="3"/>
  <c r="J284" i="3"/>
  <c r="BK258" i="3"/>
  <c r="BK95" i="3"/>
  <c r="BK153" i="3"/>
  <c r="J123" i="4"/>
  <c r="J121" i="5"/>
  <c r="BK139" i="6"/>
  <c r="J127" i="6"/>
  <c r="J180" i="6"/>
  <c r="J141" i="7"/>
  <c r="BK128" i="7"/>
  <c r="J174" i="2"/>
  <c r="BK147" i="2"/>
  <c r="BK293" i="3"/>
  <c r="J144" i="3"/>
  <c r="BK210" i="3"/>
  <c r="J215" i="3"/>
  <c r="BK243" i="3"/>
  <c r="BK105" i="3"/>
  <c r="J167" i="5"/>
  <c r="J144" i="5"/>
  <c r="BK121" i="5"/>
  <c r="BK190" i="6"/>
  <c r="BK164" i="6"/>
  <c r="J145" i="7"/>
  <c r="J133" i="7"/>
  <c r="BK174" i="7"/>
  <c r="BK169" i="2"/>
  <c r="BK90" i="2"/>
  <c r="BK321" i="3"/>
  <c r="BK139" i="3"/>
  <c r="J243" i="3"/>
  <c r="J288" i="3"/>
  <c r="BK247" i="3"/>
  <c r="J92" i="4"/>
  <c r="J92" i="5"/>
  <c r="J101" i="5"/>
  <c r="J153" i="5"/>
  <c r="BK116" i="5"/>
  <c r="BK149" i="6"/>
  <c r="J114" i="6"/>
  <c r="J211" i="6"/>
  <c r="J151" i="7"/>
  <c r="J149" i="7"/>
  <c r="J87" i="7"/>
  <c r="BK105" i="7"/>
  <c r="J185" i="2"/>
  <c r="J309" i="3"/>
  <c r="BK191" i="3"/>
  <c r="BK162" i="3"/>
  <c r="J105" i="3"/>
  <c r="BK115" i="3"/>
  <c r="BK112" i="4"/>
  <c r="BK129" i="5"/>
  <c r="BK139" i="5"/>
  <c r="BK89" i="6"/>
  <c r="J149" i="6"/>
  <c r="BK104" i="6"/>
  <c r="J128" i="7"/>
  <c r="BK166" i="7"/>
  <c r="J102" i="7"/>
  <c r="BK152" i="2"/>
  <c r="BK200" i="3"/>
  <c r="BK303" i="3"/>
  <c r="BK186" i="3"/>
  <c r="BK132" i="3"/>
  <c r="BK150" i="4"/>
  <c r="BK127" i="4"/>
  <c r="BK148" i="5"/>
  <c r="BK170" i="6"/>
  <c r="J94" i="6"/>
  <c r="J105" i="7"/>
  <c r="BK115" i="7"/>
  <c r="J110" i="7"/>
  <c r="J112" i="2"/>
  <c r="BK126" i="2"/>
  <c r="BK238" i="3"/>
  <c r="J268" i="3"/>
  <c r="BK298" i="3"/>
  <c r="J115" i="3"/>
  <c r="J139" i="3"/>
  <c r="J112" i="4"/>
  <c r="J129" i="5"/>
  <c r="J154" i="6"/>
  <c r="BK205" i="6"/>
  <c r="J170" i="7"/>
  <c r="BK170" i="7"/>
  <c r="BK117" i="7"/>
  <c r="J116" i="2"/>
  <c r="BK185" i="2"/>
  <c r="BK284" i="3"/>
  <c r="J321" i="3"/>
  <c r="BK181" i="3"/>
  <c r="J220" i="3"/>
  <c r="J200" i="3"/>
  <c r="J133" i="4"/>
  <c r="BK125" i="5"/>
  <c r="J97" i="5"/>
  <c r="J148" i="5"/>
  <c r="J139" i="6"/>
  <c r="J99" i="6"/>
  <c r="J124" i="7"/>
  <c r="J117" i="7"/>
  <c r="BK124" i="7"/>
  <c r="J90" i="2"/>
  <c r="J142" i="2"/>
  <c r="J258" i="3"/>
  <c r="J132" i="3"/>
  <c r="J191" i="3"/>
  <c r="J95" i="3"/>
  <c r="J127" i="4"/>
  <c r="J111" i="5"/>
  <c r="BK111" i="5"/>
  <c r="J144" i="6"/>
  <c r="BK180" i="6"/>
  <c r="J216" i="6"/>
  <c r="J115" i="7"/>
  <c r="J131" i="7"/>
  <c r="T125" i="2" l="1"/>
  <c r="R151" i="2"/>
  <c r="R132" i="4"/>
  <c r="T169" i="6"/>
  <c r="T189" i="6"/>
  <c r="P125" i="2"/>
  <c r="T151" i="2"/>
  <c r="P132" i="4"/>
  <c r="P90" i="4" s="1"/>
  <c r="P89" i="4" s="1"/>
  <c r="AU58" i="1" s="1"/>
  <c r="R169" i="6"/>
  <c r="R125" i="2"/>
  <c r="P151" i="2"/>
  <c r="T132" i="4"/>
  <c r="T90" i="4" s="1"/>
  <c r="T89" i="4" s="1"/>
  <c r="P169" i="6"/>
  <c r="R189" i="6"/>
  <c r="P189" i="6"/>
  <c r="T89" i="2"/>
  <c r="R141" i="2"/>
  <c r="P168" i="2"/>
  <c r="BK94" i="3"/>
  <c r="J94" i="3"/>
  <c r="J65" i="3" s="1"/>
  <c r="BK209" i="3"/>
  <c r="J209" i="3"/>
  <c r="J66" i="3"/>
  <c r="BK246" i="3"/>
  <c r="J246" i="3"/>
  <c r="J67" i="3"/>
  <c r="BK287" i="3"/>
  <c r="J287" i="3" s="1"/>
  <c r="J68" i="3" s="1"/>
  <c r="BK308" i="3"/>
  <c r="J308" i="3"/>
  <c r="J69" i="3" s="1"/>
  <c r="T91" i="4"/>
  <c r="R91" i="5"/>
  <c r="R90" i="5"/>
  <c r="R89" i="5"/>
  <c r="T88" i="6"/>
  <c r="T87" i="6" s="1"/>
  <c r="T86" i="6" s="1"/>
  <c r="BK86" i="7"/>
  <c r="BK114" i="7"/>
  <c r="J114" i="7" s="1"/>
  <c r="J62" i="7" s="1"/>
  <c r="T114" i="7"/>
  <c r="T123" i="7"/>
  <c r="BK130" i="7"/>
  <c r="J130" i="7"/>
  <c r="J64" i="7"/>
  <c r="R89" i="2"/>
  <c r="T141" i="2"/>
  <c r="T168" i="2"/>
  <c r="R94" i="3"/>
  <c r="R209" i="3"/>
  <c r="T246" i="3"/>
  <c r="R287" i="3"/>
  <c r="R308" i="3"/>
  <c r="R91" i="4"/>
  <c r="R90" i="4" s="1"/>
  <c r="R89" i="4" s="1"/>
  <c r="T91" i="5"/>
  <c r="T90" i="5"/>
  <c r="T89" i="5" s="1"/>
  <c r="BK88" i="6"/>
  <c r="J88" i="6"/>
  <c r="J61" i="6"/>
  <c r="T86" i="7"/>
  <c r="R114" i="7"/>
  <c r="P123" i="7"/>
  <c r="P130" i="7"/>
  <c r="BK89" i="2"/>
  <c r="BK141" i="2"/>
  <c r="J141" i="2"/>
  <c r="J63" i="2"/>
  <c r="BK168" i="2"/>
  <c r="J168" i="2"/>
  <c r="J65" i="2"/>
  <c r="T94" i="3"/>
  <c r="P209" i="3"/>
  <c r="R246" i="3"/>
  <c r="T287" i="3"/>
  <c r="T308" i="3"/>
  <c r="P91" i="4"/>
  <c r="P91" i="5"/>
  <c r="P90" i="5" s="1"/>
  <c r="P89" i="5" s="1"/>
  <c r="AU59" i="1" s="1"/>
  <c r="R88" i="6"/>
  <c r="R87" i="6" s="1"/>
  <c r="R86" i="6" s="1"/>
  <c r="P86" i="7"/>
  <c r="P114" i="7"/>
  <c r="R123" i="7"/>
  <c r="R130" i="7"/>
  <c r="P89" i="2"/>
  <c r="P88" i="2" s="1"/>
  <c r="P87" i="2" s="1"/>
  <c r="AU55" i="1" s="1"/>
  <c r="P141" i="2"/>
  <c r="R168" i="2"/>
  <c r="P94" i="3"/>
  <c r="T209" i="3"/>
  <c r="P246" i="3"/>
  <c r="P93" i="3" s="1"/>
  <c r="P92" i="3" s="1"/>
  <c r="AU57" i="1" s="1"/>
  <c r="P287" i="3"/>
  <c r="P308" i="3"/>
  <c r="BK91" i="4"/>
  <c r="J91" i="4"/>
  <c r="J65" i="4"/>
  <c r="BK91" i="5"/>
  <c r="J91" i="5" s="1"/>
  <c r="J65" i="5" s="1"/>
  <c r="P88" i="6"/>
  <c r="P87" i="6" s="1"/>
  <c r="P86" i="6" s="1"/>
  <c r="AU60" i="1" s="1"/>
  <c r="R86" i="7"/>
  <c r="R85" i="7" s="1"/>
  <c r="R84" i="7" s="1"/>
  <c r="BK123" i="7"/>
  <c r="J123" i="7"/>
  <c r="J63" i="7" s="1"/>
  <c r="T130" i="7"/>
  <c r="BK320" i="3"/>
  <c r="J320" i="3"/>
  <c r="J70" i="3" s="1"/>
  <c r="BK125" i="2"/>
  <c r="J125" i="2"/>
  <c r="J62" i="2"/>
  <c r="BK151" i="2"/>
  <c r="J151" i="2" s="1"/>
  <c r="J64" i="2" s="1"/>
  <c r="BK179" i="2"/>
  <c r="J179" i="2" s="1"/>
  <c r="J66" i="2" s="1"/>
  <c r="BK184" i="2"/>
  <c r="J184" i="2"/>
  <c r="J67" i="2" s="1"/>
  <c r="BK149" i="4"/>
  <c r="J149" i="4"/>
  <c r="J67" i="4"/>
  <c r="BK166" i="5"/>
  <c r="J166" i="5" s="1"/>
  <c r="J67" i="5" s="1"/>
  <c r="BK132" i="4"/>
  <c r="J132" i="4" s="1"/>
  <c r="J66" i="4" s="1"/>
  <c r="BK169" i="6"/>
  <c r="J169" i="6"/>
  <c r="J62" i="6" s="1"/>
  <c r="BK189" i="6"/>
  <c r="J189" i="6"/>
  <c r="J63" i="6"/>
  <c r="BK204" i="6"/>
  <c r="J204" i="6" s="1"/>
  <c r="J64" i="6" s="1"/>
  <c r="BK210" i="6"/>
  <c r="J210" i="6" s="1"/>
  <c r="J65" i="6" s="1"/>
  <c r="BK215" i="6"/>
  <c r="J215" i="6"/>
  <c r="J66" i="6" s="1"/>
  <c r="E74" i="7"/>
  <c r="BG87" i="7"/>
  <c r="BG105" i="7"/>
  <c r="BG117" i="7"/>
  <c r="BG128" i="7"/>
  <c r="BG145" i="7"/>
  <c r="F55" i="7"/>
  <c r="BG115" i="7"/>
  <c r="BG131" i="7"/>
  <c r="BG133" i="7"/>
  <c r="BG147" i="7"/>
  <c r="BG153" i="7"/>
  <c r="BG160" i="7"/>
  <c r="BG166" i="7"/>
  <c r="BG174" i="7"/>
  <c r="J52" i="7"/>
  <c r="BG102" i="7"/>
  <c r="BG110" i="7"/>
  <c r="BG119" i="7"/>
  <c r="BG124" i="7"/>
  <c r="BG137" i="7"/>
  <c r="BG141" i="7"/>
  <c r="BG149" i="7"/>
  <c r="BG151" i="7"/>
  <c r="BG170" i="7"/>
  <c r="J52" i="6"/>
  <c r="BG99" i="6"/>
  <c r="BG170" i="6"/>
  <c r="BG199" i="6"/>
  <c r="BG216" i="6"/>
  <c r="E48" i="6"/>
  <c r="BG114" i="6"/>
  <c r="BG144" i="6"/>
  <c r="BG159" i="6"/>
  <c r="BG164" i="6"/>
  <c r="BG175" i="6"/>
  <c r="BG205" i="6"/>
  <c r="BG211" i="6"/>
  <c r="F83" i="6"/>
  <c r="BG89" i="6"/>
  <c r="BG109" i="6"/>
  <c r="BG122" i="6"/>
  <c r="BG127" i="6"/>
  <c r="BG154" i="6"/>
  <c r="BG180" i="6"/>
  <c r="BG190" i="6"/>
  <c r="BG94" i="6"/>
  <c r="BG104" i="6"/>
  <c r="BG139" i="6"/>
  <c r="BG149" i="6"/>
  <c r="J56" i="5"/>
  <c r="BG116" i="5"/>
  <c r="BG134" i="5"/>
  <c r="BG148" i="5"/>
  <c r="E50" i="5"/>
  <c r="BG97" i="5"/>
  <c r="BG129" i="5"/>
  <c r="BG139" i="5"/>
  <c r="BG144" i="5"/>
  <c r="F59" i="5"/>
  <c r="BG92" i="5"/>
  <c r="BG111" i="5"/>
  <c r="BG125" i="5"/>
  <c r="BG153" i="5"/>
  <c r="BG167" i="5"/>
  <c r="BG101" i="5"/>
  <c r="BG106" i="5"/>
  <c r="BG121" i="5"/>
  <c r="BG158" i="5"/>
  <c r="BG161" i="5"/>
  <c r="E50" i="4"/>
  <c r="J83" i="4"/>
  <c r="F86" i="4"/>
  <c r="BG123" i="4"/>
  <c r="BG127" i="4"/>
  <c r="BG133" i="4"/>
  <c r="BG138" i="4"/>
  <c r="BG102" i="4"/>
  <c r="BG117" i="4"/>
  <c r="BK93" i="3"/>
  <c r="J93" i="3" s="1"/>
  <c r="J64" i="3" s="1"/>
  <c r="BG92" i="4"/>
  <c r="BG112" i="4"/>
  <c r="BG150" i="4"/>
  <c r="E50" i="3"/>
  <c r="BG110" i="3"/>
  <c r="BG132" i="3"/>
  <c r="BG153" i="3"/>
  <c r="BG210" i="3"/>
  <c r="BG215" i="3"/>
  <c r="BG229" i="3"/>
  <c r="F59" i="3"/>
  <c r="J86" i="3"/>
  <c r="BG100" i="3"/>
  <c r="BG115" i="3"/>
  <c r="BG139" i="3"/>
  <c r="BG162" i="3"/>
  <c r="BG167" i="3"/>
  <c r="BG288" i="3"/>
  <c r="BG313" i="3"/>
  <c r="BG321" i="3"/>
  <c r="J89" i="2"/>
  <c r="J61" i="2"/>
  <c r="BG157" i="3"/>
  <c r="BG176" i="3"/>
  <c r="BG181" i="3"/>
  <c r="BG238" i="3"/>
  <c r="BG247" i="3"/>
  <c r="BG258" i="3"/>
  <c r="BG279" i="3"/>
  <c r="BG293" i="3"/>
  <c r="BG95" i="3"/>
  <c r="BG105" i="3"/>
  <c r="BG123" i="3"/>
  <c r="BG144" i="3"/>
  <c r="BG186" i="3"/>
  <c r="BG191" i="3"/>
  <c r="BG200" i="3"/>
  <c r="BG220" i="3"/>
  <c r="BG243" i="3"/>
  <c r="BG268" i="3"/>
  <c r="BG284" i="3"/>
  <c r="BG298" i="3"/>
  <c r="BG303" i="3"/>
  <c r="BG309" i="3"/>
  <c r="J81" i="2"/>
  <c r="BG90" i="2"/>
  <c r="BG152" i="2"/>
  <c r="BG180" i="2"/>
  <c r="BG185" i="2"/>
  <c r="E48" i="2"/>
  <c r="F84" i="2"/>
  <c r="BG116" i="2"/>
  <c r="BG157" i="2"/>
  <c r="BG169" i="2"/>
  <c r="BG126" i="2"/>
  <c r="BG142" i="2"/>
  <c r="BG147" i="2"/>
  <c r="BG112" i="2"/>
  <c r="BG132" i="2"/>
  <c r="BG174" i="2"/>
  <c r="F36" i="3"/>
  <c r="BA57" i="1"/>
  <c r="F34" i="6"/>
  <c r="BA60" i="1"/>
  <c r="F39" i="3"/>
  <c r="BD57" i="1"/>
  <c r="J34" i="6"/>
  <c r="AW60" i="1"/>
  <c r="F37" i="2"/>
  <c r="BD55" i="1"/>
  <c r="F37" i="6"/>
  <c r="BD60" i="1"/>
  <c r="F34" i="7"/>
  <c r="BA61" i="1"/>
  <c r="F35" i="3"/>
  <c r="AZ57" i="1" s="1"/>
  <c r="F33" i="6"/>
  <c r="AZ60" i="1"/>
  <c r="J35" i="3"/>
  <c r="AV57" i="1" s="1"/>
  <c r="F36" i="4"/>
  <c r="BA58" i="1"/>
  <c r="F35" i="4"/>
  <c r="AZ58" i="1" s="1"/>
  <c r="F35" i="5"/>
  <c r="AZ59" i="1"/>
  <c r="F36" i="2"/>
  <c r="BC55" i="1" s="1"/>
  <c r="F38" i="5"/>
  <c r="BC59" i="1"/>
  <c r="F36" i="6"/>
  <c r="BC60" i="1" s="1"/>
  <c r="J33" i="2"/>
  <c r="AV55" i="1"/>
  <c r="J35" i="4"/>
  <c r="AV58" i="1" s="1"/>
  <c r="F36" i="5"/>
  <c r="BA59" i="1"/>
  <c r="F33" i="7"/>
  <c r="AZ61" i="1" s="1"/>
  <c r="F34" i="2"/>
  <c r="BA55" i="1"/>
  <c r="F39" i="4"/>
  <c r="BD58" i="1" s="1"/>
  <c r="J33" i="7"/>
  <c r="AV61" i="1"/>
  <c r="F38" i="3"/>
  <c r="BC57" i="1" s="1"/>
  <c r="J34" i="7"/>
  <c r="AW61" i="1"/>
  <c r="F33" i="2"/>
  <c r="AZ55" i="1" s="1"/>
  <c r="F39" i="5"/>
  <c r="BD59" i="1"/>
  <c r="J35" i="5"/>
  <c r="AV59" i="1" s="1"/>
  <c r="F36" i="7"/>
  <c r="BC61" i="1"/>
  <c r="J34" i="2"/>
  <c r="AW55" i="1" s="1"/>
  <c r="J36" i="4"/>
  <c r="AW58" i="1"/>
  <c r="F38" i="4"/>
  <c r="BC58" i="1" s="1"/>
  <c r="AS54" i="1"/>
  <c r="J36" i="3"/>
  <c r="AW57" i="1" s="1"/>
  <c r="J36" i="5"/>
  <c r="AW59" i="1"/>
  <c r="J33" i="6"/>
  <c r="AV60" i="1" s="1"/>
  <c r="F37" i="7"/>
  <c r="BD61" i="1"/>
  <c r="BK87" i="6" l="1"/>
  <c r="J87" i="6" s="1"/>
  <c r="J60" i="6" s="1"/>
  <c r="T93" i="3"/>
  <c r="T92" i="3"/>
  <c r="R93" i="3"/>
  <c r="R92" i="3" s="1"/>
  <c r="P85" i="7"/>
  <c r="P84" i="7"/>
  <c r="AU61" i="1"/>
  <c r="BK88" i="2"/>
  <c r="BK87" i="2"/>
  <c r="J87" i="2"/>
  <c r="T85" i="7"/>
  <c r="T84" i="7" s="1"/>
  <c r="R88" i="2"/>
  <c r="R87" i="2"/>
  <c r="BK85" i="7"/>
  <c r="BK84" i="7" s="1"/>
  <c r="J84" i="7" s="1"/>
  <c r="J59" i="7" s="1"/>
  <c r="T88" i="2"/>
  <c r="T87" i="2" s="1"/>
  <c r="BK90" i="5"/>
  <c r="J90" i="5"/>
  <c r="J64" i="5"/>
  <c r="J86" i="7"/>
  <c r="J61" i="7"/>
  <c r="BK90" i="4"/>
  <c r="J90" i="4"/>
  <c r="J64" i="4" s="1"/>
  <c r="BK86" i="6"/>
  <c r="J86" i="6"/>
  <c r="J59" i="6"/>
  <c r="BK92" i="3"/>
  <c r="J92" i="3"/>
  <c r="J63" i="3"/>
  <c r="F35" i="2"/>
  <c r="BB55" i="1" s="1"/>
  <c r="AU56" i="1"/>
  <c r="AU54" i="1" s="1"/>
  <c r="AT58" i="1"/>
  <c r="BC56" i="1"/>
  <c r="AY56" i="1"/>
  <c r="F37" i="3"/>
  <c r="BB57" i="1"/>
  <c r="BD56" i="1"/>
  <c r="AT60" i="1"/>
  <c r="AT59" i="1"/>
  <c r="F37" i="5"/>
  <c r="BB59" i="1" s="1"/>
  <c r="AZ56" i="1"/>
  <c r="AV56" i="1"/>
  <c r="AT57" i="1"/>
  <c r="AT61" i="1"/>
  <c r="AT55" i="1"/>
  <c r="F35" i="6"/>
  <c r="BB60" i="1"/>
  <c r="J30" i="2"/>
  <c r="AG55" i="1" s="1"/>
  <c r="BA56" i="1"/>
  <c r="AW56" i="1"/>
  <c r="F35" i="7"/>
  <c r="BB61" i="1" s="1"/>
  <c r="F37" i="4"/>
  <c r="BB58" i="1"/>
  <c r="J39" i="2" l="1"/>
  <c r="J88" i="2"/>
  <c r="J60" i="2"/>
  <c r="J59" i="2"/>
  <c r="BK89" i="4"/>
  <c r="J89" i="4"/>
  <c r="J63" i="4"/>
  <c r="BK89" i="5"/>
  <c r="J89" i="5" s="1"/>
  <c r="J63" i="5" s="1"/>
  <c r="J85" i="7"/>
  <c r="J60" i="7"/>
  <c r="AN55" i="1"/>
  <c r="AT56" i="1"/>
  <c r="J32" i="3"/>
  <c r="AG57" i="1"/>
  <c r="BB56" i="1"/>
  <c r="AX56" i="1"/>
  <c r="BC54" i="1"/>
  <c r="W32" i="1"/>
  <c r="J30" i="7"/>
  <c r="AG61" i="1"/>
  <c r="J30" i="6"/>
  <c r="AG60" i="1"/>
  <c r="AN60" i="1" s="1"/>
  <c r="BD54" i="1"/>
  <c r="W33" i="1"/>
  <c r="AZ54" i="1"/>
  <c r="W29" i="1"/>
  <c r="BA54" i="1"/>
  <c r="W30" i="1"/>
  <c r="J39" i="7" l="1"/>
  <c r="J39" i="6"/>
  <c r="AN57" i="1"/>
  <c r="J41" i="3"/>
  <c r="AN61" i="1"/>
  <c r="AY54" i="1"/>
  <c r="J32" i="5"/>
  <c r="AG59" i="1"/>
  <c r="J32" i="4"/>
  <c r="AG58" i="1"/>
  <c r="BB54" i="1"/>
  <c r="AX54" i="1"/>
  <c r="AV54" i="1"/>
  <c r="AK29" i="1"/>
  <c r="AW54" i="1"/>
  <c r="AK30" i="1"/>
  <c r="J41" i="5" l="1"/>
  <c r="J41" i="4"/>
  <c r="AN59" i="1"/>
  <c r="AN58" i="1"/>
  <c r="AG56" i="1"/>
  <c r="AG54" i="1"/>
  <c r="AK26" i="1"/>
  <c r="AK35" i="1" s="1"/>
  <c r="AT54" i="1"/>
  <c r="W31" i="1"/>
  <c r="AN56" i="1" l="1"/>
  <c r="AN54" i="1"/>
</calcChain>
</file>

<file path=xl/sharedStrings.xml><?xml version="1.0" encoding="utf-8"?>
<sst xmlns="http://schemas.openxmlformats.org/spreadsheetml/2006/main" count="7415" uniqueCount="1038">
  <si>
    <t>Export Komplet</t>
  </si>
  <si>
    <t>VZ</t>
  </si>
  <si>
    <t>2.0</t>
  </si>
  <si>
    <t>ZAMOK</t>
  </si>
  <si>
    <t>False</t>
  </si>
  <si>
    <t>{cf8fc340-8d1f-4760-8ac1-549f432863b6}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</si>
  <si>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</si>
  <si>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</si>
  <si>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</si>
  <si>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</si>
  <si>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</si>
  <si>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</si>
  <si>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</si>
  <si>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</si>
  <si>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3610vvCU2022-II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</si>
  <si>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</si>
  <si>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</si>
  <si>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Větrovský potok, Frýdlant, rekonstrukce koryta</t>
  </si>
  <si>
    <t>KSO:</t>
  </si>
  <si>
    <t>833 21</t>
  </si>
  <si>
    <t>CC-CZ:</t>
  </si>
  <si>
    <t>215</t>
  </si>
  <si>
    <t>Místo:</t>
  </si>
  <si>
    <t>Frýdlant</t>
  </si>
  <si>
    <t>Datum:</t>
  </si>
  <si>
    <t>19. 8. 2022</t>
  </si>
  <si>
    <t>Zadavatel:</t>
  </si>
  <si>
    <t>IČ:</t>
  </si>
  <si>
    <t/>
  </si>
  <si>
    <t>Povodí labe, státní podnik, OIČ, Hradec Králové</t>
  </si>
  <si>
    <t>DIČ:</t>
  </si>
  <si>
    <t>Uchazeč:</t>
  </si>
  <si>
    <t>Vyplň údaj</t>
  </si>
  <si>
    <t>Projektant:</t>
  </si>
  <si>
    <t>True</t>
  </si>
  <si>
    <t>Zpracovatel:</t>
  </si>
  <si>
    <t>Ing. Eva Morkesová</t>
  </si>
  <si>
    <t>Poznámka:</t>
  </si>
  <si>
    <t>Rozpočtováno v CÚ 2022/II_x000D_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</si>
  <si>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</si>
  <si>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</si>
  <si>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</si>
  <si>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</si>
  <si>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</si>
  <si>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</si>
  <si>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</si>
  <si>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</si>
  <si>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</si>
  <si>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</si>
  <si>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</si>
  <si>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</si>
  <si>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</si>
  <si>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</si>
  <si>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</si>
  <si>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</si>
  <si>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</si>
  <si>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</si>
  <si>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</si>
  <si>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</si>
  <si>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</si>
  <si>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</si>
  <si>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</si>
  <si>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</si>
  <si>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</si>
  <si>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</si>
  <si>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</si>
  <si>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</si>
  <si>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</si>
  <si>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</si>
  <si>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</si>
  <si>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</si>
  <si>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</si>
  <si>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</si>
  <si>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</si>
  <si>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</si>
  <si>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</si>
  <si>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</si>
  <si>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</si>
  <si>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</si>
  <si>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Příčné prahy</t>
  </si>
  <si>
    <t>STA</t>
  </si>
  <si>
    <t>1</t>
  </si>
  <si>
    <t>{c2004d2d-e071-4e72-9605-1f73cdd63342}</t>
  </si>
  <si>
    <t>2</t>
  </si>
  <si>
    <t>SO 02</t>
  </si>
  <si>
    <t>Opěrná zeď</t>
  </si>
  <si>
    <t>{82945143-eca7-45cd-87d8-2ee75e1096f4}</t>
  </si>
  <si>
    <t>SO 02.1</t>
  </si>
  <si>
    <t>Soupis</t>
  </si>
  <si>
    <t>{f25df6cc-cc4a-405d-a081-7f3b9d973213}</t>
  </si>
  <si>
    <t>SO 02.2</t>
  </si>
  <si>
    <t>{5bac6ef6-5895-45aa-ba77-254541e61ba9}</t>
  </si>
  <si>
    <t>SO 02.3</t>
  </si>
  <si>
    <t>Náhradní výsadba</t>
  </si>
  <si>
    <t>{27641eb3-2ffc-4c02-931f-706cb9e8c785}</t>
  </si>
  <si>
    <t>833 2</t>
  </si>
  <si>
    <t>SO 03</t>
  </si>
  <si>
    <t>Kamenná rovnanina</t>
  </si>
  <si>
    <t>{b2553da8-c319-4a2e-95ec-40bb044d860a}</t>
  </si>
  <si>
    <t>VON</t>
  </si>
  <si>
    <t>Vedlejší a ostatní náklady</t>
  </si>
  <si>
    <t>{f490182c-dc6c-496f-82ef-d3623f358ce6}</t>
  </si>
  <si>
    <t>KRYCÍ LIST SOUPISU PRACÍ</t>
  </si>
  <si>
    <t>Objekt:</t>
  </si>
  <si>
    <t>SO 01 - Příčné prahy</t>
  </si>
  <si>
    <t>Rozpočtováno v CÚ 2022/II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</si>
  <si>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</si>
  <si>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</si>
  <si>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</si>
  <si>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</si>
  <si>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</si>
  <si>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</si>
  <si>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</si>
  <si>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</si>
  <si>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</si>
  <si>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</si>
  <si>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</si>
  <si>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</si>
  <si>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</si>
  <si>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</si>
  <si>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</si>
  <si>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</si>
  <si>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</si>
  <si>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</si>
  <si>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</si>
  <si>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</si>
  <si>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</si>
  <si>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</si>
  <si>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</si>
  <si>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</si>
  <si>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</si>
  <si>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</si>
  <si>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</si>
  <si>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</si>
  <si>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</si>
  <si>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</si>
  <si>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132451101</t>
  </si>
  <si>
    <t>Hloubení rýh nezapažených š do 800 mm v hornině třídy těžitelnosti II skupiny 5 objem do 20 m3 strojně</t>
  </si>
  <si>
    <t>m3</t>
  </si>
  <si>
    <t>CS ÚRS 2022 02</t>
  </si>
  <si>
    <t>4</t>
  </si>
  <si>
    <t>425254113</t>
  </si>
  <si>
    <t>PP</t>
  </si>
  <si>
    <t>Hloubení nezapažených rýh šířky do 800 mm strojně s urovnáním dna do předepsaného profilu a spádu v hornině třídy těžitelnosti II skupiny 5 do 20 m3</t>
  </si>
  <si>
    <t>Online PSC</t>
  </si>
  <si>
    <t>https://podminky.urs.cz/item/CS_URS_2022_02/132451101</t>
  </si>
  <si>
    <t>VV</t>
  </si>
  <si>
    <t>viz příloha D.1.1, D.2.1, D.3.1, D.4.1, D.5.1</t>
  </si>
  <si>
    <t>rýha š. 0,25 m pro předzáklad, výkaz</t>
  </si>
  <si>
    <t>4,12</t>
  </si>
  <si>
    <t>Mezisoučet</t>
  </si>
  <si>
    <t>3</t>
  </si>
  <si>
    <t>rýhy pro skluzy, 5 ks, výkaz</t>
  </si>
  <si>
    <t>1,4*0,8*0,35</t>
  </si>
  <si>
    <t>1,5*0,8*0,35</t>
  </si>
  <si>
    <t>1,2*0,8*0,35</t>
  </si>
  <si>
    <t>1,0*0,8*0,35</t>
  </si>
  <si>
    <t>rýhy pro prahy, 5 ks, výkaz</t>
  </si>
  <si>
    <t>1,5*0,50*0,60</t>
  </si>
  <si>
    <t>1,6*0,50*0,60</t>
  </si>
  <si>
    <t>1,4*0,50*0,60</t>
  </si>
  <si>
    <t>1,8*0,50*0,60</t>
  </si>
  <si>
    <t>Součet</t>
  </si>
  <si>
    <t>171201231R1</t>
  </si>
  <si>
    <t>Likvidace zeminy a kamení</t>
  </si>
  <si>
    <t>t</t>
  </si>
  <si>
    <t>1763877294</t>
  </si>
  <si>
    <t>Likvidace zeminy a kamení včetně dopravy, uložení a případného poplatku za uložení</t>
  </si>
  <si>
    <t>materiál z rýh, viz příloha B., D.1.1, D.2.1, D.3.1, D.4.1, D.5.1</t>
  </si>
  <si>
    <t>8,28*2,4</t>
  </si>
  <si>
    <t>184818231</t>
  </si>
  <si>
    <t>Ochrana kmene průměru do 300 mm bedněním výšky do 2 m</t>
  </si>
  <si>
    <t>kus</t>
  </si>
  <si>
    <t>2082612615</t>
  </si>
  <si>
    <t>Ochrana kmene bedněním před poškozením stavebním provozem zřízení včetně odstranění výšky bednění do 2 m průměru kmene do 300 mm</t>
  </si>
  <si>
    <t>https://podminky.urs.cz/item/CS_URS_2022_02/184818231</t>
  </si>
  <si>
    <t>strom prům. kmene do 100 mm, 1 ks</t>
  </si>
  <si>
    <t>strom prům. kmene do 300 mm, 1 ks</t>
  </si>
  <si>
    <t>Zakládání</t>
  </si>
  <si>
    <t>274315224</t>
  </si>
  <si>
    <t>Základové pasy z betonu prostého C 16/20</t>
  </si>
  <si>
    <t>1961560164</t>
  </si>
  <si>
    <t>Základové konstrukce z betonu pasy prostého bez zvýšených nároků na prostředí tř. C 16/20</t>
  </si>
  <si>
    <t>https://podminky.urs.cz/item/CS_URS_2022_02/274315224</t>
  </si>
  <si>
    <t>předzáklad z betonu tř. C 16/20, ztratné 3 % z důvodu neobedňování základových pasů a včetně 15 % objemu betonu navíc pro vyplnění kaveren</t>
  </si>
  <si>
    <t>22,5*0,25*0,5*1,18</t>
  </si>
  <si>
    <t>5</t>
  </si>
  <si>
    <t>M</t>
  </si>
  <si>
    <t>R- 2021</t>
  </si>
  <si>
    <t>Převedení vody včetně zajímkování a čerpání vody - technologie dle dodavatele</t>
  </si>
  <si>
    <t>soubor</t>
  </si>
  <si>
    <t>8</t>
  </si>
  <si>
    <t>651995730</t>
  </si>
  <si>
    <t>převod vody po celou dobu stavby, viz příloha B., viz příloha D.1.1 - D.1.5</t>
  </si>
  <si>
    <t>předpoklad projektanta - zajímkování stavebního prostoru příčnými jímkami, včetně čerpání (zřízení i likvidace)</t>
  </si>
  <si>
    <t>běžná trať bude zajímkována příčnými jímkami výšky 0,8 m s převedením vody potrubím DN 400 mm</t>
  </si>
  <si>
    <t>zřízení a odstranění jímek včetně fólie na vzdušnou stranu jímky pro dotěsnění</t>
  </si>
  <si>
    <t>čerpání během stavby</t>
  </si>
  <si>
    <t>zřízení a zasypání šachet pro čerpání v celém úseku</t>
  </si>
  <si>
    <t>Svislé a kompletní konstrukce</t>
  </si>
  <si>
    <t>6</t>
  </si>
  <si>
    <t>321222111R</t>
  </si>
  <si>
    <t>Zdění obkladního zdiva vodních staveb řádkového</t>
  </si>
  <si>
    <t>1982446508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</si>
  <si>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</si>
  <si>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https://podminky.urs.cz/item/CS_URS_2022_02/321222111R</t>
  </si>
  <si>
    <t>obklad přezdákladu v tl. 0,25 m z kamene pro řádkové zdivo na maltu MC 25, viz příloha D.1.1, D.2.1, D.3.1, D.4.1, D.5.1</t>
  </si>
  <si>
    <t>22,5*0,25*0,25</t>
  </si>
  <si>
    <t>7</t>
  </si>
  <si>
    <t>58381076</t>
  </si>
  <si>
    <t>kopák hrubý 25x25x25-80cm</t>
  </si>
  <si>
    <t>m2</t>
  </si>
  <si>
    <t>-1571194389</t>
  </si>
  <si>
    <t>kámen pro obklad přezdákladu v tl. 0,25 m (kámen pro řádkové zdivo), ztratné 8 %, viz příloha D.1.1, D.2.1, D.3.1, D.4.1, D.5.1</t>
  </si>
  <si>
    <t>22,5*0,25*1,08</t>
  </si>
  <si>
    <t>Vodorovné konstrukce</t>
  </si>
  <si>
    <t>463212111</t>
  </si>
  <si>
    <t>Rovnanina z lomového kamene upraveného s vyklínováním spár úlomky kamene</t>
  </si>
  <si>
    <t>1270644151</t>
  </si>
  <si>
    <t>Rovnanina z lomového kamene upraveného, tříděného jakékoliv tloušťky rovnaniny s vyklínováním spár a dutin úlomky kamene</t>
  </si>
  <si>
    <t>https://podminky.urs.cz/item/CS_URS_2022_02/463212111</t>
  </si>
  <si>
    <t>skluzy z kamene jednotlivé hmotnosti 70 - 200 kg, 5 ks, výkaz, viz příloha D.1.1, D.2.1, D.3.1, D.4.1, D.5.1</t>
  </si>
  <si>
    <t>0,45+0,48+0,38+0,32+0,45</t>
  </si>
  <si>
    <t>9</t>
  </si>
  <si>
    <t>467510111</t>
  </si>
  <si>
    <t>Balvanitý skluz z lomového kamene tl 700 až 1200 mm</t>
  </si>
  <si>
    <t>1611887097</t>
  </si>
  <si>
    <t>Balvanitý skluz z lomového kamene hmotnosti kamene jednotlivě přes 300 do 3000 kg s proštěrkováním tl. vrstvy 700 až 1200 mm</t>
  </si>
  <si>
    <t>https://podminky.urs.cz/item/CS_URS_2022_02/467510111</t>
  </si>
  <si>
    <t>prahy ze štětovitě kladených balvanů jednotlivé hmotnosti 250 - 500 kg, 5 ks prahů miskovitého tvaru, výkaz</t>
  </si>
  <si>
    <t>1,5*0,50*0,80</t>
  </si>
  <si>
    <t>1,6*0,50*0,80</t>
  </si>
  <si>
    <t>1,4*0,50*0,80</t>
  </si>
  <si>
    <t>1,8*0,50*0,80</t>
  </si>
  <si>
    <t>Ostatní konstrukce a práce, bourání</t>
  </si>
  <si>
    <t>10</t>
  </si>
  <si>
    <t>961044111</t>
  </si>
  <si>
    <t>Bourání základů z betonu prostého</t>
  </si>
  <si>
    <t>993179342</t>
  </si>
  <si>
    <t>Bourání základů z betonu prostého</t>
  </si>
  <si>
    <t>https://podminky.urs.cz/item/CS_URS_2022_02/961044111</t>
  </si>
  <si>
    <t>odstranění přibetonávky (před zdí), výkaz, viz příloha D.1.1, D.2.1, D.3.1, D.4.1, D.5.1</t>
  </si>
  <si>
    <t>0,52</t>
  </si>
  <si>
    <t>11</t>
  </si>
  <si>
    <t>985131111</t>
  </si>
  <si>
    <t>Očištění ploch stěn, rubu kleneb a podlah tlakovou vodou</t>
  </si>
  <si>
    <t>-179076126</t>
  </si>
  <si>
    <t>https://podminky.urs.cz/item/CS_URS_2022_02/985131111</t>
  </si>
  <si>
    <t>očištění přezdákladu (před provedením obkladu), viz příloha D.1.1, D.2.1, D.3.1, D.4.1, D.5.1</t>
  </si>
  <si>
    <t>22,5*(0,25+0,25)</t>
  </si>
  <si>
    <t>997</t>
  </si>
  <si>
    <t>Přesun sutě</t>
  </si>
  <si>
    <t>12</t>
  </si>
  <si>
    <t>997013601R10</t>
  </si>
  <si>
    <t>Likvidace stavebního odpadu betonového</t>
  </si>
  <si>
    <t>-1334934079</t>
  </si>
  <si>
    <t>Likvidace stavebního odpadu z prostého betonu včetně naložení, dopravy, uložení a případného poplatku za uložení</t>
  </si>
  <si>
    <t>odstraněný beton přibetonávky (před zdí), viz příloha B.</t>
  </si>
  <si>
    <t>0,52*2,2</t>
  </si>
  <si>
    <t>998</t>
  </si>
  <si>
    <t>Přesun hmot</t>
  </si>
  <si>
    <t>13</t>
  </si>
  <si>
    <t>998332011</t>
  </si>
  <si>
    <t>Přesun hmot pro úpravy vodních toků a kanály</t>
  </si>
  <si>
    <t>1217264662</t>
  </si>
  <si>
    <t>Přesun hmot pro úpravy vodních toků a kanály, hráze rybníků apod. dopravní vzdálenost do 500 m</t>
  </si>
  <si>
    <t>https://podminky.urs.cz/item/CS_URS_2022_02/998332011</t>
  </si>
  <si>
    <t>SO 02 - Opěrná zeď</t>
  </si>
  <si>
    <t>Soupis:</t>
  </si>
  <si>
    <t>SO 02.1 - Opěrná zeď</t>
  </si>
  <si>
    <t>112251101</t>
  </si>
  <si>
    <t>Odstranění pařezů průměru přes 100 do 300 mm</t>
  </si>
  <si>
    <t>1054989994</t>
  </si>
  <si>
    <t>Odstranění pařezů strojně s jejich vykopáním nebo vytrháním průměru přes 100 do 300 mm</t>
  </si>
  <si>
    <t>https://podminky.urs.cz/item/CS_URS_2022_02/112251101</t>
  </si>
  <si>
    <t>odstranění pařezů, 3 ks, viz příloha D.1.2, D.2.2, D.3.2, D.4.2, D.5.2</t>
  </si>
  <si>
    <t>112251102</t>
  </si>
  <si>
    <t>Odstranění pařezů průměru přes 300 do 500 mm</t>
  </si>
  <si>
    <t>306085205</t>
  </si>
  <si>
    <t>Odstranění pařezů strojně s jejich vykopáním nebo vytrháním průměru přes 300 do 500 mm</t>
  </si>
  <si>
    <t>https://podminky.urs.cz/item/CS_URS_2022_02/112251102</t>
  </si>
  <si>
    <t>odstranění pařezů, 5 ks, viz příloha D.1.2, D.2.2, D.3.2, D.4.2, D.5.2</t>
  </si>
  <si>
    <t>112251103</t>
  </si>
  <si>
    <t>Odstranění pařezů průměru přes 500 do 700 mm</t>
  </si>
  <si>
    <t>1255297217</t>
  </si>
  <si>
    <t>Odstranění pařezů strojně s jejich vykopáním nebo vytrháním průměru přes 500 do 700 mm</t>
  </si>
  <si>
    <t>https://podminky.urs.cz/item/CS_URS_2022_02/112251103</t>
  </si>
  <si>
    <t>121151103</t>
  </si>
  <si>
    <t>Sejmutí ornice plochy do 100 m2 tl vrstvy do 200 mm strojně</t>
  </si>
  <si>
    <t>-1448215616</t>
  </si>
  <si>
    <t>Sejmutí ornice strojně při souvislé ploše do 100 m2, tl. vrstvy do 200 mm</t>
  </si>
  <si>
    <t>https://podminky.urs.cz/item/CS_URS_2022_02/121151103</t>
  </si>
  <si>
    <t>v tl. 110 mm, viz příloha D.1.2, D.2.2, D.3.2, D.4.2, D.5.2</t>
  </si>
  <si>
    <t>56,50</t>
  </si>
  <si>
    <t>132451251</t>
  </si>
  <si>
    <t>Hloubení rýh nezapažených š do 2000 mm v hornině třídy těžitelnosti II skupiny 5 objem do 20 m3 strojně</t>
  </si>
  <si>
    <t>-1438338892</t>
  </si>
  <si>
    <t>Hloubení nezapažených rýh šířky přes 800 do 2 000 mm strojně s urovnáním dna do předepsaného profilu a spádu v hornině třídy těžitelnosti II skupiny 5 do 20 m3</t>
  </si>
  <si>
    <t>https://podminky.urs.cz/item/CS_URS_2022_02/132451251</t>
  </si>
  <si>
    <t>rýha š. 1,20 m pro základ, výkaz, viz příloha D.1.2, D.2.2, D.3.2, D.4.2, D.5.2</t>
  </si>
  <si>
    <t>47,0*1,20*0,6</t>
  </si>
  <si>
    <t>rýha za zdí, výkaz</t>
  </si>
  <si>
    <t>40,62</t>
  </si>
  <si>
    <t>162351103</t>
  </si>
  <si>
    <t>Vodorovné přemístění přes 50 do 500 m výkopku/sypaniny z horniny třídy těžitelnosti I skupiny 1 až 3</t>
  </si>
  <si>
    <t>1902672920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</si>
  <si>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</si>
  <si>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</si>
  <si>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viz příloha D.1.2, D.2.2, D.3.2, D.4.2, D.5.2</t>
  </si>
  <si>
    <t>ornice na meziskládku</t>
  </si>
  <si>
    <t>56,50*0,11</t>
  </si>
  <si>
    <t>ornice z meziskládky zpět na ohumusování (chybějící část ornice byla sejmuta v SO 03)</t>
  </si>
  <si>
    <t>60,0*0,16</t>
  </si>
  <si>
    <t>162351123</t>
  </si>
  <si>
    <t>Vodorovné přemístění přes 50 do 500 m výkopku/sypaniny z hornin třídy těžitelnosti II skupiny 4 a 5</t>
  </si>
  <si>
    <t>-1583115259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</si>
  <si>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</si>
  <si>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</si>
  <si>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materiál na meziskládku a část zpět do zásypu, viz příloha D.1.2, D.2.2, D.3.2, D.4.2, D.5.2</t>
  </si>
  <si>
    <t>74,46</t>
  </si>
  <si>
    <t>7,70+14,10</t>
  </si>
  <si>
    <t>167151101</t>
  </si>
  <si>
    <t>Nakládání výkopku z hornin třídy těžitelnosti I skupiny 1 až 3 do 100 m3</t>
  </si>
  <si>
    <t>-1158634019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</si>
  <si>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</si>
  <si>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</si>
  <si>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ornice z meziskládky pro ohumusování, viz příloha D.1.2, D.2.2, D.3.2, D.4.2, D.5.2</t>
  </si>
  <si>
    <t>167151102</t>
  </si>
  <si>
    <t>Nakládání výkopku z hornin třídy těžitelnosti II skupiny 4 a 5 do 100 m3</t>
  </si>
  <si>
    <t>654238927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</si>
  <si>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</si>
  <si>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</si>
  <si>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materiál z meziskládky, viz příloha D.1.2, D.2.2, D.3.2, D.4.2, D.5.2</t>
  </si>
  <si>
    <t>materiál do zásypu</t>
  </si>
  <si>
    <t>materiál pro odvoz na skládku (odpočet materiálu do násypu)</t>
  </si>
  <si>
    <t>74,46-21,80</t>
  </si>
  <si>
    <t>-814304349</t>
  </si>
  <si>
    <t>přebytečný materiál (odpočet materiálu do násypu), viz příloha B., D.1.2, D.2.2, D.3.2, D.4.2, D.5.2</t>
  </si>
  <si>
    <t>(74,46-21,80)*2,4</t>
  </si>
  <si>
    <t>171251201</t>
  </si>
  <si>
    <t>Uložení sypaniny na skládky nebo meziskládky</t>
  </si>
  <si>
    <t>484446998</t>
  </si>
  <si>
    <t>Uložení sypaniny na skládky nebo meziskládky bez hutnění s upravením uložené sypaniny do předepsaného tvaru</t>
  </si>
  <si>
    <t>https://podminky.urs.cz/item/CS_URS_2022_02/171251201</t>
  </si>
  <si>
    <t>materiál z r jámy a z rýh na meziskládku, viz příloha D.1.2, D.2.2, D.3.2, D.4.2, D.5.2</t>
  </si>
  <si>
    <t>171251201R1</t>
  </si>
  <si>
    <t>-334742586</t>
  </si>
  <si>
    <t>https://podminky.urs.cz/item/CS_URS_2022_02/171251201R1</t>
  </si>
  <si>
    <t>ornice na meziskládku, viz příloha D.1.2, D.2.2, D.3.2, D.4.2, D.5.2</t>
  </si>
  <si>
    <t>174151101</t>
  </si>
  <si>
    <t>Zásyp jam, šachet rýh nebo kolem objektů sypaninou se zhutněním</t>
  </si>
  <si>
    <t>-335620526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</si>
  <si>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</si>
  <si>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</si>
  <si>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výkop za rubem zdi, výkaz</t>
  </si>
  <si>
    <t>7,70</t>
  </si>
  <si>
    <t>výkop okolo základu, výkaz</t>
  </si>
  <si>
    <t>47,0*0,5*0,6</t>
  </si>
  <si>
    <t>14</t>
  </si>
  <si>
    <t>181351003</t>
  </si>
  <si>
    <t>Rozprostření ornice tl vrstvy do 200 mm pl do 100 m2 v rovině nebo ve svahu do 1:5 strojně</t>
  </si>
  <si>
    <t>1504081641</t>
  </si>
  <si>
    <t>Rozprostření a urovnání ornice v rovině nebo ve svahu sklonu do 1:5 strojně při souvislé ploše do 100 m2, tl. vrstvy do 200 mm</t>
  </si>
  <si>
    <t>https://podminky.urs.cz/item/CS_URS_2022_02/181351003</t>
  </si>
  <si>
    <t>ohumusování za rubem zdi v tl. 16 cm, výkaz, viz příloha D.1.2, D.2.2, D.3.2, D.4.2, D.5.2</t>
  </si>
  <si>
    <t>60,0</t>
  </si>
  <si>
    <t>181411122</t>
  </si>
  <si>
    <t>Založení lučního trávníku výsevem pl do 1000 m2 ve svahu přes 1:5 do 1:2</t>
  </si>
  <si>
    <t>605497930</t>
  </si>
  <si>
    <t>Založení trávníku na půdě předem připravené plochy do 1000 m2 výsevem včetně utažení lučního na svahu přes 1:5 do 1:2</t>
  </si>
  <si>
    <t>https://podminky.urs.cz/item/CS_URS_2022_02/181411122</t>
  </si>
  <si>
    <t>za rubem zdi, výkaz, viz příloha D.1.2, D.2.2, D.3.2, D.4.2, D.5.2</t>
  </si>
  <si>
    <t>65,0</t>
  </si>
  <si>
    <t>16</t>
  </si>
  <si>
    <t>00572470</t>
  </si>
  <si>
    <t>osivo směs travní univerzál</t>
  </si>
  <si>
    <t>kg</t>
  </si>
  <si>
    <t>CS ÚRS 2020 02</t>
  </si>
  <si>
    <t>-1320475070</t>
  </si>
  <si>
    <t>viz pol. založení trávníku</t>
  </si>
  <si>
    <t>65*0,03 'Přepočtené koeficientem množství</t>
  </si>
  <si>
    <t>17</t>
  </si>
  <si>
    <t>strom prům. kmene do 200 mm, 1 ks</t>
  </si>
  <si>
    <t>strom prům. kmene do 300 mm, 2 ks</t>
  </si>
  <si>
    <t>18</t>
  </si>
  <si>
    <t>184818232</t>
  </si>
  <si>
    <t>Ochrana kmene průměru přes 300 do 500 mm bedněním výšky do 2 m</t>
  </si>
  <si>
    <t>-1263130297</t>
  </si>
  <si>
    <t>Ochrana kmene bedněním před poškozením stavebním provozem zřízení včetně odstranění výšky bednění do 2 m průměru kmene přes 300 do 500 mm</t>
  </si>
  <si>
    <t>https://podminky.urs.cz/item/CS_URS_2022_02/184818232</t>
  </si>
  <si>
    <t>strom prům. kmene do 400 mm, 3 ks</t>
  </si>
  <si>
    <t>strom prům. kmene do 500 mm, 1 ks</t>
  </si>
  <si>
    <t>19</t>
  </si>
  <si>
    <t>211521111</t>
  </si>
  <si>
    <t>Výplň odvodňovacích žeber nebo trativodů kamenivem hrubým drceným frakce 63 až 125 mm</t>
  </si>
  <si>
    <t>-1621832911</t>
  </si>
  <si>
    <t>Výplň kamenivem do rýh odvodňovacích žeber nebo trativodů bez zhutnění, s úpravou povrchu výplně kamenivem hrubým drceným frakce 63 až 125 mm</t>
  </si>
  <si>
    <t>https://podminky.urs.cz/item/CS_URS_2022_02/211521111</t>
  </si>
  <si>
    <t>drén za rubem zdi, výkaz, viz příloha D.1.2, D.2.2, D.3.2, D.4.2, D.5.2</t>
  </si>
  <si>
    <t>9,08</t>
  </si>
  <si>
    <t>20</t>
  </si>
  <si>
    <t>212755211</t>
  </si>
  <si>
    <t>Trativody z drenážních trubek plastových flexibilních D 50 mm bez lože</t>
  </si>
  <si>
    <t>m</t>
  </si>
  <si>
    <t>-298796326</t>
  </si>
  <si>
    <t>Trativody bez lože z drenážních trubek plastových flexibilních D 50 mm</t>
  </si>
  <si>
    <t>https://podminky.urs.cz/item/CS_URS_2022_02/212755211</t>
  </si>
  <si>
    <t>trubky dl. 0,6 m, 14 ks, viz příloha D.1.2, D.2.2, D.3.2, D.4.2, D.5.2</t>
  </si>
  <si>
    <t>14*0,6</t>
  </si>
  <si>
    <t>274315512</t>
  </si>
  <si>
    <t>Základové pasy z betonu pro prostředí s mrazovými cykly C 25/30</t>
  </si>
  <si>
    <t>Základové konstrukce z betonu pasy prostého pro prostředí s mrazovými cykly tř. C 25/30</t>
  </si>
  <si>
    <t>https://podminky.urs.cz/item/CS_URS_2022_02/274315512</t>
  </si>
  <si>
    <t>základ z betonu tř. C 25/30 XF3, ztratné 1,5 % z důvodu částečného obednění základových pasů</t>
  </si>
  <si>
    <t>47,0*0,70*0,6*1,015</t>
  </si>
  <si>
    <t>zavazovací křídla, 2 ks</t>
  </si>
  <si>
    <t>2*0,125*0,7*0,6</t>
  </si>
  <si>
    <t>22</t>
  </si>
  <si>
    <t>převod vody po celou dobu stavby, viz příloha B., viz příloha D.1.2, D.2.2, D.3.2, D.4.2, D.5.2</t>
  </si>
  <si>
    <t>běžná trať bude zajímkována příčnými jímkami výšky 0,8 m s převedením vody potrubím DN 400 mm (2 x 25 m)</t>
  </si>
  <si>
    <t>23</t>
  </si>
  <si>
    <t>274352110</t>
  </si>
  <si>
    <t>Bednění základových pasů plochy rovinné</t>
  </si>
  <si>
    <t>-1074827973</t>
  </si>
  <si>
    <t>Bednění základových konstrukcí pasů ploch rovinných</t>
  </si>
  <si>
    <t>https://podminky.urs.cz/item/CS_URS_2022_02/274352110</t>
  </si>
  <si>
    <t>základové pasy (1 strana), výkaz, viz příloha D.1.2, D.2.2, D.3.2, D.4.2, D.5.2</t>
  </si>
  <si>
    <t>(47,0+9,42)*0,6</t>
  </si>
  <si>
    <t>24</t>
  </si>
  <si>
    <t>274352119</t>
  </si>
  <si>
    <t>Odbednění základových pasů</t>
  </si>
  <si>
    <t>829619996</t>
  </si>
  <si>
    <t>Bednění základových konstrukcí pasů odbednění bez ohledu na tvar</t>
  </si>
  <si>
    <t>https://podminky.urs.cz/item/CS_URS_2022_02/274352119</t>
  </si>
  <si>
    <t>25</t>
  </si>
  <si>
    <t>obklad zdi v tl. 0,25 m z kamene pro řádkové zdivo na maltu MC 25</t>
  </si>
  <si>
    <t>37,53*0,25*0,5+9,42*0,25*0,75</t>
  </si>
  <si>
    <t>obklad koruny zdi</t>
  </si>
  <si>
    <t>9,42*0,5*0,25+37,53*0,5*0,25</t>
  </si>
  <si>
    <t>obklad schodiště</t>
  </si>
  <si>
    <t>2*0,5*0,5*0,25+4*2,5*0,25*0,25</t>
  </si>
  <si>
    <t>26</t>
  </si>
  <si>
    <t>obklad zdi v tl. 0,25 m z kamene pro řádkové zdivo, ztratné 8 %</t>
  </si>
  <si>
    <t>(37,53*0,5+9,42*0,75)*1,08</t>
  </si>
  <si>
    <t>(9,42*0,5+37,53*0,5)*1,08</t>
  </si>
  <si>
    <t>(2*0,5*0,5+4*2,5*0,25)*1,08</t>
  </si>
  <si>
    <t>27</t>
  </si>
  <si>
    <t>321311115</t>
  </si>
  <si>
    <t>Konstrukce vodních staveb z betonu prostého mrazuvzdorného tř. C 25/30</t>
  </si>
  <si>
    <t>1550946214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</si>
  <si>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</si>
  <si>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https://podminky.urs.cz/item/CS_URS_2022_02/321311115</t>
  </si>
  <si>
    <t>nadzáklad opěrné zdi, výkaz</t>
  </si>
  <si>
    <t>zavazovací křídla</t>
  </si>
  <si>
    <t>2*(0,25*0,125*0,5+0,54*0,6*0,25+0,25*0,25*0,25+0,54*0,35*0,25)</t>
  </si>
  <si>
    <t>schodiště</t>
  </si>
  <si>
    <t>2,5*0,54*0,35+2,5*0,25*0,25</t>
  </si>
  <si>
    <t>28</t>
  </si>
  <si>
    <t>321351010</t>
  </si>
  <si>
    <t>Bednění konstrukcí vodních staveb rovinné - zřízení</t>
  </si>
  <si>
    <t>390077745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</si>
  <si>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</si>
  <si>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https://podminky.urs.cz/item/CS_URS_2022_02/321351010</t>
  </si>
  <si>
    <t>rub nadzákladu opěrné zdi, výkaz, viz příloha D.1.2, D.2.2, D.3.2, D.4.2, D.5.2</t>
  </si>
  <si>
    <t>(4,94+4,48+1,0+1,0)*1,0+(10,2+0,5+2,5+0,5+2,0+13,75+9,52)*0,75</t>
  </si>
  <si>
    <t>29</t>
  </si>
  <si>
    <t>321352010</t>
  </si>
  <si>
    <t>Bednění konstrukcí vodních staveb rovinné - odstranění</t>
  </si>
  <si>
    <t>-1980549466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</si>
  <si>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</si>
  <si>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https://podminky.urs.cz/item/CS_URS_2022_02/321352010</t>
  </si>
  <si>
    <t>30</t>
  </si>
  <si>
    <t>931992121</t>
  </si>
  <si>
    <t>Výplň dilatačních spár z extrudovaného polystyrénu tl 20 mm</t>
  </si>
  <si>
    <t>-1319484838</t>
  </si>
  <si>
    <t>Výplň dilatačních spár z polystyrenu extrudovaného, tloušťky 20 mm</t>
  </si>
  <si>
    <t>https://podminky.urs.cz/item/CS_URS_2022_02/931992121</t>
  </si>
  <si>
    <t>nadzáklad zdi, 5 ks spár, viz příloha D.1.2, D.2.2, D.3.2, D.4.2, D.5.2</t>
  </si>
  <si>
    <t>5*0,5*0,75</t>
  </si>
  <si>
    <t>31</t>
  </si>
  <si>
    <t>931994142</t>
  </si>
  <si>
    <t>Těsnění dilatační spáry betonové konstrukce polyuretanovým tmelem do pl 4,0 cm2</t>
  </si>
  <si>
    <t>2064320130</t>
  </si>
  <si>
    <t>Těsnění spáry betonové konstrukce pásy, profily, tmely tmelem polyuretanovým spáry dilatační do 4,0 cm2</t>
  </si>
  <si>
    <t>https://podminky.urs.cz/item/CS_URS_2022_02/931994142</t>
  </si>
  <si>
    <t>5*(0,75+0,5)</t>
  </si>
  <si>
    <t>32</t>
  </si>
  <si>
    <t>962022591</t>
  </si>
  <si>
    <t>Bourání zdiva nadzákladového kamenného na sucho přes 1 m3</t>
  </si>
  <si>
    <t>-1933782644</t>
  </si>
  <si>
    <t>https://podminky.urs.cz/item/CS_URS_2022_02/962022591</t>
  </si>
  <si>
    <t>stávající zeď z kamene na sucho, viz příloha D.1.2, D.2.2, D.3.2, D.4.2, D.5.2</t>
  </si>
  <si>
    <t>46,95*0,3*0,5</t>
  </si>
  <si>
    <t>33</t>
  </si>
  <si>
    <t>očištění přezdákladu (před provedením obkladu), viz příloha D.1.2, D.2.2, D.3.2, D.4.2, D.5.2</t>
  </si>
  <si>
    <t>34</t>
  </si>
  <si>
    <t>997013601R20</t>
  </si>
  <si>
    <t>Likvidace stavebního odpadu kamenného</t>
  </si>
  <si>
    <t>623089056</t>
  </si>
  <si>
    <t>Likvidace stavebního odpadu z kamene včetně naložení, dopravy, uložení a případného poplatku za uložení</t>
  </si>
  <si>
    <t>kámen ze stávající vybourané zdi na skládku, viz příloha B., D.1.2, D.2.2, D.3.2, D.4.2, D.5.2</t>
  </si>
  <si>
    <t>7,043*2,5</t>
  </si>
  <si>
    <t>35</t>
  </si>
  <si>
    <t>997013811R0</t>
  </si>
  <si>
    <t>Likvidace stavebního odpadu dřevěného</t>
  </si>
  <si>
    <t>-1148545120</t>
  </si>
  <si>
    <t>Likvidace stavebního odpadu dřevěného včetně naložení, dopravy, uložení a poplatku za uložení</t>
  </si>
  <si>
    <t>odstraněné pařezy na skládku, viz příloha B., D.1.2, D.2.2, D.3.2, D.4.2, D.5.2</t>
  </si>
  <si>
    <t>3*0,05</t>
  </si>
  <si>
    <t>5*0,10</t>
  </si>
  <si>
    <t>5*0,30</t>
  </si>
  <si>
    <t>36</t>
  </si>
  <si>
    <t>SO 02.2 - Příčné prahy</t>
  </si>
  <si>
    <t>131451100</t>
  </si>
  <si>
    <t>Hloubení jam nezapažených v hornině třídy těžitelnosti II skupiny 5 objem do 20 m3 strojně</t>
  </si>
  <si>
    <t>-636459035</t>
  </si>
  <si>
    <t>Hloubení nezapažených jam a zářezů strojně s urovnáním dna do předepsaného profilu a spádu v hornině třídy těžitelnosti II skupiny 5 do 20 m3</t>
  </si>
  <si>
    <t>https://podminky.urs.cz/item/CS_URS_2022_02/131451100</t>
  </si>
  <si>
    <t>rýhy pro skluzy, 5 ks, výkaz, viz příloha D.1.2, D.2.2, D.3.2, D.4.2, D.5.2</t>
  </si>
  <si>
    <t>1,6*1,4*0,35</t>
  </si>
  <si>
    <t>1,8*1,4*0,35</t>
  </si>
  <si>
    <t>1,6*1,5*0,35</t>
  </si>
  <si>
    <t>1,6*1,6*0,35</t>
  </si>
  <si>
    <t>rýhy pro prahy, 5 ks, výkaz, viz příloha D.1.2, D.2.2, D.3.2, D.4.2, D.5.2</t>
  </si>
  <si>
    <t>materiál na meziskládku, viz příloha D.1.2, D.2.2, D.3.2, D.4.2, D.5.2</t>
  </si>
  <si>
    <t>4,298+2,34</t>
  </si>
  <si>
    <t>materiál pro odvoz na skládku</t>
  </si>
  <si>
    <t>243207108</t>
  </si>
  <si>
    <t>přebytečný materiál, viz příloha B., D.1.2, D.2.2, D.3.2, D.4.2, D.5.2</t>
  </si>
  <si>
    <t>(4,298+2,34)*2,4</t>
  </si>
  <si>
    <t>materiál z jámy a z rýhy na meziskládku, viz příloha D.1.2, D.2.2, D.3.2, D.4.2, D.5.2</t>
  </si>
  <si>
    <t>skluzy z kamene jednotlivé hmotnosti 70 - 200 kg, 5 ks, výkaz, viz příloha D.1.2, D.2.2, D.3.2, D.4.2, D.5.2</t>
  </si>
  <si>
    <t>0,90+1,01+0,96+1,02+1,02</t>
  </si>
  <si>
    <t>SO 02.3 - Náhradní výsadba</t>
  </si>
  <si>
    <t xml:space="preserve">    9 - Ostatní konstrukce a práce-bourání</t>
  </si>
  <si>
    <t xml:space="preserve">    99 - Přesun hmot</t>
  </si>
  <si>
    <t>184215133</t>
  </si>
  <si>
    <t>Ukotvení kmene dřevin třemi kůly D do 0,1 m dl přes 2 do 3 m</t>
  </si>
  <si>
    <t>554480315</t>
  </si>
  <si>
    <t>Ukotvení dřeviny kůly třemi kůly, délky přes 2 do 3 m</t>
  </si>
  <si>
    <t>https://podminky.urs.cz/item/CS_URS_2022_02/184215133</t>
  </si>
  <si>
    <t>kůly k odrostkům délky 3,0 m (1 odrostek - 3 kůly), viz příloha B., D.1.2, D.2.2</t>
  </si>
  <si>
    <t>2+2</t>
  </si>
  <si>
    <t>05217108</t>
  </si>
  <si>
    <t>tyče dřevěné v kůře D 80mm dl 6m</t>
  </si>
  <si>
    <t>-61170623</t>
  </si>
  <si>
    <t>kůly k odrostkům délky 3,0 m, ztratné 5 %, viz příloha B., D.1.2, D.2.2</t>
  </si>
  <si>
    <t>4*3*3,0*(3,14*0,04*0,04)*1,05</t>
  </si>
  <si>
    <t>184813121</t>
  </si>
  <si>
    <t>Ochrana dřevin před okusem ručně pletivem v rovině a svahu do 1:5</t>
  </si>
  <si>
    <t>764442425</t>
  </si>
  <si>
    <t>Ochrana dřevin před okusem zvěří ručně v rovině nebo ve svahu do 1:5, pletivem, výšky do 2 m</t>
  </si>
  <si>
    <t>https://podminky.urs.cz/item/CS_URS_2022_02/184813121</t>
  </si>
  <si>
    <t>chráničky stromků proti okusu, viz příloha B., D.1.2, D.2.2</t>
  </si>
  <si>
    <t>184813134</t>
  </si>
  <si>
    <t>Ochrana listnatých dřevin přes 70 cm před okusem chemickým nátěrem v rovině a svahu do 1:5</t>
  </si>
  <si>
    <t>100 kus</t>
  </si>
  <si>
    <t>1555452833</t>
  </si>
  <si>
    <t>Ochrana dřevin před okusem zvěří chemicky nátěrem, v rovině nebo ve svahu do 1:5 listnatých, výšky přes 70 cm</t>
  </si>
  <si>
    <t>https://podminky.urs.cz/item/CS_URS_2022_02/184813134</t>
  </si>
  <si>
    <t>ochrana sazenic proti okusu zvěří, nátěr repelentem, viz příloha B., D.1.2, D.2.2</t>
  </si>
  <si>
    <t>183101115</t>
  </si>
  <si>
    <t>Hloubení jamek bez výměny půdy zeminy tř 1 až 4 obj přes 0,125 do 0,4 m3 v rovině a svahu do 1:5</t>
  </si>
  <si>
    <t>-1933021442</t>
  </si>
  <si>
    <t>Hloubení jamek pro vysazování rostlin v zemině tř.1 až 4 bez výměny půdy v rovině nebo na svahu do 1:5, objemu přes 0,125 do 0,40 m3</t>
  </si>
  <si>
    <t>https://podminky.urs.cz/item/CS_URS_2022_02/183101115</t>
  </si>
  <si>
    <t>pro stromky, viz příloha B., D.1.2, D.2.2</t>
  </si>
  <si>
    <t>184102113</t>
  </si>
  <si>
    <t>Výsadba dřeviny s balem D přes 0,3 do 0,4 m do jamky se zalitím v rovině a svahu do 1:5</t>
  </si>
  <si>
    <t>2018391162</t>
  </si>
  <si>
    <t>Výsadba dřeviny s balem do předem vyhloubené jamky se zalitím v rovině nebo na svahu do 1:5, při průměru balu přes 300 do 400 mm</t>
  </si>
  <si>
    <t>https://podminky.urs.cz/item/CS_URS_2022_02/184102113</t>
  </si>
  <si>
    <t>stromky, 4 ks, viz příloha B., D.1.2, D.2.2</t>
  </si>
  <si>
    <t>026001R2</t>
  </si>
  <si>
    <t>Javor mléč - vysokokmen</t>
  </si>
  <si>
    <t>-2027368342</t>
  </si>
  <si>
    <t>obvod kmínku 8 - 10 cm, 2 ks, viz příloha B., D.1.2, D.2.2</t>
  </si>
  <si>
    <t>026001R1</t>
  </si>
  <si>
    <t>Lípa srdčitá - vysokokmen</t>
  </si>
  <si>
    <t>1628028502</t>
  </si>
  <si>
    <t>184816111</t>
  </si>
  <si>
    <t>Hnojení sazenic průmyslovými hnojivy do 0,25 kg k jedné sazenici</t>
  </si>
  <si>
    <t>396053375</t>
  </si>
  <si>
    <t>Hnojení sazenic průmyslovými hnojivy v množství do 0,25 kg k jedné sazenici</t>
  </si>
  <si>
    <t>https://podminky.urs.cz/item/CS_URS_2022_02/184816111</t>
  </si>
  <si>
    <t>stromky, 4 ks, viz příloha D.1.3, D.2.3, D.3.3, D.4.3, D.5.3</t>
  </si>
  <si>
    <t>2519115501</t>
  </si>
  <si>
    <t>hnojivo Silvamix forte - tablety</t>
  </si>
  <si>
    <t>-1356258907</t>
  </si>
  <si>
    <t>dodání hnojiva k jednotlivým sazenicím, viz příloha B., D.1.2, D.2.2</t>
  </si>
  <si>
    <t>stromky - 5 tablety/1 jamka, počet stromků 4 ks</t>
  </si>
  <si>
    <t>5*4</t>
  </si>
  <si>
    <t>184501131</t>
  </si>
  <si>
    <t>Zhotovení obalu z juty ve dvou vrstvách v rovině a svahu do 1:5</t>
  </si>
  <si>
    <t>-1523466617</t>
  </si>
  <si>
    <t>Zhotovení obalu kmene a spodních částí větví stromu z juty ve dvou vrstvách v rovině nebo na svahu do 1:5</t>
  </si>
  <si>
    <t>https://podminky.urs.cz/item/CS_URS_2022_02/184501131</t>
  </si>
  <si>
    <t>zhotovení jutového obalu kmene odrostků ve dvou vrstvác, viz příloha B., D.1.2, D.2.2</t>
  </si>
  <si>
    <t>4*3,14*0,032*1,6</t>
  </si>
  <si>
    <t>69311054</t>
  </si>
  <si>
    <t>tkanina jutová přírodní 211g/m2 pás š 15cm</t>
  </si>
  <si>
    <t>-924295833</t>
  </si>
  <si>
    <t>obal kmene odrostků, 2 vrstvy, ztratné 15 %</t>
  </si>
  <si>
    <t>2*0,643/0,15*1,15</t>
  </si>
  <si>
    <t>184804117</t>
  </si>
  <si>
    <t>Zrušení ochrany proti okusu z drátěného pletiva</t>
  </si>
  <si>
    <t>1479618761</t>
  </si>
  <si>
    <t>Odstranění ochrany proti okusu zvěří v rovině nebo na svahu do 1:5, chráničem z drátěného pletiva</t>
  </si>
  <si>
    <t>https://podminky.urs.cz/item/CS_URS_2022_02/184804117</t>
  </si>
  <si>
    <t>185804311</t>
  </si>
  <si>
    <t>Zalití rostlin vodou plocha do 20 m2</t>
  </si>
  <si>
    <t>880051921</t>
  </si>
  <si>
    <t>Zalití rostlin vodou plochy záhonů jednotlivě do 20 m2</t>
  </si>
  <si>
    <t>https://podminky.urs.cz/item/CS_URS_2022_02/185804311</t>
  </si>
  <si>
    <t>zalití po výsadbě 100 l k 1 stromku, viz příloha B., D.1.2, D.2.2</t>
  </si>
  <si>
    <t>4*8*0,1</t>
  </si>
  <si>
    <t>185804319</t>
  </si>
  <si>
    <t>Příplatek k zalití rostlin za zálivku do nádob</t>
  </si>
  <si>
    <t>1407194266</t>
  </si>
  <si>
    <t>Zalití rostlin vodou Příplatek k cenám za zálivku nádob, nebo zvýšených záhonů do 100 m2 jednotlivě</t>
  </si>
  <si>
    <t>https://podminky.urs.cz/item/CS_URS_2022_02/185804319</t>
  </si>
  <si>
    <t>R100011</t>
  </si>
  <si>
    <t>zavlažovací vaky 100 l</t>
  </si>
  <si>
    <t>-180946059</t>
  </si>
  <si>
    <t>ke stromům, dodávka včetně jejich instalace ke stromům, 4 ks, viz příloha B., D.1.2, D.2.2</t>
  </si>
  <si>
    <t>Ostatní konstrukce a práce-bourání</t>
  </si>
  <si>
    <t>99</t>
  </si>
  <si>
    <t>998231311</t>
  </si>
  <si>
    <t>Přesun hmot pro sadovnické a krajinářské úpravy vodorovně do 5000 m</t>
  </si>
  <si>
    <t>-650891250</t>
  </si>
  <si>
    <t>Přesun hmot pro sadovnické a krajinářské úpravy - strojně dopravní vzdálenost do 5000 m</t>
  </si>
  <si>
    <t>https://podminky.urs.cz/item/CS_URS_2022_02/998231311</t>
  </si>
  <si>
    <t>SO 03 - Kamenná rovnanina</t>
  </si>
  <si>
    <t>114203104</t>
  </si>
  <si>
    <t>Rozebrání záhozů a rovnanin na sucho</t>
  </si>
  <si>
    <t>-1912479883</t>
  </si>
  <si>
    <t>Rozebrání dlažeb nebo záhozů s naložením na dopravní prostředek záhozů, rovnanin a soustřeďovacích staveb provedených na sucho</t>
  </si>
  <si>
    <t>https://podminky.urs.cz/item/CS_URS_2022_02/114203104</t>
  </si>
  <si>
    <t>stávající opevnění svahů (rovnanina), viz příloha D.1.3, D.2.3, D.3.3, D.4.3, D.5.3</t>
  </si>
  <si>
    <t>23,52</t>
  </si>
  <si>
    <t>v tl. 130 mm, viz příloha D.1.3, D.2.3, D.3.3, D.4.3, D.5.3</t>
  </si>
  <si>
    <t>50,0</t>
  </si>
  <si>
    <t>124253100</t>
  </si>
  <si>
    <t>Vykopávky pro koryta vodotečí v hornině třídy těžitelnosti I skupiny 3 objem do 100 m3 strojně</t>
  </si>
  <si>
    <t>915595026</t>
  </si>
  <si>
    <t>Vykopávky pro koryta vodotečí strojně v hornině třídy těžitelnosti I skupiny 3 do 100 m3</t>
  </si>
  <si>
    <t>https://podminky.urs.cz/item/CS_URS_2022_02/124253100</t>
  </si>
  <si>
    <t>svah po rozebrání stávající rovnaniny, výkaz, viz příloha D.1.3, D.2.3, D.3.3, D.4.3, D.5.3</t>
  </si>
  <si>
    <t>47,27</t>
  </si>
  <si>
    <t>128511101</t>
  </si>
  <si>
    <t>Dolamování na dně odkopávek a prokopávek v hornině třídy těžitelnosti III skupiny 6</t>
  </si>
  <si>
    <t>1402943110</t>
  </si>
  <si>
    <t>Dolamování na dně odkopávek a prokopávek ve vrstvě tloušťky do 1 000 mm, bez naložení v hornině třídy těžitelnosti III skupiny 6</t>
  </si>
  <si>
    <t>https://podminky.urs.cz/item/CS_URS_2022_02/128511101</t>
  </si>
  <si>
    <t>skalní masiv ve dněn koryta v do tl. 500 mm, výkaz, viz příloha D.1.3, D.2.3, D.3.3, D.4.3, D.5.3</t>
  </si>
  <si>
    <t>1,55</t>
  </si>
  <si>
    <t>rýha pro základovou patku, výkaz, viz příloha D.1.3, D.2.3, D.3.3, D.4.3, D.5.3</t>
  </si>
  <si>
    <t>17,21</t>
  </si>
  <si>
    <t>162351104R1</t>
  </si>
  <si>
    <t>Vodorovné přemístění do 1000 m výkopku/sypaniny z horniny třídy těžitelnosti I, skupiny 1 až 3</t>
  </si>
  <si>
    <t>793320689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</si>
  <si>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</si>
  <si>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viz příloha D.1.3, D.2.3, D.3.3, D.4.3, D.5.3</t>
  </si>
  <si>
    <t>50,0*0,13</t>
  </si>
  <si>
    <t>ornice z meziskládky</t>
  </si>
  <si>
    <t>20,0*0,1575</t>
  </si>
  <si>
    <t>-1035940871</t>
  </si>
  <si>
    <t>ornice z meziskládky, viz příloha D.1.3, D.2.3, D.3.3, D.4.3, D.5.3</t>
  </si>
  <si>
    <t>-1118526639</t>
  </si>
  <si>
    <t>Likvidace zeminy a kamení včetně naložení, dopravy, uložení a případného poplatku za uložení</t>
  </si>
  <si>
    <t>přebytečný materiál, viz příloha B., D.1.3, D.2.3, D.3.3, D.4.3, D.5.3</t>
  </si>
  <si>
    <t>materiál z výkopu vodoteče, výkaz</t>
  </si>
  <si>
    <t>47,27*2,0</t>
  </si>
  <si>
    <t>materiál z rozebrané rovnaniny</t>
  </si>
  <si>
    <t>23,52*2,5</t>
  </si>
  <si>
    <t>materiál z rýhy</t>
  </si>
  <si>
    <t>17,21*2,4</t>
  </si>
  <si>
    <t>materiál z dolamování</t>
  </si>
  <si>
    <t>1,55*2,5</t>
  </si>
  <si>
    <t>-1461042047</t>
  </si>
  <si>
    <t>ornice na meziskládku, viz příloha D.1.3, D.2.3, D.3.3, D.4.3, D.5.3</t>
  </si>
  <si>
    <t>ohumusování v tl. cca 157,5 mm, výkaz, viz příloha D.1.3, D.2.3, D.3.3, D.4.3, D.5.3</t>
  </si>
  <si>
    <t>20,0</t>
  </si>
  <si>
    <t>181411121</t>
  </si>
  <si>
    <t>Založení lučního trávníku výsevem pl do 1000 m2 v rovině a ve svahu do 1:5</t>
  </si>
  <si>
    <t>-1089549105</t>
  </si>
  <si>
    <t>Založení trávníku na půdě předem připravené plochy do 1000 m2 výsevem včetně utažení lučního v rovině nebo na svahu do 1:5</t>
  </si>
  <si>
    <t>https://podminky.urs.cz/item/CS_URS_2022_02/181411121</t>
  </si>
  <si>
    <t>nad rovnaninou, výkaz, viz příloha D.1.3, D.2.3, D.3.3, D.4.3, D.5.3</t>
  </si>
  <si>
    <t>25,25*1,0</t>
  </si>
  <si>
    <t>565068285</t>
  </si>
  <si>
    <t>25,25</t>
  </si>
  <si>
    <t>25,25*0,03 'Přepočtené koeficientem množství</t>
  </si>
  <si>
    <t>181951114</t>
  </si>
  <si>
    <t>Úprava pláně v hornině třídy těžitelnosti II skupiny 4 a 5 se zhutněním strojně</t>
  </si>
  <si>
    <t>-1798385609</t>
  </si>
  <si>
    <t>Úprava pláně vyrovnáním výškových rozdílů strojně v hornině třídy těžitelnosti II, skupiny 4 a 5 se zhutněním</t>
  </si>
  <si>
    <t>https://podminky.urs.cz/item/CS_URS_2022_02/181951114</t>
  </si>
  <si>
    <t>dno rýhy, výkaz, viz příloha D.1.3, D.2.3, D.3.3, D.4.3, D.5.3</t>
  </si>
  <si>
    <t>182151111</t>
  </si>
  <si>
    <t>Svahování v zářezech v hornině třídy těžitelnosti I skupiny 1 až 3 strojně</t>
  </si>
  <si>
    <t>-2009054886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</si>
  <si>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</si>
  <si>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</si>
  <si>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svahy pod rovnaninou, viz příloha D.1.3, D.2.3, D.3.3, D.4.3, D.5.3</t>
  </si>
  <si>
    <t>90,0</t>
  </si>
  <si>
    <t>213141131</t>
  </si>
  <si>
    <t>Zřízení vrstvy z geotextilie ve sklonu přes 1:2 do 1:1 š do 3 m</t>
  </si>
  <si>
    <t>-1385828521</t>
  </si>
  <si>
    <t>Zřízení vrstvy z geotextilie filtrační, separační, odvodňovací, ochranné, výztužné nebo protierozní ve sklonu přes 1:2 do 1:1, šířky do 3 m</t>
  </si>
  <si>
    <t>https://podminky.urs.cz/item/CS_URS_2022_02/213141131</t>
  </si>
  <si>
    <t>svahová fólie pod rovnaninu (včetně přesahů), výkaz, viz příloha D.1.3, D.2.3, D.3.3, D.4.3, D.5.3</t>
  </si>
  <si>
    <t>117,0</t>
  </si>
  <si>
    <t>69311008</t>
  </si>
  <si>
    <t>geotextilie tkaná separační, filtrační, výztužná PP pevnost v tahu 40kN/m</t>
  </si>
  <si>
    <t>1311317798</t>
  </si>
  <si>
    <t>svahová fólie pod rovnaninu, výkaz</t>
  </si>
  <si>
    <t>117*1,15 'Přepočtené koeficientem množství</t>
  </si>
  <si>
    <t>převod vody po celou dobu stavby, viz příloha B.</t>
  </si>
  <si>
    <t>běžná trať bude zajímkována příčnými jímkami výšky 0,8 m s převedením vody potrubím DN 400 mm (1 x 25 m)</t>
  </si>
  <si>
    <t>451561111</t>
  </si>
  <si>
    <t>Lože pod dlažby z kameniva drceného drobného vrstva tl do 100 mm</t>
  </si>
  <si>
    <t>455218136</t>
  </si>
  <si>
    <t>Lože pod dlažby z kameniva drceného drobného, tl. vrstvy do 100 mm</t>
  </si>
  <si>
    <t>https://podminky.urs.cz/item/CS_URS_2022_02/451561111</t>
  </si>
  <si>
    <t>lože pod rovnaninou z drceného kameniva 32/63, viz příloha D.1.3, D.2.3, D.3.3, D.4.3, D.5.3</t>
  </si>
  <si>
    <t>ve svahu</t>
  </si>
  <si>
    <t>v rovině (dno patky)</t>
  </si>
  <si>
    <t>rovnanina z kamene jednotlivé hmotnosti 200 - 500 kg, výkaz, viz příloha D.1.3, D.2.3, D.3.3, D.4.3, D.5.3</t>
  </si>
  <si>
    <t>46,65</t>
  </si>
  <si>
    <t>962022491</t>
  </si>
  <si>
    <t>Bourání zdiva nadzákladového kamenného na MC přes 1 m3</t>
  </si>
  <si>
    <t>Bourání zdiva nadzákladového kamenného na maltu cementovou, objemu přes 1 m3</t>
  </si>
  <si>
    <t>https://podminky.urs.cz/item/CS_URS_2022_02/962022491</t>
  </si>
  <si>
    <t>odstranění stávající zdi z kamene , viz příloha D.1.3, D.2.3, D.3.3, D.4.3, D.5.3</t>
  </si>
  <si>
    <t>8,10</t>
  </si>
  <si>
    <t>1893179730</t>
  </si>
  <si>
    <t>kámen ze stávající vybourané zdi na skládku, viz příloha B., D.1.3, D.2.3, D.3.3, D.4.3, D.5.3</t>
  </si>
  <si>
    <t>8,10*2,5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</si>
  <si>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</si>
  <si>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</si>
  <si>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</si>
  <si>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</si>
  <si>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</si>
  <si>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</si>
  <si>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</si>
  <si>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</si>
  <si>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</si>
  <si>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</si>
  <si>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</si>
  <si>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</si>
  <si>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</si>
  <si>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1152798997</t>
  </si>
  <si>
    <t>- zajištění místnosti pro TDI v ZS vč. jejího vybavení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</si>
  <si>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</si>
  <si>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</si>
  <si>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</si>
  <si>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</si>
  <si>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</si>
  <si>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</si>
  <si>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</si>
  <si>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</si>
  <si>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</si>
  <si>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</si>
  <si>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</si>
  <si>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01111</t>
  </si>
  <si>
    <t>Zajištění podmínek pro zřízení staveniště a deponii včetně příslušných poplatků za nájem pozemků</t>
  </si>
  <si>
    <t>-1855541839</t>
  </si>
  <si>
    <t>011301</t>
  </si>
  <si>
    <t>Zajištění ochrany dlážděného chodníku event. jeho obnovy</t>
  </si>
  <si>
    <t>-937855822</t>
  </si>
  <si>
    <t>ochrana stávajícího chodníku případně obnova při jeho případném porušení (SO 1)</t>
  </si>
  <si>
    <t>předpokládaná využívaní plocha chodníku  10 x 2 m</t>
  </si>
  <si>
    <t>01132</t>
  </si>
  <si>
    <t>Zajištění obnovy zpevněné komunikace</t>
  </si>
  <si>
    <t>-1204612185</t>
  </si>
  <si>
    <t>Zajištění obnovy stávající zpevněné komunikace</t>
  </si>
  <si>
    <t>obnova stávající zpevněné komunikace při jejím případném porušení</t>
  </si>
  <si>
    <t>02</t>
  </si>
  <si>
    <t>Projektová dokumentace - ostatní náklady</t>
  </si>
  <si>
    <t>0210</t>
  </si>
  <si>
    <t>Vypracování Plánu opatření pro případ havárie</t>
  </si>
  <si>
    <t>8192</t>
  </si>
  <si>
    <t>-791334774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</si>
  <si>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</si>
  <si>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</si>
  <si>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</si>
  <si>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-1302198052</t>
  </si>
  <si>
    <t>023</t>
  </si>
  <si>
    <t>Vypracování projektu skutečného provedení díla</t>
  </si>
  <si>
    <t>-1500374970</t>
  </si>
  <si>
    <t>3 paré + 1 x CD, viz příloha B.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</si>
  <si>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</si>
  <si>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</si>
  <si>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</si>
  <si>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</si>
  <si>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</si>
  <si>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-1543899264</t>
  </si>
  <si>
    <t>zaměření stavby zpracované ve 2 paré + 1 x CD</t>
  </si>
  <si>
    <t>035</t>
  </si>
  <si>
    <t>Zajištění veškerých geodetických prací souvisejících s realizací díla</t>
  </si>
  <si>
    <t>2084823323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</si>
  <si>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</si>
  <si>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</si>
  <si>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</si>
  <si>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</si>
  <si>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-99895839</t>
  </si>
  <si>
    <t>092</t>
  </si>
  <si>
    <t>Zajištění souhlasů se zvláštním užíváním komunikací</t>
  </si>
  <si>
    <t>-479475843</t>
  </si>
  <si>
    <t>silnice I. třídy u SO 01 z důvodu sjezdu mechanizace</t>
  </si>
  <si>
    <t>09211</t>
  </si>
  <si>
    <t>Odstranění překážek v majetku cizích osob a jejich zpětné navrácení</t>
  </si>
  <si>
    <t>-1437676612</t>
  </si>
  <si>
    <t xml:space="preserve">Odstranění překážek v majetku cizích osob a jejich zpětné navrácení (např. palivové dřevo, oplocení, kůlna, skleník, kompost atd.)
</t>
  </si>
  <si>
    <t>odstranění zábradlí u SO 01 a jeho následné navrácení</t>
  </si>
  <si>
    <t>09211110</t>
  </si>
  <si>
    <t xml:space="preserve">Statické zajištění opěrné zdi </t>
  </si>
  <si>
    <t>813992033</t>
  </si>
  <si>
    <t>zajištění  PB opěrné zdi v SO 01 (např. dřevěnými trámy) během výkopových prací</t>
  </si>
  <si>
    <t>0931</t>
  </si>
  <si>
    <t>Provedení pasportizace stávajících nemovitostí (vč. pozemků) a jejich příslušenství, zajištění fotodokumentace stávajícího stavu přístupových komunikací</t>
  </si>
  <si>
    <t>1126759048</t>
  </si>
  <si>
    <t>094</t>
  </si>
  <si>
    <t>Zajištění vytyčení veškerých podzemních zařízení</t>
  </si>
  <si>
    <t>1591540715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</si>
  <si>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</si>
  <si>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</si>
  <si>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</si>
  <si>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1243832879</t>
  </si>
  <si>
    <t>09920</t>
  </si>
  <si>
    <t>Odborné odlovení rybí obsádky z prostoru staveniště</t>
  </si>
  <si>
    <t>-1751559177</t>
  </si>
  <si>
    <t>09922</t>
  </si>
  <si>
    <t>Zajištění biologického servisu odborně způsobilou osobou</t>
  </si>
  <si>
    <t>2139230606</t>
  </si>
  <si>
    <t>viz příloha E.</t>
  </si>
  <si>
    <t>biologický servis po dobu stavby</t>
  </si>
  <si>
    <t>zajištění opakovaného záchranného odlovu a přesunu živočichů</t>
  </si>
  <si>
    <t>vedení statistik o transferech živočichů</t>
  </si>
  <si>
    <t>0993</t>
  </si>
  <si>
    <t>Zajištění dopravně inženýrských opatření</t>
  </si>
  <si>
    <t>-2098287813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</si>
  <si>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</si>
  <si>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</si>
  <si>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</si>
  <si>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099640</t>
  </si>
  <si>
    <t>Odstranění lávky</t>
  </si>
  <si>
    <t>-278041018</t>
  </si>
  <si>
    <t>odstranění lávky z důvodu možnosti provedení stavby a její likvidace</t>
  </si>
  <si>
    <t>09968</t>
  </si>
  <si>
    <t>Čištění vozovek splachováním vodou povrchu podkladu nebo krytu živičného, betonového nebo dlážděného</t>
  </si>
  <si>
    <t>2112182235</t>
  </si>
  <si>
    <t>čištění během stavby vodou z mobilních zdrojů</t>
  </si>
  <si>
    <t>09991</t>
  </si>
  <si>
    <t>Zajištění fotodokumentace veškerých konstrukcí, které budou v průběhu výstavby skryty nebo zakryty</t>
  </si>
  <si>
    <t>-287352406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</si>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</sst>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85131111" TargetMode="External"/><Relationship Id="rId3" Type="http://schemas.openxmlformats.org/officeDocument/2006/relationships/hyperlink" Target="https://podminky.urs.cz/item/CS_URS_2022_02/274315224" TargetMode="External"/><Relationship Id="rId7" Type="http://schemas.openxmlformats.org/officeDocument/2006/relationships/hyperlink" Target="https://podminky.urs.cz/item/CS_URS_2022_02/961044111" TargetMode="External"/><Relationship Id="rId2" Type="http://schemas.openxmlformats.org/officeDocument/2006/relationships/hyperlink" Target="https://podminky.urs.cz/item/CS_URS_2022_02/184818231" TargetMode="External"/><Relationship Id="rId1" Type="http://schemas.openxmlformats.org/officeDocument/2006/relationships/hyperlink" Target="https://podminky.urs.cz/item/CS_URS_2022_02/132451101" TargetMode="External"/><Relationship Id="rId6" Type="http://schemas.openxmlformats.org/officeDocument/2006/relationships/hyperlink" Target="https://podminky.urs.cz/item/CS_URS_2022_02/467510111" TargetMode="External"/><Relationship Id="rId5" Type="http://schemas.openxmlformats.org/officeDocument/2006/relationships/hyperlink" Target="https://podminky.urs.cz/item/CS_URS_2022_02/46321211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321222111R" TargetMode="External"/><Relationship Id="rId9" Type="http://schemas.openxmlformats.org/officeDocument/2006/relationships/hyperlink" Target="https://podminky.urs.cz/item/CS_URS_2022_02/9983320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7151101" TargetMode="External"/><Relationship Id="rId13" Type="http://schemas.openxmlformats.org/officeDocument/2006/relationships/hyperlink" Target="https://podminky.urs.cz/item/CS_URS_2022_02/181351003" TargetMode="External"/><Relationship Id="rId18" Type="http://schemas.openxmlformats.org/officeDocument/2006/relationships/hyperlink" Target="https://podminky.urs.cz/item/CS_URS_2022_02/212755211" TargetMode="External"/><Relationship Id="rId26" Type="http://schemas.openxmlformats.org/officeDocument/2006/relationships/hyperlink" Target="https://podminky.urs.cz/item/CS_URS_2022_02/931992121" TargetMode="External"/><Relationship Id="rId3" Type="http://schemas.openxmlformats.org/officeDocument/2006/relationships/hyperlink" Target="https://podminky.urs.cz/item/CS_URS_2022_02/112251103" TargetMode="External"/><Relationship Id="rId21" Type="http://schemas.openxmlformats.org/officeDocument/2006/relationships/hyperlink" Target="https://podminky.urs.cz/item/CS_URS_2022_02/274352119" TargetMode="External"/><Relationship Id="rId7" Type="http://schemas.openxmlformats.org/officeDocument/2006/relationships/hyperlink" Target="https://podminky.urs.cz/item/CS_URS_2022_02/162351123" TargetMode="External"/><Relationship Id="rId12" Type="http://schemas.openxmlformats.org/officeDocument/2006/relationships/hyperlink" Target="https://podminky.urs.cz/item/CS_URS_2022_02/174151101" TargetMode="External"/><Relationship Id="rId17" Type="http://schemas.openxmlformats.org/officeDocument/2006/relationships/hyperlink" Target="https://podminky.urs.cz/item/CS_URS_2022_02/211521111" TargetMode="External"/><Relationship Id="rId25" Type="http://schemas.openxmlformats.org/officeDocument/2006/relationships/hyperlink" Target="https://podminky.urs.cz/item/CS_URS_2022_02/321352010" TargetMode="External"/><Relationship Id="rId2" Type="http://schemas.openxmlformats.org/officeDocument/2006/relationships/hyperlink" Target="https://podminky.urs.cz/item/CS_URS_2022_02/112251102" TargetMode="External"/><Relationship Id="rId16" Type="http://schemas.openxmlformats.org/officeDocument/2006/relationships/hyperlink" Target="https://podminky.urs.cz/item/CS_URS_2022_02/184818232" TargetMode="External"/><Relationship Id="rId20" Type="http://schemas.openxmlformats.org/officeDocument/2006/relationships/hyperlink" Target="https://podminky.urs.cz/item/CS_URS_2022_02/274352110" TargetMode="External"/><Relationship Id="rId29" Type="http://schemas.openxmlformats.org/officeDocument/2006/relationships/hyperlink" Target="https://podminky.urs.cz/item/CS_URS_2022_02/985131111" TargetMode="External"/><Relationship Id="rId1" Type="http://schemas.openxmlformats.org/officeDocument/2006/relationships/hyperlink" Target="https://podminky.urs.cz/item/CS_URS_2022_02/112251101" TargetMode="External"/><Relationship Id="rId6" Type="http://schemas.openxmlformats.org/officeDocument/2006/relationships/hyperlink" Target="https://podminky.urs.cz/item/CS_URS_2022_02/162351103" TargetMode="External"/><Relationship Id="rId11" Type="http://schemas.openxmlformats.org/officeDocument/2006/relationships/hyperlink" Target="https://podminky.urs.cz/item/CS_URS_2022_02/171251201R1" TargetMode="External"/><Relationship Id="rId24" Type="http://schemas.openxmlformats.org/officeDocument/2006/relationships/hyperlink" Target="https://podminky.urs.cz/item/CS_URS_2022_02/321351010" TargetMode="External"/><Relationship Id="rId5" Type="http://schemas.openxmlformats.org/officeDocument/2006/relationships/hyperlink" Target="https://podminky.urs.cz/item/CS_URS_2022_02/132451251" TargetMode="External"/><Relationship Id="rId15" Type="http://schemas.openxmlformats.org/officeDocument/2006/relationships/hyperlink" Target="https://podminky.urs.cz/item/CS_URS_2022_02/184818231" TargetMode="External"/><Relationship Id="rId23" Type="http://schemas.openxmlformats.org/officeDocument/2006/relationships/hyperlink" Target="https://podminky.urs.cz/item/CS_URS_2022_02/321311115" TargetMode="External"/><Relationship Id="rId28" Type="http://schemas.openxmlformats.org/officeDocument/2006/relationships/hyperlink" Target="https://podminky.urs.cz/item/CS_URS_2022_02/962022591" TargetMode="External"/><Relationship Id="rId10" Type="http://schemas.openxmlformats.org/officeDocument/2006/relationships/hyperlink" Target="https://podminky.urs.cz/item/CS_URS_2022_02/171251201" TargetMode="External"/><Relationship Id="rId19" Type="http://schemas.openxmlformats.org/officeDocument/2006/relationships/hyperlink" Target="https://podminky.urs.cz/item/CS_URS_2022_02/274315512" TargetMode="External"/><Relationship Id="rId31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121151103" TargetMode="External"/><Relationship Id="rId9" Type="http://schemas.openxmlformats.org/officeDocument/2006/relationships/hyperlink" Target="https://podminky.urs.cz/item/CS_URS_2022_02/167151102" TargetMode="External"/><Relationship Id="rId14" Type="http://schemas.openxmlformats.org/officeDocument/2006/relationships/hyperlink" Target="https://podminky.urs.cz/item/CS_URS_2022_02/181411122" TargetMode="External"/><Relationship Id="rId22" Type="http://schemas.openxmlformats.org/officeDocument/2006/relationships/hyperlink" Target="https://podminky.urs.cz/item/CS_URS_2022_02/321222111R" TargetMode="External"/><Relationship Id="rId27" Type="http://schemas.openxmlformats.org/officeDocument/2006/relationships/hyperlink" Target="https://podminky.urs.cz/item/CS_URS_2022_02/931994142" TargetMode="External"/><Relationship Id="rId30" Type="http://schemas.openxmlformats.org/officeDocument/2006/relationships/hyperlink" Target="https://podminky.urs.cz/item/CS_URS_2022_02/9983320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332011" TargetMode="External"/><Relationship Id="rId3" Type="http://schemas.openxmlformats.org/officeDocument/2006/relationships/hyperlink" Target="https://podminky.urs.cz/item/CS_URS_2022_02/162351123" TargetMode="External"/><Relationship Id="rId7" Type="http://schemas.openxmlformats.org/officeDocument/2006/relationships/hyperlink" Target="https://podminky.urs.cz/item/CS_URS_2022_02/467510111" TargetMode="External"/><Relationship Id="rId2" Type="http://schemas.openxmlformats.org/officeDocument/2006/relationships/hyperlink" Target="https://podminky.urs.cz/item/CS_URS_2022_02/132451101" TargetMode="External"/><Relationship Id="rId1" Type="http://schemas.openxmlformats.org/officeDocument/2006/relationships/hyperlink" Target="https://podminky.urs.cz/item/CS_URS_2022_02/131451100" TargetMode="External"/><Relationship Id="rId6" Type="http://schemas.openxmlformats.org/officeDocument/2006/relationships/hyperlink" Target="https://podminky.urs.cz/item/CS_URS_2022_02/463212111" TargetMode="External"/><Relationship Id="rId5" Type="http://schemas.openxmlformats.org/officeDocument/2006/relationships/hyperlink" Target="https://podminky.urs.cz/item/CS_URS_2022_02/171251201" TargetMode="External"/><Relationship Id="rId4" Type="http://schemas.openxmlformats.org/officeDocument/2006/relationships/hyperlink" Target="https://podminky.urs.cz/item/CS_URS_2022_02/167151102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4804117" TargetMode="External"/><Relationship Id="rId3" Type="http://schemas.openxmlformats.org/officeDocument/2006/relationships/hyperlink" Target="https://podminky.urs.cz/item/CS_URS_2022_02/184813134" TargetMode="External"/><Relationship Id="rId7" Type="http://schemas.openxmlformats.org/officeDocument/2006/relationships/hyperlink" Target="https://podminky.urs.cz/item/CS_URS_2022_02/184501131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podminky.urs.cz/item/CS_URS_2022_02/184813121" TargetMode="External"/><Relationship Id="rId1" Type="http://schemas.openxmlformats.org/officeDocument/2006/relationships/hyperlink" Target="https://podminky.urs.cz/item/CS_URS_2022_02/184215133" TargetMode="External"/><Relationship Id="rId6" Type="http://schemas.openxmlformats.org/officeDocument/2006/relationships/hyperlink" Target="https://podminky.urs.cz/item/CS_URS_2022_02/184816111" TargetMode="External"/><Relationship Id="rId11" Type="http://schemas.openxmlformats.org/officeDocument/2006/relationships/hyperlink" Target="https://podminky.urs.cz/item/CS_URS_2022_02/998231311" TargetMode="External"/><Relationship Id="rId5" Type="http://schemas.openxmlformats.org/officeDocument/2006/relationships/hyperlink" Target="https://podminky.urs.cz/item/CS_URS_2022_02/184102113" TargetMode="External"/><Relationship Id="rId10" Type="http://schemas.openxmlformats.org/officeDocument/2006/relationships/hyperlink" Target="https://podminky.urs.cz/item/CS_URS_2022_02/185804319" TargetMode="External"/><Relationship Id="rId4" Type="http://schemas.openxmlformats.org/officeDocument/2006/relationships/hyperlink" Target="https://podminky.urs.cz/item/CS_URS_2022_02/183101115" TargetMode="External"/><Relationship Id="rId9" Type="http://schemas.openxmlformats.org/officeDocument/2006/relationships/hyperlink" Target="https://podminky.urs.cz/item/CS_URS_2022_02/1858043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1351003" TargetMode="External"/><Relationship Id="rId13" Type="http://schemas.openxmlformats.org/officeDocument/2006/relationships/hyperlink" Target="https://podminky.urs.cz/item/CS_URS_2022_02/451561111" TargetMode="External"/><Relationship Id="rId3" Type="http://schemas.openxmlformats.org/officeDocument/2006/relationships/hyperlink" Target="https://podminky.urs.cz/item/CS_URS_2022_02/124253100" TargetMode="External"/><Relationship Id="rId7" Type="http://schemas.openxmlformats.org/officeDocument/2006/relationships/hyperlink" Target="https://podminky.urs.cz/item/CS_URS_2022_02/171251201R1" TargetMode="External"/><Relationship Id="rId12" Type="http://schemas.openxmlformats.org/officeDocument/2006/relationships/hyperlink" Target="https://podminky.urs.cz/item/CS_URS_2022_02/213141131" TargetMode="External"/><Relationship Id="rId17" Type="http://schemas.openxmlformats.org/officeDocument/2006/relationships/drawing" Target="../drawings/drawing6.xml"/><Relationship Id="rId2" Type="http://schemas.openxmlformats.org/officeDocument/2006/relationships/hyperlink" Target="https://podminky.urs.cz/item/CS_URS_2022_02/121151103" TargetMode="External"/><Relationship Id="rId16" Type="http://schemas.openxmlformats.org/officeDocument/2006/relationships/hyperlink" Target="https://podminky.urs.cz/item/CS_URS_2022_02/998332011" TargetMode="External"/><Relationship Id="rId1" Type="http://schemas.openxmlformats.org/officeDocument/2006/relationships/hyperlink" Target="https://podminky.urs.cz/item/CS_URS_2022_02/114203104" TargetMode="External"/><Relationship Id="rId6" Type="http://schemas.openxmlformats.org/officeDocument/2006/relationships/hyperlink" Target="https://podminky.urs.cz/item/CS_URS_2022_02/167151101" TargetMode="External"/><Relationship Id="rId11" Type="http://schemas.openxmlformats.org/officeDocument/2006/relationships/hyperlink" Target="https://podminky.urs.cz/item/CS_URS_2022_02/182151111" TargetMode="External"/><Relationship Id="rId5" Type="http://schemas.openxmlformats.org/officeDocument/2006/relationships/hyperlink" Target="https://podminky.urs.cz/item/CS_URS_2022_02/132451251" TargetMode="External"/><Relationship Id="rId15" Type="http://schemas.openxmlformats.org/officeDocument/2006/relationships/hyperlink" Target="https://podminky.urs.cz/item/CS_URS_2022_02/962022491" TargetMode="External"/><Relationship Id="rId10" Type="http://schemas.openxmlformats.org/officeDocument/2006/relationships/hyperlink" Target="https://podminky.urs.cz/item/CS_URS_2022_02/181951114" TargetMode="External"/><Relationship Id="rId4" Type="http://schemas.openxmlformats.org/officeDocument/2006/relationships/hyperlink" Target="https://podminky.urs.cz/item/CS_URS_2022_02/128511101" TargetMode="External"/><Relationship Id="rId9" Type="http://schemas.openxmlformats.org/officeDocument/2006/relationships/hyperlink" Target="https://podminky.urs.cz/item/CS_URS_2022_02/181411121" TargetMode="External"/><Relationship Id="rId14" Type="http://schemas.openxmlformats.org/officeDocument/2006/relationships/hyperlink" Target="https://podminky.urs.cz/item/CS_URS_2022_02/46321211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opLeftCell="A19" workbookViewId="0">
      <selection activeCell="K5" sqref="K5:AO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0" t="s">
        <v>14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4"/>
      <c r="AQ5" s="24"/>
      <c r="AR5" s="22"/>
      <c r="BE5" s="347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2" t="s">
        <v>17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4"/>
      <c r="AQ6" s="24"/>
      <c r="AR6" s="22"/>
      <c r="BE6" s="34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48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48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8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48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48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8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48"/>
      <c r="BS13" s="19" t="s">
        <v>6</v>
      </c>
    </row>
    <row r="14" spans="1:74" ht="12.75">
      <c r="B14" s="23"/>
      <c r="C14" s="24"/>
      <c r="D14" s="24"/>
      <c r="E14" s="353" t="s">
        <v>32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48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8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48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29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48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8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48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48"/>
      <c r="BS20" s="19" t="s">
        <v>34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8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8"/>
    </row>
    <row r="23" spans="1:71" s="1" customFormat="1" ht="35.25" customHeight="1">
      <c r="B23" s="23"/>
      <c r="C23" s="24"/>
      <c r="D23" s="24"/>
      <c r="E23" s="355" t="s">
        <v>38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24"/>
      <c r="AP23" s="24"/>
      <c r="AQ23" s="24"/>
      <c r="AR23" s="22"/>
      <c r="BE23" s="348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8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8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6">
        <f>ROUND(AG54,2)</f>
        <v>0</v>
      </c>
      <c r="AL26" s="357"/>
      <c r="AM26" s="357"/>
      <c r="AN26" s="357"/>
      <c r="AO26" s="357"/>
      <c r="AP26" s="38"/>
      <c r="AQ26" s="38"/>
      <c r="AR26" s="41"/>
      <c r="BE26" s="348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8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8" t="s">
        <v>40</v>
      </c>
      <c r="M28" s="358"/>
      <c r="N28" s="358"/>
      <c r="O28" s="358"/>
      <c r="P28" s="358"/>
      <c r="Q28" s="38"/>
      <c r="R28" s="38"/>
      <c r="S28" s="38"/>
      <c r="T28" s="38"/>
      <c r="U28" s="38"/>
      <c r="V28" s="38"/>
      <c r="W28" s="358" t="s">
        <v>41</v>
      </c>
      <c r="X28" s="358"/>
      <c r="Y28" s="358"/>
      <c r="Z28" s="358"/>
      <c r="AA28" s="358"/>
      <c r="AB28" s="358"/>
      <c r="AC28" s="358"/>
      <c r="AD28" s="358"/>
      <c r="AE28" s="358"/>
      <c r="AF28" s="38"/>
      <c r="AG28" s="38"/>
      <c r="AH28" s="38"/>
      <c r="AI28" s="38"/>
      <c r="AJ28" s="38"/>
      <c r="AK28" s="358" t="s">
        <v>42</v>
      </c>
      <c r="AL28" s="358"/>
      <c r="AM28" s="358"/>
      <c r="AN28" s="358"/>
      <c r="AO28" s="358"/>
      <c r="AP28" s="38"/>
      <c r="AQ28" s="38"/>
      <c r="AR28" s="41"/>
      <c r="BE28" s="348"/>
    </row>
    <row r="29" spans="1:71" s="3" customFormat="1" ht="14.45" hidden="1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40">
        <v>0.21</v>
      </c>
      <c r="M29" s="341"/>
      <c r="N29" s="341"/>
      <c r="O29" s="341"/>
      <c r="P29" s="341"/>
      <c r="Q29" s="43"/>
      <c r="R29" s="43"/>
      <c r="S29" s="43"/>
      <c r="T29" s="43"/>
      <c r="U29" s="43"/>
      <c r="V29" s="43"/>
      <c r="W29" s="342">
        <f>ROUND(AZ54, 2)</f>
        <v>0</v>
      </c>
      <c r="X29" s="341"/>
      <c r="Y29" s="341"/>
      <c r="Z29" s="341"/>
      <c r="AA29" s="341"/>
      <c r="AB29" s="341"/>
      <c r="AC29" s="341"/>
      <c r="AD29" s="341"/>
      <c r="AE29" s="341"/>
      <c r="AF29" s="43"/>
      <c r="AG29" s="43"/>
      <c r="AH29" s="43"/>
      <c r="AI29" s="43"/>
      <c r="AJ29" s="43"/>
      <c r="AK29" s="342">
        <f>ROUND(AV54, 2)</f>
        <v>0</v>
      </c>
      <c r="AL29" s="341"/>
      <c r="AM29" s="341"/>
      <c r="AN29" s="341"/>
      <c r="AO29" s="341"/>
      <c r="AP29" s="43"/>
      <c r="AQ29" s="43"/>
      <c r="AR29" s="44"/>
      <c r="BE29" s="349"/>
    </row>
    <row r="30" spans="1:71" s="3" customFormat="1" ht="14.45" hidden="1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40">
        <v>0.15</v>
      </c>
      <c r="M30" s="341"/>
      <c r="N30" s="341"/>
      <c r="O30" s="341"/>
      <c r="P30" s="341"/>
      <c r="Q30" s="43"/>
      <c r="R30" s="43"/>
      <c r="S30" s="43"/>
      <c r="T30" s="43"/>
      <c r="U30" s="43"/>
      <c r="V30" s="43"/>
      <c r="W30" s="342">
        <f>ROUND(BA54, 2)</f>
        <v>0</v>
      </c>
      <c r="X30" s="341"/>
      <c r="Y30" s="341"/>
      <c r="Z30" s="341"/>
      <c r="AA30" s="341"/>
      <c r="AB30" s="341"/>
      <c r="AC30" s="341"/>
      <c r="AD30" s="341"/>
      <c r="AE30" s="341"/>
      <c r="AF30" s="43"/>
      <c r="AG30" s="43"/>
      <c r="AH30" s="43"/>
      <c r="AI30" s="43"/>
      <c r="AJ30" s="43"/>
      <c r="AK30" s="342">
        <f>ROUND(AW54, 2)</f>
        <v>0</v>
      </c>
      <c r="AL30" s="341"/>
      <c r="AM30" s="341"/>
      <c r="AN30" s="341"/>
      <c r="AO30" s="341"/>
      <c r="AP30" s="43"/>
      <c r="AQ30" s="43"/>
      <c r="AR30" s="44"/>
      <c r="BE30" s="349"/>
    </row>
    <row r="31" spans="1:71" s="3" customFormat="1" ht="14.45" customHeight="1">
      <c r="B31" s="42"/>
      <c r="C31" s="43"/>
      <c r="D31" s="45" t="s">
        <v>43</v>
      </c>
      <c r="E31" s="43"/>
      <c r="F31" s="31" t="s">
        <v>46</v>
      </c>
      <c r="G31" s="43"/>
      <c r="H31" s="43"/>
      <c r="I31" s="43"/>
      <c r="J31" s="43"/>
      <c r="K31" s="43"/>
      <c r="L31" s="340">
        <v>0.21</v>
      </c>
      <c r="M31" s="341"/>
      <c r="N31" s="341"/>
      <c r="O31" s="341"/>
      <c r="P31" s="341"/>
      <c r="Q31" s="43"/>
      <c r="R31" s="43"/>
      <c r="S31" s="43"/>
      <c r="T31" s="43"/>
      <c r="U31" s="43"/>
      <c r="V31" s="43"/>
      <c r="W31" s="342">
        <f>ROUND(BB54, 2)</f>
        <v>0</v>
      </c>
      <c r="X31" s="341"/>
      <c r="Y31" s="341"/>
      <c r="Z31" s="341"/>
      <c r="AA31" s="341"/>
      <c r="AB31" s="341"/>
      <c r="AC31" s="341"/>
      <c r="AD31" s="341"/>
      <c r="AE31" s="341"/>
      <c r="AF31" s="43"/>
      <c r="AG31" s="43"/>
      <c r="AH31" s="43"/>
      <c r="AI31" s="43"/>
      <c r="AJ31" s="43"/>
      <c r="AK31" s="342">
        <v>0</v>
      </c>
      <c r="AL31" s="341"/>
      <c r="AM31" s="341"/>
      <c r="AN31" s="341"/>
      <c r="AO31" s="341"/>
      <c r="AP31" s="43"/>
      <c r="AQ31" s="43"/>
      <c r="AR31" s="44"/>
      <c r="BE31" s="349"/>
    </row>
    <row r="32" spans="1:71" s="3" customFormat="1" ht="14.45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40">
        <v>0.15</v>
      </c>
      <c r="M32" s="341"/>
      <c r="N32" s="341"/>
      <c r="O32" s="341"/>
      <c r="P32" s="341"/>
      <c r="Q32" s="43"/>
      <c r="R32" s="43"/>
      <c r="S32" s="43"/>
      <c r="T32" s="43"/>
      <c r="U32" s="43"/>
      <c r="V32" s="43"/>
      <c r="W32" s="342">
        <f>ROUND(BC54, 2)</f>
        <v>0</v>
      </c>
      <c r="X32" s="341"/>
      <c r="Y32" s="341"/>
      <c r="Z32" s="341"/>
      <c r="AA32" s="341"/>
      <c r="AB32" s="341"/>
      <c r="AC32" s="341"/>
      <c r="AD32" s="341"/>
      <c r="AE32" s="341"/>
      <c r="AF32" s="43"/>
      <c r="AG32" s="43"/>
      <c r="AH32" s="43"/>
      <c r="AI32" s="43"/>
      <c r="AJ32" s="43"/>
      <c r="AK32" s="342">
        <v>0</v>
      </c>
      <c r="AL32" s="341"/>
      <c r="AM32" s="341"/>
      <c r="AN32" s="341"/>
      <c r="AO32" s="341"/>
      <c r="AP32" s="43"/>
      <c r="AQ32" s="43"/>
      <c r="AR32" s="44"/>
      <c r="BE32" s="349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40">
        <v>0</v>
      </c>
      <c r="M33" s="341"/>
      <c r="N33" s="341"/>
      <c r="O33" s="341"/>
      <c r="P33" s="341"/>
      <c r="Q33" s="43"/>
      <c r="R33" s="43"/>
      <c r="S33" s="43"/>
      <c r="T33" s="43"/>
      <c r="U33" s="43"/>
      <c r="V33" s="43"/>
      <c r="W33" s="342">
        <f>ROUND(BD54, 2)</f>
        <v>0</v>
      </c>
      <c r="X33" s="341"/>
      <c r="Y33" s="341"/>
      <c r="Z33" s="341"/>
      <c r="AA33" s="341"/>
      <c r="AB33" s="341"/>
      <c r="AC33" s="341"/>
      <c r="AD33" s="341"/>
      <c r="AE33" s="341"/>
      <c r="AF33" s="43"/>
      <c r="AG33" s="43"/>
      <c r="AH33" s="43"/>
      <c r="AI33" s="43"/>
      <c r="AJ33" s="43"/>
      <c r="AK33" s="342">
        <v>0</v>
      </c>
      <c r="AL33" s="341"/>
      <c r="AM33" s="341"/>
      <c r="AN33" s="341"/>
      <c r="AO33" s="341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46" t="s">
        <v>51</v>
      </c>
      <c r="Y35" s="344"/>
      <c r="Z35" s="344"/>
      <c r="AA35" s="344"/>
      <c r="AB35" s="344"/>
      <c r="AC35" s="48"/>
      <c r="AD35" s="48"/>
      <c r="AE35" s="48"/>
      <c r="AF35" s="48"/>
      <c r="AG35" s="48"/>
      <c r="AH35" s="48"/>
      <c r="AI35" s="48"/>
      <c r="AJ35" s="48"/>
      <c r="AK35" s="343">
        <f>SUM(AK26:AK33)</f>
        <v>0</v>
      </c>
      <c r="AL35" s="344"/>
      <c r="AM35" s="344"/>
      <c r="AN35" s="344"/>
      <c r="AO35" s="345"/>
      <c r="AP35" s="46"/>
      <c r="AQ35" s="46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1"/>
      <c r="BE37" s="36"/>
    </row>
    <row r="41" spans="1:57" s="2" customFormat="1" ht="6.95" customHeight="1">
      <c r="A41" s="36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3610vvCU2022-II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2" t="str">
        <f>K6</f>
        <v>Větrovský potok, Frýdlant, rekonstrukce koryta</v>
      </c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59"/>
      <c r="AQ45" s="59"/>
      <c r="AR45" s="60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1" t="str">
        <f>IF(K8="","",K8)</f>
        <v>Frýdlant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4" t="str">
        <f>IF(AN8= "","",AN8)</f>
        <v>19. 8. 2022</v>
      </c>
      <c r="AN47" s="37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5" t="str">
        <f>IF(E11= "","",E11)</f>
        <v>Povodí labe, státní podnik, OIČ, Hradec Králové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75" t="str">
        <f>IF(E17="","",E17)</f>
        <v>Povodí labe, státní podnik, OIČ, Hradec Králové</v>
      </c>
      <c r="AN49" s="376"/>
      <c r="AO49" s="376"/>
      <c r="AP49" s="376"/>
      <c r="AQ49" s="38"/>
      <c r="AR49" s="41"/>
      <c r="AS49" s="377" t="s">
        <v>53</v>
      </c>
      <c r="AT49" s="378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5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5" t="str">
        <f>IF(E20="","",E20)</f>
        <v>Ing. Eva Morkesová</v>
      </c>
      <c r="AN50" s="376"/>
      <c r="AO50" s="376"/>
      <c r="AP50" s="376"/>
      <c r="AQ50" s="38"/>
      <c r="AR50" s="41"/>
      <c r="AS50" s="379"/>
      <c r="AT50" s="380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1"/>
      <c r="AT51" s="38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6"/>
    </row>
    <row r="52" spans="1:91" s="2" customFormat="1" ht="29.25" customHeight="1">
      <c r="A52" s="36"/>
      <c r="B52" s="37"/>
      <c r="C52" s="366" t="s">
        <v>54</v>
      </c>
      <c r="D52" s="367"/>
      <c r="E52" s="367"/>
      <c r="F52" s="367"/>
      <c r="G52" s="367"/>
      <c r="H52" s="69"/>
      <c r="I52" s="369" t="s">
        <v>55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8" t="s">
        <v>56</v>
      </c>
      <c r="AH52" s="367"/>
      <c r="AI52" s="367"/>
      <c r="AJ52" s="367"/>
      <c r="AK52" s="367"/>
      <c r="AL52" s="367"/>
      <c r="AM52" s="367"/>
      <c r="AN52" s="369" t="s">
        <v>57</v>
      </c>
      <c r="AO52" s="367"/>
      <c r="AP52" s="367"/>
      <c r="AQ52" s="70" t="s">
        <v>58</v>
      </c>
      <c r="AR52" s="41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6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0">
        <f>ROUND(AG55+AG56+AG60+AG61,2)</f>
        <v>0</v>
      </c>
      <c r="AH54" s="370"/>
      <c r="AI54" s="370"/>
      <c r="AJ54" s="370"/>
      <c r="AK54" s="370"/>
      <c r="AL54" s="370"/>
      <c r="AM54" s="370"/>
      <c r="AN54" s="371">
        <f t="shared" ref="AN54:AN61" si="0">SUM(AG54,AT54)</f>
        <v>0</v>
      </c>
      <c r="AO54" s="371"/>
      <c r="AP54" s="371"/>
      <c r="AQ54" s="81" t="s">
        <v>28</v>
      </c>
      <c r="AR54" s="82"/>
      <c r="AS54" s="83">
        <f>ROUND(AS55+AS56+AS60+AS61,2)</f>
        <v>0</v>
      </c>
      <c r="AT54" s="84">
        <f t="shared" ref="AT54:AT61" si="1">ROUND(SUM(AV54:AW54),2)</f>
        <v>0</v>
      </c>
      <c r="AU54" s="85">
        <f>ROUND(AU55+AU56+AU60+AU61,5)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ROUND(AZ55+AZ56+AZ60+AZ61,2)</f>
        <v>0</v>
      </c>
      <c r="BA54" s="84">
        <f>ROUND(BA55+BA56+BA60+BA61,2)</f>
        <v>0</v>
      </c>
      <c r="BB54" s="84">
        <f>ROUND(BB55+BB56+BB60+BB61,2)</f>
        <v>0</v>
      </c>
      <c r="BC54" s="84">
        <f>ROUND(BC55+BC56+BC60+BC61,2)</f>
        <v>0</v>
      </c>
      <c r="BD54" s="86">
        <f>ROUND(BD55+BD56+BD60+BD61,2)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16.5" customHeight="1">
      <c r="A55" s="89" t="s">
        <v>77</v>
      </c>
      <c r="B55" s="90"/>
      <c r="C55" s="91"/>
      <c r="D55" s="361" t="s">
        <v>78</v>
      </c>
      <c r="E55" s="361"/>
      <c r="F55" s="361"/>
      <c r="G55" s="361"/>
      <c r="H55" s="361"/>
      <c r="I55" s="92"/>
      <c r="J55" s="361" t="s">
        <v>79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'SO 01 - Příčné prahy'!J30</f>
        <v>0</v>
      </c>
      <c r="AH55" s="360"/>
      <c r="AI55" s="360"/>
      <c r="AJ55" s="360"/>
      <c r="AK55" s="360"/>
      <c r="AL55" s="360"/>
      <c r="AM55" s="360"/>
      <c r="AN55" s="359">
        <f t="shared" si="0"/>
        <v>0</v>
      </c>
      <c r="AO55" s="360"/>
      <c r="AP55" s="360"/>
      <c r="AQ55" s="93" t="s">
        <v>80</v>
      </c>
      <c r="AR55" s="94"/>
      <c r="AS55" s="95">
        <v>0</v>
      </c>
      <c r="AT55" s="96">
        <f t="shared" si="1"/>
        <v>0</v>
      </c>
      <c r="AU55" s="97">
        <f>'SO 01 - Příčné prahy'!P87</f>
        <v>0</v>
      </c>
      <c r="AV55" s="96">
        <f>'SO 01 - Příčné prahy'!J33</f>
        <v>0</v>
      </c>
      <c r="AW55" s="96">
        <f>'SO 01 - Příčné prahy'!J34</f>
        <v>0</v>
      </c>
      <c r="AX55" s="96">
        <f>'SO 01 - Příčné prahy'!J35</f>
        <v>0</v>
      </c>
      <c r="AY55" s="96">
        <f>'SO 01 - Příčné prahy'!J36</f>
        <v>0</v>
      </c>
      <c r="AZ55" s="96">
        <f>'SO 01 - Příčné prahy'!F33</f>
        <v>0</v>
      </c>
      <c r="BA55" s="96">
        <f>'SO 01 - Příčné prahy'!F34</f>
        <v>0</v>
      </c>
      <c r="BB55" s="96">
        <f>'SO 01 - Příčné prahy'!F35</f>
        <v>0</v>
      </c>
      <c r="BC55" s="96">
        <f>'SO 01 - Příčné prahy'!F36</f>
        <v>0</v>
      </c>
      <c r="BD55" s="98">
        <f>'SO 01 - Příčné prahy'!F37</f>
        <v>0</v>
      </c>
      <c r="BT55" s="99" t="s">
        <v>81</v>
      </c>
      <c r="BV55" s="99" t="s">
        <v>75</v>
      </c>
      <c r="BW55" s="99" t="s">
        <v>82</v>
      </c>
      <c r="BX55" s="99" t="s">
        <v>5</v>
      </c>
      <c r="CL55" s="99" t="s">
        <v>19</v>
      </c>
      <c r="CM55" s="99" t="s">
        <v>83</v>
      </c>
    </row>
    <row r="56" spans="1:91" s="7" customFormat="1" ht="16.5" customHeight="1">
      <c r="B56" s="90"/>
      <c r="C56" s="91"/>
      <c r="D56" s="361" t="s">
        <v>84</v>
      </c>
      <c r="E56" s="361"/>
      <c r="F56" s="361"/>
      <c r="G56" s="361"/>
      <c r="H56" s="361"/>
      <c r="I56" s="92"/>
      <c r="J56" s="361" t="s">
        <v>85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5">
        <f>ROUND(SUM(AG57:AG59),2)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93" t="s">
        <v>80</v>
      </c>
      <c r="AR56" s="94"/>
      <c r="AS56" s="95">
        <f>ROUND(SUM(AS57:AS59),2)</f>
        <v>0</v>
      </c>
      <c r="AT56" s="96">
        <f t="shared" si="1"/>
        <v>0</v>
      </c>
      <c r="AU56" s="97">
        <f>ROUND(SUM(AU57:AU59),5)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ROUND(SUM(AZ57:AZ59),2)</f>
        <v>0</v>
      </c>
      <c r="BA56" s="96">
        <f>ROUND(SUM(BA57:BA59),2)</f>
        <v>0</v>
      </c>
      <c r="BB56" s="96">
        <f>ROUND(SUM(BB57:BB59),2)</f>
        <v>0</v>
      </c>
      <c r="BC56" s="96">
        <f>ROUND(SUM(BC57:BC59),2)</f>
        <v>0</v>
      </c>
      <c r="BD56" s="98">
        <f>ROUND(SUM(BD57:BD59),2)</f>
        <v>0</v>
      </c>
      <c r="BS56" s="99" t="s">
        <v>72</v>
      </c>
      <c r="BT56" s="99" t="s">
        <v>81</v>
      </c>
      <c r="BU56" s="99" t="s">
        <v>74</v>
      </c>
      <c r="BV56" s="99" t="s">
        <v>75</v>
      </c>
      <c r="BW56" s="99" t="s">
        <v>86</v>
      </c>
      <c r="BX56" s="99" t="s">
        <v>5</v>
      </c>
      <c r="CL56" s="99" t="s">
        <v>19</v>
      </c>
      <c r="CM56" s="99" t="s">
        <v>83</v>
      </c>
    </row>
    <row r="57" spans="1:91" s="4" customFormat="1" ht="16.5" customHeight="1">
      <c r="A57" s="89" t="s">
        <v>77</v>
      </c>
      <c r="B57" s="54"/>
      <c r="C57" s="100"/>
      <c r="D57" s="100"/>
      <c r="E57" s="364" t="s">
        <v>87</v>
      </c>
      <c r="F57" s="364"/>
      <c r="G57" s="364"/>
      <c r="H57" s="364"/>
      <c r="I57" s="364"/>
      <c r="J57" s="100"/>
      <c r="K57" s="364" t="s">
        <v>85</v>
      </c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2">
        <f>'SO 02.1 - Opěrná zeď'!J32</f>
        <v>0</v>
      </c>
      <c r="AH57" s="363"/>
      <c r="AI57" s="363"/>
      <c r="AJ57" s="363"/>
      <c r="AK57" s="363"/>
      <c r="AL57" s="363"/>
      <c r="AM57" s="363"/>
      <c r="AN57" s="362">
        <f t="shared" si="0"/>
        <v>0</v>
      </c>
      <c r="AO57" s="363"/>
      <c r="AP57" s="363"/>
      <c r="AQ57" s="101" t="s">
        <v>88</v>
      </c>
      <c r="AR57" s="56"/>
      <c r="AS57" s="102">
        <v>0</v>
      </c>
      <c r="AT57" s="103">
        <f t="shared" si="1"/>
        <v>0</v>
      </c>
      <c r="AU57" s="104">
        <f>'SO 02.1 - Opěrná zeď'!P92</f>
        <v>0</v>
      </c>
      <c r="AV57" s="103">
        <f>'SO 02.1 - Opěrná zeď'!J35</f>
        <v>0</v>
      </c>
      <c r="AW57" s="103">
        <f>'SO 02.1 - Opěrná zeď'!J36</f>
        <v>0</v>
      </c>
      <c r="AX57" s="103">
        <f>'SO 02.1 - Opěrná zeď'!J37</f>
        <v>0</v>
      </c>
      <c r="AY57" s="103">
        <f>'SO 02.1 - Opěrná zeď'!J38</f>
        <v>0</v>
      </c>
      <c r="AZ57" s="103">
        <f>'SO 02.1 - Opěrná zeď'!F35</f>
        <v>0</v>
      </c>
      <c r="BA57" s="103">
        <f>'SO 02.1 - Opěrná zeď'!F36</f>
        <v>0</v>
      </c>
      <c r="BB57" s="103">
        <f>'SO 02.1 - Opěrná zeď'!F37</f>
        <v>0</v>
      </c>
      <c r="BC57" s="103">
        <f>'SO 02.1 - Opěrná zeď'!F38</f>
        <v>0</v>
      </c>
      <c r="BD57" s="105">
        <f>'SO 02.1 - Opěrná zeď'!F39</f>
        <v>0</v>
      </c>
      <c r="BT57" s="106" t="s">
        <v>83</v>
      </c>
      <c r="BV57" s="106" t="s">
        <v>75</v>
      </c>
      <c r="BW57" s="106" t="s">
        <v>89</v>
      </c>
      <c r="BX57" s="106" t="s">
        <v>86</v>
      </c>
      <c r="CL57" s="106" t="s">
        <v>19</v>
      </c>
    </row>
    <row r="58" spans="1:91" s="4" customFormat="1" ht="16.5" customHeight="1">
      <c r="A58" s="89" t="s">
        <v>77</v>
      </c>
      <c r="B58" s="54"/>
      <c r="C58" s="100"/>
      <c r="D58" s="100"/>
      <c r="E58" s="364" t="s">
        <v>90</v>
      </c>
      <c r="F58" s="364"/>
      <c r="G58" s="364"/>
      <c r="H58" s="364"/>
      <c r="I58" s="364"/>
      <c r="J58" s="100"/>
      <c r="K58" s="364" t="s">
        <v>79</v>
      </c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2">
        <f>'SO 02.2 - Příčné prahy'!J32</f>
        <v>0</v>
      </c>
      <c r="AH58" s="363"/>
      <c r="AI58" s="363"/>
      <c r="AJ58" s="363"/>
      <c r="AK58" s="363"/>
      <c r="AL58" s="363"/>
      <c r="AM58" s="363"/>
      <c r="AN58" s="362">
        <f t="shared" si="0"/>
        <v>0</v>
      </c>
      <c r="AO58" s="363"/>
      <c r="AP58" s="363"/>
      <c r="AQ58" s="101" t="s">
        <v>88</v>
      </c>
      <c r="AR58" s="56"/>
      <c r="AS58" s="102">
        <v>0</v>
      </c>
      <c r="AT58" s="103">
        <f t="shared" si="1"/>
        <v>0</v>
      </c>
      <c r="AU58" s="104">
        <f>'SO 02.2 - Příčné prahy'!P89</f>
        <v>0</v>
      </c>
      <c r="AV58" s="103">
        <f>'SO 02.2 - Příčné prahy'!J35</f>
        <v>0</v>
      </c>
      <c r="AW58" s="103">
        <f>'SO 02.2 - Příčné prahy'!J36</f>
        <v>0</v>
      </c>
      <c r="AX58" s="103">
        <f>'SO 02.2 - Příčné prahy'!J37</f>
        <v>0</v>
      </c>
      <c r="AY58" s="103">
        <f>'SO 02.2 - Příčné prahy'!J38</f>
        <v>0</v>
      </c>
      <c r="AZ58" s="103">
        <f>'SO 02.2 - Příčné prahy'!F35</f>
        <v>0</v>
      </c>
      <c r="BA58" s="103">
        <f>'SO 02.2 - Příčné prahy'!F36</f>
        <v>0</v>
      </c>
      <c r="BB58" s="103">
        <f>'SO 02.2 - Příčné prahy'!F37</f>
        <v>0</v>
      </c>
      <c r="BC58" s="103">
        <f>'SO 02.2 - Příčné prahy'!F38</f>
        <v>0</v>
      </c>
      <c r="BD58" s="105">
        <f>'SO 02.2 - Příčné prahy'!F39</f>
        <v>0</v>
      </c>
      <c r="BT58" s="106" t="s">
        <v>83</v>
      </c>
      <c r="BV58" s="106" t="s">
        <v>75</v>
      </c>
      <c r="BW58" s="106" t="s">
        <v>91</v>
      </c>
      <c r="BX58" s="106" t="s">
        <v>86</v>
      </c>
      <c r="CL58" s="106" t="s">
        <v>19</v>
      </c>
    </row>
    <row r="59" spans="1:91" s="4" customFormat="1" ht="16.5" customHeight="1">
      <c r="A59" s="89" t="s">
        <v>77</v>
      </c>
      <c r="B59" s="54"/>
      <c r="C59" s="100"/>
      <c r="D59" s="100"/>
      <c r="E59" s="364" t="s">
        <v>92</v>
      </c>
      <c r="F59" s="364"/>
      <c r="G59" s="364"/>
      <c r="H59" s="364"/>
      <c r="I59" s="364"/>
      <c r="J59" s="100"/>
      <c r="K59" s="364" t="s">
        <v>93</v>
      </c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2">
        <f>'SO 02.3 - Náhradní výsadba'!J32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101" t="s">
        <v>88</v>
      </c>
      <c r="AR59" s="56"/>
      <c r="AS59" s="102">
        <v>0</v>
      </c>
      <c r="AT59" s="103">
        <f t="shared" si="1"/>
        <v>0</v>
      </c>
      <c r="AU59" s="104">
        <f>'SO 02.3 - Náhradní výsadba'!P89</f>
        <v>0</v>
      </c>
      <c r="AV59" s="103">
        <f>'SO 02.3 - Náhradní výsadba'!J35</f>
        <v>0</v>
      </c>
      <c r="AW59" s="103">
        <f>'SO 02.3 - Náhradní výsadba'!J36</f>
        <v>0</v>
      </c>
      <c r="AX59" s="103">
        <f>'SO 02.3 - Náhradní výsadba'!J37</f>
        <v>0</v>
      </c>
      <c r="AY59" s="103">
        <f>'SO 02.3 - Náhradní výsadba'!J38</f>
        <v>0</v>
      </c>
      <c r="AZ59" s="103">
        <f>'SO 02.3 - Náhradní výsadba'!F35</f>
        <v>0</v>
      </c>
      <c r="BA59" s="103">
        <f>'SO 02.3 - Náhradní výsadba'!F36</f>
        <v>0</v>
      </c>
      <c r="BB59" s="103">
        <f>'SO 02.3 - Náhradní výsadba'!F37</f>
        <v>0</v>
      </c>
      <c r="BC59" s="103">
        <f>'SO 02.3 - Náhradní výsadba'!F38</f>
        <v>0</v>
      </c>
      <c r="BD59" s="105">
        <f>'SO 02.3 - Náhradní výsadba'!F39</f>
        <v>0</v>
      </c>
      <c r="BT59" s="106" t="s">
        <v>83</v>
      </c>
      <c r="BV59" s="106" t="s">
        <v>75</v>
      </c>
      <c r="BW59" s="106" t="s">
        <v>94</v>
      </c>
      <c r="BX59" s="106" t="s">
        <v>86</v>
      </c>
      <c r="CL59" s="106" t="s">
        <v>95</v>
      </c>
    </row>
    <row r="60" spans="1:91" s="7" customFormat="1" ht="16.5" customHeight="1">
      <c r="A60" s="89" t="s">
        <v>77</v>
      </c>
      <c r="B60" s="90"/>
      <c r="C60" s="91"/>
      <c r="D60" s="361" t="s">
        <v>96</v>
      </c>
      <c r="E60" s="361"/>
      <c r="F60" s="361"/>
      <c r="G60" s="361"/>
      <c r="H60" s="361"/>
      <c r="I60" s="92"/>
      <c r="J60" s="361" t="s">
        <v>97</v>
      </c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59">
        <f>'SO 03 - Kamenná rovnanina'!J30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93" t="s">
        <v>80</v>
      </c>
      <c r="AR60" s="94"/>
      <c r="AS60" s="95">
        <v>0</v>
      </c>
      <c r="AT60" s="96">
        <f t="shared" si="1"/>
        <v>0</v>
      </c>
      <c r="AU60" s="97">
        <f>'SO 03 - Kamenná rovnanina'!P86</f>
        <v>0</v>
      </c>
      <c r="AV60" s="96">
        <f>'SO 03 - Kamenná rovnanina'!J33</f>
        <v>0</v>
      </c>
      <c r="AW60" s="96">
        <f>'SO 03 - Kamenná rovnanina'!J34</f>
        <v>0</v>
      </c>
      <c r="AX60" s="96">
        <f>'SO 03 - Kamenná rovnanina'!J35</f>
        <v>0</v>
      </c>
      <c r="AY60" s="96">
        <f>'SO 03 - Kamenná rovnanina'!J36</f>
        <v>0</v>
      </c>
      <c r="AZ60" s="96">
        <f>'SO 03 - Kamenná rovnanina'!F33</f>
        <v>0</v>
      </c>
      <c r="BA60" s="96">
        <f>'SO 03 - Kamenná rovnanina'!F34</f>
        <v>0</v>
      </c>
      <c r="BB60" s="96">
        <f>'SO 03 - Kamenná rovnanina'!F35</f>
        <v>0</v>
      </c>
      <c r="BC60" s="96">
        <f>'SO 03 - Kamenná rovnanina'!F36</f>
        <v>0</v>
      </c>
      <c r="BD60" s="98">
        <f>'SO 03 - Kamenná rovnanina'!F37</f>
        <v>0</v>
      </c>
      <c r="BT60" s="99" t="s">
        <v>81</v>
      </c>
      <c r="BV60" s="99" t="s">
        <v>75</v>
      </c>
      <c r="BW60" s="99" t="s">
        <v>98</v>
      </c>
      <c r="BX60" s="99" t="s">
        <v>5</v>
      </c>
      <c r="CL60" s="99" t="s">
        <v>19</v>
      </c>
      <c r="CM60" s="99" t="s">
        <v>83</v>
      </c>
    </row>
    <row r="61" spans="1:91" s="7" customFormat="1" ht="16.5" customHeight="1">
      <c r="A61" s="89" t="s">
        <v>77</v>
      </c>
      <c r="B61" s="90"/>
      <c r="C61" s="91"/>
      <c r="D61" s="361" t="s">
        <v>99</v>
      </c>
      <c r="E61" s="361"/>
      <c r="F61" s="361"/>
      <c r="G61" s="361"/>
      <c r="H61" s="361"/>
      <c r="I61" s="92"/>
      <c r="J61" s="361" t="s">
        <v>100</v>
      </c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59">
        <f>'VON - Vedlejší a ostatní ...'!J30</f>
        <v>0</v>
      </c>
      <c r="AH61" s="360"/>
      <c r="AI61" s="360"/>
      <c r="AJ61" s="360"/>
      <c r="AK61" s="360"/>
      <c r="AL61" s="360"/>
      <c r="AM61" s="360"/>
      <c r="AN61" s="359">
        <f t="shared" si="0"/>
        <v>0</v>
      </c>
      <c r="AO61" s="360"/>
      <c r="AP61" s="360"/>
      <c r="AQ61" s="93" t="s">
        <v>99</v>
      </c>
      <c r="AR61" s="94"/>
      <c r="AS61" s="107">
        <v>0</v>
      </c>
      <c r="AT61" s="108">
        <f t="shared" si="1"/>
        <v>0</v>
      </c>
      <c r="AU61" s="109">
        <f>'VON - Vedlejší a ostatní ...'!P84</f>
        <v>0</v>
      </c>
      <c r="AV61" s="108">
        <f>'VON - Vedlejší a ostatní ...'!J33</f>
        <v>0</v>
      </c>
      <c r="AW61" s="108">
        <f>'VON - Vedlejší a ostatní ...'!J34</f>
        <v>0</v>
      </c>
      <c r="AX61" s="108">
        <f>'VON - Vedlejší a ostatní ...'!J35</f>
        <v>0</v>
      </c>
      <c r="AY61" s="108">
        <f>'VON - Vedlejší a ostatní ...'!J36</f>
        <v>0</v>
      </c>
      <c r="AZ61" s="108">
        <f>'VON - Vedlejší a ostatní ...'!F33</f>
        <v>0</v>
      </c>
      <c r="BA61" s="108">
        <f>'VON - Vedlejší a ostatní ...'!F34</f>
        <v>0</v>
      </c>
      <c r="BB61" s="108">
        <f>'VON - Vedlejší a ostatní ...'!F35</f>
        <v>0</v>
      </c>
      <c r="BC61" s="108">
        <f>'VON - Vedlejší a ostatní ...'!F36</f>
        <v>0</v>
      </c>
      <c r="BD61" s="110">
        <f>'VON - Vedlejší a ostatní ...'!F37</f>
        <v>0</v>
      </c>
      <c r="BT61" s="99" t="s">
        <v>81</v>
      </c>
      <c r="BV61" s="99" t="s">
        <v>75</v>
      </c>
      <c r="BW61" s="99" t="s">
        <v>101</v>
      </c>
      <c r="BX61" s="99" t="s">
        <v>5</v>
      </c>
      <c r="CL61" s="99" t="s">
        <v>95</v>
      </c>
      <c r="CM61" s="99" t="s">
        <v>83</v>
      </c>
    </row>
    <row r="62" spans="1:91" s="2" customFormat="1" ht="30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pans="1:91" s="2" customFormat="1" ht="6.95" customHeight="1">
      <c r="A63" s="36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41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</sheetData>
  <sheetProtection algorithmName="SHA-512" hashValue="gc4K9b6ESMOpd6NQQ1si69RmvLsP3qEu0fTsgR5y2GpQawqxbskAHOTcAtiAvOADOy4upwQxnEyANjxYRDSV6A==" saltValue="bbUhERRHH2pth3wpXNsPMBzbFkCee6G5TLBhKO29C684MB06n84bV5+fd5pknXzsL0FEi13slwTYBvmrspK1Cg==" spinCount="100000" sheet="1" objects="1" scenarios="1" formatColumns="0" formatRows="0"/>
  <mergeCells count="66"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AG54:AM54"/>
    <mergeCell ref="AN54:AP54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E59:I59"/>
    <mergeCell ref="K59:AF59"/>
    <mergeCell ref="D60:H60"/>
    <mergeCell ref="J60:AF60"/>
    <mergeCell ref="AN61:AP61"/>
    <mergeCell ref="AG61:AM61"/>
    <mergeCell ref="D61:H61"/>
    <mergeCell ref="J61:AF61"/>
    <mergeCell ref="W30:AE30"/>
    <mergeCell ref="AK30:AO30"/>
    <mergeCell ref="L30:P30"/>
    <mergeCell ref="W31:AE31"/>
    <mergeCell ref="AN60:AP60"/>
    <mergeCell ref="AG60:AM60"/>
    <mergeCell ref="AG58:AM58"/>
    <mergeCell ref="AN58:AP58"/>
    <mergeCell ref="L45:AO45"/>
    <mergeCell ref="AM47:AN47"/>
    <mergeCell ref="AM49:AP49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5" location="'SO 01 - Příčné prahy'!C2" display="/"/>
    <hyperlink ref="A57" location="'SO 02.1 - Opěrná zeď'!C2" display="/"/>
    <hyperlink ref="A58" location="'SO 02.2 - Příčné prahy'!C2" display="/"/>
    <hyperlink ref="A59" location="'SO 02.3 - Náhradní výsadba'!C2" display="/"/>
    <hyperlink ref="A60" location="'SO 03 - Kamenná rovnanina'!C2" display="/"/>
    <hyperlink ref="A61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tabSelected="1" topLeftCell="A57" workbookViewId="0">
      <selection activeCell="F128" sqref="F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9" t="s">
        <v>82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102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Větrovský potok, Frýdlant, rekonstrukce koryta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5" t="s">
        <v>103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104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6" t="s">
        <v>19</v>
      </c>
      <c r="G11" s="36"/>
      <c r="H11" s="36"/>
      <c r="I11" s="115" t="s">
        <v>20</v>
      </c>
      <c r="J11" s="106" t="s">
        <v>21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06" t="s">
        <v>23</v>
      </c>
      <c r="G12" s="36"/>
      <c r="H12" s="36"/>
      <c r="I12" s="115" t="s">
        <v>24</v>
      </c>
      <c r="J12" s="117" t="str">
        <f>'Rekapitulace stavby'!AN8</f>
        <v>19. 8. 2022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6" t="s">
        <v>28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6" t="s">
        <v>29</v>
      </c>
      <c r="F15" s="36"/>
      <c r="G15" s="36"/>
      <c r="H15" s="36"/>
      <c r="I15" s="115" t="s">
        <v>30</v>
      </c>
      <c r="J15" s="106" t="s">
        <v>28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5" t="s">
        <v>30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6" t="s">
        <v>28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29</v>
      </c>
      <c r="F21" s="36"/>
      <c r="G21" s="36"/>
      <c r="H21" s="36"/>
      <c r="I21" s="115" t="s">
        <v>30</v>
      </c>
      <c r="J21" s="106" t="s">
        <v>28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35</v>
      </c>
      <c r="E23" s="36"/>
      <c r="F23" s="36"/>
      <c r="G23" s="36"/>
      <c r="H23" s="36"/>
      <c r="I23" s="115" t="s">
        <v>27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36</v>
      </c>
      <c r="F24" s="36"/>
      <c r="G24" s="36"/>
      <c r="H24" s="36"/>
      <c r="I24" s="115" t="s">
        <v>30</v>
      </c>
      <c r="J24" s="106" t="s">
        <v>28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37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8"/>
      <c r="B27" s="119"/>
      <c r="C27" s="118"/>
      <c r="D27" s="118"/>
      <c r="E27" s="392" t="s">
        <v>105</v>
      </c>
      <c r="F27" s="392"/>
      <c r="G27" s="392"/>
      <c r="H27" s="39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39</v>
      </c>
      <c r="E30" s="36"/>
      <c r="F30" s="36"/>
      <c r="G30" s="36"/>
      <c r="H30" s="36"/>
      <c r="I30" s="36"/>
      <c r="J30" s="123">
        <f>ROUND(J87,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41</v>
      </c>
      <c r="G32" s="36"/>
      <c r="H32" s="36"/>
      <c r="I32" s="124" t="s">
        <v>40</v>
      </c>
      <c r="J32" s="124" t="s">
        <v>42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43</v>
      </c>
      <c r="E33" s="115" t="s">
        <v>44</v>
      </c>
      <c r="F33" s="126">
        <f>ROUND((SUM(BE87:BE187)),  2)</f>
        <v>0</v>
      </c>
      <c r="G33" s="36"/>
      <c r="H33" s="36"/>
      <c r="I33" s="127">
        <v>0.21</v>
      </c>
      <c r="J33" s="126">
        <f>ROUND(((SUM(BE87:BE187))*I33),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45</v>
      </c>
      <c r="F34" s="126">
        <f>ROUND((SUM(BF87:BF187)),  2)</f>
        <v>0</v>
      </c>
      <c r="G34" s="36"/>
      <c r="H34" s="36"/>
      <c r="I34" s="127">
        <v>0.15</v>
      </c>
      <c r="J34" s="126">
        <f>ROUND(((SUM(BF87:BF187))*I34),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5" t="s">
        <v>46</v>
      </c>
      <c r="F35" s="126">
        <f>ROUND((SUM(BG87:BG187)),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47</v>
      </c>
      <c r="F36" s="126">
        <f>ROUND((SUM(BH87:BH187)),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48</v>
      </c>
      <c r="F37" s="126">
        <f>ROUND((SUM(BI87:BI187)),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Větrovský potok, Frýdlant, rekonstrukce koryta</v>
      </c>
      <c r="F48" s="385"/>
      <c r="G48" s="385"/>
      <c r="H48" s="385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2" t="str">
        <f>E9</f>
        <v>SO 01 - Příčné prahy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Frýdlant</v>
      </c>
      <c r="G52" s="38"/>
      <c r="H52" s="38"/>
      <c r="I52" s="31" t="s">
        <v>24</v>
      </c>
      <c r="J52" s="62" t="str">
        <f>IF(J12="","",J12)</f>
        <v>19. 8. 2022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107</v>
      </c>
      <c r="D57" s="140"/>
      <c r="E57" s="140"/>
      <c r="F57" s="140"/>
      <c r="G57" s="140"/>
      <c r="H57" s="140"/>
      <c r="I57" s="140"/>
      <c r="J57" s="141" t="s">
        <v>108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71</v>
      </c>
      <c r="D59" s="38"/>
      <c r="E59" s="38"/>
      <c r="F59" s="38"/>
      <c r="G59" s="38"/>
      <c r="H59" s="38"/>
      <c r="I59" s="38"/>
      <c r="J59" s="80">
        <f>J87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109</v>
      </c>
    </row>
    <row r="60" spans="1:47" s="9" customFormat="1" ht="24.95" customHeight="1">
      <c r="B60" s="143"/>
      <c r="C60" s="144"/>
      <c r="D60" s="145" t="s">
        <v>110</v>
      </c>
      <c r="E60" s="146"/>
      <c r="F60" s="146"/>
      <c r="G60" s="146"/>
      <c r="H60" s="146"/>
      <c r="I60" s="146"/>
      <c r="J60" s="147">
        <f>J88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111</v>
      </c>
      <c r="E61" s="151"/>
      <c r="F61" s="151"/>
      <c r="G61" s="151"/>
      <c r="H61" s="151"/>
      <c r="I61" s="151"/>
      <c r="J61" s="152">
        <f>J89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112</v>
      </c>
      <c r="E62" s="151"/>
      <c r="F62" s="151"/>
      <c r="G62" s="151"/>
      <c r="H62" s="151"/>
      <c r="I62" s="151"/>
      <c r="J62" s="152">
        <f>J125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113</v>
      </c>
      <c r="E63" s="151"/>
      <c r="F63" s="151"/>
      <c r="G63" s="151"/>
      <c r="H63" s="151"/>
      <c r="I63" s="151"/>
      <c r="J63" s="152">
        <f>J141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114</v>
      </c>
      <c r="E64" s="151"/>
      <c r="F64" s="151"/>
      <c r="G64" s="151"/>
      <c r="H64" s="151"/>
      <c r="I64" s="151"/>
      <c r="J64" s="152">
        <f>J151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115</v>
      </c>
      <c r="E65" s="151"/>
      <c r="F65" s="151"/>
      <c r="G65" s="151"/>
      <c r="H65" s="151"/>
      <c r="I65" s="151"/>
      <c r="J65" s="152">
        <f>J168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116</v>
      </c>
      <c r="E66" s="151"/>
      <c r="F66" s="151"/>
      <c r="G66" s="151"/>
      <c r="H66" s="151"/>
      <c r="I66" s="151"/>
      <c r="J66" s="152">
        <f>J179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117</v>
      </c>
      <c r="E67" s="151"/>
      <c r="F67" s="151"/>
      <c r="G67" s="151"/>
      <c r="H67" s="151"/>
      <c r="I67" s="151"/>
      <c r="J67" s="152">
        <f>J184</f>
        <v>0</v>
      </c>
      <c r="K67" s="100"/>
      <c r="L67" s="153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118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Větrovský potok, Frýdlant, rekonstrukce koryta</v>
      </c>
      <c r="F77" s="385"/>
      <c r="G77" s="385"/>
      <c r="H77" s="385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103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72" t="str">
        <f>E9</f>
        <v>SO 01 - Příčné prahy</v>
      </c>
      <c r="F79" s="383"/>
      <c r="G79" s="383"/>
      <c r="H79" s="383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22</v>
      </c>
      <c r="D81" s="38"/>
      <c r="E81" s="38"/>
      <c r="F81" s="29" t="str">
        <f>F12</f>
        <v>Frýdlant</v>
      </c>
      <c r="G81" s="38"/>
      <c r="H81" s="38"/>
      <c r="I81" s="31" t="s">
        <v>24</v>
      </c>
      <c r="J81" s="62" t="str">
        <f>IF(J12="","",J12)</f>
        <v>19. 8. 2022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40.15" customHeight="1">
      <c r="A83" s="36"/>
      <c r="B83" s="37"/>
      <c r="C83" s="31" t="s">
        <v>26</v>
      </c>
      <c r="D83" s="38"/>
      <c r="E83" s="38"/>
      <c r="F83" s="29" t="str">
        <f>E15</f>
        <v>Povodí labe, státní podnik, OIČ, Hradec Králové</v>
      </c>
      <c r="G83" s="38"/>
      <c r="H83" s="38"/>
      <c r="I83" s="31" t="s">
        <v>33</v>
      </c>
      <c r="J83" s="34" t="str">
        <f>E21</f>
        <v>Povodí labe, státní podnik, OIČ, Hradec Králové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31</v>
      </c>
      <c r="D84" s="38"/>
      <c r="E84" s="38"/>
      <c r="F84" s="29" t="str">
        <f>IF(E18="","",E18)</f>
        <v>Vyplň údaj</v>
      </c>
      <c r="G84" s="38"/>
      <c r="H84" s="38"/>
      <c r="I84" s="31" t="s">
        <v>35</v>
      </c>
      <c r="J84" s="34" t="str">
        <f>E24</f>
        <v>Ing. Eva Morkesová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4"/>
      <c r="B86" s="155"/>
      <c r="C86" s="156" t="s">
        <v>119</v>
      </c>
      <c r="D86" s="157" t="s">
        <v>58</v>
      </c>
      <c r="E86" s="157" t="s">
        <v>54</v>
      </c>
      <c r="F86" s="157" t="s">
        <v>55</v>
      </c>
      <c r="G86" s="157" t="s">
        <v>120</v>
      </c>
      <c r="H86" s="157" t="s">
        <v>121</v>
      </c>
      <c r="I86" s="157" t="s">
        <v>122</v>
      </c>
      <c r="J86" s="157" t="s">
        <v>108</v>
      </c>
      <c r="K86" s="158" t="s">
        <v>123</v>
      </c>
      <c r="L86" s="159"/>
      <c r="M86" s="71" t="s">
        <v>28</v>
      </c>
      <c r="N86" s="72" t="s">
        <v>43</v>
      </c>
      <c r="O86" s="72" t="s">
        <v>124</v>
      </c>
      <c r="P86" s="72" t="s">
        <v>125</v>
      </c>
      <c r="Q86" s="72" t="s">
        <v>126</v>
      </c>
      <c r="R86" s="72" t="s">
        <v>127</v>
      </c>
      <c r="S86" s="72" t="s">
        <v>128</v>
      </c>
      <c r="T86" s="73" t="s">
        <v>129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6"/>
      <c r="B87" s="37"/>
      <c r="C87" s="78" t="s">
        <v>130</v>
      </c>
      <c r="D87" s="38"/>
      <c r="E87" s="38"/>
      <c r="F87" s="38"/>
      <c r="G87" s="38"/>
      <c r="H87" s="38"/>
      <c r="I87" s="38"/>
      <c r="J87" s="160">
        <f>BK87</f>
        <v>0</v>
      </c>
      <c r="K87" s="38"/>
      <c r="L87" s="41"/>
      <c r="M87" s="74"/>
      <c r="N87" s="161"/>
      <c r="O87" s="75"/>
      <c r="P87" s="162">
        <f>P88</f>
        <v>0</v>
      </c>
      <c r="Q87" s="75"/>
      <c r="R87" s="162">
        <f>R88</f>
        <v>16.340851663999999</v>
      </c>
      <c r="S87" s="75"/>
      <c r="T87" s="163">
        <f>T88</f>
        <v>1.04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109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72</v>
      </c>
      <c r="E88" s="168" t="s">
        <v>131</v>
      </c>
      <c r="F88" s="168" t="s">
        <v>132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P89+P125+P141+P151+P168+P179+P184</f>
        <v>0</v>
      </c>
      <c r="Q88" s="173"/>
      <c r="R88" s="174">
        <f>R89+R125+R141+R151+R168+R179+R184</f>
        <v>16.340851663999999</v>
      </c>
      <c r="S88" s="173"/>
      <c r="T88" s="175">
        <f>T89+T125+T141+T151+T168+T179+T184</f>
        <v>1.04</v>
      </c>
      <c r="AR88" s="176" t="s">
        <v>81</v>
      </c>
      <c r="AT88" s="177" t="s">
        <v>72</v>
      </c>
      <c r="AU88" s="177" t="s">
        <v>73</v>
      </c>
      <c r="AY88" s="176" t="s">
        <v>133</v>
      </c>
      <c r="BK88" s="178">
        <f>BK89+BK125+BK141+BK151+BK168+BK179+BK184</f>
        <v>0</v>
      </c>
    </row>
    <row r="89" spans="1:65" s="12" customFormat="1" ht="22.9" customHeight="1">
      <c r="B89" s="165"/>
      <c r="C89" s="166"/>
      <c r="D89" s="167" t="s">
        <v>72</v>
      </c>
      <c r="E89" s="179" t="s">
        <v>81</v>
      </c>
      <c r="F89" s="179" t="s">
        <v>134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SUM(P90:P124)</f>
        <v>0</v>
      </c>
      <c r="Q89" s="173"/>
      <c r="R89" s="174">
        <f>SUM(R90:R124)</f>
        <v>2.562E-2</v>
      </c>
      <c r="S89" s="173"/>
      <c r="T89" s="175">
        <f>SUM(T90:T124)</f>
        <v>0</v>
      </c>
      <c r="AR89" s="176" t="s">
        <v>81</v>
      </c>
      <c r="AT89" s="177" t="s">
        <v>72</v>
      </c>
      <c r="AU89" s="177" t="s">
        <v>81</v>
      </c>
      <c r="AY89" s="176" t="s">
        <v>133</v>
      </c>
      <c r="BK89" s="178">
        <f>SUM(BK90:BK124)</f>
        <v>0</v>
      </c>
    </row>
    <row r="90" spans="1:65" s="2" customFormat="1" ht="21.75" customHeight="1">
      <c r="A90" s="36"/>
      <c r="B90" s="37"/>
      <c r="C90" s="181" t="s">
        <v>81</v>
      </c>
      <c r="D90" s="181" t="s">
        <v>135</v>
      </c>
      <c r="E90" s="182" t="s">
        <v>136</v>
      </c>
      <c r="F90" s="183" t="s">
        <v>137</v>
      </c>
      <c r="G90" s="184" t="s">
        <v>138</v>
      </c>
      <c r="H90" s="185">
        <v>8.2799999999999994</v>
      </c>
      <c r="I90" s="186"/>
      <c r="J90" s="187">
        <f>ROUND(I90*H90,2)</f>
        <v>0</v>
      </c>
      <c r="K90" s="183" t="s">
        <v>139</v>
      </c>
      <c r="L90" s="41"/>
      <c r="M90" s="188" t="s">
        <v>28</v>
      </c>
      <c r="N90" s="189" t="s">
        <v>46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2" t="s">
        <v>140</v>
      </c>
      <c r="AT90" s="192" t="s">
        <v>135</v>
      </c>
      <c r="AU90" s="192" t="s">
        <v>83</v>
      </c>
      <c r="AY90" s="19" t="s">
        <v>133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9" t="s">
        <v>140</v>
      </c>
      <c r="BK90" s="193">
        <f>ROUND(I90*H90,2)</f>
        <v>0</v>
      </c>
      <c r="BL90" s="19" t="s">
        <v>140</v>
      </c>
      <c r="BM90" s="192" t="s">
        <v>141</v>
      </c>
    </row>
    <row r="91" spans="1:65" s="2" customFormat="1" ht="19.5">
      <c r="A91" s="36"/>
      <c r="B91" s="37"/>
      <c r="C91" s="38"/>
      <c r="D91" s="194" t="s">
        <v>142</v>
      </c>
      <c r="E91" s="38"/>
      <c r="F91" s="195" t="s">
        <v>143</v>
      </c>
      <c r="G91" s="38"/>
      <c r="H91" s="38"/>
      <c r="I91" s="196"/>
      <c r="J91" s="38"/>
      <c r="K91" s="38"/>
      <c r="L91" s="41"/>
      <c r="M91" s="197"/>
      <c r="N91" s="198"/>
      <c r="O91" s="67"/>
      <c r="P91" s="67"/>
      <c r="Q91" s="67"/>
      <c r="R91" s="67"/>
      <c r="S91" s="67"/>
      <c r="T91" s="68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142</v>
      </c>
      <c r="AU91" s="19" t="s">
        <v>83</v>
      </c>
    </row>
    <row r="92" spans="1:65" s="2" customFormat="1">
      <c r="A92" s="36"/>
      <c r="B92" s="37"/>
      <c r="C92" s="38"/>
      <c r="D92" s="199" t="s">
        <v>144</v>
      </c>
      <c r="E92" s="38"/>
      <c r="F92" s="200" t="s">
        <v>145</v>
      </c>
      <c r="G92" s="38"/>
      <c r="H92" s="38"/>
      <c r="I92" s="196"/>
      <c r="J92" s="38"/>
      <c r="K92" s="38"/>
      <c r="L92" s="41"/>
      <c r="M92" s="197"/>
      <c r="N92" s="198"/>
      <c r="O92" s="67"/>
      <c r="P92" s="67"/>
      <c r="Q92" s="67"/>
      <c r="R92" s="67"/>
      <c r="S92" s="67"/>
      <c r="T92" s="6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144</v>
      </c>
      <c r="AU92" s="19" t="s">
        <v>83</v>
      </c>
    </row>
    <row r="93" spans="1:65" s="13" customFormat="1">
      <c r="B93" s="201"/>
      <c r="C93" s="202"/>
      <c r="D93" s="194" t="s">
        <v>146</v>
      </c>
      <c r="E93" s="203" t="s">
        <v>28</v>
      </c>
      <c r="F93" s="204" t="s">
        <v>147</v>
      </c>
      <c r="G93" s="202"/>
      <c r="H93" s="203" t="s">
        <v>28</v>
      </c>
      <c r="I93" s="205"/>
      <c r="J93" s="202"/>
      <c r="K93" s="202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146</v>
      </c>
      <c r="AU93" s="210" t="s">
        <v>83</v>
      </c>
      <c r="AV93" s="13" t="s">
        <v>81</v>
      </c>
      <c r="AW93" s="13" t="s">
        <v>34</v>
      </c>
      <c r="AX93" s="13" t="s">
        <v>73</v>
      </c>
      <c r="AY93" s="210" t="s">
        <v>133</v>
      </c>
    </row>
    <row r="94" spans="1:65" s="13" customFormat="1">
      <c r="B94" s="201"/>
      <c r="C94" s="202"/>
      <c r="D94" s="194" t="s">
        <v>146</v>
      </c>
      <c r="E94" s="203" t="s">
        <v>28</v>
      </c>
      <c r="F94" s="204" t="s">
        <v>148</v>
      </c>
      <c r="G94" s="202"/>
      <c r="H94" s="203" t="s">
        <v>28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146</v>
      </c>
      <c r="AU94" s="210" t="s">
        <v>83</v>
      </c>
      <c r="AV94" s="13" t="s">
        <v>81</v>
      </c>
      <c r="AW94" s="13" t="s">
        <v>34</v>
      </c>
      <c r="AX94" s="13" t="s">
        <v>73</v>
      </c>
      <c r="AY94" s="210" t="s">
        <v>133</v>
      </c>
    </row>
    <row r="95" spans="1:65" s="14" customFormat="1">
      <c r="B95" s="211"/>
      <c r="C95" s="212"/>
      <c r="D95" s="194" t="s">
        <v>146</v>
      </c>
      <c r="E95" s="213" t="s">
        <v>28</v>
      </c>
      <c r="F95" s="214" t="s">
        <v>149</v>
      </c>
      <c r="G95" s="212"/>
      <c r="H95" s="215">
        <v>4.12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146</v>
      </c>
      <c r="AU95" s="221" t="s">
        <v>83</v>
      </c>
      <c r="AV95" s="14" t="s">
        <v>83</v>
      </c>
      <c r="AW95" s="14" t="s">
        <v>34</v>
      </c>
      <c r="AX95" s="14" t="s">
        <v>73</v>
      </c>
      <c r="AY95" s="221" t="s">
        <v>133</v>
      </c>
    </row>
    <row r="96" spans="1:65" s="15" customFormat="1">
      <c r="B96" s="222"/>
      <c r="C96" s="223"/>
      <c r="D96" s="194" t="s">
        <v>146</v>
      </c>
      <c r="E96" s="224" t="s">
        <v>28</v>
      </c>
      <c r="F96" s="225" t="s">
        <v>150</v>
      </c>
      <c r="G96" s="223"/>
      <c r="H96" s="226">
        <v>4.12</v>
      </c>
      <c r="I96" s="227"/>
      <c r="J96" s="223"/>
      <c r="K96" s="223"/>
      <c r="L96" s="228"/>
      <c r="M96" s="229"/>
      <c r="N96" s="230"/>
      <c r="O96" s="230"/>
      <c r="P96" s="230"/>
      <c r="Q96" s="230"/>
      <c r="R96" s="230"/>
      <c r="S96" s="230"/>
      <c r="T96" s="231"/>
      <c r="AT96" s="232" t="s">
        <v>146</v>
      </c>
      <c r="AU96" s="232" t="s">
        <v>83</v>
      </c>
      <c r="AV96" s="15" t="s">
        <v>151</v>
      </c>
      <c r="AW96" s="15" t="s">
        <v>34</v>
      </c>
      <c r="AX96" s="15" t="s">
        <v>73</v>
      </c>
      <c r="AY96" s="232" t="s">
        <v>133</v>
      </c>
    </row>
    <row r="97" spans="1:65" s="13" customFormat="1">
      <c r="B97" s="201"/>
      <c r="C97" s="202"/>
      <c r="D97" s="194" t="s">
        <v>146</v>
      </c>
      <c r="E97" s="203" t="s">
        <v>28</v>
      </c>
      <c r="F97" s="204" t="s">
        <v>152</v>
      </c>
      <c r="G97" s="202"/>
      <c r="H97" s="203" t="s">
        <v>28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146</v>
      </c>
      <c r="AU97" s="210" t="s">
        <v>83</v>
      </c>
      <c r="AV97" s="13" t="s">
        <v>81</v>
      </c>
      <c r="AW97" s="13" t="s">
        <v>34</v>
      </c>
      <c r="AX97" s="13" t="s">
        <v>73</v>
      </c>
      <c r="AY97" s="210" t="s">
        <v>133</v>
      </c>
    </row>
    <row r="98" spans="1:65" s="14" customFormat="1">
      <c r="B98" s="211"/>
      <c r="C98" s="212"/>
      <c r="D98" s="194" t="s">
        <v>146</v>
      </c>
      <c r="E98" s="213" t="s">
        <v>28</v>
      </c>
      <c r="F98" s="214" t="s">
        <v>153</v>
      </c>
      <c r="G98" s="212"/>
      <c r="H98" s="215">
        <v>0.39200000000000002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146</v>
      </c>
      <c r="AU98" s="221" t="s">
        <v>83</v>
      </c>
      <c r="AV98" s="14" t="s">
        <v>83</v>
      </c>
      <c r="AW98" s="14" t="s">
        <v>34</v>
      </c>
      <c r="AX98" s="14" t="s">
        <v>73</v>
      </c>
      <c r="AY98" s="221" t="s">
        <v>133</v>
      </c>
    </row>
    <row r="99" spans="1:65" s="14" customFormat="1">
      <c r="B99" s="211"/>
      <c r="C99" s="212"/>
      <c r="D99" s="194" t="s">
        <v>146</v>
      </c>
      <c r="E99" s="213" t="s">
        <v>28</v>
      </c>
      <c r="F99" s="214" t="s">
        <v>154</v>
      </c>
      <c r="G99" s="212"/>
      <c r="H99" s="215">
        <v>0.42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146</v>
      </c>
      <c r="AU99" s="221" t="s">
        <v>83</v>
      </c>
      <c r="AV99" s="14" t="s">
        <v>83</v>
      </c>
      <c r="AW99" s="14" t="s">
        <v>34</v>
      </c>
      <c r="AX99" s="14" t="s">
        <v>73</v>
      </c>
      <c r="AY99" s="221" t="s">
        <v>133</v>
      </c>
    </row>
    <row r="100" spans="1:65" s="14" customFormat="1">
      <c r="B100" s="211"/>
      <c r="C100" s="212"/>
      <c r="D100" s="194" t="s">
        <v>146</v>
      </c>
      <c r="E100" s="213" t="s">
        <v>28</v>
      </c>
      <c r="F100" s="214" t="s">
        <v>155</v>
      </c>
      <c r="G100" s="212"/>
      <c r="H100" s="215">
        <v>0.33600000000000002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146</v>
      </c>
      <c r="AU100" s="221" t="s">
        <v>83</v>
      </c>
      <c r="AV100" s="14" t="s">
        <v>83</v>
      </c>
      <c r="AW100" s="14" t="s">
        <v>34</v>
      </c>
      <c r="AX100" s="14" t="s">
        <v>73</v>
      </c>
      <c r="AY100" s="221" t="s">
        <v>133</v>
      </c>
    </row>
    <row r="101" spans="1:65" s="14" customFormat="1">
      <c r="B101" s="211"/>
      <c r="C101" s="212"/>
      <c r="D101" s="194" t="s">
        <v>146</v>
      </c>
      <c r="E101" s="213" t="s">
        <v>28</v>
      </c>
      <c r="F101" s="214" t="s">
        <v>156</v>
      </c>
      <c r="G101" s="212"/>
      <c r="H101" s="215">
        <v>0.28000000000000003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146</v>
      </c>
      <c r="AU101" s="221" t="s">
        <v>83</v>
      </c>
      <c r="AV101" s="14" t="s">
        <v>83</v>
      </c>
      <c r="AW101" s="14" t="s">
        <v>34</v>
      </c>
      <c r="AX101" s="14" t="s">
        <v>73</v>
      </c>
      <c r="AY101" s="221" t="s">
        <v>133</v>
      </c>
    </row>
    <row r="102" spans="1:65" s="14" customFormat="1">
      <c r="B102" s="211"/>
      <c r="C102" s="212"/>
      <c r="D102" s="194" t="s">
        <v>146</v>
      </c>
      <c r="E102" s="213" t="s">
        <v>28</v>
      </c>
      <c r="F102" s="214" t="s">
        <v>153</v>
      </c>
      <c r="G102" s="212"/>
      <c r="H102" s="215">
        <v>0.39200000000000002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146</v>
      </c>
      <c r="AU102" s="221" t="s">
        <v>83</v>
      </c>
      <c r="AV102" s="14" t="s">
        <v>83</v>
      </c>
      <c r="AW102" s="14" t="s">
        <v>34</v>
      </c>
      <c r="AX102" s="14" t="s">
        <v>73</v>
      </c>
      <c r="AY102" s="221" t="s">
        <v>133</v>
      </c>
    </row>
    <row r="103" spans="1:65" s="15" customFormat="1">
      <c r="B103" s="222"/>
      <c r="C103" s="223"/>
      <c r="D103" s="194" t="s">
        <v>146</v>
      </c>
      <c r="E103" s="224" t="s">
        <v>28</v>
      </c>
      <c r="F103" s="225" t="s">
        <v>150</v>
      </c>
      <c r="G103" s="223"/>
      <c r="H103" s="226">
        <v>1.82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146</v>
      </c>
      <c r="AU103" s="232" t="s">
        <v>83</v>
      </c>
      <c r="AV103" s="15" t="s">
        <v>151</v>
      </c>
      <c r="AW103" s="15" t="s">
        <v>34</v>
      </c>
      <c r="AX103" s="15" t="s">
        <v>73</v>
      </c>
      <c r="AY103" s="232" t="s">
        <v>133</v>
      </c>
    </row>
    <row r="104" spans="1:65" s="13" customFormat="1">
      <c r="B104" s="201"/>
      <c r="C104" s="202"/>
      <c r="D104" s="194" t="s">
        <v>146</v>
      </c>
      <c r="E104" s="203" t="s">
        <v>28</v>
      </c>
      <c r="F104" s="204" t="s">
        <v>157</v>
      </c>
      <c r="G104" s="202"/>
      <c r="H104" s="203" t="s">
        <v>28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146</v>
      </c>
      <c r="AU104" s="210" t="s">
        <v>83</v>
      </c>
      <c r="AV104" s="13" t="s">
        <v>81</v>
      </c>
      <c r="AW104" s="13" t="s">
        <v>34</v>
      </c>
      <c r="AX104" s="13" t="s">
        <v>73</v>
      </c>
      <c r="AY104" s="210" t="s">
        <v>133</v>
      </c>
    </row>
    <row r="105" spans="1:65" s="14" customFormat="1">
      <c r="B105" s="211"/>
      <c r="C105" s="212"/>
      <c r="D105" s="194" t="s">
        <v>146</v>
      </c>
      <c r="E105" s="213" t="s">
        <v>28</v>
      </c>
      <c r="F105" s="214" t="s">
        <v>158</v>
      </c>
      <c r="G105" s="212"/>
      <c r="H105" s="215">
        <v>0.45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146</v>
      </c>
      <c r="AU105" s="221" t="s">
        <v>83</v>
      </c>
      <c r="AV105" s="14" t="s">
        <v>83</v>
      </c>
      <c r="AW105" s="14" t="s">
        <v>34</v>
      </c>
      <c r="AX105" s="14" t="s">
        <v>73</v>
      </c>
      <c r="AY105" s="221" t="s">
        <v>133</v>
      </c>
    </row>
    <row r="106" spans="1:65" s="14" customFormat="1">
      <c r="B106" s="211"/>
      <c r="C106" s="212"/>
      <c r="D106" s="194" t="s">
        <v>146</v>
      </c>
      <c r="E106" s="213" t="s">
        <v>28</v>
      </c>
      <c r="F106" s="214" t="s">
        <v>159</v>
      </c>
      <c r="G106" s="212"/>
      <c r="H106" s="215">
        <v>0.48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146</v>
      </c>
      <c r="AU106" s="221" t="s">
        <v>83</v>
      </c>
      <c r="AV106" s="14" t="s">
        <v>83</v>
      </c>
      <c r="AW106" s="14" t="s">
        <v>34</v>
      </c>
      <c r="AX106" s="14" t="s">
        <v>73</v>
      </c>
      <c r="AY106" s="221" t="s">
        <v>133</v>
      </c>
    </row>
    <row r="107" spans="1:65" s="14" customFormat="1">
      <c r="B107" s="211"/>
      <c r="C107" s="212"/>
      <c r="D107" s="194" t="s">
        <v>146</v>
      </c>
      <c r="E107" s="213" t="s">
        <v>28</v>
      </c>
      <c r="F107" s="214" t="s">
        <v>160</v>
      </c>
      <c r="G107" s="212"/>
      <c r="H107" s="215">
        <v>0.42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146</v>
      </c>
      <c r="AU107" s="221" t="s">
        <v>83</v>
      </c>
      <c r="AV107" s="14" t="s">
        <v>83</v>
      </c>
      <c r="AW107" s="14" t="s">
        <v>34</v>
      </c>
      <c r="AX107" s="14" t="s">
        <v>73</v>
      </c>
      <c r="AY107" s="221" t="s">
        <v>133</v>
      </c>
    </row>
    <row r="108" spans="1:65" s="14" customFormat="1">
      <c r="B108" s="211"/>
      <c r="C108" s="212"/>
      <c r="D108" s="194" t="s">
        <v>146</v>
      </c>
      <c r="E108" s="213" t="s">
        <v>28</v>
      </c>
      <c r="F108" s="214" t="s">
        <v>161</v>
      </c>
      <c r="G108" s="212"/>
      <c r="H108" s="215">
        <v>0.54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146</v>
      </c>
      <c r="AU108" s="221" t="s">
        <v>83</v>
      </c>
      <c r="AV108" s="14" t="s">
        <v>83</v>
      </c>
      <c r="AW108" s="14" t="s">
        <v>34</v>
      </c>
      <c r="AX108" s="14" t="s">
        <v>73</v>
      </c>
      <c r="AY108" s="221" t="s">
        <v>133</v>
      </c>
    </row>
    <row r="109" spans="1:65" s="14" customFormat="1">
      <c r="B109" s="211"/>
      <c r="C109" s="212"/>
      <c r="D109" s="194" t="s">
        <v>146</v>
      </c>
      <c r="E109" s="213" t="s">
        <v>28</v>
      </c>
      <c r="F109" s="214" t="s">
        <v>158</v>
      </c>
      <c r="G109" s="212"/>
      <c r="H109" s="215">
        <v>0.45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146</v>
      </c>
      <c r="AU109" s="221" t="s">
        <v>83</v>
      </c>
      <c r="AV109" s="14" t="s">
        <v>83</v>
      </c>
      <c r="AW109" s="14" t="s">
        <v>34</v>
      </c>
      <c r="AX109" s="14" t="s">
        <v>73</v>
      </c>
      <c r="AY109" s="221" t="s">
        <v>133</v>
      </c>
    </row>
    <row r="110" spans="1:65" s="15" customFormat="1">
      <c r="B110" s="222"/>
      <c r="C110" s="223"/>
      <c r="D110" s="194" t="s">
        <v>146</v>
      </c>
      <c r="E110" s="224" t="s">
        <v>28</v>
      </c>
      <c r="F110" s="225" t="s">
        <v>150</v>
      </c>
      <c r="G110" s="223"/>
      <c r="H110" s="226">
        <v>2.34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146</v>
      </c>
      <c r="AU110" s="232" t="s">
        <v>83</v>
      </c>
      <c r="AV110" s="15" t="s">
        <v>151</v>
      </c>
      <c r="AW110" s="15" t="s">
        <v>34</v>
      </c>
      <c r="AX110" s="15" t="s">
        <v>73</v>
      </c>
      <c r="AY110" s="232" t="s">
        <v>133</v>
      </c>
    </row>
    <row r="111" spans="1:65" s="16" customFormat="1">
      <c r="B111" s="233"/>
      <c r="C111" s="234"/>
      <c r="D111" s="194" t="s">
        <v>146</v>
      </c>
      <c r="E111" s="235" t="s">
        <v>28</v>
      </c>
      <c r="F111" s="236" t="s">
        <v>162</v>
      </c>
      <c r="G111" s="234"/>
      <c r="H111" s="237">
        <v>8.2799999999999994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146</v>
      </c>
      <c r="AU111" s="243" t="s">
        <v>83</v>
      </c>
      <c r="AV111" s="16" t="s">
        <v>140</v>
      </c>
      <c r="AW111" s="16" t="s">
        <v>34</v>
      </c>
      <c r="AX111" s="16" t="s">
        <v>81</v>
      </c>
      <c r="AY111" s="243" t="s">
        <v>133</v>
      </c>
    </row>
    <row r="112" spans="1:65" s="2" customFormat="1" ht="16.5" customHeight="1">
      <c r="A112" s="36"/>
      <c r="B112" s="37"/>
      <c r="C112" s="181" t="s">
        <v>83</v>
      </c>
      <c r="D112" s="181" t="s">
        <v>135</v>
      </c>
      <c r="E112" s="182" t="s">
        <v>163</v>
      </c>
      <c r="F112" s="183" t="s">
        <v>164</v>
      </c>
      <c r="G112" s="184" t="s">
        <v>165</v>
      </c>
      <c r="H112" s="185">
        <v>19.872</v>
      </c>
      <c r="I112" s="186"/>
      <c r="J112" s="187">
        <f>ROUND(I112*H112,2)</f>
        <v>0</v>
      </c>
      <c r="K112" s="183" t="s">
        <v>28</v>
      </c>
      <c r="L112" s="41"/>
      <c r="M112" s="188" t="s">
        <v>28</v>
      </c>
      <c r="N112" s="189" t="s">
        <v>46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140</v>
      </c>
      <c r="AT112" s="192" t="s">
        <v>135</v>
      </c>
      <c r="AU112" s="192" t="s">
        <v>83</v>
      </c>
      <c r="AY112" s="19" t="s">
        <v>133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140</v>
      </c>
      <c r="BK112" s="193">
        <f>ROUND(I112*H112,2)</f>
        <v>0</v>
      </c>
      <c r="BL112" s="19" t="s">
        <v>140</v>
      </c>
      <c r="BM112" s="192" t="s">
        <v>166</v>
      </c>
    </row>
    <row r="113" spans="1:65" s="2" customFormat="1">
      <c r="A113" s="36"/>
      <c r="B113" s="37"/>
      <c r="C113" s="38"/>
      <c r="D113" s="194" t="s">
        <v>142</v>
      </c>
      <c r="E113" s="38"/>
      <c r="F113" s="195" t="s">
        <v>167</v>
      </c>
      <c r="G113" s="38"/>
      <c r="H113" s="38"/>
      <c r="I113" s="196"/>
      <c r="J113" s="38"/>
      <c r="K113" s="38"/>
      <c r="L113" s="41"/>
      <c r="M113" s="197"/>
      <c r="N113" s="198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142</v>
      </c>
      <c r="AU113" s="19" t="s">
        <v>83</v>
      </c>
    </row>
    <row r="114" spans="1:65" s="13" customFormat="1">
      <c r="B114" s="201"/>
      <c r="C114" s="202"/>
      <c r="D114" s="194" t="s">
        <v>146</v>
      </c>
      <c r="E114" s="203" t="s">
        <v>28</v>
      </c>
      <c r="F114" s="204" t="s">
        <v>168</v>
      </c>
      <c r="G114" s="202"/>
      <c r="H114" s="203" t="s">
        <v>28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146</v>
      </c>
      <c r="AU114" s="210" t="s">
        <v>83</v>
      </c>
      <c r="AV114" s="13" t="s">
        <v>81</v>
      </c>
      <c r="AW114" s="13" t="s">
        <v>34</v>
      </c>
      <c r="AX114" s="13" t="s">
        <v>73</v>
      </c>
      <c r="AY114" s="210" t="s">
        <v>133</v>
      </c>
    </row>
    <row r="115" spans="1:65" s="14" customFormat="1">
      <c r="B115" s="211"/>
      <c r="C115" s="212"/>
      <c r="D115" s="194" t="s">
        <v>146</v>
      </c>
      <c r="E115" s="213" t="s">
        <v>28</v>
      </c>
      <c r="F115" s="214" t="s">
        <v>169</v>
      </c>
      <c r="G115" s="212"/>
      <c r="H115" s="215">
        <v>19.872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146</v>
      </c>
      <c r="AU115" s="221" t="s">
        <v>83</v>
      </c>
      <c r="AV115" s="14" t="s">
        <v>83</v>
      </c>
      <c r="AW115" s="14" t="s">
        <v>34</v>
      </c>
      <c r="AX115" s="14" t="s">
        <v>81</v>
      </c>
      <c r="AY115" s="221" t="s">
        <v>133</v>
      </c>
    </row>
    <row r="116" spans="1:65" s="2" customFormat="1" ht="16.5" customHeight="1">
      <c r="A116" s="36"/>
      <c r="B116" s="37"/>
      <c r="C116" s="181" t="s">
        <v>151</v>
      </c>
      <c r="D116" s="181" t="s">
        <v>135</v>
      </c>
      <c r="E116" s="182" t="s">
        <v>170</v>
      </c>
      <c r="F116" s="183" t="s">
        <v>171</v>
      </c>
      <c r="G116" s="184" t="s">
        <v>172</v>
      </c>
      <c r="H116" s="185">
        <v>2</v>
      </c>
      <c r="I116" s="186"/>
      <c r="J116" s="187">
        <f>ROUND(I116*H116,2)</f>
        <v>0</v>
      </c>
      <c r="K116" s="183" t="s">
        <v>139</v>
      </c>
      <c r="L116" s="41"/>
      <c r="M116" s="188" t="s">
        <v>28</v>
      </c>
      <c r="N116" s="189" t="s">
        <v>46</v>
      </c>
      <c r="O116" s="67"/>
      <c r="P116" s="190">
        <f>O116*H116</f>
        <v>0</v>
      </c>
      <c r="Q116" s="190">
        <v>1.281E-2</v>
      </c>
      <c r="R116" s="190">
        <f>Q116*H116</f>
        <v>2.562E-2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140</v>
      </c>
      <c r="AT116" s="192" t="s">
        <v>135</v>
      </c>
      <c r="AU116" s="192" t="s">
        <v>83</v>
      </c>
      <c r="AY116" s="19" t="s">
        <v>133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140</v>
      </c>
      <c r="BK116" s="193">
        <f>ROUND(I116*H116,2)</f>
        <v>0</v>
      </c>
      <c r="BL116" s="19" t="s">
        <v>140</v>
      </c>
      <c r="BM116" s="192" t="s">
        <v>173</v>
      </c>
    </row>
    <row r="117" spans="1:65" s="2" customFormat="1" ht="19.5">
      <c r="A117" s="36"/>
      <c r="B117" s="37"/>
      <c r="C117" s="38"/>
      <c r="D117" s="194" t="s">
        <v>142</v>
      </c>
      <c r="E117" s="38"/>
      <c r="F117" s="195" t="s">
        <v>174</v>
      </c>
      <c r="G117" s="38"/>
      <c r="H117" s="38"/>
      <c r="I117" s="196"/>
      <c r="J117" s="38"/>
      <c r="K117" s="38"/>
      <c r="L117" s="41"/>
      <c r="M117" s="197"/>
      <c r="N117" s="198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142</v>
      </c>
      <c r="AU117" s="19" t="s">
        <v>83</v>
      </c>
    </row>
    <row r="118" spans="1:65" s="2" customFormat="1">
      <c r="A118" s="36"/>
      <c r="B118" s="37"/>
      <c r="C118" s="38"/>
      <c r="D118" s="199" t="s">
        <v>144</v>
      </c>
      <c r="E118" s="38"/>
      <c r="F118" s="200" t="s">
        <v>175</v>
      </c>
      <c r="G118" s="38"/>
      <c r="H118" s="38"/>
      <c r="I118" s="196"/>
      <c r="J118" s="38"/>
      <c r="K118" s="38"/>
      <c r="L118" s="41"/>
      <c r="M118" s="197"/>
      <c r="N118" s="198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144</v>
      </c>
      <c r="AU118" s="19" t="s">
        <v>83</v>
      </c>
    </row>
    <row r="119" spans="1:65" s="13" customFormat="1">
      <c r="B119" s="201"/>
      <c r="C119" s="202"/>
      <c r="D119" s="194" t="s">
        <v>146</v>
      </c>
      <c r="E119" s="203" t="s">
        <v>28</v>
      </c>
      <c r="F119" s="204" t="s">
        <v>147</v>
      </c>
      <c r="G119" s="202"/>
      <c r="H119" s="203" t="s">
        <v>28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146</v>
      </c>
      <c r="AU119" s="210" t="s">
        <v>83</v>
      </c>
      <c r="AV119" s="13" t="s">
        <v>81</v>
      </c>
      <c r="AW119" s="13" t="s">
        <v>34</v>
      </c>
      <c r="AX119" s="13" t="s">
        <v>73</v>
      </c>
      <c r="AY119" s="210" t="s">
        <v>133</v>
      </c>
    </row>
    <row r="120" spans="1:65" s="13" customFormat="1">
      <c r="B120" s="201"/>
      <c r="C120" s="202"/>
      <c r="D120" s="194" t="s">
        <v>146</v>
      </c>
      <c r="E120" s="203" t="s">
        <v>28</v>
      </c>
      <c r="F120" s="204" t="s">
        <v>176</v>
      </c>
      <c r="G120" s="202"/>
      <c r="H120" s="203" t="s">
        <v>28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146</v>
      </c>
      <c r="AU120" s="210" t="s">
        <v>83</v>
      </c>
      <c r="AV120" s="13" t="s">
        <v>81</v>
      </c>
      <c r="AW120" s="13" t="s">
        <v>34</v>
      </c>
      <c r="AX120" s="13" t="s">
        <v>73</v>
      </c>
      <c r="AY120" s="210" t="s">
        <v>133</v>
      </c>
    </row>
    <row r="121" spans="1:65" s="14" customFormat="1">
      <c r="B121" s="211"/>
      <c r="C121" s="212"/>
      <c r="D121" s="194" t="s">
        <v>146</v>
      </c>
      <c r="E121" s="213" t="s">
        <v>28</v>
      </c>
      <c r="F121" s="214" t="s">
        <v>81</v>
      </c>
      <c r="G121" s="212"/>
      <c r="H121" s="215">
        <v>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146</v>
      </c>
      <c r="AU121" s="221" t="s">
        <v>83</v>
      </c>
      <c r="AV121" s="14" t="s">
        <v>83</v>
      </c>
      <c r="AW121" s="14" t="s">
        <v>34</v>
      </c>
      <c r="AX121" s="14" t="s">
        <v>73</v>
      </c>
      <c r="AY121" s="221" t="s">
        <v>133</v>
      </c>
    </row>
    <row r="122" spans="1:65" s="13" customFormat="1">
      <c r="B122" s="201"/>
      <c r="C122" s="202"/>
      <c r="D122" s="194" t="s">
        <v>146</v>
      </c>
      <c r="E122" s="203" t="s">
        <v>28</v>
      </c>
      <c r="F122" s="204" t="s">
        <v>177</v>
      </c>
      <c r="G122" s="202"/>
      <c r="H122" s="203" t="s">
        <v>28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146</v>
      </c>
      <c r="AU122" s="210" t="s">
        <v>83</v>
      </c>
      <c r="AV122" s="13" t="s">
        <v>81</v>
      </c>
      <c r="AW122" s="13" t="s">
        <v>34</v>
      </c>
      <c r="AX122" s="13" t="s">
        <v>73</v>
      </c>
      <c r="AY122" s="210" t="s">
        <v>133</v>
      </c>
    </row>
    <row r="123" spans="1:65" s="14" customFormat="1">
      <c r="B123" s="211"/>
      <c r="C123" s="212"/>
      <c r="D123" s="194" t="s">
        <v>146</v>
      </c>
      <c r="E123" s="213" t="s">
        <v>28</v>
      </c>
      <c r="F123" s="214" t="s">
        <v>81</v>
      </c>
      <c r="G123" s="212"/>
      <c r="H123" s="215">
        <v>1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146</v>
      </c>
      <c r="AU123" s="221" t="s">
        <v>83</v>
      </c>
      <c r="AV123" s="14" t="s">
        <v>83</v>
      </c>
      <c r="AW123" s="14" t="s">
        <v>34</v>
      </c>
      <c r="AX123" s="14" t="s">
        <v>73</v>
      </c>
      <c r="AY123" s="221" t="s">
        <v>133</v>
      </c>
    </row>
    <row r="124" spans="1:65" s="16" customFormat="1">
      <c r="B124" s="233"/>
      <c r="C124" s="234"/>
      <c r="D124" s="194" t="s">
        <v>146</v>
      </c>
      <c r="E124" s="235" t="s">
        <v>28</v>
      </c>
      <c r="F124" s="236" t="s">
        <v>162</v>
      </c>
      <c r="G124" s="234"/>
      <c r="H124" s="237">
        <v>2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146</v>
      </c>
      <c r="AU124" s="243" t="s">
        <v>83</v>
      </c>
      <c r="AV124" s="16" t="s">
        <v>140</v>
      </c>
      <c r="AW124" s="16" t="s">
        <v>34</v>
      </c>
      <c r="AX124" s="16" t="s">
        <v>81</v>
      </c>
      <c r="AY124" s="243" t="s">
        <v>133</v>
      </c>
    </row>
    <row r="125" spans="1:65" s="12" customFormat="1" ht="22.9" customHeight="1">
      <c r="B125" s="165"/>
      <c r="C125" s="166"/>
      <c r="D125" s="167" t="s">
        <v>72</v>
      </c>
      <c r="E125" s="179" t="s">
        <v>83</v>
      </c>
      <c r="F125" s="179" t="s">
        <v>178</v>
      </c>
      <c r="G125" s="166"/>
      <c r="H125" s="166"/>
      <c r="I125" s="169"/>
      <c r="J125" s="180">
        <f>BK125</f>
        <v>0</v>
      </c>
      <c r="K125" s="166"/>
      <c r="L125" s="171"/>
      <c r="M125" s="172"/>
      <c r="N125" s="173"/>
      <c r="O125" s="173"/>
      <c r="P125" s="174">
        <f>SUM(P126:P140)</f>
        <v>0</v>
      </c>
      <c r="Q125" s="173"/>
      <c r="R125" s="174">
        <f>SUM(R126:R140)</f>
        <v>6.0999999999999997E-4</v>
      </c>
      <c r="S125" s="173"/>
      <c r="T125" s="175">
        <f>SUM(T126:T140)</f>
        <v>0</v>
      </c>
      <c r="AR125" s="176" t="s">
        <v>81</v>
      </c>
      <c r="AT125" s="177" t="s">
        <v>72</v>
      </c>
      <c r="AU125" s="177" t="s">
        <v>81</v>
      </c>
      <c r="AY125" s="176" t="s">
        <v>133</v>
      </c>
      <c r="BK125" s="178">
        <f>SUM(BK126:BK140)</f>
        <v>0</v>
      </c>
    </row>
    <row r="126" spans="1:65" s="2" customFormat="1" ht="16.5" customHeight="1">
      <c r="A126" s="36"/>
      <c r="B126" s="37"/>
      <c r="C126" s="181" t="s">
        <v>140</v>
      </c>
      <c r="D126" s="181" t="s">
        <v>135</v>
      </c>
      <c r="E126" s="182" t="s">
        <v>179</v>
      </c>
      <c r="F126" s="183" t="s">
        <v>180</v>
      </c>
      <c r="G126" s="184" t="s">
        <v>138</v>
      </c>
      <c r="H126" s="185">
        <v>3.319</v>
      </c>
      <c r="I126" s="186"/>
      <c r="J126" s="187">
        <f>ROUND(I126*H126,2)</f>
        <v>0</v>
      </c>
      <c r="K126" s="183" t="s">
        <v>139</v>
      </c>
      <c r="L126" s="41"/>
      <c r="M126" s="188" t="s">
        <v>28</v>
      </c>
      <c r="N126" s="189" t="s">
        <v>46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2" t="s">
        <v>140</v>
      </c>
      <c r="AT126" s="192" t="s">
        <v>135</v>
      </c>
      <c r="AU126" s="192" t="s">
        <v>83</v>
      </c>
      <c r="AY126" s="19" t="s">
        <v>133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9" t="s">
        <v>140</v>
      </c>
      <c r="BK126" s="193">
        <f>ROUND(I126*H126,2)</f>
        <v>0</v>
      </c>
      <c r="BL126" s="19" t="s">
        <v>140</v>
      </c>
      <c r="BM126" s="192" t="s">
        <v>181</v>
      </c>
    </row>
    <row r="127" spans="1:65" s="2" customFormat="1">
      <c r="A127" s="36"/>
      <c r="B127" s="37"/>
      <c r="C127" s="38"/>
      <c r="D127" s="194" t="s">
        <v>142</v>
      </c>
      <c r="E127" s="38"/>
      <c r="F127" s="195" t="s">
        <v>182</v>
      </c>
      <c r="G127" s="38"/>
      <c r="H127" s="38"/>
      <c r="I127" s="196"/>
      <c r="J127" s="38"/>
      <c r="K127" s="38"/>
      <c r="L127" s="41"/>
      <c r="M127" s="197"/>
      <c r="N127" s="198"/>
      <c r="O127" s="67"/>
      <c r="P127" s="67"/>
      <c r="Q127" s="67"/>
      <c r="R127" s="67"/>
      <c r="S127" s="67"/>
      <c r="T127" s="68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142</v>
      </c>
      <c r="AU127" s="19" t="s">
        <v>83</v>
      </c>
    </row>
    <row r="128" spans="1:65" s="2" customFormat="1">
      <c r="A128" s="36"/>
      <c r="B128" s="37"/>
      <c r="C128" s="38"/>
      <c r="D128" s="199" t="s">
        <v>144</v>
      </c>
      <c r="E128" s="38"/>
      <c r="F128" s="200" t="s">
        <v>183</v>
      </c>
      <c r="G128" s="38"/>
      <c r="H128" s="38"/>
      <c r="I128" s="196"/>
      <c r="J128" s="38"/>
      <c r="K128" s="38"/>
      <c r="L128" s="41"/>
      <c r="M128" s="197"/>
      <c r="N128" s="198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144</v>
      </c>
      <c r="AU128" s="19" t="s">
        <v>83</v>
      </c>
    </row>
    <row r="129" spans="1:65" s="13" customFormat="1">
      <c r="B129" s="201"/>
      <c r="C129" s="202"/>
      <c r="D129" s="194" t="s">
        <v>146</v>
      </c>
      <c r="E129" s="203" t="s">
        <v>28</v>
      </c>
      <c r="F129" s="204" t="s">
        <v>147</v>
      </c>
      <c r="G129" s="202"/>
      <c r="H129" s="203" t="s">
        <v>28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83</v>
      </c>
      <c r="AV129" s="13" t="s">
        <v>81</v>
      </c>
      <c r="AW129" s="13" t="s">
        <v>34</v>
      </c>
      <c r="AX129" s="13" t="s">
        <v>73</v>
      </c>
      <c r="AY129" s="210" t="s">
        <v>133</v>
      </c>
    </row>
    <row r="130" spans="1:65" s="13" customFormat="1" ht="22.5">
      <c r="B130" s="201"/>
      <c r="C130" s="202"/>
      <c r="D130" s="194" t="s">
        <v>146</v>
      </c>
      <c r="E130" s="203" t="s">
        <v>28</v>
      </c>
      <c r="F130" s="204" t="s">
        <v>184</v>
      </c>
      <c r="G130" s="202"/>
      <c r="H130" s="203" t="s">
        <v>28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146</v>
      </c>
      <c r="AU130" s="210" t="s">
        <v>83</v>
      </c>
      <c r="AV130" s="13" t="s">
        <v>81</v>
      </c>
      <c r="AW130" s="13" t="s">
        <v>34</v>
      </c>
      <c r="AX130" s="13" t="s">
        <v>73</v>
      </c>
      <c r="AY130" s="210" t="s">
        <v>133</v>
      </c>
    </row>
    <row r="131" spans="1:65" s="14" customFormat="1">
      <c r="B131" s="211"/>
      <c r="C131" s="212"/>
      <c r="D131" s="194" t="s">
        <v>146</v>
      </c>
      <c r="E131" s="213" t="s">
        <v>28</v>
      </c>
      <c r="F131" s="214" t="s">
        <v>185</v>
      </c>
      <c r="G131" s="212"/>
      <c r="H131" s="215">
        <v>3.319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146</v>
      </c>
      <c r="AU131" s="221" t="s">
        <v>83</v>
      </c>
      <c r="AV131" s="14" t="s">
        <v>83</v>
      </c>
      <c r="AW131" s="14" t="s">
        <v>34</v>
      </c>
      <c r="AX131" s="14" t="s">
        <v>81</v>
      </c>
      <c r="AY131" s="221" t="s">
        <v>133</v>
      </c>
    </row>
    <row r="132" spans="1:65" s="2" customFormat="1" ht="16.5" customHeight="1">
      <c r="A132" s="36"/>
      <c r="B132" s="37"/>
      <c r="C132" s="244" t="s">
        <v>186</v>
      </c>
      <c r="D132" s="244" t="s">
        <v>187</v>
      </c>
      <c r="E132" s="245" t="s">
        <v>188</v>
      </c>
      <c r="F132" s="246" t="s">
        <v>189</v>
      </c>
      <c r="G132" s="247" t="s">
        <v>190</v>
      </c>
      <c r="H132" s="248">
        <v>1</v>
      </c>
      <c r="I132" s="249"/>
      <c r="J132" s="250">
        <f>ROUND(I132*H132,2)</f>
        <v>0</v>
      </c>
      <c r="K132" s="246" t="s">
        <v>28</v>
      </c>
      <c r="L132" s="251"/>
      <c r="M132" s="252" t="s">
        <v>28</v>
      </c>
      <c r="N132" s="253" t="s">
        <v>46</v>
      </c>
      <c r="O132" s="67"/>
      <c r="P132" s="190">
        <f>O132*H132</f>
        <v>0</v>
      </c>
      <c r="Q132" s="190">
        <v>6.0999999999999997E-4</v>
      </c>
      <c r="R132" s="190">
        <f>Q132*H132</f>
        <v>6.0999999999999997E-4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191</v>
      </c>
      <c r="AT132" s="192" t="s">
        <v>187</v>
      </c>
      <c r="AU132" s="192" t="s">
        <v>83</v>
      </c>
      <c r="AY132" s="19" t="s">
        <v>133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140</v>
      </c>
      <c r="BK132" s="193">
        <f>ROUND(I132*H132,2)</f>
        <v>0</v>
      </c>
      <c r="BL132" s="19" t="s">
        <v>140</v>
      </c>
      <c r="BM132" s="192" t="s">
        <v>192</v>
      </c>
    </row>
    <row r="133" spans="1:65" s="2" customFormat="1">
      <c r="A133" s="36"/>
      <c r="B133" s="37"/>
      <c r="C133" s="38"/>
      <c r="D133" s="194" t="s">
        <v>142</v>
      </c>
      <c r="E133" s="38"/>
      <c r="F133" s="195" t="s">
        <v>189</v>
      </c>
      <c r="G133" s="38"/>
      <c r="H133" s="38"/>
      <c r="I133" s="196"/>
      <c r="J133" s="38"/>
      <c r="K133" s="38"/>
      <c r="L133" s="41"/>
      <c r="M133" s="197"/>
      <c r="N133" s="198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142</v>
      </c>
      <c r="AU133" s="19" t="s">
        <v>83</v>
      </c>
    </row>
    <row r="134" spans="1:65" s="13" customFormat="1">
      <c r="B134" s="201"/>
      <c r="C134" s="202"/>
      <c r="D134" s="194" t="s">
        <v>146</v>
      </c>
      <c r="E134" s="203" t="s">
        <v>28</v>
      </c>
      <c r="F134" s="204" t="s">
        <v>193</v>
      </c>
      <c r="G134" s="202"/>
      <c r="H134" s="203" t="s">
        <v>28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146</v>
      </c>
      <c r="AU134" s="210" t="s">
        <v>83</v>
      </c>
      <c r="AV134" s="13" t="s">
        <v>81</v>
      </c>
      <c r="AW134" s="13" t="s">
        <v>34</v>
      </c>
      <c r="AX134" s="13" t="s">
        <v>73</v>
      </c>
      <c r="AY134" s="210" t="s">
        <v>133</v>
      </c>
    </row>
    <row r="135" spans="1:65" s="13" customFormat="1">
      <c r="B135" s="201"/>
      <c r="C135" s="202"/>
      <c r="D135" s="194" t="s">
        <v>146</v>
      </c>
      <c r="E135" s="203" t="s">
        <v>28</v>
      </c>
      <c r="F135" s="204" t="s">
        <v>194</v>
      </c>
      <c r="G135" s="202"/>
      <c r="H135" s="203" t="s">
        <v>28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146</v>
      </c>
      <c r="AU135" s="210" t="s">
        <v>83</v>
      </c>
      <c r="AV135" s="13" t="s">
        <v>81</v>
      </c>
      <c r="AW135" s="13" t="s">
        <v>34</v>
      </c>
      <c r="AX135" s="13" t="s">
        <v>73</v>
      </c>
      <c r="AY135" s="210" t="s">
        <v>133</v>
      </c>
    </row>
    <row r="136" spans="1:65" s="13" customFormat="1">
      <c r="B136" s="201"/>
      <c r="C136" s="202"/>
      <c r="D136" s="194" t="s">
        <v>146</v>
      </c>
      <c r="E136" s="203" t="s">
        <v>28</v>
      </c>
      <c r="F136" s="204" t="s">
        <v>195</v>
      </c>
      <c r="G136" s="202"/>
      <c r="H136" s="203" t="s">
        <v>28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83</v>
      </c>
      <c r="AV136" s="13" t="s">
        <v>81</v>
      </c>
      <c r="AW136" s="13" t="s">
        <v>34</v>
      </c>
      <c r="AX136" s="13" t="s">
        <v>73</v>
      </c>
      <c r="AY136" s="210" t="s">
        <v>133</v>
      </c>
    </row>
    <row r="137" spans="1:65" s="13" customFormat="1">
      <c r="B137" s="201"/>
      <c r="C137" s="202"/>
      <c r="D137" s="194" t="s">
        <v>146</v>
      </c>
      <c r="E137" s="203" t="s">
        <v>28</v>
      </c>
      <c r="F137" s="204" t="s">
        <v>196</v>
      </c>
      <c r="G137" s="202"/>
      <c r="H137" s="203" t="s">
        <v>28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146</v>
      </c>
      <c r="AU137" s="210" t="s">
        <v>83</v>
      </c>
      <c r="AV137" s="13" t="s">
        <v>81</v>
      </c>
      <c r="AW137" s="13" t="s">
        <v>34</v>
      </c>
      <c r="AX137" s="13" t="s">
        <v>73</v>
      </c>
      <c r="AY137" s="210" t="s">
        <v>133</v>
      </c>
    </row>
    <row r="138" spans="1:65" s="13" customFormat="1">
      <c r="B138" s="201"/>
      <c r="C138" s="202"/>
      <c r="D138" s="194" t="s">
        <v>146</v>
      </c>
      <c r="E138" s="203" t="s">
        <v>28</v>
      </c>
      <c r="F138" s="204" t="s">
        <v>197</v>
      </c>
      <c r="G138" s="202"/>
      <c r="H138" s="203" t="s">
        <v>28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146</v>
      </c>
      <c r="AU138" s="210" t="s">
        <v>83</v>
      </c>
      <c r="AV138" s="13" t="s">
        <v>81</v>
      </c>
      <c r="AW138" s="13" t="s">
        <v>34</v>
      </c>
      <c r="AX138" s="13" t="s">
        <v>73</v>
      </c>
      <c r="AY138" s="210" t="s">
        <v>133</v>
      </c>
    </row>
    <row r="139" spans="1:65" s="13" customFormat="1">
      <c r="B139" s="201"/>
      <c r="C139" s="202"/>
      <c r="D139" s="194" t="s">
        <v>146</v>
      </c>
      <c r="E139" s="203" t="s">
        <v>28</v>
      </c>
      <c r="F139" s="204" t="s">
        <v>198</v>
      </c>
      <c r="G139" s="202"/>
      <c r="H139" s="203" t="s">
        <v>28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146</v>
      </c>
      <c r="AU139" s="210" t="s">
        <v>83</v>
      </c>
      <c r="AV139" s="13" t="s">
        <v>81</v>
      </c>
      <c r="AW139" s="13" t="s">
        <v>34</v>
      </c>
      <c r="AX139" s="13" t="s">
        <v>73</v>
      </c>
      <c r="AY139" s="210" t="s">
        <v>133</v>
      </c>
    </row>
    <row r="140" spans="1:65" s="14" customFormat="1">
      <c r="B140" s="211"/>
      <c r="C140" s="212"/>
      <c r="D140" s="194" t="s">
        <v>146</v>
      </c>
      <c r="E140" s="213" t="s">
        <v>28</v>
      </c>
      <c r="F140" s="214" t="s">
        <v>81</v>
      </c>
      <c r="G140" s="212"/>
      <c r="H140" s="215">
        <v>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146</v>
      </c>
      <c r="AU140" s="221" t="s">
        <v>83</v>
      </c>
      <c r="AV140" s="14" t="s">
        <v>83</v>
      </c>
      <c r="AW140" s="14" t="s">
        <v>34</v>
      </c>
      <c r="AX140" s="14" t="s">
        <v>81</v>
      </c>
      <c r="AY140" s="221" t="s">
        <v>133</v>
      </c>
    </row>
    <row r="141" spans="1:65" s="12" customFormat="1" ht="22.9" customHeight="1">
      <c r="B141" s="165"/>
      <c r="C141" s="166"/>
      <c r="D141" s="167" t="s">
        <v>72</v>
      </c>
      <c r="E141" s="179" t="s">
        <v>151</v>
      </c>
      <c r="F141" s="179" t="s">
        <v>199</v>
      </c>
      <c r="G141" s="166"/>
      <c r="H141" s="166"/>
      <c r="I141" s="169"/>
      <c r="J141" s="180">
        <f>BK141</f>
        <v>0</v>
      </c>
      <c r="K141" s="166"/>
      <c r="L141" s="171"/>
      <c r="M141" s="172"/>
      <c r="N141" s="173"/>
      <c r="O141" s="173"/>
      <c r="P141" s="174">
        <f>SUM(P142:P150)</f>
        <v>0</v>
      </c>
      <c r="Q141" s="173"/>
      <c r="R141" s="174">
        <f>SUM(R142:R150)</f>
        <v>4.9228776640000005</v>
      </c>
      <c r="S141" s="173"/>
      <c r="T141" s="175">
        <f>SUM(T142:T150)</f>
        <v>0</v>
      </c>
      <c r="AR141" s="176" t="s">
        <v>81</v>
      </c>
      <c r="AT141" s="177" t="s">
        <v>72</v>
      </c>
      <c r="AU141" s="177" t="s">
        <v>81</v>
      </c>
      <c r="AY141" s="176" t="s">
        <v>133</v>
      </c>
      <c r="BK141" s="178">
        <f>SUM(BK142:BK150)</f>
        <v>0</v>
      </c>
    </row>
    <row r="142" spans="1:65" s="2" customFormat="1" ht="16.5" customHeight="1">
      <c r="A142" s="36"/>
      <c r="B142" s="37"/>
      <c r="C142" s="181" t="s">
        <v>200</v>
      </c>
      <c r="D142" s="181" t="s">
        <v>135</v>
      </c>
      <c r="E142" s="182" t="s">
        <v>201</v>
      </c>
      <c r="F142" s="183" t="s">
        <v>202</v>
      </c>
      <c r="G142" s="184" t="s">
        <v>138</v>
      </c>
      <c r="H142" s="185">
        <v>1.4059999999999999</v>
      </c>
      <c r="I142" s="186"/>
      <c r="J142" s="187">
        <f>ROUND(I142*H142,2)</f>
        <v>0</v>
      </c>
      <c r="K142" s="183" t="s">
        <v>139</v>
      </c>
      <c r="L142" s="41"/>
      <c r="M142" s="188" t="s">
        <v>28</v>
      </c>
      <c r="N142" s="189" t="s">
        <v>46</v>
      </c>
      <c r="O142" s="67"/>
      <c r="P142" s="190">
        <f>O142*H142</f>
        <v>0</v>
      </c>
      <c r="Q142" s="190">
        <v>0.174344</v>
      </c>
      <c r="R142" s="190">
        <f>Q142*H142</f>
        <v>0.245127664</v>
      </c>
      <c r="S142" s="190">
        <v>0</v>
      </c>
      <c r="T142" s="19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2" t="s">
        <v>140</v>
      </c>
      <c r="AT142" s="192" t="s">
        <v>135</v>
      </c>
      <c r="AU142" s="192" t="s">
        <v>83</v>
      </c>
      <c r="AY142" s="19" t="s">
        <v>133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9" t="s">
        <v>140</v>
      </c>
      <c r="BK142" s="193">
        <f>ROUND(I142*H142,2)</f>
        <v>0</v>
      </c>
      <c r="BL142" s="19" t="s">
        <v>140</v>
      </c>
      <c r="BM142" s="192" t="s">
        <v>203</v>
      </c>
    </row>
    <row r="143" spans="1:65" s="2" customFormat="1" ht="29.25">
      <c r="A143" s="36"/>
      <c r="B143" s="37"/>
      <c r="C143" s="38"/>
      <c r="D143" s="194" t="s">
        <v>142</v>
      </c>
      <c r="E143" s="38"/>
      <c r="F143" s="195" t="s">
        <v>204</v>
      </c>
      <c r="G143" s="38"/>
      <c r="H143" s="38"/>
      <c r="I143" s="196"/>
      <c r="J143" s="38"/>
      <c r="K143" s="38"/>
      <c r="L143" s="41"/>
      <c r="M143" s="197"/>
      <c r="N143" s="198"/>
      <c r="O143" s="67"/>
      <c r="P143" s="67"/>
      <c r="Q143" s="67"/>
      <c r="R143" s="67"/>
      <c r="S143" s="67"/>
      <c r="T143" s="68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142</v>
      </c>
      <c r="AU143" s="19" t="s">
        <v>83</v>
      </c>
    </row>
    <row r="144" spans="1:65" s="2" customFormat="1">
      <c r="A144" s="36"/>
      <c r="B144" s="37"/>
      <c r="C144" s="38"/>
      <c r="D144" s="199" t="s">
        <v>144</v>
      </c>
      <c r="E144" s="38"/>
      <c r="F144" s="200" t="s">
        <v>205</v>
      </c>
      <c r="G144" s="38"/>
      <c r="H144" s="38"/>
      <c r="I144" s="196"/>
      <c r="J144" s="38"/>
      <c r="K144" s="38"/>
      <c r="L144" s="41"/>
      <c r="M144" s="197"/>
      <c r="N144" s="198"/>
      <c r="O144" s="67"/>
      <c r="P144" s="67"/>
      <c r="Q144" s="67"/>
      <c r="R144" s="67"/>
      <c r="S144" s="67"/>
      <c r="T144" s="68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144</v>
      </c>
      <c r="AU144" s="19" t="s">
        <v>83</v>
      </c>
    </row>
    <row r="145" spans="1:65" s="13" customFormat="1">
      <c r="B145" s="201"/>
      <c r="C145" s="202"/>
      <c r="D145" s="194" t="s">
        <v>146</v>
      </c>
      <c r="E145" s="203" t="s">
        <v>28</v>
      </c>
      <c r="F145" s="204" t="s">
        <v>206</v>
      </c>
      <c r="G145" s="202"/>
      <c r="H145" s="203" t="s">
        <v>28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146</v>
      </c>
      <c r="AU145" s="210" t="s">
        <v>83</v>
      </c>
      <c r="AV145" s="13" t="s">
        <v>81</v>
      </c>
      <c r="AW145" s="13" t="s">
        <v>34</v>
      </c>
      <c r="AX145" s="13" t="s">
        <v>73</v>
      </c>
      <c r="AY145" s="210" t="s">
        <v>133</v>
      </c>
    </row>
    <row r="146" spans="1:65" s="14" customFormat="1">
      <c r="B146" s="211"/>
      <c r="C146" s="212"/>
      <c r="D146" s="194" t="s">
        <v>146</v>
      </c>
      <c r="E146" s="213" t="s">
        <v>28</v>
      </c>
      <c r="F146" s="214" t="s">
        <v>207</v>
      </c>
      <c r="G146" s="212"/>
      <c r="H146" s="215">
        <v>1.4059999999999999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146</v>
      </c>
      <c r="AU146" s="221" t="s">
        <v>83</v>
      </c>
      <c r="AV146" s="14" t="s">
        <v>83</v>
      </c>
      <c r="AW146" s="14" t="s">
        <v>34</v>
      </c>
      <c r="AX146" s="14" t="s">
        <v>81</v>
      </c>
      <c r="AY146" s="221" t="s">
        <v>133</v>
      </c>
    </row>
    <row r="147" spans="1:65" s="2" customFormat="1" ht="16.5" customHeight="1">
      <c r="A147" s="36"/>
      <c r="B147" s="37"/>
      <c r="C147" s="244" t="s">
        <v>208</v>
      </c>
      <c r="D147" s="244" t="s">
        <v>187</v>
      </c>
      <c r="E147" s="245" t="s">
        <v>209</v>
      </c>
      <c r="F147" s="246" t="s">
        <v>210</v>
      </c>
      <c r="G147" s="247" t="s">
        <v>211</v>
      </c>
      <c r="H147" s="248">
        <v>6.0750000000000002</v>
      </c>
      <c r="I147" s="249"/>
      <c r="J147" s="250">
        <f>ROUND(I147*H147,2)</f>
        <v>0</v>
      </c>
      <c r="K147" s="246" t="s">
        <v>139</v>
      </c>
      <c r="L147" s="251"/>
      <c r="M147" s="252" t="s">
        <v>28</v>
      </c>
      <c r="N147" s="253" t="s">
        <v>46</v>
      </c>
      <c r="O147" s="67"/>
      <c r="P147" s="190">
        <f>O147*H147</f>
        <v>0</v>
      </c>
      <c r="Q147" s="190">
        <v>0.77</v>
      </c>
      <c r="R147" s="190">
        <f>Q147*H147</f>
        <v>4.6777500000000005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191</v>
      </c>
      <c r="AT147" s="192" t="s">
        <v>187</v>
      </c>
      <c r="AU147" s="192" t="s">
        <v>83</v>
      </c>
      <c r="AY147" s="19" t="s">
        <v>133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140</v>
      </c>
      <c r="BK147" s="193">
        <f>ROUND(I147*H147,2)</f>
        <v>0</v>
      </c>
      <c r="BL147" s="19" t="s">
        <v>140</v>
      </c>
      <c r="BM147" s="192" t="s">
        <v>212</v>
      </c>
    </row>
    <row r="148" spans="1:65" s="2" customFormat="1">
      <c r="A148" s="36"/>
      <c r="B148" s="37"/>
      <c r="C148" s="38"/>
      <c r="D148" s="194" t="s">
        <v>142</v>
      </c>
      <c r="E148" s="38"/>
      <c r="F148" s="195" t="s">
        <v>210</v>
      </c>
      <c r="G148" s="38"/>
      <c r="H148" s="38"/>
      <c r="I148" s="196"/>
      <c r="J148" s="38"/>
      <c r="K148" s="38"/>
      <c r="L148" s="41"/>
      <c r="M148" s="197"/>
      <c r="N148" s="198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142</v>
      </c>
      <c r="AU148" s="19" t="s">
        <v>83</v>
      </c>
    </row>
    <row r="149" spans="1:65" s="13" customFormat="1" ht="22.5">
      <c r="B149" s="201"/>
      <c r="C149" s="202"/>
      <c r="D149" s="194" t="s">
        <v>146</v>
      </c>
      <c r="E149" s="203" t="s">
        <v>28</v>
      </c>
      <c r="F149" s="204" t="s">
        <v>213</v>
      </c>
      <c r="G149" s="202"/>
      <c r="H149" s="203" t="s">
        <v>28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146</v>
      </c>
      <c r="AU149" s="210" t="s">
        <v>83</v>
      </c>
      <c r="AV149" s="13" t="s">
        <v>81</v>
      </c>
      <c r="AW149" s="13" t="s">
        <v>34</v>
      </c>
      <c r="AX149" s="13" t="s">
        <v>73</v>
      </c>
      <c r="AY149" s="210" t="s">
        <v>133</v>
      </c>
    </row>
    <row r="150" spans="1:65" s="14" customFormat="1">
      <c r="B150" s="211"/>
      <c r="C150" s="212"/>
      <c r="D150" s="194" t="s">
        <v>146</v>
      </c>
      <c r="E150" s="213" t="s">
        <v>28</v>
      </c>
      <c r="F150" s="214" t="s">
        <v>214</v>
      </c>
      <c r="G150" s="212"/>
      <c r="H150" s="215">
        <v>6.0750000000000002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146</v>
      </c>
      <c r="AU150" s="221" t="s">
        <v>83</v>
      </c>
      <c r="AV150" s="14" t="s">
        <v>83</v>
      </c>
      <c r="AW150" s="14" t="s">
        <v>34</v>
      </c>
      <c r="AX150" s="14" t="s">
        <v>81</v>
      </c>
      <c r="AY150" s="221" t="s">
        <v>133</v>
      </c>
    </row>
    <row r="151" spans="1:65" s="12" customFormat="1" ht="22.9" customHeight="1">
      <c r="B151" s="165"/>
      <c r="C151" s="166"/>
      <c r="D151" s="167" t="s">
        <v>72</v>
      </c>
      <c r="E151" s="179" t="s">
        <v>140</v>
      </c>
      <c r="F151" s="179" t="s">
        <v>215</v>
      </c>
      <c r="G151" s="166"/>
      <c r="H151" s="166"/>
      <c r="I151" s="169"/>
      <c r="J151" s="180">
        <f>BK151</f>
        <v>0</v>
      </c>
      <c r="K151" s="166"/>
      <c r="L151" s="171"/>
      <c r="M151" s="172"/>
      <c r="N151" s="173"/>
      <c r="O151" s="173"/>
      <c r="P151" s="174">
        <f>SUM(P152:P167)</f>
        <v>0</v>
      </c>
      <c r="Q151" s="173"/>
      <c r="R151" s="174">
        <f>SUM(R152:R167)</f>
        <v>11.391743999999999</v>
      </c>
      <c r="S151" s="173"/>
      <c r="T151" s="175">
        <f>SUM(T152:T167)</f>
        <v>0</v>
      </c>
      <c r="AR151" s="176" t="s">
        <v>81</v>
      </c>
      <c r="AT151" s="177" t="s">
        <v>72</v>
      </c>
      <c r="AU151" s="177" t="s">
        <v>81</v>
      </c>
      <c r="AY151" s="176" t="s">
        <v>133</v>
      </c>
      <c r="BK151" s="178">
        <f>SUM(BK152:BK167)</f>
        <v>0</v>
      </c>
    </row>
    <row r="152" spans="1:65" s="2" customFormat="1" ht="16.5" customHeight="1">
      <c r="A152" s="36"/>
      <c r="B152" s="37"/>
      <c r="C152" s="181" t="s">
        <v>191</v>
      </c>
      <c r="D152" s="181" t="s">
        <v>135</v>
      </c>
      <c r="E152" s="182" t="s">
        <v>216</v>
      </c>
      <c r="F152" s="183" t="s">
        <v>217</v>
      </c>
      <c r="G152" s="184" t="s">
        <v>138</v>
      </c>
      <c r="H152" s="185">
        <v>2.08</v>
      </c>
      <c r="I152" s="186"/>
      <c r="J152" s="187">
        <f>ROUND(I152*H152,2)</f>
        <v>0</v>
      </c>
      <c r="K152" s="183" t="s">
        <v>139</v>
      </c>
      <c r="L152" s="41"/>
      <c r="M152" s="188" t="s">
        <v>28</v>
      </c>
      <c r="N152" s="189" t="s">
        <v>46</v>
      </c>
      <c r="O152" s="67"/>
      <c r="P152" s="190">
        <f>O152*H152</f>
        <v>0</v>
      </c>
      <c r="Q152" s="190">
        <v>1.9967999999999999</v>
      </c>
      <c r="R152" s="190">
        <f>Q152*H152</f>
        <v>4.1533439999999997</v>
      </c>
      <c r="S152" s="190">
        <v>0</v>
      </c>
      <c r="T152" s="19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2" t="s">
        <v>140</v>
      </c>
      <c r="AT152" s="192" t="s">
        <v>135</v>
      </c>
      <c r="AU152" s="192" t="s">
        <v>83</v>
      </c>
      <c r="AY152" s="19" t="s">
        <v>133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9" t="s">
        <v>140</v>
      </c>
      <c r="BK152" s="193">
        <f>ROUND(I152*H152,2)</f>
        <v>0</v>
      </c>
      <c r="BL152" s="19" t="s">
        <v>140</v>
      </c>
      <c r="BM152" s="192" t="s">
        <v>218</v>
      </c>
    </row>
    <row r="153" spans="1:65" s="2" customFormat="1">
      <c r="A153" s="36"/>
      <c r="B153" s="37"/>
      <c r="C153" s="38"/>
      <c r="D153" s="194" t="s">
        <v>142</v>
      </c>
      <c r="E153" s="38"/>
      <c r="F153" s="195" t="s">
        <v>219</v>
      </c>
      <c r="G153" s="38"/>
      <c r="H153" s="38"/>
      <c r="I153" s="196"/>
      <c r="J153" s="38"/>
      <c r="K153" s="38"/>
      <c r="L153" s="41"/>
      <c r="M153" s="197"/>
      <c r="N153" s="198"/>
      <c r="O153" s="67"/>
      <c r="P153" s="67"/>
      <c r="Q153" s="67"/>
      <c r="R153" s="67"/>
      <c r="S153" s="67"/>
      <c r="T153" s="68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142</v>
      </c>
      <c r="AU153" s="19" t="s">
        <v>83</v>
      </c>
    </row>
    <row r="154" spans="1:65" s="2" customFormat="1">
      <c r="A154" s="36"/>
      <c r="B154" s="37"/>
      <c r="C154" s="38"/>
      <c r="D154" s="199" t="s">
        <v>144</v>
      </c>
      <c r="E154" s="38"/>
      <c r="F154" s="200" t="s">
        <v>220</v>
      </c>
      <c r="G154" s="38"/>
      <c r="H154" s="38"/>
      <c r="I154" s="196"/>
      <c r="J154" s="38"/>
      <c r="K154" s="38"/>
      <c r="L154" s="41"/>
      <c r="M154" s="197"/>
      <c r="N154" s="198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144</v>
      </c>
      <c r="AU154" s="19" t="s">
        <v>83</v>
      </c>
    </row>
    <row r="155" spans="1:65" s="13" customFormat="1">
      <c r="B155" s="201"/>
      <c r="C155" s="202"/>
      <c r="D155" s="194" t="s">
        <v>146</v>
      </c>
      <c r="E155" s="203" t="s">
        <v>28</v>
      </c>
      <c r="F155" s="204" t="s">
        <v>221</v>
      </c>
      <c r="G155" s="202"/>
      <c r="H155" s="203" t="s">
        <v>28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146</v>
      </c>
      <c r="AU155" s="210" t="s">
        <v>83</v>
      </c>
      <c r="AV155" s="13" t="s">
        <v>81</v>
      </c>
      <c r="AW155" s="13" t="s">
        <v>34</v>
      </c>
      <c r="AX155" s="13" t="s">
        <v>73</v>
      </c>
      <c r="AY155" s="210" t="s">
        <v>133</v>
      </c>
    </row>
    <row r="156" spans="1:65" s="14" customFormat="1">
      <c r="B156" s="211"/>
      <c r="C156" s="212"/>
      <c r="D156" s="194" t="s">
        <v>146</v>
      </c>
      <c r="E156" s="213" t="s">
        <v>28</v>
      </c>
      <c r="F156" s="214" t="s">
        <v>222</v>
      </c>
      <c r="G156" s="212"/>
      <c r="H156" s="215">
        <v>2.08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146</v>
      </c>
      <c r="AU156" s="221" t="s">
        <v>83</v>
      </c>
      <c r="AV156" s="14" t="s">
        <v>83</v>
      </c>
      <c r="AW156" s="14" t="s">
        <v>34</v>
      </c>
      <c r="AX156" s="14" t="s">
        <v>81</v>
      </c>
      <c r="AY156" s="221" t="s">
        <v>133</v>
      </c>
    </row>
    <row r="157" spans="1:65" s="2" customFormat="1" ht="16.5" customHeight="1">
      <c r="A157" s="36"/>
      <c r="B157" s="37"/>
      <c r="C157" s="181" t="s">
        <v>223</v>
      </c>
      <c r="D157" s="181" t="s">
        <v>135</v>
      </c>
      <c r="E157" s="182" t="s">
        <v>224</v>
      </c>
      <c r="F157" s="183" t="s">
        <v>225</v>
      </c>
      <c r="G157" s="184" t="s">
        <v>138</v>
      </c>
      <c r="H157" s="185">
        <v>3.12</v>
      </c>
      <c r="I157" s="186"/>
      <c r="J157" s="187">
        <f>ROUND(I157*H157,2)</f>
        <v>0</v>
      </c>
      <c r="K157" s="183" t="s">
        <v>139</v>
      </c>
      <c r="L157" s="41"/>
      <c r="M157" s="188" t="s">
        <v>28</v>
      </c>
      <c r="N157" s="189" t="s">
        <v>46</v>
      </c>
      <c r="O157" s="67"/>
      <c r="P157" s="190">
        <f>O157*H157</f>
        <v>0</v>
      </c>
      <c r="Q157" s="190">
        <v>2.3199999999999998</v>
      </c>
      <c r="R157" s="190">
        <f>Q157*H157</f>
        <v>7.2383999999999995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140</v>
      </c>
      <c r="AT157" s="192" t="s">
        <v>135</v>
      </c>
      <c r="AU157" s="192" t="s">
        <v>83</v>
      </c>
      <c r="AY157" s="19" t="s">
        <v>133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140</v>
      </c>
      <c r="BK157" s="193">
        <f>ROUND(I157*H157,2)</f>
        <v>0</v>
      </c>
      <c r="BL157" s="19" t="s">
        <v>140</v>
      </c>
      <c r="BM157" s="192" t="s">
        <v>226</v>
      </c>
    </row>
    <row r="158" spans="1:65" s="2" customFormat="1">
      <c r="A158" s="36"/>
      <c r="B158" s="37"/>
      <c r="C158" s="38"/>
      <c r="D158" s="194" t="s">
        <v>142</v>
      </c>
      <c r="E158" s="38"/>
      <c r="F158" s="195" t="s">
        <v>227</v>
      </c>
      <c r="G158" s="38"/>
      <c r="H158" s="38"/>
      <c r="I158" s="196"/>
      <c r="J158" s="38"/>
      <c r="K158" s="38"/>
      <c r="L158" s="41"/>
      <c r="M158" s="197"/>
      <c r="N158" s="198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142</v>
      </c>
      <c r="AU158" s="19" t="s">
        <v>83</v>
      </c>
    </row>
    <row r="159" spans="1:65" s="2" customFormat="1">
      <c r="A159" s="36"/>
      <c r="B159" s="37"/>
      <c r="C159" s="38"/>
      <c r="D159" s="199" t="s">
        <v>144</v>
      </c>
      <c r="E159" s="38"/>
      <c r="F159" s="200" t="s">
        <v>228</v>
      </c>
      <c r="G159" s="38"/>
      <c r="H159" s="38"/>
      <c r="I159" s="196"/>
      <c r="J159" s="38"/>
      <c r="K159" s="38"/>
      <c r="L159" s="41"/>
      <c r="M159" s="197"/>
      <c r="N159" s="198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144</v>
      </c>
      <c r="AU159" s="19" t="s">
        <v>83</v>
      </c>
    </row>
    <row r="160" spans="1:65" s="13" customFormat="1">
      <c r="B160" s="201"/>
      <c r="C160" s="202"/>
      <c r="D160" s="194" t="s">
        <v>146</v>
      </c>
      <c r="E160" s="203" t="s">
        <v>28</v>
      </c>
      <c r="F160" s="204" t="s">
        <v>147</v>
      </c>
      <c r="G160" s="202"/>
      <c r="H160" s="203" t="s">
        <v>28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146</v>
      </c>
      <c r="AU160" s="210" t="s">
        <v>83</v>
      </c>
      <c r="AV160" s="13" t="s">
        <v>81</v>
      </c>
      <c r="AW160" s="13" t="s">
        <v>34</v>
      </c>
      <c r="AX160" s="13" t="s">
        <v>73</v>
      </c>
      <c r="AY160" s="210" t="s">
        <v>133</v>
      </c>
    </row>
    <row r="161" spans="1:65" s="13" customFormat="1">
      <c r="B161" s="201"/>
      <c r="C161" s="202"/>
      <c r="D161" s="194" t="s">
        <v>146</v>
      </c>
      <c r="E161" s="203" t="s">
        <v>28</v>
      </c>
      <c r="F161" s="204" t="s">
        <v>229</v>
      </c>
      <c r="G161" s="202"/>
      <c r="H161" s="203" t="s">
        <v>28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146</v>
      </c>
      <c r="AU161" s="210" t="s">
        <v>83</v>
      </c>
      <c r="AV161" s="13" t="s">
        <v>81</v>
      </c>
      <c r="AW161" s="13" t="s">
        <v>34</v>
      </c>
      <c r="AX161" s="13" t="s">
        <v>73</v>
      </c>
      <c r="AY161" s="210" t="s">
        <v>133</v>
      </c>
    </row>
    <row r="162" spans="1:65" s="14" customFormat="1">
      <c r="B162" s="211"/>
      <c r="C162" s="212"/>
      <c r="D162" s="194" t="s">
        <v>146</v>
      </c>
      <c r="E162" s="213" t="s">
        <v>28</v>
      </c>
      <c r="F162" s="214" t="s">
        <v>230</v>
      </c>
      <c r="G162" s="212"/>
      <c r="H162" s="215">
        <v>0.6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146</v>
      </c>
      <c r="AU162" s="221" t="s">
        <v>83</v>
      </c>
      <c r="AV162" s="14" t="s">
        <v>83</v>
      </c>
      <c r="AW162" s="14" t="s">
        <v>34</v>
      </c>
      <c r="AX162" s="14" t="s">
        <v>73</v>
      </c>
      <c r="AY162" s="221" t="s">
        <v>133</v>
      </c>
    </row>
    <row r="163" spans="1:65" s="14" customFormat="1">
      <c r="B163" s="211"/>
      <c r="C163" s="212"/>
      <c r="D163" s="194" t="s">
        <v>146</v>
      </c>
      <c r="E163" s="213" t="s">
        <v>28</v>
      </c>
      <c r="F163" s="214" t="s">
        <v>231</v>
      </c>
      <c r="G163" s="212"/>
      <c r="H163" s="215">
        <v>0.64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146</v>
      </c>
      <c r="AU163" s="221" t="s">
        <v>83</v>
      </c>
      <c r="AV163" s="14" t="s">
        <v>83</v>
      </c>
      <c r="AW163" s="14" t="s">
        <v>34</v>
      </c>
      <c r="AX163" s="14" t="s">
        <v>73</v>
      </c>
      <c r="AY163" s="221" t="s">
        <v>133</v>
      </c>
    </row>
    <row r="164" spans="1:65" s="14" customFormat="1">
      <c r="B164" s="211"/>
      <c r="C164" s="212"/>
      <c r="D164" s="194" t="s">
        <v>146</v>
      </c>
      <c r="E164" s="213" t="s">
        <v>28</v>
      </c>
      <c r="F164" s="214" t="s">
        <v>232</v>
      </c>
      <c r="G164" s="212"/>
      <c r="H164" s="215">
        <v>0.56000000000000005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146</v>
      </c>
      <c r="AU164" s="221" t="s">
        <v>83</v>
      </c>
      <c r="AV164" s="14" t="s">
        <v>83</v>
      </c>
      <c r="AW164" s="14" t="s">
        <v>34</v>
      </c>
      <c r="AX164" s="14" t="s">
        <v>73</v>
      </c>
      <c r="AY164" s="221" t="s">
        <v>133</v>
      </c>
    </row>
    <row r="165" spans="1:65" s="14" customFormat="1">
      <c r="B165" s="211"/>
      <c r="C165" s="212"/>
      <c r="D165" s="194" t="s">
        <v>146</v>
      </c>
      <c r="E165" s="213" t="s">
        <v>28</v>
      </c>
      <c r="F165" s="214" t="s">
        <v>233</v>
      </c>
      <c r="G165" s="212"/>
      <c r="H165" s="215">
        <v>0.72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146</v>
      </c>
      <c r="AU165" s="221" t="s">
        <v>83</v>
      </c>
      <c r="AV165" s="14" t="s">
        <v>83</v>
      </c>
      <c r="AW165" s="14" t="s">
        <v>34</v>
      </c>
      <c r="AX165" s="14" t="s">
        <v>73</v>
      </c>
      <c r="AY165" s="221" t="s">
        <v>133</v>
      </c>
    </row>
    <row r="166" spans="1:65" s="14" customFormat="1">
      <c r="B166" s="211"/>
      <c r="C166" s="212"/>
      <c r="D166" s="194" t="s">
        <v>146</v>
      </c>
      <c r="E166" s="213" t="s">
        <v>28</v>
      </c>
      <c r="F166" s="214" t="s">
        <v>230</v>
      </c>
      <c r="G166" s="212"/>
      <c r="H166" s="215">
        <v>0.6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146</v>
      </c>
      <c r="AU166" s="221" t="s">
        <v>83</v>
      </c>
      <c r="AV166" s="14" t="s">
        <v>83</v>
      </c>
      <c r="AW166" s="14" t="s">
        <v>34</v>
      </c>
      <c r="AX166" s="14" t="s">
        <v>73</v>
      </c>
      <c r="AY166" s="221" t="s">
        <v>133</v>
      </c>
    </row>
    <row r="167" spans="1:65" s="16" customFormat="1">
      <c r="B167" s="233"/>
      <c r="C167" s="234"/>
      <c r="D167" s="194" t="s">
        <v>146</v>
      </c>
      <c r="E167" s="235" t="s">
        <v>28</v>
      </c>
      <c r="F167" s="236" t="s">
        <v>162</v>
      </c>
      <c r="G167" s="234"/>
      <c r="H167" s="237">
        <v>3.12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146</v>
      </c>
      <c r="AU167" s="243" t="s">
        <v>83</v>
      </c>
      <c r="AV167" s="16" t="s">
        <v>140</v>
      </c>
      <c r="AW167" s="16" t="s">
        <v>34</v>
      </c>
      <c r="AX167" s="16" t="s">
        <v>81</v>
      </c>
      <c r="AY167" s="243" t="s">
        <v>133</v>
      </c>
    </row>
    <row r="168" spans="1:65" s="12" customFormat="1" ht="22.9" customHeight="1">
      <c r="B168" s="165"/>
      <c r="C168" s="166"/>
      <c r="D168" s="167" t="s">
        <v>72</v>
      </c>
      <c r="E168" s="179" t="s">
        <v>223</v>
      </c>
      <c r="F168" s="179" t="s">
        <v>234</v>
      </c>
      <c r="G168" s="166"/>
      <c r="H168" s="166"/>
      <c r="I168" s="169"/>
      <c r="J168" s="180">
        <f>BK168</f>
        <v>0</v>
      </c>
      <c r="K168" s="166"/>
      <c r="L168" s="171"/>
      <c r="M168" s="172"/>
      <c r="N168" s="173"/>
      <c r="O168" s="173"/>
      <c r="P168" s="174">
        <f>SUM(P169:P178)</f>
        <v>0</v>
      </c>
      <c r="Q168" s="173"/>
      <c r="R168" s="174">
        <f>SUM(R169:R178)</f>
        <v>0</v>
      </c>
      <c r="S168" s="173"/>
      <c r="T168" s="175">
        <f>SUM(T169:T178)</f>
        <v>1.04</v>
      </c>
      <c r="AR168" s="176" t="s">
        <v>81</v>
      </c>
      <c r="AT168" s="177" t="s">
        <v>72</v>
      </c>
      <c r="AU168" s="177" t="s">
        <v>81</v>
      </c>
      <c r="AY168" s="176" t="s">
        <v>133</v>
      </c>
      <c r="BK168" s="178">
        <f>SUM(BK169:BK178)</f>
        <v>0</v>
      </c>
    </row>
    <row r="169" spans="1:65" s="2" customFormat="1" ht="16.5" customHeight="1">
      <c r="A169" s="36"/>
      <c r="B169" s="37"/>
      <c r="C169" s="181" t="s">
        <v>235</v>
      </c>
      <c r="D169" s="181" t="s">
        <v>135</v>
      </c>
      <c r="E169" s="182" t="s">
        <v>236</v>
      </c>
      <c r="F169" s="183" t="s">
        <v>237</v>
      </c>
      <c r="G169" s="184" t="s">
        <v>138</v>
      </c>
      <c r="H169" s="185">
        <v>0.52</v>
      </c>
      <c r="I169" s="186"/>
      <c r="J169" s="187">
        <f>ROUND(I169*H169,2)</f>
        <v>0</v>
      </c>
      <c r="K169" s="183" t="s">
        <v>139</v>
      </c>
      <c r="L169" s="41"/>
      <c r="M169" s="188" t="s">
        <v>28</v>
      </c>
      <c r="N169" s="189" t="s">
        <v>46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2</v>
      </c>
      <c r="T169" s="191">
        <f>S169*H169</f>
        <v>1.04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2" t="s">
        <v>140</v>
      </c>
      <c r="AT169" s="192" t="s">
        <v>135</v>
      </c>
      <c r="AU169" s="192" t="s">
        <v>83</v>
      </c>
      <c r="AY169" s="19" t="s">
        <v>133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9" t="s">
        <v>140</v>
      </c>
      <c r="BK169" s="193">
        <f>ROUND(I169*H169,2)</f>
        <v>0</v>
      </c>
      <c r="BL169" s="19" t="s">
        <v>140</v>
      </c>
      <c r="BM169" s="192" t="s">
        <v>238</v>
      </c>
    </row>
    <row r="170" spans="1:65" s="2" customFormat="1">
      <c r="A170" s="36"/>
      <c r="B170" s="37"/>
      <c r="C170" s="38"/>
      <c r="D170" s="194" t="s">
        <v>142</v>
      </c>
      <c r="E170" s="38"/>
      <c r="F170" s="195" t="s">
        <v>239</v>
      </c>
      <c r="G170" s="38"/>
      <c r="H170" s="38"/>
      <c r="I170" s="196"/>
      <c r="J170" s="38"/>
      <c r="K170" s="38"/>
      <c r="L170" s="41"/>
      <c r="M170" s="197"/>
      <c r="N170" s="198"/>
      <c r="O170" s="67"/>
      <c r="P170" s="67"/>
      <c r="Q170" s="67"/>
      <c r="R170" s="67"/>
      <c r="S170" s="67"/>
      <c r="T170" s="68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142</v>
      </c>
      <c r="AU170" s="19" t="s">
        <v>83</v>
      </c>
    </row>
    <row r="171" spans="1:65" s="2" customFormat="1">
      <c r="A171" s="36"/>
      <c r="B171" s="37"/>
      <c r="C171" s="38"/>
      <c r="D171" s="199" t="s">
        <v>144</v>
      </c>
      <c r="E171" s="38"/>
      <c r="F171" s="200" t="s">
        <v>240</v>
      </c>
      <c r="G171" s="38"/>
      <c r="H171" s="38"/>
      <c r="I171" s="196"/>
      <c r="J171" s="38"/>
      <c r="K171" s="38"/>
      <c r="L171" s="41"/>
      <c r="M171" s="197"/>
      <c r="N171" s="198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144</v>
      </c>
      <c r="AU171" s="19" t="s">
        <v>83</v>
      </c>
    </row>
    <row r="172" spans="1:65" s="13" customFormat="1">
      <c r="B172" s="201"/>
      <c r="C172" s="202"/>
      <c r="D172" s="194" t="s">
        <v>146</v>
      </c>
      <c r="E172" s="203" t="s">
        <v>28</v>
      </c>
      <c r="F172" s="204" t="s">
        <v>241</v>
      </c>
      <c r="G172" s="202"/>
      <c r="H172" s="203" t="s">
        <v>28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146</v>
      </c>
      <c r="AU172" s="210" t="s">
        <v>83</v>
      </c>
      <c r="AV172" s="13" t="s">
        <v>81</v>
      </c>
      <c r="AW172" s="13" t="s">
        <v>34</v>
      </c>
      <c r="AX172" s="13" t="s">
        <v>73</v>
      </c>
      <c r="AY172" s="210" t="s">
        <v>133</v>
      </c>
    </row>
    <row r="173" spans="1:65" s="14" customFormat="1">
      <c r="B173" s="211"/>
      <c r="C173" s="212"/>
      <c r="D173" s="194" t="s">
        <v>146</v>
      </c>
      <c r="E173" s="213" t="s">
        <v>28</v>
      </c>
      <c r="F173" s="214" t="s">
        <v>242</v>
      </c>
      <c r="G173" s="212"/>
      <c r="H173" s="215">
        <v>0.52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146</v>
      </c>
      <c r="AU173" s="221" t="s">
        <v>83</v>
      </c>
      <c r="AV173" s="14" t="s">
        <v>83</v>
      </c>
      <c r="AW173" s="14" t="s">
        <v>34</v>
      </c>
      <c r="AX173" s="14" t="s">
        <v>81</v>
      </c>
      <c r="AY173" s="221" t="s">
        <v>133</v>
      </c>
    </row>
    <row r="174" spans="1:65" s="2" customFormat="1" ht="16.5" customHeight="1">
      <c r="A174" s="36"/>
      <c r="B174" s="37"/>
      <c r="C174" s="181" t="s">
        <v>243</v>
      </c>
      <c r="D174" s="181" t="s">
        <v>135</v>
      </c>
      <c r="E174" s="182" t="s">
        <v>244</v>
      </c>
      <c r="F174" s="183" t="s">
        <v>245</v>
      </c>
      <c r="G174" s="184" t="s">
        <v>211</v>
      </c>
      <c r="H174" s="185">
        <v>11.25</v>
      </c>
      <c r="I174" s="186"/>
      <c r="J174" s="187">
        <f>ROUND(I174*H174,2)</f>
        <v>0</v>
      </c>
      <c r="K174" s="183" t="s">
        <v>139</v>
      </c>
      <c r="L174" s="41"/>
      <c r="M174" s="188" t="s">
        <v>28</v>
      </c>
      <c r="N174" s="189" t="s">
        <v>46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140</v>
      </c>
      <c r="AT174" s="192" t="s">
        <v>135</v>
      </c>
      <c r="AU174" s="192" t="s">
        <v>83</v>
      </c>
      <c r="AY174" s="19" t="s">
        <v>133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140</v>
      </c>
      <c r="BK174" s="193">
        <f>ROUND(I174*H174,2)</f>
        <v>0</v>
      </c>
      <c r="BL174" s="19" t="s">
        <v>140</v>
      </c>
      <c r="BM174" s="192" t="s">
        <v>246</v>
      </c>
    </row>
    <row r="175" spans="1:65" s="2" customFormat="1">
      <c r="A175" s="36"/>
      <c r="B175" s="37"/>
      <c r="C175" s="38"/>
      <c r="D175" s="194" t="s">
        <v>142</v>
      </c>
      <c r="E175" s="38"/>
      <c r="F175" s="195" t="s">
        <v>245</v>
      </c>
      <c r="G175" s="38"/>
      <c r="H175" s="38"/>
      <c r="I175" s="196"/>
      <c r="J175" s="38"/>
      <c r="K175" s="38"/>
      <c r="L175" s="41"/>
      <c r="M175" s="197"/>
      <c r="N175" s="198"/>
      <c r="O175" s="67"/>
      <c r="P175" s="67"/>
      <c r="Q175" s="67"/>
      <c r="R175" s="67"/>
      <c r="S175" s="67"/>
      <c r="T175" s="68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142</v>
      </c>
      <c r="AU175" s="19" t="s">
        <v>83</v>
      </c>
    </row>
    <row r="176" spans="1:65" s="2" customFormat="1">
      <c r="A176" s="36"/>
      <c r="B176" s="37"/>
      <c r="C176" s="38"/>
      <c r="D176" s="199" t="s">
        <v>144</v>
      </c>
      <c r="E176" s="38"/>
      <c r="F176" s="200" t="s">
        <v>247</v>
      </c>
      <c r="G176" s="38"/>
      <c r="H176" s="38"/>
      <c r="I176" s="196"/>
      <c r="J176" s="38"/>
      <c r="K176" s="38"/>
      <c r="L176" s="41"/>
      <c r="M176" s="197"/>
      <c r="N176" s="198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144</v>
      </c>
      <c r="AU176" s="19" t="s">
        <v>83</v>
      </c>
    </row>
    <row r="177" spans="1:65" s="13" customFormat="1">
      <c r="B177" s="201"/>
      <c r="C177" s="202"/>
      <c r="D177" s="194" t="s">
        <v>146</v>
      </c>
      <c r="E177" s="203" t="s">
        <v>28</v>
      </c>
      <c r="F177" s="204" t="s">
        <v>248</v>
      </c>
      <c r="G177" s="202"/>
      <c r="H177" s="203" t="s">
        <v>28</v>
      </c>
      <c r="I177" s="205"/>
      <c r="J177" s="202"/>
      <c r="K177" s="202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146</v>
      </c>
      <c r="AU177" s="210" t="s">
        <v>83</v>
      </c>
      <c r="AV177" s="13" t="s">
        <v>81</v>
      </c>
      <c r="AW177" s="13" t="s">
        <v>34</v>
      </c>
      <c r="AX177" s="13" t="s">
        <v>73</v>
      </c>
      <c r="AY177" s="210" t="s">
        <v>133</v>
      </c>
    </row>
    <row r="178" spans="1:65" s="14" customFormat="1">
      <c r="B178" s="211"/>
      <c r="C178" s="212"/>
      <c r="D178" s="194" t="s">
        <v>146</v>
      </c>
      <c r="E178" s="213" t="s">
        <v>28</v>
      </c>
      <c r="F178" s="214" t="s">
        <v>249</v>
      </c>
      <c r="G178" s="212"/>
      <c r="H178" s="215">
        <v>11.25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146</v>
      </c>
      <c r="AU178" s="221" t="s">
        <v>83</v>
      </c>
      <c r="AV178" s="14" t="s">
        <v>83</v>
      </c>
      <c r="AW178" s="14" t="s">
        <v>34</v>
      </c>
      <c r="AX178" s="14" t="s">
        <v>81</v>
      </c>
      <c r="AY178" s="221" t="s">
        <v>133</v>
      </c>
    </row>
    <row r="179" spans="1:65" s="12" customFormat="1" ht="22.9" customHeight="1">
      <c r="B179" s="165"/>
      <c r="C179" s="166"/>
      <c r="D179" s="167" t="s">
        <v>72</v>
      </c>
      <c r="E179" s="179" t="s">
        <v>250</v>
      </c>
      <c r="F179" s="179" t="s">
        <v>251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SUM(P180:P183)</f>
        <v>0</v>
      </c>
      <c r="Q179" s="173"/>
      <c r="R179" s="174">
        <f>SUM(R180:R183)</f>
        <v>0</v>
      </c>
      <c r="S179" s="173"/>
      <c r="T179" s="175">
        <f>SUM(T180:T183)</f>
        <v>0</v>
      </c>
      <c r="AR179" s="176" t="s">
        <v>81</v>
      </c>
      <c r="AT179" s="177" t="s">
        <v>72</v>
      </c>
      <c r="AU179" s="177" t="s">
        <v>81</v>
      </c>
      <c r="AY179" s="176" t="s">
        <v>133</v>
      </c>
      <c r="BK179" s="178">
        <f>SUM(BK180:BK183)</f>
        <v>0</v>
      </c>
    </row>
    <row r="180" spans="1:65" s="2" customFormat="1" ht="16.5" customHeight="1">
      <c r="A180" s="36"/>
      <c r="B180" s="37"/>
      <c r="C180" s="181" t="s">
        <v>252</v>
      </c>
      <c r="D180" s="181" t="s">
        <v>135</v>
      </c>
      <c r="E180" s="182" t="s">
        <v>253</v>
      </c>
      <c r="F180" s="183" t="s">
        <v>254</v>
      </c>
      <c r="G180" s="184" t="s">
        <v>165</v>
      </c>
      <c r="H180" s="185">
        <v>1.1439999999999999</v>
      </c>
      <c r="I180" s="186"/>
      <c r="J180" s="187">
        <f>ROUND(I180*H180,2)</f>
        <v>0</v>
      </c>
      <c r="K180" s="183" t="s">
        <v>28</v>
      </c>
      <c r="L180" s="41"/>
      <c r="M180" s="188" t="s">
        <v>28</v>
      </c>
      <c r="N180" s="189" t="s">
        <v>46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140</v>
      </c>
      <c r="AT180" s="192" t="s">
        <v>135</v>
      </c>
      <c r="AU180" s="192" t="s">
        <v>83</v>
      </c>
      <c r="AY180" s="19" t="s">
        <v>133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140</v>
      </c>
      <c r="BK180" s="193">
        <f>ROUND(I180*H180,2)</f>
        <v>0</v>
      </c>
      <c r="BL180" s="19" t="s">
        <v>140</v>
      </c>
      <c r="BM180" s="192" t="s">
        <v>255</v>
      </c>
    </row>
    <row r="181" spans="1:65" s="2" customFormat="1">
      <c r="A181" s="36"/>
      <c r="B181" s="37"/>
      <c r="C181" s="38"/>
      <c r="D181" s="194" t="s">
        <v>142</v>
      </c>
      <c r="E181" s="38"/>
      <c r="F181" s="195" t="s">
        <v>256</v>
      </c>
      <c r="G181" s="38"/>
      <c r="H181" s="38"/>
      <c r="I181" s="196"/>
      <c r="J181" s="38"/>
      <c r="K181" s="38"/>
      <c r="L181" s="41"/>
      <c r="M181" s="197"/>
      <c r="N181" s="198"/>
      <c r="O181" s="67"/>
      <c r="P181" s="67"/>
      <c r="Q181" s="67"/>
      <c r="R181" s="67"/>
      <c r="S181" s="67"/>
      <c r="T181" s="6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142</v>
      </c>
      <c r="AU181" s="19" t="s">
        <v>83</v>
      </c>
    </row>
    <row r="182" spans="1:65" s="13" customFormat="1">
      <c r="B182" s="201"/>
      <c r="C182" s="202"/>
      <c r="D182" s="194" t="s">
        <v>146</v>
      </c>
      <c r="E182" s="203" t="s">
        <v>28</v>
      </c>
      <c r="F182" s="204" t="s">
        <v>257</v>
      </c>
      <c r="G182" s="202"/>
      <c r="H182" s="203" t="s">
        <v>28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146</v>
      </c>
      <c r="AU182" s="210" t="s">
        <v>83</v>
      </c>
      <c r="AV182" s="13" t="s">
        <v>81</v>
      </c>
      <c r="AW182" s="13" t="s">
        <v>34</v>
      </c>
      <c r="AX182" s="13" t="s">
        <v>73</v>
      </c>
      <c r="AY182" s="210" t="s">
        <v>133</v>
      </c>
    </row>
    <row r="183" spans="1:65" s="14" customFormat="1">
      <c r="B183" s="211"/>
      <c r="C183" s="212"/>
      <c r="D183" s="194" t="s">
        <v>146</v>
      </c>
      <c r="E183" s="213" t="s">
        <v>28</v>
      </c>
      <c r="F183" s="214" t="s">
        <v>258</v>
      </c>
      <c r="G183" s="212"/>
      <c r="H183" s="215">
        <v>1.1439999999999999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146</v>
      </c>
      <c r="AU183" s="221" t="s">
        <v>83</v>
      </c>
      <c r="AV183" s="14" t="s">
        <v>83</v>
      </c>
      <c r="AW183" s="14" t="s">
        <v>34</v>
      </c>
      <c r="AX183" s="14" t="s">
        <v>81</v>
      </c>
      <c r="AY183" s="221" t="s">
        <v>133</v>
      </c>
    </row>
    <row r="184" spans="1:65" s="12" customFormat="1" ht="22.9" customHeight="1">
      <c r="B184" s="165"/>
      <c r="C184" s="166"/>
      <c r="D184" s="167" t="s">
        <v>72</v>
      </c>
      <c r="E184" s="179" t="s">
        <v>259</v>
      </c>
      <c r="F184" s="179" t="s">
        <v>260</v>
      </c>
      <c r="G184" s="166"/>
      <c r="H184" s="166"/>
      <c r="I184" s="169"/>
      <c r="J184" s="180">
        <f>BK184</f>
        <v>0</v>
      </c>
      <c r="K184" s="166"/>
      <c r="L184" s="171"/>
      <c r="M184" s="172"/>
      <c r="N184" s="173"/>
      <c r="O184" s="173"/>
      <c r="P184" s="174">
        <f>SUM(P185:P187)</f>
        <v>0</v>
      </c>
      <c r="Q184" s="173"/>
      <c r="R184" s="174">
        <f>SUM(R185:R187)</f>
        <v>0</v>
      </c>
      <c r="S184" s="173"/>
      <c r="T184" s="175">
        <f>SUM(T185:T187)</f>
        <v>0</v>
      </c>
      <c r="AR184" s="176" t="s">
        <v>81</v>
      </c>
      <c r="AT184" s="177" t="s">
        <v>72</v>
      </c>
      <c r="AU184" s="177" t="s">
        <v>81</v>
      </c>
      <c r="AY184" s="176" t="s">
        <v>133</v>
      </c>
      <c r="BK184" s="178">
        <f>SUM(BK185:BK187)</f>
        <v>0</v>
      </c>
    </row>
    <row r="185" spans="1:65" s="2" customFormat="1" ht="16.5" customHeight="1">
      <c r="A185" s="36"/>
      <c r="B185" s="37"/>
      <c r="C185" s="181" t="s">
        <v>261</v>
      </c>
      <c r="D185" s="181" t="s">
        <v>135</v>
      </c>
      <c r="E185" s="182" t="s">
        <v>262</v>
      </c>
      <c r="F185" s="183" t="s">
        <v>263</v>
      </c>
      <c r="G185" s="184" t="s">
        <v>165</v>
      </c>
      <c r="H185" s="185">
        <v>16.341000000000001</v>
      </c>
      <c r="I185" s="186"/>
      <c r="J185" s="187">
        <f>ROUND(I185*H185,2)</f>
        <v>0</v>
      </c>
      <c r="K185" s="183" t="s">
        <v>139</v>
      </c>
      <c r="L185" s="41"/>
      <c r="M185" s="188" t="s">
        <v>28</v>
      </c>
      <c r="N185" s="189" t="s">
        <v>46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2" t="s">
        <v>140</v>
      </c>
      <c r="AT185" s="192" t="s">
        <v>135</v>
      </c>
      <c r="AU185" s="192" t="s">
        <v>83</v>
      </c>
      <c r="AY185" s="19" t="s">
        <v>133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9" t="s">
        <v>140</v>
      </c>
      <c r="BK185" s="193">
        <f>ROUND(I185*H185,2)</f>
        <v>0</v>
      </c>
      <c r="BL185" s="19" t="s">
        <v>140</v>
      </c>
      <c r="BM185" s="192" t="s">
        <v>264</v>
      </c>
    </row>
    <row r="186" spans="1:65" s="2" customFormat="1">
      <c r="A186" s="36"/>
      <c r="B186" s="37"/>
      <c r="C186" s="38"/>
      <c r="D186" s="194" t="s">
        <v>142</v>
      </c>
      <c r="E186" s="38"/>
      <c r="F186" s="195" t="s">
        <v>265</v>
      </c>
      <c r="G186" s="38"/>
      <c r="H186" s="38"/>
      <c r="I186" s="196"/>
      <c r="J186" s="38"/>
      <c r="K186" s="38"/>
      <c r="L186" s="41"/>
      <c r="M186" s="197"/>
      <c r="N186" s="198"/>
      <c r="O186" s="67"/>
      <c r="P186" s="67"/>
      <c r="Q186" s="67"/>
      <c r="R186" s="67"/>
      <c r="S186" s="67"/>
      <c r="T186" s="68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142</v>
      </c>
      <c r="AU186" s="19" t="s">
        <v>83</v>
      </c>
    </row>
    <row r="187" spans="1:65" s="2" customFormat="1">
      <c r="A187" s="36"/>
      <c r="B187" s="37"/>
      <c r="C187" s="38"/>
      <c r="D187" s="199" t="s">
        <v>144</v>
      </c>
      <c r="E187" s="38"/>
      <c r="F187" s="200" t="s">
        <v>266</v>
      </c>
      <c r="G187" s="38"/>
      <c r="H187" s="38"/>
      <c r="I187" s="196"/>
      <c r="J187" s="38"/>
      <c r="K187" s="38"/>
      <c r="L187" s="41"/>
      <c r="M187" s="254"/>
      <c r="N187" s="255"/>
      <c r="O187" s="256"/>
      <c r="P187" s="256"/>
      <c r="Q187" s="256"/>
      <c r="R187" s="256"/>
      <c r="S187" s="256"/>
      <c r="T187" s="25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144</v>
      </c>
      <c r="AU187" s="19" t="s">
        <v>83</v>
      </c>
    </row>
    <row r="188" spans="1:65" s="2" customFormat="1" ht="6.95" customHeight="1">
      <c r="A188" s="36"/>
      <c r="B188" s="50"/>
      <c r="C188" s="51"/>
      <c r="D188" s="51"/>
      <c r="E188" s="51"/>
      <c r="F188" s="51"/>
      <c r="G188" s="51"/>
      <c r="H188" s="51"/>
      <c r="I188" s="51"/>
      <c r="J188" s="51"/>
      <c r="K188" s="51"/>
      <c r="L188" s="41"/>
      <c r="M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</row>
  </sheetData>
  <sheetProtection algorithmName="SHA-512" hashValue="QPHsOvHO81etwkDnXLYeny54eFG51BpeAajjQAoWoKXdNqfloweg3KF5E2182haTQ2Hyw7py2TbfvD53CGSyhA==" saltValue="UGpHQ/d2qmVkTNeVf/dXoowGkm7ep6Qf8i0XVtvutXSuX7ByJQ7xA0Aa/giBBPFNm4WVI7XvJaRsrcxtL0efQg==" spinCount="100000" sheet="1" objects="1" scenarios="1" formatColumns="0" formatRows="0" autoFilter="0"/>
  <autoFilter ref="C86:K18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2" r:id="rId1"/>
    <hyperlink ref="F118" r:id="rId2"/>
    <hyperlink ref="F128" r:id="rId3"/>
    <hyperlink ref="F144" r:id="rId4"/>
    <hyperlink ref="F154" r:id="rId5"/>
    <hyperlink ref="F159" r:id="rId6"/>
    <hyperlink ref="F171" r:id="rId7"/>
    <hyperlink ref="F176" r:id="rId8"/>
    <hyperlink ref="F187" r:id="rId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9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102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Větrovský potok, Frýdlant, rekonstrukce koryta</v>
      </c>
      <c r="F7" s="387"/>
      <c r="G7" s="387"/>
      <c r="H7" s="387"/>
      <c r="L7" s="22"/>
    </row>
    <row r="8" spans="1:46" s="1" customFormat="1" ht="12" customHeight="1">
      <c r="B8" s="22"/>
      <c r="D8" s="115" t="s">
        <v>103</v>
      </c>
      <c r="L8" s="22"/>
    </row>
    <row r="9" spans="1:46" s="2" customFormat="1" ht="16.5" customHeight="1">
      <c r="A9" s="36"/>
      <c r="B9" s="41"/>
      <c r="C9" s="36"/>
      <c r="D9" s="36"/>
      <c r="E9" s="386" t="s">
        <v>267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268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269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19. 8. 2022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2" t="s">
        <v>105</v>
      </c>
      <c r="F29" s="392"/>
      <c r="G29" s="392"/>
      <c r="H29" s="39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ROUND((SUM(BE92:BE323)),  2)</f>
        <v>0</v>
      </c>
      <c r="G35" s="36"/>
      <c r="H35" s="36"/>
      <c r="I35" s="127">
        <v>0.21</v>
      </c>
      <c r="J35" s="126">
        <f>ROUND(((SUM(BE92:BE323))*I35),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45</v>
      </c>
      <c r="F36" s="126">
        <f>ROUND((SUM(BF92:BF323)),  2)</f>
        <v>0</v>
      </c>
      <c r="G36" s="36"/>
      <c r="H36" s="36"/>
      <c r="I36" s="127">
        <v>0.15</v>
      </c>
      <c r="J36" s="126">
        <f>ROUND(((SUM(BF92:BF323))*I36),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5" t="s">
        <v>46</v>
      </c>
      <c r="F37" s="126">
        <f>ROUND((SUM(BG92:BG323)),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47</v>
      </c>
      <c r="F38" s="126">
        <f>ROUND((SUM(BH92:BH323)),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48</v>
      </c>
      <c r="F39" s="126">
        <f>ROUND((SUM(BI92:BI323)),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Větrovský potok, Frýdlant, rekonstrukce koryta</v>
      </c>
      <c r="F50" s="385"/>
      <c r="G50" s="385"/>
      <c r="H50" s="38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267</v>
      </c>
      <c r="F52" s="383"/>
      <c r="G52" s="383"/>
      <c r="H52" s="38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268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SO 02.1 - Opěrná zeď</v>
      </c>
      <c r="F54" s="383"/>
      <c r="G54" s="383"/>
      <c r="H54" s="38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Frýdlant</v>
      </c>
      <c r="G56" s="38"/>
      <c r="H56" s="38"/>
      <c r="I56" s="31" t="s">
        <v>24</v>
      </c>
      <c r="J56" s="62" t="str">
        <f>IF(J14="","",J14)</f>
        <v>19. 8. 2022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107</v>
      </c>
      <c r="D61" s="140"/>
      <c r="E61" s="140"/>
      <c r="F61" s="140"/>
      <c r="G61" s="140"/>
      <c r="H61" s="140"/>
      <c r="I61" s="140"/>
      <c r="J61" s="141" t="s">
        <v>108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J92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9" customFormat="1" ht="24.95" customHeight="1">
      <c r="B64" s="143"/>
      <c r="C64" s="144"/>
      <c r="D64" s="145" t="s">
        <v>110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111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112</v>
      </c>
      <c r="E66" s="151"/>
      <c r="F66" s="151"/>
      <c r="G66" s="151"/>
      <c r="H66" s="151"/>
      <c r="I66" s="151"/>
      <c r="J66" s="152">
        <f>J209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113</v>
      </c>
      <c r="E67" s="151"/>
      <c r="F67" s="151"/>
      <c r="G67" s="151"/>
      <c r="H67" s="151"/>
      <c r="I67" s="151"/>
      <c r="J67" s="152">
        <f>J246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115</v>
      </c>
      <c r="E68" s="151"/>
      <c r="F68" s="151"/>
      <c r="G68" s="151"/>
      <c r="H68" s="151"/>
      <c r="I68" s="151"/>
      <c r="J68" s="152">
        <f>J287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116</v>
      </c>
      <c r="E69" s="151"/>
      <c r="F69" s="151"/>
      <c r="G69" s="151"/>
      <c r="H69" s="151"/>
      <c r="I69" s="151"/>
      <c r="J69" s="152">
        <f>J308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117</v>
      </c>
      <c r="E70" s="151"/>
      <c r="F70" s="151"/>
      <c r="G70" s="151"/>
      <c r="H70" s="151"/>
      <c r="I70" s="151"/>
      <c r="J70" s="152">
        <f>J320</f>
        <v>0</v>
      </c>
      <c r="K70" s="100"/>
      <c r="L70" s="153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118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E7</f>
        <v>Větrovský potok, Frýdlant, rekonstrukce koryta</v>
      </c>
      <c r="F80" s="385"/>
      <c r="G80" s="385"/>
      <c r="H80" s="38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103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384" t="s">
        <v>267</v>
      </c>
      <c r="F82" s="383"/>
      <c r="G82" s="383"/>
      <c r="H82" s="383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268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72" t="str">
        <f>E11</f>
        <v>SO 02.1 - Opěrná zeď</v>
      </c>
      <c r="F84" s="383"/>
      <c r="G84" s="383"/>
      <c r="H84" s="383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22</v>
      </c>
      <c r="D86" s="38"/>
      <c r="E86" s="38"/>
      <c r="F86" s="29" t="str">
        <f>F14</f>
        <v>Frýdlant</v>
      </c>
      <c r="G86" s="38"/>
      <c r="H86" s="38"/>
      <c r="I86" s="31" t="s">
        <v>24</v>
      </c>
      <c r="J86" s="62" t="str">
        <f>IF(J14="","",J14)</f>
        <v>19. 8. 2022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40.15" customHeight="1">
      <c r="A88" s="36"/>
      <c r="B88" s="37"/>
      <c r="C88" s="31" t="s">
        <v>26</v>
      </c>
      <c r="D88" s="38"/>
      <c r="E88" s="38"/>
      <c r="F88" s="29" t="str">
        <f>E17</f>
        <v>Povodí labe, státní podnik, OIČ, Hradec Králové</v>
      </c>
      <c r="G88" s="38"/>
      <c r="H88" s="38"/>
      <c r="I88" s="31" t="s">
        <v>33</v>
      </c>
      <c r="J88" s="34" t="str">
        <f>E23</f>
        <v>Povodí labe, státní podnik, OIČ, Hradec Králové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31</v>
      </c>
      <c r="D89" s="38"/>
      <c r="E89" s="38"/>
      <c r="F89" s="29" t="str">
        <f>IF(E20="","",E20)</f>
        <v>Vyplň údaj</v>
      </c>
      <c r="G89" s="38"/>
      <c r="H89" s="38"/>
      <c r="I89" s="31" t="s">
        <v>35</v>
      </c>
      <c r="J89" s="34" t="str">
        <f>E26</f>
        <v>Ing. Eva Morkesová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4"/>
      <c r="B91" s="155"/>
      <c r="C91" s="156" t="s">
        <v>119</v>
      </c>
      <c r="D91" s="157" t="s">
        <v>58</v>
      </c>
      <c r="E91" s="157" t="s">
        <v>54</v>
      </c>
      <c r="F91" s="157" t="s">
        <v>55</v>
      </c>
      <c r="G91" s="157" t="s">
        <v>120</v>
      </c>
      <c r="H91" s="157" t="s">
        <v>121</v>
      </c>
      <c r="I91" s="157" t="s">
        <v>122</v>
      </c>
      <c r="J91" s="157" t="s">
        <v>108</v>
      </c>
      <c r="K91" s="158" t="s">
        <v>123</v>
      </c>
      <c r="L91" s="159"/>
      <c r="M91" s="71" t="s">
        <v>28</v>
      </c>
      <c r="N91" s="72" t="s">
        <v>43</v>
      </c>
      <c r="O91" s="72" t="s">
        <v>124</v>
      </c>
      <c r="P91" s="72" t="s">
        <v>125</v>
      </c>
      <c r="Q91" s="72" t="s">
        <v>126</v>
      </c>
      <c r="R91" s="72" t="s">
        <v>127</v>
      </c>
      <c r="S91" s="72" t="s">
        <v>128</v>
      </c>
      <c r="T91" s="73" t="s">
        <v>129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6"/>
      <c r="B92" s="37"/>
      <c r="C92" s="78" t="s">
        <v>130</v>
      </c>
      <c r="D92" s="38"/>
      <c r="E92" s="38"/>
      <c r="F92" s="38"/>
      <c r="G92" s="38"/>
      <c r="H92" s="38"/>
      <c r="I92" s="38"/>
      <c r="J92" s="160">
        <f>BK92</f>
        <v>0</v>
      </c>
      <c r="K92" s="38"/>
      <c r="L92" s="41"/>
      <c r="M92" s="74"/>
      <c r="N92" s="161"/>
      <c r="O92" s="75"/>
      <c r="P92" s="162">
        <f>P93</f>
        <v>0</v>
      </c>
      <c r="Q92" s="75"/>
      <c r="R92" s="162">
        <f>R93</f>
        <v>46.428745357999993</v>
      </c>
      <c r="S92" s="75"/>
      <c r="T92" s="163">
        <f>T93</f>
        <v>15.84675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109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72</v>
      </c>
      <c r="E93" s="168" t="s">
        <v>131</v>
      </c>
      <c r="F93" s="168" t="s">
        <v>132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P94+P209+P246+P287+P308+P320</f>
        <v>0</v>
      </c>
      <c r="Q93" s="173"/>
      <c r="R93" s="174">
        <f>R94+R209+R246+R287+R308+R320</f>
        <v>46.428745357999993</v>
      </c>
      <c r="S93" s="173"/>
      <c r="T93" s="175">
        <f>T94+T209+T246+T287+T308+T320</f>
        <v>15.84675</v>
      </c>
      <c r="AR93" s="176" t="s">
        <v>81</v>
      </c>
      <c r="AT93" s="177" t="s">
        <v>72</v>
      </c>
      <c r="AU93" s="177" t="s">
        <v>73</v>
      </c>
      <c r="AY93" s="176" t="s">
        <v>133</v>
      </c>
      <c r="BK93" s="178">
        <f>BK94+BK209+BK246+BK287+BK308+BK320</f>
        <v>0</v>
      </c>
    </row>
    <row r="94" spans="1:65" s="12" customFormat="1" ht="22.9" customHeight="1">
      <c r="B94" s="165"/>
      <c r="C94" s="166"/>
      <c r="D94" s="167" t="s">
        <v>72</v>
      </c>
      <c r="E94" s="179" t="s">
        <v>81</v>
      </c>
      <c r="F94" s="179" t="s">
        <v>134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SUM(P95:P208)</f>
        <v>0</v>
      </c>
      <c r="Q94" s="173"/>
      <c r="R94" s="174">
        <f>SUM(R95:R208)</f>
        <v>0.12578</v>
      </c>
      <c r="S94" s="173"/>
      <c r="T94" s="175">
        <f>SUM(T95:T208)</f>
        <v>0</v>
      </c>
      <c r="AR94" s="176" t="s">
        <v>81</v>
      </c>
      <c r="AT94" s="177" t="s">
        <v>72</v>
      </c>
      <c r="AU94" s="177" t="s">
        <v>81</v>
      </c>
      <c r="AY94" s="176" t="s">
        <v>133</v>
      </c>
      <c r="BK94" s="178">
        <f>SUM(BK95:BK208)</f>
        <v>0</v>
      </c>
    </row>
    <row r="95" spans="1:65" s="2" customFormat="1" ht="16.5" customHeight="1">
      <c r="A95" s="36"/>
      <c r="B95" s="37"/>
      <c r="C95" s="181" t="s">
        <v>81</v>
      </c>
      <c r="D95" s="181" t="s">
        <v>135</v>
      </c>
      <c r="E95" s="182" t="s">
        <v>270</v>
      </c>
      <c r="F95" s="183" t="s">
        <v>271</v>
      </c>
      <c r="G95" s="184" t="s">
        <v>172</v>
      </c>
      <c r="H95" s="185">
        <v>3</v>
      </c>
      <c r="I95" s="186"/>
      <c r="J95" s="187">
        <f>ROUND(I95*H95,2)</f>
        <v>0</v>
      </c>
      <c r="K95" s="183" t="s">
        <v>139</v>
      </c>
      <c r="L95" s="41"/>
      <c r="M95" s="188" t="s">
        <v>28</v>
      </c>
      <c r="N95" s="189" t="s">
        <v>46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2" t="s">
        <v>140</v>
      </c>
      <c r="AT95" s="192" t="s">
        <v>135</v>
      </c>
      <c r="AU95" s="192" t="s">
        <v>83</v>
      </c>
      <c r="AY95" s="19" t="s">
        <v>133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9" t="s">
        <v>140</v>
      </c>
      <c r="BK95" s="193">
        <f>ROUND(I95*H95,2)</f>
        <v>0</v>
      </c>
      <c r="BL95" s="19" t="s">
        <v>140</v>
      </c>
      <c r="BM95" s="192" t="s">
        <v>272</v>
      </c>
    </row>
    <row r="96" spans="1:65" s="2" customFormat="1">
      <c r="A96" s="36"/>
      <c r="B96" s="37"/>
      <c r="C96" s="38"/>
      <c r="D96" s="194" t="s">
        <v>142</v>
      </c>
      <c r="E96" s="38"/>
      <c r="F96" s="195" t="s">
        <v>273</v>
      </c>
      <c r="G96" s="38"/>
      <c r="H96" s="38"/>
      <c r="I96" s="196"/>
      <c r="J96" s="38"/>
      <c r="K96" s="38"/>
      <c r="L96" s="41"/>
      <c r="M96" s="197"/>
      <c r="N96" s="198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142</v>
      </c>
      <c r="AU96" s="19" t="s">
        <v>83</v>
      </c>
    </row>
    <row r="97" spans="1:65" s="2" customFormat="1">
      <c r="A97" s="36"/>
      <c r="B97" s="37"/>
      <c r="C97" s="38"/>
      <c r="D97" s="199" t="s">
        <v>144</v>
      </c>
      <c r="E97" s="38"/>
      <c r="F97" s="200" t="s">
        <v>274</v>
      </c>
      <c r="G97" s="38"/>
      <c r="H97" s="38"/>
      <c r="I97" s="196"/>
      <c r="J97" s="38"/>
      <c r="K97" s="38"/>
      <c r="L97" s="41"/>
      <c r="M97" s="197"/>
      <c r="N97" s="198"/>
      <c r="O97" s="67"/>
      <c r="P97" s="67"/>
      <c r="Q97" s="67"/>
      <c r="R97" s="67"/>
      <c r="S97" s="67"/>
      <c r="T97" s="68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144</v>
      </c>
      <c r="AU97" s="19" t="s">
        <v>83</v>
      </c>
    </row>
    <row r="98" spans="1:65" s="13" customFormat="1">
      <c r="B98" s="201"/>
      <c r="C98" s="202"/>
      <c r="D98" s="194" t="s">
        <v>146</v>
      </c>
      <c r="E98" s="203" t="s">
        <v>28</v>
      </c>
      <c r="F98" s="204" t="s">
        <v>275</v>
      </c>
      <c r="G98" s="202"/>
      <c r="H98" s="203" t="s">
        <v>28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146</v>
      </c>
      <c r="AU98" s="210" t="s">
        <v>83</v>
      </c>
      <c r="AV98" s="13" t="s">
        <v>81</v>
      </c>
      <c r="AW98" s="13" t="s">
        <v>34</v>
      </c>
      <c r="AX98" s="13" t="s">
        <v>73</v>
      </c>
      <c r="AY98" s="210" t="s">
        <v>133</v>
      </c>
    </row>
    <row r="99" spans="1:65" s="14" customFormat="1">
      <c r="B99" s="211"/>
      <c r="C99" s="212"/>
      <c r="D99" s="194" t="s">
        <v>146</v>
      </c>
      <c r="E99" s="213" t="s">
        <v>28</v>
      </c>
      <c r="F99" s="214" t="s">
        <v>151</v>
      </c>
      <c r="G99" s="212"/>
      <c r="H99" s="215">
        <v>3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146</v>
      </c>
      <c r="AU99" s="221" t="s">
        <v>83</v>
      </c>
      <c r="AV99" s="14" t="s">
        <v>83</v>
      </c>
      <c r="AW99" s="14" t="s">
        <v>34</v>
      </c>
      <c r="AX99" s="14" t="s">
        <v>81</v>
      </c>
      <c r="AY99" s="221" t="s">
        <v>133</v>
      </c>
    </row>
    <row r="100" spans="1:65" s="2" customFormat="1" ht="16.5" customHeight="1">
      <c r="A100" s="36"/>
      <c r="B100" s="37"/>
      <c r="C100" s="181" t="s">
        <v>83</v>
      </c>
      <c r="D100" s="181" t="s">
        <v>135</v>
      </c>
      <c r="E100" s="182" t="s">
        <v>276</v>
      </c>
      <c r="F100" s="183" t="s">
        <v>277</v>
      </c>
      <c r="G100" s="184" t="s">
        <v>172</v>
      </c>
      <c r="H100" s="185">
        <v>5</v>
      </c>
      <c r="I100" s="186"/>
      <c r="J100" s="187">
        <f>ROUND(I100*H100,2)</f>
        <v>0</v>
      </c>
      <c r="K100" s="183" t="s">
        <v>139</v>
      </c>
      <c r="L100" s="41"/>
      <c r="M100" s="188" t="s">
        <v>28</v>
      </c>
      <c r="N100" s="189" t="s">
        <v>46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2" t="s">
        <v>140</v>
      </c>
      <c r="AT100" s="192" t="s">
        <v>135</v>
      </c>
      <c r="AU100" s="192" t="s">
        <v>83</v>
      </c>
      <c r="AY100" s="19" t="s">
        <v>133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9" t="s">
        <v>140</v>
      </c>
      <c r="BK100" s="193">
        <f>ROUND(I100*H100,2)</f>
        <v>0</v>
      </c>
      <c r="BL100" s="19" t="s">
        <v>140</v>
      </c>
      <c r="BM100" s="192" t="s">
        <v>278</v>
      </c>
    </row>
    <row r="101" spans="1:65" s="2" customFormat="1">
      <c r="A101" s="36"/>
      <c r="B101" s="37"/>
      <c r="C101" s="38"/>
      <c r="D101" s="194" t="s">
        <v>142</v>
      </c>
      <c r="E101" s="38"/>
      <c r="F101" s="195" t="s">
        <v>279</v>
      </c>
      <c r="G101" s="38"/>
      <c r="H101" s="38"/>
      <c r="I101" s="196"/>
      <c r="J101" s="38"/>
      <c r="K101" s="38"/>
      <c r="L101" s="41"/>
      <c r="M101" s="197"/>
      <c r="N101" s="198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142</v>
      </c>
      <c r="AU101" s="19" t="s">
        <v>83</v>
      </c>
    </row>
    <row r="102" spans="1:65" s="2" customFormat="1">
      <c r="A102" s="36"/>
      <c r="B102" s="37"/>
      <c r="C102" s="38"/>
      <c r="D102" s="199" t="s">
        <v>144</v>
      </c>
      <c r="E102" s="38"/>
      <c r="F102" s="200" t="s">
        <v>280</v>
      </c>
      <c r="G102" s="38"/>
      <c r="H102" s="38"/>
      <c r="I102" s="196"/>
      <c r="J102" s="38"/>
      <c r="K102" s="38"/>
      <c r="L102" s="41"/>
      <c r="M102" s="197"/>
      <c r="N102" s="198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144</v>
      </c>
      <c r="AU102" s="19" t="s">
        <v>83</v>
      </c>
    </row>
    <row r="103" spans="1:65" s="13" customFormat="1">
      <c r="B103" s="201"/>
      <c r="C103" s="202"/>
      <c r="D103" s="194" t="s">
        <v>146</v>
      </c>
      <c r="E103" s="203" t="s">
        <v>28</v>
      </c>
      <c r="F103" s="204" t="s">
        <v>281</v>
      </c>
      <c r="G103" s="202"/>
      <c r="H103" s="203" t="s">
        <v>28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146</v>
      </c>
      <c r="AU103" s="210" t="s">
        <v>83</v>
      </c>
      <c r="AV103" s="13" t="s">
        <v>81</v>
      </c>
      <c r="AW103" s="13" t="s">
        <v>34</v>
      </c>
      <c r="AX103" s="13" t="s">
        <v>73</v>
      </c>
      <c r="AY103" s="210" t="s">
        <v>133</v>
      </c>
    </row>
    <row r="104" spans="1:65" s="14" customFormat="1">
      <c r="B104" s="211"/>
      <c r="C104" s="212"/>
      <c r="D104" s="194" t="s">
        <v>146</v>
      </c>
      <c r="E104" s="213" t="s">
        <v>28</v>
      </c>
      <c r="F104" s="214" t="s">
        <v>186</v>
      </c>
      <c r="G104" s="212"/>
      <c r="H104" s="215">
        <v>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146</v>
      </c>
      <c r="AU104" s="221" t="s">
        <v>83</v>
      </c>
      <c r="AV104" s="14" t="s">
        <v>83</v>
      </c>
      <c r="AW104" s="14" t="s">
        <v>34</v>
      </c>
      <c r="AX104" s="14" t="s">
        <v>81</v>
      </c>
      <c r="AY104" s="221" t="s">
        <v>133</v>
      </c>
    </row>
    <row r="105" spans="1:65" s="2" customFormat="1" ht="16.5" customHeight="1">
      <c r="A105" s="36"/>
      <c r="B105" s="37"/>
      <c r="C105" s="181" t="s">
        <v>151</v>
      </c>
      <c r="D105" s="181" t="s">
        <v>135</v>
      </c>
      <c r="E105" s="182" t="s">
        <v>282</v>
      </c>
      <c r="F105" s="183" t="s">
        <v>283</v>
      </c>
      <c r="G105" s="184" t="s">
        <v>172</v>
      </c>
      <c r="H105" s="185">
        <v>5</v>
      </c>
      <c r="I105" s="186"/>
      <c r="J105" s="187">
        <f>ROUND(I105*H105,2)</f>
        <v>0</v>
      </c>
      <c r="K105" s="183" t="s">
        <v>139</v>
      </c>
      <c r="L105" s="41"/>
      <c r="M105" s="188" t="s">
        <v>28</v>
      </c>
      <c r="N105" s="189" t="s">
        <v>46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140</v>
      </c>
      <c r="AT105" s="192" t="s">
        <v>135</v>
      </c>
      <c r="AU105" s="192" t="s">
        <v>83</v>
      </c>
      <c r="AY105" s="19" t="s">
        <v>133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140</v>
      </c>
      <c r="BK105" s="193">
        <f>ROUND(I105*H105,2)</f>
        <v>0</v>
      </c>
      <c r="BL105" s="19" t="s">
        <v>140</v>
      </c>
      <c r="BM105" s="192" t="s">
        <v>284</v>
      </c>
    </row>
    <row r="106" spans="1:65" s="2" customFormat="1">
      <c r="A106" s="36"/>
      <c r="B106" s="37"/>
      <c r="C106" s="38"/>
      <c r="D106" s="194" t="s">
        <v>142</v>
      </c>
      <c r="E106" s="38"/>
      <c r="F106" s="195" t="s">
        <v>285</v>
      </c>
      <c r="G106" s="38"/>
      <c r="H106" s="38"/>
      <c r="I106" s="196"/>
      <c r="J106" s="38"/>
      <c r="K106" s="38"/>
      <c r="L106" s="41"/>
      <c r="M106" s="197"/>
      <c r="N106" s="198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142</v>
      </c>
      <c r="AU106" s="19" t="s">
        <v>83</v>
      </c>
    </row>
    <row r="107" spans="1:65" s="2" customFormat="1">
      <c r="A107" s="36"/>
      <c r="B107" s="37"/>
      <c r="C107" s="38"/>
      <c r="D107" s="199" t="s">
        <v>144</v>
      </c>
      <c r="E107" s="38"/>
      <c r="F107" s="200" t="s">
        <v>286</v>
      </c>
      <c r="G107" s="38"/>
      <c r="H107" s="38"/>
      <c r="I107" s="196"/>
      <c r="J107" s="38"/>
      <c r="K107" s="38"/>
      <c r="L107" s="41"/>
      <c r="M107" s="197"/>
      <c r="N107" s="198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144</v>
      </c>
      <c r="AU107" s="19" t="s">
        <v>83</v>
      </c>
    </row>
    <row r="108" spans="1:65" s="13" customFormat="1">
      <c r="B108" s="201"/>
      <c r="C108" s="202"/>
      <c r="D108" s="194" t="s">
        <v>146</v>
      </c>
      <c r="E108" s="203" t="s">
        <v>28</v>
      </c>
      <c r="F108" s="204" t="s">
        <v>281</v>
      </c>
      <c r="G108" s="202"/>
      <c r="H108" s="203" t="s">
        <v>28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146</v>
      </c>
      <c r="AU108" s="210" t="s">
        <v>83</v>
      </c>
      <c r="AV108" s="13" t="s">
        <v>81</v>
      </c>
      <c r="AW108" s="13" t="s">
        <v>34</v>
      </c>
      <c r="AX108" s="13" t="s">
        <v>73</v>
      </c>
      <c r="AY108" s="210" t="s">
        <v>133</v>
      </c>
    </row>
    <row r="109" spans="1:65" s="14" customFormat="1">
      <c r="B109" s="211"/>
      <c r="C109" s="212"/>
      <c r="D109" s="194" t="s">
        <v>146</v>
      </c>
      <c r="E109" s="213" t="s">
        <v>28</v>
      </c>
      <c r="F109" s="214" t="s">
        <v>186</v>
      </c>
      <c r="G109" s="212"/>
      <c r="H109" s="215">
        <v>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146</v>
      </c>
      <c r="AU109" s="221" t="s">
        <v>83</v>
      </c>
      <c r="AV109" s="14" t="s">
        <v>83</v>
      </c>
      <c r="AW109" s="14" t="s">
        <v>34</v>
      </c>
      <c r="AX109" s="14" t="s">
        <v>81</v>
      </c>
      <c r="AY109" s="221" t="s">
        <v>133</v>
      </c>
    </row>
    <row r="110" spans="1:65" s="2" customFormat="1" ht="16.5" customHeight="1">
      <c r="A110" s="36"/>
      <c r="B110" s="37"/>
      <c r="C110" s="181" t="s">
        <v>140</v>
      </c>
      <c r="D110" s="181" t="s">
        <v>135</v>
      </c>
      <c r="E110" s="182" t="s">
        <v>287</v>
      </c>
      <c r="F110" s="183" t="s">
        <v>288</v>
      </c>
      <c r="G110" s="184" t="s">
        <v>211</v>
      </c>
      <c r="H110" s="185">
        <v>56.5</v>
      </c>
      <c r="I110" s="186"/>
      <c r="J110" s="187">
        <f>ROUND(I110*H110,2)</f>
        <v>0</v>
      </c>
      <c r="K110" s="183" t="s">
        <v>139</v>
      </c>
      <c r="L110" s="41"/>
      <c r="M110" s="188" t="s">
        <v>28</v>
      </c>
      <c r="N110" s="189" t="s">
        <v>46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140</v>
      </c>
      <c r="AT110" s="192" t="s">
        <v>135</v>
      </c>
      <c r="AU110" s="192" t="s">
        <v>83</v>
      </c>
      <c r="AY110" s="19" t="s">
        <v>133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140</v>
      </c>
      <c r="BK110" s="193">
        <f>ROUND(I110*H110,2)</f>
        <v>0</v>
      </c>
      <c r="BL110" s="19" t="s">
        <v>140</v>
      </c>
      <c r="BM110" s="192" t="s">
        <v>289</v>
      </c>
    </row>
    <row r="111" spans="1:65" s="2" customFormat="1">
      <c r="A111" s="36"/>
      <c r="B111" s="37"/>
      <c r="C111" s="38"/>
      <c r="D111" s="194" t="s">
        <v>142</v>
      </c>
      <c r="E111" s="38"/>
      <c r="F111" s="195" t="s">
        <v>290</v>
      </c>
      <c r="G111" s="38"/>
      <c r="H111" s="38"/>
      <c r="I111" s="196"/>
      <c r="J111" s="38"/>
      <c r="K111" s="38"/>
      <c r="L111" s="41"/>
      <c r="M111" s="197"/>
      <c r="N111" s="198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142</v>
      </c>
      <c r="AU111" s="19" t="s">
        <v>83</v>
      </c>
    </row>
    <row r="112" spans="1:65" s="2" customFormat="1">
      <c r="A112" s="36"/>
      <c r="B112" s="37"/>
      <c r="C112" s="38"/>
      <c r="D112" s="199" t="s">
        <v>144</v>
      </c>
      <c r="E112" s="38"/>
      <c r="F112" s="200" t="s">
        <v>291</v>
      </c>
      <c r="G112" s="38"/>
      <c r="H112" s="38"/>
      <c r="I112" s="196"/>
      <c r="J112" s="38"/>
      <c r="K112" s="38"/>
      <c r="L112" s="41"/>
      <c r="M112" s="197"/>
      <c r="N112" s="198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144</v>
      </c>
      <c r="AU112" s="19" t="s">
        <v>83</v>
      </c>
    </row>
    <row r="113" spans="1:65" s="13" customFormat="1">
      <c r="B113" s="201"/>
      <c r="C113" s="202"/>
      <c r="D113" s="194" t="s">
        <v>146</v>
      </c>
      <c r="E113" s="203" t="s">
        <v>28</v>
      </c>
      <c r="F113" s="204" t="s">
        <v>292</v>
      </c>
      <c r="G113" s="202"/>
      <c r="H113" s="203" t="s">
        <v>28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146</v>
      </c>
      <c r="AU113" s="210" t="s">
        <v>83</v>
      </c>
      <c r="AV113" s="13" t="s">
        <v>81</v>
      </c>
      <c r="AW113" s="13" t="s">
        <v>34</v>
      </c>
      <c r="AX113" s="13" t="s">
        <v>73</v>
      </c>
      <c r="AY113" s="210" t="s">
        <v>133</v>
      </c>
    </row>
    <row r="114" spans="1:65" s="14" customFormat="1">
      <c r="B114" s="211"/>
      <c r="C114" s="212"/>
      <c r="D114" s="194" t="s">
        <v>146</v>
      </c>
      <c r="E114" s="213" t="s">
        <v>28</v>
      </c>
      <c r="F114" s="214" t="s">
        <v>293</v>
      </c>
      <c r="G114" s="212"/>
      <c r="H114" s="215">
        <v>56.5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146</v>
      </c>
      <c r="AU114" s="221" t="s">
        <v>83</v>
      </c>
      <c r="AV114" s="14" t="s">
        <v>83</v>
      </c>
      <c r="AW114" s="14" t="s">
        <v>34</v>
      </c>
      <c r="AX114" s="14" t="s">
        <v>81</v>
      </c>
      <c r="AY114" s="221" t="s">
        <v>133</v>
      </c>
    </row>
    <row r="115" spans="1:65" s="2" customFormat="1" ht="21.75" customHeight="1">
      <c r="A115" s="36"/>
      <c r="B115" s="37"/>
      <c r="C115" s="181" t="s">
        <v>186</v>
      </c>
      <c r="D115" s="181" t="s">
        <v>135</v>
      </c>
      <c r="E115" s="182" t="s">
        <v>294</v>
      </c>
      <c r="F115" s="183" t="s">
        <v>295</v>
      </c>
      <c r="G115" s="184" t="s">
        <v>138</v>
      </c>
      <c r="H115" s="185">
        <v>74.459999999999994</v>
      </c>
      <c r="I115" s="186"/>
      <c r="J115" s="187">
        <f>ROUND(I115*H115,2)</f>
        <v>0</v>
      </c>
      <c r="K115" s="183" t="s">
        <v>139</v>
      </c>
      <c r="L115" s="41"/>
      <c r="M115" s="188" t="s">
        <v>28</v>
      </c>
      <c r="N115" s="189" t="s">
        <v>46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140</v>
      </c>
      <c r="AT115" s="192" t="s">
        <v>135</v>
      </c>
      <c r="AU115" s="192" t="s">
        <v>83</v>
      </c>
      <c r="AY115" s="19" t="s">
        <v>133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140</v>
      </c>
      <c r="BK115" s="193">
        <f>ROUND(I115*H115,2)</f>
        <v>0</v>
      </c>
      <c r="BL115" s="19" t="s">
        <v>140</v>
      </c>
      <c r="BM115" s="192" t="s">
        <v>296</v>
      </c>
    </row>
    <row r="116" spans="1:65" s="2" customFormat="1" ht="19.5">
      <c r="A116" s="36"/>
      <c r="B116" s="37"/>
      <c r="C116" s="38"/>
      <c r="D116" s="194" t="s">
        <v>142</v>
      </c>
      <c r="E116" s="38"/>
      <c r="F116" s="195" t="s">
        <v>297</v>
      </c>
      <c r="G116" s="38"/>
      <c r="H116" s="38"/>
      <c r="I116" s="196"/>
      <c r="J116" s="38"/>
      <c r="K116" s="38"/>
      <c r="L116" s="41"/>
      <c r="M116" s="197"/>
      <c r="N116" s="198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142</v>
      </c>
      <c r="AU116" s="19" t="s">
        <v>83</v>
      </c>
    </row>
    <row r="117" spans="1:65" s="2" customFormat="1">
      <c r="A117" s="36"/>
      <c r="B117" s="37"/>
      <c r="C117" s="38"/>
      <c r="D117" s="199" t="s">
        <v>144</v>
      </c>
      <c r="E117" s="38"/>
      <c r="F117" s="200" t="s">
        <v>298</v>
      </c>
      <c r="G117" s="38"/>
      <c r="H117" s="38"/>
      <c r="I117" s="196"/>
      <c r="J117" s="38"/>
      <c r="K117" s="38"/>
      <c r="L117" s="41"/>
      <c r="M117" s="197"/>
      <c r="N117" s="198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144</v>
      </c>
      <c r="AU117" s="19" t="s">
        <v>83</v>
      </c>
    </row>
    <row r="118" spans="1:65" s="13" customFormat="1">
      <c r="B118" s="201"/>
      <c r="C118" s="202"/>
      <c r="D118" s="194" t="s">
        <v>146</v>
      </c>
      <c r="E118" s="203" t="s">
        <v>28</v>
      </c>
      <c r="F118" s="204" t="s">
        <v>299</v>
      </c>
      <c r="G118" s="202"/>
      <c r="H118" s="203" t="s">
        <v>28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146</v>
      </c>
      <c r="AU118" s="210" t="s">
        <v>83</v>
      </c>
      <c r="AV118" s="13" t="s">
        <v>81</v>
      </c>
      <c r="AW118" s="13" t="s">
        <v>34</v>
      </c>
      <c r="AX118" s="13" t="s">
        <v>73</v>
      </c>
      <c r="AY118" s="210" t="s">
        <v>133</v>
      </c>
    </row>
    <row r="119" spans="1:65" s="14" customFormat="1">
      <c r="B119" s="211"/>
      <c r="C119" s="212"/>
      <c r="D119" s="194" t="s">
        <v>146</v>
      </c>
      <c r="E119" s="213" t="s">
        <v>28</v>
      </c>
      <c r="F119" s="214" t="s">
        <v>300</v>
      </c>
      <c r="G119" s="212"/>
      <c r="H119" s="215">
        <v>33.840000000000003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146</v>
      </c>
      <c r="AU119" s="221" t="s">
        <v>83</v>
      </c>
      <c r="AV119" s="14" t="s">
        <v>83</v>
      </c>
      <c r="AW119" s="14" t="s">
        <v>34</v>
      </c>
      <c r="AX119" s="14" t="s">
        <v>73</v>
      </c>
      <c r="AY119" s="221" t="s">
        <v>133</v>
      </c>
    </row>
    <row r="120" spans="1:65" s="13" customFormat="1">
      <c r="B120" s="201"/>
      <c r="C120" s="202"/>
      <c r="D120" s="194" t="s">
        <v>146</v>
      </c>
      <c r="E120" s="203" t="s">
        <v>28</v>
      </c>
      <c r="F120" s="204" t="s">
        <v>301</v>
      </c>
      <c r="G120" s="202"/>
      <c r="H120" s="203" t="s">
        <v>28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146</v>
      </c>
      <c r="AU120" s="210" t="s">
        <v>83</v>
      </c>
      <c r="AV120" s="13" t="s">
        <v>81</v>
      </c>
      <c r="AW120" s="13" t="s">
        <v>34</v>
      </c>
      <c r="AX120" s="13" t="s">
        <v>73</v>
      </c>
      <c r="AY120" s="210" t="s">
        <v>133</v>
      </c>
    </row>
    <row r="121" spans="1:65" s="14" customFormat="1">
      <c r="B121" s="211"/>
      <c r="C121" s="212"/>
      <c r="D121" s="194" t="s">
        <v>146</v>
      </c>
      <c r="E121" s="213" t="s">
        <v>28</v>
      </c>
      <c r="F121" s="214" t="s">
        <v>302</v>
      </c>
      <c r="G121" s="212"/>
      <c r="H121" s="215">
        <v>40.619999999999997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146</v>
      </c>
      <c r="AU121" s="221" t="s">
        <v>83</v>
      </c>
      <c r="AV121" s="14" t="s">
        <v>83</v>
      </c>
      <c r="AW121" s="14" t="s">
        <v>34</v>
      </c>
      <c r="AX121" s="14" t="s">
        <v>73</v>
      </c>
      <c r="AY121" s="221" t="s">
        <v>133</v>
      </c>
    </row>
    <row r="122" spans="1:65" s="16" customFormat="1">
      <c r="B122" s="233"/>
      <c r="C122" s="234"/>
      <c r="D122" s="194" t="s">
        <v>146</v>
      </c>
      <c r="E122" s="235" t="s">
        <v>28</v>
      </c>
      <c r="F122" s="236" t="s">
        <v>162</v>
      </c>
      <c r="G122" s="234"/>
      <c r="H122" s="237">
        <v>74.459999999999994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146</v>
      </c>
      <c r="AU122" s="243" t="s">
        <v>83</v>
      </c>
      <c r="AV122" s="16" t="s">
        <v>140</v>
      </c>
      <c r="AW122" s="16" t="s">
        <v>34</v>
      </c>
      <c r="AX122" s="16" t="s">
        <v>81</v>
      </c>
      <c r="AY122" s="243" t="s">
        <v>133</v>
      </c>
    </row>
    <row r="123" spans="1:65" s="2" customFormat="1" ht="21.75" customHeight="1">
      <c r="A123" s="36"/>
      <c r="B123" s="37"/>
      <c r="C123" s="181" t="s">
        <v>200</v>
      </c>
      <c r="D123" s="181" t="s">
        <v>135</v>
      </c>
      <c r="E123" s="182" t="s">
        <v>303</v>
      </c>
      <c r="F123" s="183" t="s">
        <v>304</v>
      </c>
      <c r="G123" s="184" t="s">
        <v>138</v>
      </c>
      <c r="H123" s="185">
        <v>15.815</v>
      </c>
      <c r="I123" s="186"/>
      <c r="J123" s="187">
        <f>ROUND(I123*H123,2)</f>
        <v>0</v>
      </c>
      <c r="K123" s="183" t="s">
        <v>139</v>
      </c>
      <c r="L123" s="41"/>
      <c r="M123" s="188" t="s">
        <v>28</v>
      </c>
      <c r="N123" s="189" t="s">
        <v>46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140</v>
      </c>
      <c r="AT123" s="192" t="s">
        <v>135</v>
      </c>
      <c r="AU123" s="192" t="s">
        <v>83</v>
      </c>
      <c r="AY123" s="19" t="s">
        <v>133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140</v>
      </c>
      <c r="BK123" s="193">
        <f>ROUND(I123*H123,2)</f>
        <v>0</v>
      </c>
      <c r="BL123" s="19" t="s">
        <v>140</v>
      </c>
      <c r="BM123" s="192" t="s">
        <v>305</v>
      </c>
    </row>
    <row r="124" spans="1:65" s="2" customFormat="1" ht="19.5">
      <c r="A124" s="36"/>
      <c r="B124" s="37"/>
      <c r="C124" s="38"/>
      <c r="D124" s="194" t="s">
        <v>142</v>
      </c>
      <c r="E124" s="38"/>
      <c r="F124" s="195" t="s">
        <v>306</v>
      </c>
      <c r="G124" s="38"/>
      <c r="H124" s="38"/>
      <c r="I124" s="196"/>
      <c r="J124" s="38"/>
      <c r="K124" s="38"/>
      <c r="L124" s="41"/>
      <c r="M124" s="197"/>
      <c r="N124" s="198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142</v>
      </c>
      <c r="AU124" s="19" t="s">
        <v>83</v>
      </c>
    </row>
    <row r="125" spans="1:65" s="2" customFormat="1">
      <c r="A125" s="36"/>
      <c r="B125" s="37"/>
      <c r="C125" s="38"/>
      <c r="D125" s="199" t="s">
        <v>144</v>
      </c>
      <c r="E125" s="38"/>
      <c r="F125" s="200" t="s">
        <v>307</v>
      </c>
      <c r="G125" s="38"/>
      <c r="H125" s="38"/>
      <c r="I125" s="196"/>
      <c r="J125" s="38"/>
      <c r="K125" s="38"/>
      <c r="L125" s="41"/>
      <c r="M125" s="197"/>
      <c r="N125" s="198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144</v>
      </c>
      <c r="AU125" s="19" t="s">
        <v>83</v>
      </c>
    </row>
    <row r="126" spans="1:65" s="13" customFormat="1">
      <c r="B126" s="201"/>
      <c r="C126" s="202"/>
      <c r="D126" s="194" t="s">
        <v>146</v>
      </c>
      <c r="E126" s="203" t="s">
        <v>28</v>
      </c>
      <c r="F126" s="204" t="s">
        <v>308</v>
      </c>
      <c r="G126" s="202"/>
      <c r="H126" s="203" t="s">
        <v>28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146</v>
      </c>
      <c r="AU126" s="210" t="s">
        <v>83</v>
      </c>
      <c r="AV126" s="13" t="s">
        <v>81</v>
      </c>
      <c r="AW126" s="13" t="s">
        <v>34</v>
      </c>
      <c r="AX126" s="13" t="s">
        <v>73</v>
      </c>
      <c r="AY126" s="210" t="s">
        <v>133</v>
      </c>
    </row>
    <row r="127" spans="1:65" s="13" customFormat="1">
      <c r="B127" s="201"/>
      <c r="C127" s="202"/>
      <c r="D127" s="194" t="s">
        <v>146</v>
      </c>
      <c r="E127" s="203" t="s">
        <v>28</v>
      </c>
      <c r="F127" s="204" t="s">
        <v>309</v>
      </c>
      <c r="G127" s="202"/>
      <c r="H127" s="203" t="s">
        <v>28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146</v>
      </c>
      <c r="AU127" s="210" t="s">
        <v>83</v>
      </c>
      <c r="AV127" s="13" t="s">
        <v>81</v>
      </c>
      <c r="AW127" s="13" t="s">
        <v>34</v>
      </c>
      <c r="AX127" s="13" t="s">
        <v>73</v>
      </c>
      <c r="AY127" s="210" t="s">
        <v>133</v>
      </c>
    </row>
    <row r="128" spans="1:65" s="14" customFormat="1">
      <c r="B128" s="211"/>
      <c r="C128" s="212"/>
      <c r="D128" s="194" t="s">
        <v>146</v>
      </c>
      <c r="E128" s="213" t="s">
        <v>28</v>
      </c>
      <c r="F128" s="214" t="s">
        <v>310</v>
      </c>
      <c r="G128" s="212"/>
      <c r="H128" s="215">
        <v>6.2149999999999999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146</v>
      </c>
      <c r="AU128" s="221" t="s">
        <v>83</v>
      </c>
      <c r="AV128" s="14" t="s">
        <v>83</v>
      </c>
      <c r="AW128" s="14" t="s">
        <v>34</v>
      </c>
      <c r="AX128" s="14" t="s">
        <v>73</v>
      </c>
      <c r="AY128" s="221" t="s">
        <v>133</v>
      </c>
    </row>
    <row r="129" spans="1:65" s="13" customFormat="1">
      <c r="B129" s="201"/>
      <c r="C129" s="202"/>
      <c r="D129" s="194" t="s">
        <v>146</v>
      </c>
      <c r="E129" s="203" t="s">
        <v>28</v>
      </c>
      <c r="F129" s="204" t="s">
        <v>311</v>
      </c>
      <c r="G129" s="202"/>
      <c r="H129" s="203" t="s">
        <v>28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83</v>
      </c>
      <c r="AV129" s="13" t="s">
        <v>81</v>
      </c>
      <c r="AW129" s="13" t="s">
        <v>34</v>
      </c>
      <c r="AX129" s="13" t="s">
        <v>73</v>
      </c>
      <c r="AY129" s="210" t="s">
        <v>133</v>
      </c>
    </row>
    <row r="130" spans="1:65" s="14" customFormat="1">
      <c r="B130" s="211"/>
      <c r="C130" s="212"/>
      <c r="D130" s="194" t="s">
        <v>146</v>
      </c>
      <c r="E130" s="213" t="s">
        <v>28</v>
      </c>
      <c r="F130" s="214" t="s">
        <v>312</v>
      </c>
      <c r="G130" s="212"/>
      <c r="H130" s="215">
        <v>9.6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146</v>
      </c>
      <c r="AU130" s="221" t="s">
        <v>83</v>
      </c>
      <c r="AV130" s="14" t="s">
        <v>83</v>
      </c>
      <c r="AW130" s="14" t="s">
        <v>34</v>
      </c>
      <c r="AX130" s="14" t="s">
        <v>73</v>
      </c>
      <c r="AY130" s="221" t="s">
        <v>133</v>
      </c>
    </row>
    <row r="131" spans="1:65" s="16" customFormat="1">
      <c r="B131" s="233"/>
      <c r="C131" s="234"/>
      <c r="D131" s="194" t="s">
        <v>146</v>
      </c>
      <c r="E131" s="235" t="s">
        <v>28</v>
      </c>
      <c r="F131" s="236" t="s">
        <v>162</v>
      </c>
      <c r="G131" s="234"/>
      <c r="H131" s="237">
        <v>15.815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146</v>
      </c>
      <c r="AU131" s="243" t="s">
        <v>83</v>
      </c>
      <c r="AV131" s="16" t="s">
        <v>140</v>
      </c>
      <c r="AW131" s="16" t="s">
        <v>34</v>
      </c>
      <c r="AX131" s="16" t="s">
        <v>81</v>
      </c>
      <c r="AY131" s="243" t="s">
        <v>133</v>
      </c>
    </row>
    <row r="132" spans="1:65" s="2" customFormat="1" ht="21.75" customHeight="1">
      <c r="A132" s="36"/>
      <c r="B132" s="37"/>
      <c r="C132" s="181" t="s">
        <v>208</v>
      </c>
      <c r="D132" s="181" t="s">
        <v>135</v>
      </c>
      <c r="E132" s="182" t="s">
        <v>313</v>
      </c>
      <c r="F132" s="183" t="s">
        <v>314</v>
      </c>
      <c r="G132" s="184" t="s">
        <v>138</v>
      </c>
      <c r="H132" s="185">
        <v>96.26</v>
      </c>
      <c r="I132" s="186"/>
      <c r="J132" s="187">
        <f>ROUND(I132*H132,2)</f>
        <v>0</v>
      </c>
      <c r="K132" s="183" t="s">
        <v>139</v>
      </c>
      <c r="L132" s="41"/>
      <c r="M132" s="188" t="s">
        <v>28</v>
      </c>
      <c r="N132" s="189" t="s">
        <v>46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2" t="s">
        <v>140</v>
      </c>
      <c r="AT132" s="192" t="s">
        <v>135</v>
      </c>
      <c r="AU132" s="192" t="s">
        <v>83</v>
      </c>
      <c r="AY132" s="19" t="s">
        <v>133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9" t="s">
        <v>140</v>
      </c>
      <c r="BK132" s="193">
        <f>ROUND(I132*H132,2)</f>
        <v>0</v>
      </c>
      <c r="BL132" s="19" t="s">
        <v>140</v>
      </c>
      <c r="BM132" s="192" t="s">
        <v>315</v>
      </c>
    </row>
    <row r="133" spans="1:65" s="2" customFormat="1" ht="19.5">
      <c r="A133" s="36"/>
      <c r="B133" s="37"/>
      <c r="C133" s="38"/>
      <c r="D133" s="194" t="s">
        <v>142</v>
      </c>
      <c r="E133" s="38"/>
      <c r="F133" s="195" t="s">
        <v>316</v>
      </c>
      <c r="G133" s="38"/>
      <c r="H133" s="38"/>
      <c r="I133" s="196"/>
      <c r="J133" s="38"/>
      <c r="K133" s="38"/>
      <c r="L133" s="41"/>
      <c r="M133" s="197"/>
      <c r="N133" s="198"/>
      <c r="O133" s="67"/>
      <c r="P133" s="67"/>
      <c r="Q133" s="67"/>
      <c r="R133" s="67"/>
      <c r="S133" s="67"/>
      <c r="T133" s="68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142</v>
      </c>
      <c r="AU133" s="19" t="s">
        <v>83</v>
      </c>
    </row>
    <row r="134" spans="1:65" s="2" customFormat="1">
      <c r="A134" s="36"/>
      <c r="B134" s="37"/>
      <c r="C134" s="38"/>
      <c r="D134" s="199" t="s">
        <v>144</v>
      </c>
      <c r="E134" s="38"/>
      <c r="F134" s="200" t="s">
        <v>317</v>
      </c>
      <c r="G134" s="38"/>
      <c r="H134" s="38"/>
      <c r="I134" s="196"/>
      <c r="J134" s="38"/>
      <c r="K134" s="38"/>
      <c r="L134" s="41"/>
      <c r="M134" s="197"/>
      <c r="N134" s="198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144</v>
      </c>
      <c r="AU134" s="19" t="s">
        <v>83</v>
      </c>
    </row>
    <row r="135" spans="1:65" s="13" customFormat="1">
      <c r="B135" s="201"/>
      <c r="C135" s="202"/>
      <c r="D135" s="194" t="s">
        <v>146</v>
      </c>
      <c r="E135" s="203" t="s">
        <v>28</v>
      </c>
      <c r="F135" s="204" t="s">
        <v>318</v>
      </c>
      <c r="G135" s="202"/>
      <c r="H135" s="203" t="s">
        <v>28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146</v>
      </c>
      <c r="AU135" s="210" t="s">
        <v>83</v>
      </c>
      <c r="AV135" s="13" t="s">
        <v>81</v>
      </c>
      <c r="AW135" s="13" t="s">
        <v>34</v>
      </c>
      <c r="AX135" s="13" t="s">
        <v>73</v>
      </c>
      <c r="AY135" s="210" t="s">
        <v>133</v>
      </c>
    </row>
    <row r="136" spans="1:65" s="14" customFormat="1">
      <c r="B136" s="211"/>
      <c r="C136" s="212"/>
      <c r="D136" s="194" t="s">
        <v>146</v>
      </c>
      <c r="E136" s="213" t="s">
        <v>28</v>
      </c>
      <c r="F136" s="214" t="s">
        <v>319</v>
      </c>
      <c r="G136" s="212"/>
      <c r="H136" s="215">
        <v>74.459999999999994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146</v>
      </c>
      <c r="AU136" s="221" t="s">
        <v>83</v>
      </c>
      <c r="AV136" s="14" t="s">
        <v>83</v>
      </c>
      <c r="AW136" s="14" t="s">
        <v>34</v>
      </c>
      <c r="AX136" s="14" t="s">
        <v>73</v>
      </c>
      <c r="AY136" s="221" t="s">
        <v>133</v>
      </c>
    </row>
    <row r="137" spans="1:65" s="14" customFormat="1">
      <c r="B137" s="211"/>
      <c r="C137" s="212"/>
      <c r="D137" s="194" t="s">
        <v>146</v>
      </c>
      <c r="E137" s="213" t="s">
        <v>28</v>
      </c>
      <c r="F137" s="214" t="s">
        <v>320</v>
      </c>
      <c r="G137" s="212"/>
      <c r="H137" s="215">
        <v>21.8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146</v>
      </c>
      <c r="AU137" s="221" t="s">
        <v>83</v>
      </c>
      <c r="AV137" s="14" t="s">
        <v>83</v>
      </c>
      <c r="AW137" s="14" t="s">
        <v>34</v>
      </c>
      <c r="AX137" s="14" t="s">
        <v>73</v>
      </c>
      <c r="AY137" s="221" t="s">
        <v>133</v>
      </c>
    </row>
    <row r="138" spans="1:65" s="16" customFormat="1">
      <c r="B138" s="233"/>
      <c r="C138" s="234"/>
      <c r="D138" s="194" t="s">
        <v>146</v>
      </c>
      <c r="E138" s="235" t="s">
        <v>28</v>
      </c>
      <c r="F138" s="236" t="s">
        <v>162</v>
      </c>
      <c r="G138" s="234"/>
      <c r="H138" s="237">
        <v>96.26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146</v>
      </c>
      <c r="AU138" s="243" t="s">
        <v>83</v>
      </c>
      <c r="AV138" s="16" t="s">
        <v>140</v>
      </c>
      <c r="AW138" s="16" t="s">
        <v>34</v>
      </c>
      <c r="AX138" s="16" t="s">
        <v>81</v>
      </c>
      <c r="AY138" s="243" t="s">
        <v>133</v>
      </c>
    </row>
    <row r="139" spans="1:65" s="2" customFormat="1" ht="16.5" customHeight="1">
      <c r="A139" s="36"/>
      <c r="B139" s="37"/>
      <c r="C139" s="181" t="s">
        <v>191</v>
      </c>
      <c r="D139" s="181" t="s">
        <v>135</v>
      </c>
      <c r="E139" s="182" t="s">
        <v>321</v>
      </c>
      <c r="F139" s="183" t="s">
        <v>322</v>
      </c>
      <c r="G139" s="184" t="s">
        <v>138</v>
      </c>
      <c r="H139" s="185">
        <v>9.6</v>
      </c>
      <c r="I139" s="186"/>
      <c r="J139" s="187">
        <f>ROUND(I139*H139,2)</f>
        <v>0</v>
      </c>
      <c r="K139" s="183" t="s">
        <v>139</v>
      </c>
      <c r="L139" s="41"/>
      <c r="M139" s="188" t="s">
        <v>28</v>
      </c>
      <c r="N139" s="189" t="s">
        <v>46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140</v>
      </c>
      <c r="AT139" s="192" t="s">
        <v>135</v>
      </c>
      <c r="AU139" s="192" t="s">
        <v>83</v>
      </c>
      <c r="AY139" s="19" t="s">
        <v>133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140</v>
      </c>
      <c r="BK139" s="193">
        <f>ROUND(I139*H139,2)</f>
        <v>0</v>
      </c>
      <c r="BL139" s="19" t="s">
        <v>140</v>
      </c>
      <c r="BM139" s="192" t="s">
        <v>323</v>
      </c>
    </row>
    <row r="140" spans="1:65" s="2" customFormat="1" ht="19.5">
      <c r="A140" s="36"/>
      <c r="B140" s="37"/>
      <c r="C140" s="38"/>
      <c r="D140" s="194" t="s">
        <v>142</v>
      </c>
      <c r="E140" s="38"/>
      <c r="F140" s="195" t="s">
        <v>324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142</v>
      </c>
      <c r="AU140" s="19" t="s">
        <v>83</v>
      </c>
    </row>
    <row r="141" spans="1:65" s="2" customFormat="1">
      <c r="A141" s="36"/>
      <c r="B141" s="37"/>
      <c r="C141" s="38"/>
      <c r="D141" s="199" t="s">
        <v>144</v>
      </c>
      <c r="E141" s="38"/>
      <c r="F141" s="200" t="s">
        <v>325</v>
      </c>
      <c r="G141" s="38"/>
      <c r="H141" s="38"/>
      <c r="I141" s="196"/>
      <c r="J141" s="38"/>
      <c r="K141" s="38"/>
      <c r="L141" s="41"/>
      <c r="M141" s="197"/>
      <c r="N141" s="198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144</v>
      </c>
      <c r="AU141" s="19" t="s">
        <v>83</v>
      </c>
    </row>
    <row r="142" spans="1:65" s="13" customFormat="1">
      <c r="B142" s="201"/>
      <c r="C142" s="202"/>
      <c r="D142" s="194" t="s">
        <v>146</v>
      </c>
      <c r="E142" s="203" t="s">
        <v>28</v>
      </c>
      <c r="F142" s="204" t="s">
        <v>326</v>
      </c>
      <c r="G142" s="202"/>
      <c r="H142" s="203" t="s">
        <v>28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146</v>
      </c>
      <c r="AU142" s="210" t="s">
        <v>83</v>
      </c>
      <c r="AV142" s="13" t="s">
        <v>81</v>
      </c>
      <c r="AW142" s="13" t="s">
        <v>34</v>
      </c>
      <c r="AX142" s="13" t="s">
        <v>73</v>
      </c>
      <c r="AY142" s="210" t="s">
        <v>133</v>
      </c>
    </row>
    <row r="143" spans="1:65" s="14" customFormat="1">
      <c r="B143" s="211"/>
      <c r="C143" s="212"/>
      <c r="D143" s="194" t="s">
        <v>146</v>
      </c>
      <c r="E143" s="213" t="s">
        <v>28</v>
      </c>
      <c r="F143" s="214" t="s">
        <v>312</v>
      </c>
      <c r="G143" s="212"/>
      <c r="H143" s="215">
        <v>9.6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146</v>
      </c>
      <c r="AU143" s="221" t="s">
        <v>83</v>
      </c>
      <c r="AV143" s="14" t="s">
        <v>83</v>
      </c>
      <c r="AW143" s="14" t="s">
        <v>34</v>
      </c>
      <c r="AX143" s="14" t="s">
        <v>81</v>
      </c>
      <c r="AY143" s="221" t="s">
        <v>133</v>
      </c>
    </row>
    <row r="144" spans="1:65" s="2" customFormat="1" ht="16.5" customHeight="1">
      <c r="A144" s="36"/>
      <c r="B144" s="37"/>
      <c r="C144" s="181" t="s">
        <v>223</v>
      </c>
      <c r="D144" s="181" t="s">
        <v>135</v>
      </c>
      <c r="E144" s="182" t="s">
        <v>327</v>
      </c>
      <c r="F144" s="183" t="s">
        <v>328</v>
      </c>
      <c r="G144" s="184" t="s">
        <v>138</v>
      </c>
      <c r="H144" s="185">
        <v>74.459999999999994</v>
      </c>
      <c r="I144" s="186"/>
      <c r="J144" s="187">
        <f>ROUND(I144*H144,2)</f>
        <v>0</v>
      </c>
      <c r="K144" s="183" t="s">
        <v>139</v>
      </c>
      <c r="L144" s="41"/>
      <c r="M144" s="188" t="s">
        <v>28</v>
      </c>
      <c r="N144" s="189" t="s">
        <v>46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140</v>
      </c>
      <c r="AT144" s="192" t="s">
        <v>135</v>
      </c>
      <c r="AU144" s="192" t="s">
        <v>83</v>
      </c>
      <c r="AY144" s="19" t="s">
        <v>133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140</v>
      </c>
      <c r="BK144" s="193">
        <f>ROUND(I144*H144,2)</f>
        <v>0</v>
      </c>
      <c r="BL144" s="19" t="s">
        <v>140</v>
      </c>
      <c r="BM144" s="192" t="s">
        <v>329</v>
      </c>
    </row>
    <row r="145" spans="1:65" s="2" customFormat="1" ht="19.5">
      <c r="A145" s="36"/>
      <c r="B145" s="37"/>
      <c r="C145" s="38"/>
      <c r="D145" s="194" t="s">
        <v>142</v>
      </c>
      <c r="E145" s="38"/>
      <c r="F145" s="195" t="s">
        <v>330</v>
      </c>
      <c r="G145" s="38"/>
      <c r="H145" s="38"/>
      <c r="I145" s="196"/>
      <c r="J145" s="38"/>
      <c r="K145" s="38"/>
      <c r="L145" s="41"/>
      <c r="M145" s="197"/>
      <c r="N145" s="198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142</v>
      </c>
      <c r="AU145" s="19" t="s">
        <v>83</v>
      </c>
    </row>
    <row r="146" spans="1:65" s="2" customFormat="1">
      <c r="A146" s="36"/>
      <c r="B146" s="37"/>
      <c r="C146" s="38"/>
      <c r="D146" s="199" t="s">
        <v>144</v>
      </c>
      <c r="E146" s="38"/>
      <c r="F146" s="200" t="s">
        <v>331</v>
      </c>
      <c r="G146" s="38"/>
      <c r="H146" s="38"/>
      <c r="I146" s="196"/>
      <c r="J146" s="38"/>
      <c r="K146" s="38"/>
      <c r="L146" s="41"/>
      <c r="M146" s="197"/>
      <c r="N146" s="198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144</v>
      </c>
      <c r="AU146" s="19" t="s">
        <v>83</v>
      </c>
    </row>
    <row r="147" spans="1:65" s="13" customFormat="1">
      <c r="B147" s="201"/>
      <c r="C147" s="202"/>
      <c r="D147" s="194" t="s">
        <v>146</v>
      </c>
      <c r="E147" s="203" t="s">
        <v>28</v>
      </c>
      <c r="F147" s="204" t="s">
        <v>332</v>
      </c>
      <c r="G147" s="202"/>
      <c r="H147" s="203" t="s">
        <v>28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146</v>
      </c>
      <c r="AU147" s="210" t="s">
        <v>83</v>
      </c>
      <c r="AV147" s="13" t="s">
        <v>81</v>
      </c>
      <c r="AW147" s="13" t="s">
        <v>34</v>
      </c>
      <c r="AX147" s="13" t="s">
        <v>73</v>
      </c>
      <c r="AY147" s="210" t="s">
        <v>133</v>
      </c>
    </row>
    <row r="148" spans="1:65" s="13" customFormat="1">
      <c r="B148" s="201"/>
      <c r="C148" s="202"/>
      <c r="D148" s="194" t="s">
        <v>146</v>
      </c>
      <c r="E148" s="203" t="s">
        <v>28</v>
      </c>
      <c r="F148" s="204" t="s">
        <v>333</v>
      </c>
      <c r="G148" s="202"/>
      <c r="H148" s="203" t="s">
        <v>28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146</v>
      </c>
      <c r="AU148" s="210" t="s">
        <v>83</v>
      </c>
      <c r="AV148" s="13" t="s">
        <v>81</v>
      </c>
      <c r="AW148" s="13" t="s">
        <v>34</v>
      </c>
      <c r="AX148" s="13" t="s">
        <v>73</v>
      </c>
      <c r="AY148" s="210" t="s">
        <v>133</v>
      </c>
    </row>
    <row r="149" spans="1:65" s="14" customFormat="1">
      <c r="B149" s="211"/>
      <c r="C149" s="212"/>
      <c r="D149" s="194" t="s">
        <v>146</v>
      </c>
      <c r="E149" s="213" t="s">
        <v>28</v>
      </c>
      <c r="F149" s="214" t="s">
        <v>320</v>
      </c>
      <c r="G149" s="212"/>
      <c r="H149" s="215">
        <v>21.8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146</v>
      </c>
      <c r="AU149" s="221" t="s">
        <v>83</v>
      </c>
      <c r="AV149" s="14" t="s">
        <v>83</v>
      </c>
      <c r="AW149" s="14" t="s">
        <v>34</v>
      </c>
      <c r="AX149" s="14" t="s">
        <v>73</v>
      </c>
      <c r="AY149" s="221" t="s">
        <v>133</v>
      </c>
    </row>
    <row r="150" spans="1:65" s="13" customFormat="1">
      <c r="B150" s="201"/>
      <c r="C150" s="202"/>
      <c r="D150" s="194" t="s">
        <v>146</v>
      </c>
      <c r="E150" s="203" t="s">
        <v>28</v>
      </c>
      <c r="F150" s="204" t="s">
        <v>334</v>
      </c>
      <c r="G150" s="202"/>
      <c r="H150" s="203" t="s">
        <v>28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146</v>
      </c>
      <c r="AU150" s="210" t="s">
        <v>83</v>
      </c>
      <c r="AV150" s="13" t="s">
        <v>81</v>
      </c>
      <c r="AW150" s="13" t="s">
        <v>34</v>
      </c>
      <c r="AX150" s="13" t="s">
        <v>73</v>
      </c>
      <c r="AY150" s="210" t="s">
        <v>133</v>
      </c>
    </row>
    <row r="151" spans="1:65" s="14" customFormat="1">
      <c r="B151" s="211"/>
      <c r="C151" s="212"/>
      <c r="D151" s="194" t="s">
        <v>146</v>
      </c>
      <c r="E151" s="213" t="s">
        <v>28</v>
      </c>
      <c r="F151" s="214" t="s">
        <v>335</v>
      </c>
      <c r="G151" s="212"/>
      <c r="H151" s="215">
        <v>52.66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146</v>
      </c>
      <c r="AU151" s="221" t="s">
        <v>83</v>
      </c>
      <c r="AV151" s="14" t="s">
        <v>83</v>
      </c>
      <c r="AW151" s="14" t="s">
        <v>34</v>
      </c>
      <c r="AX151" s="14" t="s">
        <v>73</v>
      </c>
      <c r="AY151" s="221" t="s">
        <v>133</v>
      </c>
    </row>
    <row r="152" spans="1:65" s="16" customFormat="1">
      <c r="B152" s="233"/>
      <c r="C152" s="234"/>
      <c r="D152" s="194" t="s">
        <v>146</v>
      </c>
      <c r="E152" s="235" t="s">
        <v>28</v>
      </c>
      <c r="F152" s="236" t="s">
        <v>162</v>
      </c>
      <c r="G152" s="234"/>
      <c r="H152" s="237">
        <v>74.459999999999994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146</v>
      </c>
      <c r="AU152" s="243" t="s">
        <v>83</v>
      </c>
      <c r="AV152" s="16" t="s">
        <v>140</v>
      </c>
      <c r="AW152" s="16" t="s">
        <v>34</v>
      </c>
      <c r="AX152" s="16" t="s">
        <v>81</v>
      </c>
      <c r="AY152" s="243" t="s">
        <v>133</v>
      </c>
    </row>
    <row r="153" spans="1:65" s="2" customFormat="1" ht="16.5" customHeight="1">
      <c r="A153" s="36"/>
      <c r="B153" s="37"/>
      <c r="C153" s="181" t="s">
        <v>235</v>
      </c>
      <c r="D153" s="181" t="s">
        <v>135</v>
      </c>
      <c r="E153" s="182" t="s">
        <v>163</v>
      </c>
      <c r="F153" s="183" t="s">
        <v>164</v>
      </c>
      <c r="G153" s="184" t="s">
        <v>165</v>
      </c>
      <c r="H153" s="185">
        <v>126.384</v>
      </c>
      <c r="I153" s="186"/>
      <c r="J153" s="187">
        <f>ROUND(I153*H153,2)</f>
        <v>0</v>
      </c>
      <c r="K153" s="183" t="s">
        <v>28</v>
      </c>
      <c r="L153" s="41"/>
      <c r="M153" s="188" t="s">
        <v>28</v>
      </c>
      <c r="N153" s="189" t="s">
        <v>46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140</v>
      </c>
      <c r="AT153" s="192" t="s">
        <v>135</v>
      </c>
      <c r="AU153" s="192" t="s">
        <v>83</v>
      </c>
      <c r="AY153" s="19" t="s">
        <v>133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140</v>
      </c>
      <c r="BK153" s="193">
        <f>ROUND(I153*H153,2)</f>
        <v>0</v>
      </c>
      <c r="BL153" s="19" t="s">
        <v>140</v>
      </c>
      <c r="BM153" s="192" t="s">
        <v>336</v>
      </c>
    </row>
    <row r="154" spans="1:65" s="2" customFormat="1">
      <c r="A154" s="36"/>
      <c r="B154" s="37"/>
      <c r="C154" s="38"/>
      <c r="D154" s="194" t="s">
        <v>142</v>
      </c>
      <c r="E154" s="38"/>
      <c r="F154" s="195" t="s">
        <v>167</v>
      </c>
      <c r="G154" s="38"/>
      <c r="H154" s="38"/>
      <c r="I154" s="196"/>
      <c r="J154" s="38"/>
      <c r="K154" s="38"/>
      <c r="L154" s="41"/>
      <c r="M154" s="197"/>
      <c r="N154" s="198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142</v>
      </c>
      <c r="AU154" s="19" t="s">
        <v>83</v>
      </c>
    </row>
    <row r="155" spans="1:65" s="13" customFormat="1">
      <c r="B155" s="201"/>
      <c r="C155" s="202"/>
      <c r="D155" s="194" t="s">
        <v>146</v>
      </c>
      <c r="E155" s="203" t="s">
        <v>28</v>
      </c>
      <c r="F155" s="204" t="s">
        <v>337</v>
      </c>
      <c r="G155" s="202"/>
      <c r="H155" s="203" t="s">
        <v>28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146</v>
      </c>
      <c r="AU155" s="210" t="s">
        <v>83</v>
      </c>
      <c r="AV155" s="13" t="s">
        <v>81</v>
      </c>
      <c r="AW155" s="13" t="s">
        <v>34</v>
      </c>
      <c r="AX155" s="13" t="s">
        <v>73</v>
      </c>
      <c r="AY155" s="210" t="s">
        <v>133</v>
      </c>
    </row>
    <row r="156" spans="1:65" s="14" customFormat="1">
      <c r="B156" s="211"/>
      <c r="C156" s="212"/>
      <c r="D156" s="194" t="s">
        <v>146</v>
      </c>
      <c r="E156" s="213" t="s">
        <v>28</v>
      </c>
      <c r="F156" s="214" t="s">
        <v>338</v>
      </c>
      <c r="G156" s="212"/>
      <c r="H156" s="215">
        <v>126.384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146</v>
      </c>
      <c r="AU156" s="221" t="s">
        <v>83</v>
      </c>
      <c r="AV156" s="14" t="s">
        <v>83</v>
      </c>
      <c r="AW156" s="14" t="s">
        <v>34</v>
      </c>
      <c r="AX156" s="14" t="s">
        <v>81</v>
      </c>
      <c r="AY156" s="221" t="s">
        <v>133</v>
      </c>
    </row>
    <row r="157" spans="1:65" s="2" customFormat="1" ht="16.5" customHeight="1">
      <c r="A157" s="36"/>
      <c r="B157" s="37"/>
      <c r="C157" s="181" t="s">
        <v>243</v>
      </c>
      <c r="D157" s="181" t="s">
        <v>135</v>
      </c>
      <c r="E157" s="182" t="s">
        <v>339</v>
      </c>
      <c r="F157" s="183" t="s">
        <v>340</v>
      </c>
      <c r="G157" s="184" t="s">
        <v>138</v>
      </c>
      <c r="H157" s="185">
        <v>74.459999999999994</v>
      </c>
      <c r="I157" s="186"/>
      <c r="J157" s="187">
        <f>ROUND(I157*H157,2)</f>
        <v>0</v>
      </c>
      <c r="K157" s="183" t="s">
        <v>139</v>
      </c>
      <c r="L157" s="41"/>
      <c r="M157" s="188" t="s">
        <v>28</v>
      </c>
      <c r="N157" s="189" t="s">
        <v>46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2" t="s">
        <v>140</v>
      </c>
      <c r="AT157" s="192" t="s">
        <v>135</v>
      </c>
      <c r="AU157" s="192" t="s">
        <v>83</v>
      </c>
      <c r="AY157" s="19" t="s">
        <v>133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9" t="s">
        <v>140</v>
      </c>
      <c r="BK157" s="193">
        <f>ROUND(I157*H157,2)</f>
        <v>0</v>
      </c>
      <c r="BL157" s="19" t="s">
        <v>140</v>
      </c>
      <c r="BM157" s="192" t="s">
        <v>341</v>
      </c>
    </row>
    <row r="158" spans="1:65" s="2" customFormat="1">
      <c r="A158" s="36"/>
      <c r="B158" s="37"/>
      <c r="C158" s="38"/>
      <c r="D158" s="194" t="s">
        <v>142</v>
      </c>
      <c r="E158" s="38"/>
      <c r="F158" s="195" t="s">
        <v>342</v>
      </c>
      <c r="G158" s="38"/>
      <c r="H158" s="38"/>
      <c r="I158" s="196"/>
      <c r="J158" s="38"/>
      <c r="K158" s="38"/>
      <c r="L158" s="41"/>
      <c r="M158" s="197"/>
      <c r="N158" s="198"/>
      <c r="O158" s="67"/>
      <c r="P158" s="67"/>
      <c r="Q158" s="67"/>
      <c r="R158" s="67"/>
      <c r="S158" s="67"/>
      <c r="T158" s="68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142</v>
      </c>
      <c r="AU158" s="19" t="s">
        <v>83</v>
      </c>
    </row>
    <row r="159" spans="1:65" s="2" customFormat="1">
      <c r="A159" s="36"/>
      <c r="B159" s="37"/>
      <c r="C159" s="38"/>
      <c r="D159" s="199" t="s">
        <v>144</v>
      </c>
      <c r="E159" s="38"/>
      <c r="F159" s="200" t="s">
        <v>343</v>
      </c>
      <c r="G159" s="38"/>
      <c r="H159" s="38"/>
      <c r="I159" s="196"/>
      <c r="J159" s="38"/>
      <c r="K159" s="38"/>
      <c r="L159" s="41"/>
      <c r="M159" s="197"/>
      <c r="N159" s="198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144</v>
      </c>
      <c r="AU159" s="19" t="s">
        <v>83</v>
      </c>
    </row>
    <row r="160" spans="1:65" s="13" customFormat="1">
      <c r="B160" s="201"/>
      <c r="C160" s="202"/>
      <c r="D160" s="194" t="s">
        <v>146</v>
      </c>
      <c r="E160" s="203" t="s">
        <v>28</v>
      </c>
      <c r="F160" s="204" t="s">
        <v>344</v>
      </c>
      <c r="G160" s="202"/>
      <c r="H160" s="203" t="s">
        <v>28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146</v>
      </c>
      <c r="AU160" s="210" t="s">
        <v>83</v>
      </c>
      <c r="AV160" s="13" t="s">
        <v>81</v>
      </c>
      <c r="AW160" s="13" t="s">
        <v>34</v>
      </c>
      <c r="AX160" s="13" t="s">
        <v>73</v>
      </c>
      <c r="AY160" s="210" t="s">
        <v>133</v>
      </c>
    </row>
    <row r="161" spans="1:65" s="14" customFormat="1">
      <c r="B161" s="211"/>
      <c r="C161" s="212"/>
      <c r="D161" s="194" t="s">
        <v>146</v>
      </c>
      <c r="E161" s="213" t="s">
        <v>28</v>
      </c>
      <c r="F161" s="214" t="s">
        <v>319</v>
      </c>
      <c r="G161" s="212"/>
      <c r="H161" s="215">
        <v>74.459999999999994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146</v>
      </c>
      <c r="AU161" s="221" t="s">
        <v>83</v>
      </c>
      <c r="AV161" s="14" t="s">
        <v>83</v>
      </c>
      <c r="AW161" s="14" t="s">
        <v>34</v>
      </c>
      <c r="AX161" s="14" t="s">
        <v>81</v>
      </c>
      <c r="AY161" s="221" t="s">
        <v>133</v>
      </c>
    </row>
    <row r="162" spans="1:65" s="2" customFormat="1" ht="16.5" customHeight="1">
      <c r="A162" s="36"/>
      <c r="B162" s="37"/>
      <c r="C162" s="181" t="s">
        <v>252</v>
      </c>
      <c r="D162" s="181" t="s">
        <v>135</v>
      </c>
      <c r="E162" s="182" t="s">
        <v>345</v>
      </c>
      <c r="F162" s="183" t="s">
        <v>340</v>
      </c>
      <c r="G162" s="184" t="s">
        <v>138</v>
      </c>
      <c r="H162" s="185">
        <v>6.2149999999999999</v>
      </c>
      <c r="I162" s="186"/>
      <c r="J162" s="187">
        <f>ROUND(I162*H162,2)</f>
        <v>0</v>
      </c>
      <c r="K162" s="183" t="s">
        <v>139</v>
      </c>
      <c r="L162" s="41"/>
      <c r="M162" s="188" t="s">
        <v>28</v>
      </c>
      <c r="N162" s="189" t="s">
        <v>46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2" t="s">
        <v>140</v>
      </c>
      <c r="AT162" s="192" t="s">
        <v>135</v>
      </c>
      <c r="AU162" s="192" t="s">
        <v>83</v>
      </c>
      <c r="AY162" s="19" t="s">
        <v>133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9" t="s">
        <v>140</v>
      </c>
      <c r="BK162" s="193">
        <f>ROUND(I162*H162,2)</f>
        <v>0</v>
      </c>
      <c r="BL162" s="19" t="s">
        <v>140</v>
      </c>
      <c r="BM162" s="192" t="s">
        <v>346</v>
      </c>
    </row>
    <row r="163" spans="1:65" s="2" customFormat="1">
      <c r="A163" s="36"/>
      <c r="B163" s="37"/>
      <c r="C163" s="38"/>
      <c r="D163" s="194" t="s">
        <v>142</v>
      </c>
      <c r="E163" s="38"/>
      <c r="F163" s="195" t="s">
        <v>342</v>
      </c>
      <c r="G163" s="38"/>
      <c r="H163" s="38"/>
      <c r="I163" s="196"/>
      <c r="J163" s="38"/>
      <c r="K163" s="38"/>
      <c r="L163" s="41"/>
      <c r="M163" s="197"/>
      <c r="N163" s="198"/>
      <c r="O163" s="67"/>
      <c r="P163" s="67"/>
      <c r="Q163" s="67"/>
      <c r="R163" s="67"/>
      <c r="S163" s="67"/>
      <c r="T163" s="68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142</v>
      </c>
      <c r="AU163" s="19" t="s">
        <v>83</v>
      </c>
    </row>
    <row r="164" spans="1:65" s="2" customFormat="1">
      <c r="A164" s="36"/>
      <c r="B164" s="37"/>
      <c r="C164" s="38"/>
      <c r="D164" s="199" t="s">
        <v>144</v>
      </c>
      <c r="E164" s="38"/>
      <c r="F164" s="200" t="s">
        <v>347</v>
      </c>
      <c r="G164" s="38"/>
      <c r="H164" s="38"/>
      <c r="I164" s="196"/>
      <c r="J164" s="38"/>
      <c r="K164" s="38"/>
      <c r="L164" s="41"/>
      <c r="M164" s="197"/>
      <c r="N164" s="198"/>
      <c r="O164" s="67"/>
      <c r="P164" s="67"/>
      <c r="Q164" s="67"/>
      <c r="R164" s="67"/>
      <c r="S164" s="67"/>
      <c r="T164" s="68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144</v>
      </c>
      <c r="AU164" s="19" t="s">
        <v>83</v>
      </c>
    </row>
    <row r="165" spans="1:65" s="13" customFormat="1">
      <c r="B165" s="201"/>
      <c r="C165" s="202"/>
      <c r="D165" s="194" t="s">
        <v>146</v>
      </c>
      <c r="E165" s="203" t="s">
        <v>28</v>
      </c>
      <c r="F165" s="204" t="s">
        <v>348</v>
      </c>
      <c r="G165" s="202"/>
      <c r="H165" s="203" t="s">
        <v>28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146</v>
      </c>
      <c r="AU165" s="210" t="s">
        <v>83</v>
      </c>
      <c r="AV165" s="13" t="s">
        <v>81</v>
      </c>
      <c r="AW165" s="13" t="s">
        <v>34</v>
      </c>
      <c r="AX165" s="13" t="s">
        <v>73</v>
      </c>
      <c r="AY165" s="210" t="s">
        <v>133</v>
      </c>
    </row>
    <row r="166" spans="1:65" s="14" customFormat="1">
      <c r="B166" s="211"/>
      <c r="C166" s="212"/>
      <c r="D166" s="194" t="s">
        <v>146</v>
      </c>
      <c r="E166" s="213" t="s">
        <v>28</v>
      </c>
      <c r="F166" s="214" t="s">
        <v>310</v>
      </c>
      <c r="G166" s="212"/>
      <c r="H166" s="215">
        <v>6.2149999999999999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146</v>
      </c>
      <c r="AU166" s="221" t="s">
        <v>83</v>
      </c>
      <c r="AV166" s="14" t="s">
        <v>83</v>
      </c>
      <c r="AW166" s="14" t="s">
        <v>34</v>
      </c>
      <c r="AX166" s="14" t="s">
        <v>81</v>
      </c>
      <c r="AY166" s="221" t="s">
        <v>133</v>
      </c>
    </row>
    <row r="167" spans="1:65" s="2" customFormat="1" ht="16.5" customHeight="1">
      <c r="A167" s="36"/>
      <c r="B167" s="37"/>
      <c r="C167" s="181" t="s">
        <v>261</v>
      </c>
      <c r="D167" s="181" t="s">
        <v>135</v>
      </c>
      <c r="E167" s="182" t="s">
        <v>349</v>
      </c>
      <c r="F167" s="183" t="s">
        <v>350</v>
      </c>
      <c r="G167" s="184" t="s">
        <v>138</v>
      </c>
      <c r="H167" s="185">
        <v>21.8</v>
      </c>
      <c r="I167" s="186"/>
      <c r="J167" s="187">
        <f>ROUND(I167*H167,2)</f>
        <v>0</v>
      </c>
      <c r="K167" s="183" t="s">
        <v>139</v>
      </c>
      <c r="L167" s="41"/>
      <c r="M167" s="188" t="s">
        <v>28</v>
      </c>
      <c r="N167" s="189" t="s">
        <v>46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140</v>
      </c>
      <c r="AT167" s="192" t="s">
        <v>135</v>
      </c>
      <c r="AU167" s="192" t="s">
        <v>83</v>
      </c>
      <c r="AY167" s="19" t="s">
        <v>133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140</v>
      </c>
      <c r="BK167" s="193">
        <f>ROUND(I167*H167,2)</f>
        <v>0</v>
      </c>
      <c r="BL167" s="19" t="s">
        <v>140</v>
      </c>
      <c r="BM167" s="192" t="s">
        <v>351</v>
      </c>
    </row>
    <row r="168" spans="1:65" s="2" customFormat="1" ht="19.5">
      <c r="A168" s="36"/>
      <c r="B168" s="37"/>
      <c r="C168" s="38"/>
      <c r="D168" s="194" t="s">
        <v>142</v>
      </c>
      <c r="E168" s="38"/>
      <c r="F168" s="195" t="s">
        <v>352</v>
      </c>
      <c r="G168" s="38"/>
      <c r="H168" s="38"/>
      <c r="I168" s="196"/>
      <c r="J168" s="38"/>
      <c r="K168" s="38"/>
      <c r="L168" s="41"/>
      <c r="M168" s="197"/>
      <c r="N168" s="198"/>
      <c r="O168" s="67"/>
      <c r="P168" s="67"/>
      <c r="Q168" s="67"/>
      <c r="R168" s="67"/>
      <c r="S168" s="67"/>
      <c r="T168" s="68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142</v>
      </c>
      <c r="AU168" s="19" t="s">
        <v>83</v>
      </c>
    </row>
    <row r="169" spans="1:65" s="2" customFormat="1">
      <c r="A169" s="36"/>
      <c r="B169" s="37"/>
      <c r="C169" s="38"/>
      <c r="D169" s="199" t="s">
        <v>144</v>
      </c>
      <c r="E169" s="38"/>
      <c r="F169" s="200" t="s">
        <v>353</v>
      </c>
      <c r="G169" s="38"/>
      <c r="H169" s="38"/>
      <c r="I169" s="196"/>
      <c r="J169" s="38"/>
      <c r="K169" s="38"/>
      <c r="L169" s="41"/>
      <c r="M169" s="197"/>
      <c r="N169" s="198"/>
      <c r="O169" s="67"/>
      <c r="P169" s="67"/>
      <c r="Q169" s="67"/>
      <c r="R169" s="67"/>
      <c r="S169" s="67"/>
      <c r="T169" s="68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144</v>
      </c>
      <c r="AU169" s="19" t="s">
        <v>83</v>
      </c>
    </row>
    <row r="170" spans="1:65" s="13" customFormat="1">
      <c r="B170" s="201"/>
      <c r="C170" s="202"/>
      <c r="D170" s="194" t="s">
        <v>146</v>
      </c>
      <c r="E170" s="203" t="s">
        <v>28</v>
      </c>
      <c r="F170" s="204" t="s">
        <v>308</v>
      </c>
      <c r="G170" s="202"/>
      <c r="H170" s="203" t="s">
        <v>28</v>
      </c>
      <c r="I170" s="205"/>
      <c r="J170" s="202"/>
      <c r="K170" s="202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146</v>
      </c>
      <c r="AU170" s="210" t="s">
        <v>83</v>
      </c>
      <c r="AV170" s="13" t="s">
        <v>81</v>
      </c>
      <c r="AW170" s="13" t="s">
        <v>34</v>
      </c>
      <c r="AX170" s="13" t="s">
        <v>73</v>
      </c>
      <c r="AY170" s="210" t="s">
        <v>133</v>
      </c>
    </row>
    <row r="171" spans="1:65" s="13" customFormat="1">
      <c r="B171" s="201"/>
      <c r="C171" s="202"/>
      <c r="D171" s="194" t="s">
        <v>146</v>
      </c>
      <c r="E171" s="203" t="s">
        <v>28</v>
      </c>
      <c r="F171" s="204" t="s">
        <v>354</v>
      </c>
      <c r="G171" s="202"/>
      <c r="H171" s="203" t="s">
        <v>28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146</v>
      </c>
      <c r="AU171" s="210" t="s">
        <v>83</v>
      </c>
      <c r="AV171" s="13" t="s">
        <v>81</v>
      </c>
      <c r="AW171" s="13" t="s">
        <v>34</v>
      </c>
      <c r="AX171" s="13" t="s">
        <v>73</v>
      </c>
      <c r="AY171" s="210" t="s">
        <v>133</v>
      </c>
    </row>
    <row r="172" spans="1:65" s="14" customFormat="1">
      <c r="B172" s="211"/>
      <c r="C172" s="212"/>
      <c r="D172" s="194" t="s">
        <v>146</v>
      </c>
      <c r="E172" s="213" t="s">
        <v>28</v>
      </c>
      <c r="F172" s="214" t="s">
        <v>355</v>
      </c>
      <c r="G172" s="212"/>
      <c r="H172" s="215">
        <v>7.7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146</v>
      </c>
      <c r="AU172" s="221" t="s">
        <v>83</v>
      </c>
      <c r="AV172" s="14" t="s">
        <v>83</v>
      </c>
      <c r="AW172" s="14" t="s">
        <v>34</v>
      </c>
      <c r="AX172" s="14" t="s">
        <v>73</v>
      </c>
      <c r="AY172" s="221" t="s">
        <v>133</v>
      </c>
    </row>
    <row r="173" spans="1:65" s="13" customFormat="1">
      <c r="B173" s="201"/>
      <c r="C173" s="202"/>
      <c r="D173" s="194" t="s">
        <v>146</v>
      </c>
      <c r="E173" s="203" t="s">
        <v>28</v>
      </c>
      <c r="F173" s="204" t="s">
        <v>356</v>
      </c>
      <c r="G173" s="202"/>
      <c r="H173" s="203" t="s">
        <v>28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146</v>
      </c>
      <c r="AU173" s="210" t="s">
        <v>83</v>
      </c>
      <c r="AV173" s="13" t="s">
        <v>81</v>
      </c>
      <c r="AW173" s="13" t="s">
        <v>34</v>
      </c>
      <c r="AX173" s="13" t="s">
        <v>73</v>
      </c>
      <c r="AY173" s="210" t="s">
        <v>133</v>
      </c>
    </row>
    <row r="174" spans="1:65" s="14" customFormat="1">
      <c r="B174" s="211"/>
      <c r="C174" s="212"/>
      <c r="D174" s="194" t="s">
        <v>146</v>
      </c>
      <c r="E174" s="213" t="s">
        <v>28</v>
      </c>
      <c r="F174" s="214" t="s">
        <v>357</v>
      </c>
      <c r="G174" s="212"/>
      <c r="H174" s="215">
        <v>14.1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146</v>
      </c>
      <c r="AU174" s="221" t="s">
        <v>83</v>
      </c>
      <c r="AV174" s="14" t="s">
        <v>83</v>
      </c>
      <c r="AW174" s="14" t="s">
        <v>34</v>
      </c>
      <c r="AX174" s="14" t="s">
        <v>73</v>
      </c>
      <c r="AY174" s="221" t="s">
        <v>133</v>
      </c>
    </row>
    <row r="175" spans="1:65" s="16" customFormat="1">
      <c r="B175" s="233"/>
      <c r="C175" s="234"/>
      <c r="D175" s="194" t="s">
        <v>146</v>
      </c>
      <c r="E175" s="235" t="s">
        <v>28</v>
      </c>
      <c r="F175" s="236" t="s">
        <v>162</v>
      </c>
      <c r="G175" s="234"/>
      <c r="H175" s="237">
        <v>21.8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146</v>
      </c>
      <c r="AU175" s="243" t="s">
        <v>83</v>
      </c>
      <c r="AV175" s="16" t="s">
        <v>140</v>
      </c>
      <c r="AW175" s="16" t="s">
        <v>34</v>
      </c>
      <c r="AX175" s="16" t="s">
        <v>81</v>
      </c>
      <c r="AY175" s="243" t="s">
        <v>133</v>
      </c>
    </row>
    <row r="176" spans="1:65" s="2" customFormat="1" ht="16.5" customHeight="1">
      <c r="A176" s="36"/>
      <c r="B176" s="37"/>
      <c r="C176" s="181" t="s">
        <v>358</v>
      </c>
      <c r="D176" s="181" t="s">
        <v>135</v>
      </c>
      <c r="E176" s="182" t="s">
        <v>359</v>
      </c>
      <c r="F176" s="183" t="s">
        <v>360</v>
      </c>
      <c r="G176" s="184" t="s">
        <v>211</v>
      </c>
      <c r="H176" s="185">
        <v>60</v>
      </c>
      <c r="I176" s="186"/>
      <c r="J176" s="187">
        <f>ROUND(I176*H176,2)</f>
        <v>0</v>
      </c>
      <c r="K176" s="183" t="s">
        <v>139</v>
      </c>
      <c r="L176" s="41"/>
      <c r="M176" s="188" t="s">
        <v>28</v>
      </c>
      <c r="N176" s="189" t="s">
        <v>46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2" t="s">
        <v>140</v>
      </c>
      <c r="AT176" s="192" t="s">
        <v>135</v>
      </c>
      <c r="AU176" s="192" t="s">
        <v>83</v>
      </c>
      <c r="AY176" s="19" t="s">
        <v>133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9" t="s">
        <v>140</v>
      </c>
      <c r="BK176" s="193">
        <f>ROUND(I176*H176,2)</f>
        <v>0</v>
      </c>
      <c r="BL176" s="19" t="s">
        <v>140</v>
      </c>
      <c r="BM176" s="192" t="s">
        <v>361</v>
      </c>
    </row>
    <row r="177" spans="1:65" s="2" customFormat="1">
      <c r="A177" s="36"/>
      <c r="B177" s="37"/>
      <c r="C177" s="38"/>
      <c r="D177" s="194" t="s">
        <v>142</v>
      </c>
      <c r="E177" s="38"/>
      <c r="F177" s="195" t="s">
        <v>362</v>
      </c>
      <c r="G177" s="38"/>
      <c r="H177" s="38"/>
      <c r="I177" s="196"/>
      <c r="J177" s="38"/>
      <c r="K177" s="38"/>
      <c r="L177" s="41"/>
      <c r="M177" s="197"/>
      <c r="N177" s="198"/>
      <c r="O177" s="67"/>
      <c r="P177" s="67"/>
      <c r="Q177" s="67"/>
      <c r="R177" s="67"/>
      <c r="S177" s="67"/>
      <c r="T177" s="68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142</v>
      </c>
      <c r="AU177" s="19" t="s">
        <v>83</v>
      </c>
    </row>
    <row r="178" spans="1:65" s="2" customFormat="1">
      <c r="A178" s="36"/>
      <c r="B178" s="37"/>
      <c r="C178" s="38"/>
      <c r="D178" s="199" t="s">
        <v>144</v>
      </c>
      <c r="E178" s="38"/>
      <c r="F178" s="200" t="s">
        <v>363</v>
      </c>
      <c r="G178" s="38"/>
      <c r="H178" s="38"/>
      <c r="I178" s="196"/>
      <c r="J178" s="38"/>
      <c r="K178" s="38"/>
      <c r="L178" s="41"/>
      <c r="M178" s="197"/>
      <c r="N178" s="198"/>
      <c r="O178" s="67"/>
      <c r="P178" s="67"/>
      <c r="Q178" s="67"/>
      <c r="R178" s="67"/>
      <c r="S178" s="67"/>
      <c r="T178" s="68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144</v>
      </c>
      <c r="AU178" s="19" t="s">
        <v>83</v>
      </c>
    </row>
    <row r="179" spans="1:65" s="13" customFormat="1">
      <c r="B179" s="201"/>
      <c r="C179" s="202"/>
      <c r="D179" s="194" t="s">
        <v>146</v>
      </c>
      <c r="E179" s="203" t="s">
        <v>28</v>
      </c>
      <c r="F179" s="204" t="s">
        <v>364</v>
      </c>
      <c r="G179" s="202"/>
      <c r="H179" s="203" t="s">
        <v>28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146</v>
      </c>
      <c r="AU179" s="210" t="s">
        <v>83</v>
      </c>
      <c r="AV179" s="13" t="s">
        <v>81</v>
      </c>
      <c r="AW179" s="13" t="s">
        <v>34</v>
      </c>
      <c r="AX179" s="13" t="s">
        <v>73</v>
      </c>
      <c r="AY179" s="210" t="s">
        <v>133</v>
      </c>
    </row>
    <row r="180" spans="1:65" s="14" customFormat="1">
      <c r="B180" s="211"/>
      <c r="C180" s="212"/>
      <c r="D180" s="194" t="s">
        <v>146</v>
      </c>
      <c r="E180" s="213" t="s">
        <v>28</v>
      </c>
      <c r="F180" s="214" t="s">
        <v>365</v>
      </c>
      <c r="G180" s="212"/>
      <c r="H180" s="215">
        <v>60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146</v>
      </c>
      <c r="AU180" s="221" t="s">
        <v>83</v>
      </c>
      <c r="AV180" s="14" t="s">
        <v>83</v>
      </c>
      <c r="AW180" s="14" t="s">
        <v>34</v>
      </c>
      <c r="AX180" s="14" t="s">
        <v>81</v>
      </c>
      <c r="AY180" s="221" t="s">
        <v>133</v>
      </c>
    </row>
    <row r="181" spans="1:65" s="2" customFormat="1" ht="16.5" customHeight="1">
      <c r="A181" s="36"/>
      <c r="B181" s="37"/>
      <c r="C181" s="181" t="s">
        <v>8</v>
      </c>
      <c r="D181" s="181" t="s">
        <v>135</v>
      </c>
      <c r="E181" s="182" t="s">
        <v>366</v>
      </c>
      <c r="F181" s="183" t="s">
        <v>367</v>
      </c>
      <c r="G181" s="184" t="s">
        <v>211</v>
      </c>
      <c r="H181" s="185">
        <v>65</v>
      </c>
      <c r="I181" s="186"/>
      <c r="J181" s="187">
        <f>ROUND(I181*H181,2)</f>
        <v>0</v>
      </c>
      <c r="K181" s="183" t="s">
        <v>139</v>
      </c>
      <c r="L181" s="41"/>
      <c r="M181" s="188" t="s">
        <v>28</v>
      </c>
      <c r="N181" s="189" t="s">
        <v>46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2" t="s">
        <v>140</v>
      </c>
      <c r="AT181" s="192" t="s">
        <v>135</v>
      </c>
      <c r="AU181" s="192" t="s">
        <v>83</v>
      </c>
      <c r="AY181" s="19" t="s">
        <v>133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9" t="s">
        <v>140</v>
      </c>
      <c r="BK181" s="193">
        <f>ROUND(I181*H181,2)</f>
        <v>0</v>
      </c>
      <c r="BL181" s="19" t="s">
        <v>140</v>
      </c>
      <c r="BM181" s="192" t="s">
        <v>368</v>
      </c>
    </row>
    <row r="182" spans="1:65" s="2" customFormat="1">
      <c r="A182" s="36"/>
      <c r="B182" s="37"/>
      <c r="C182" s="38"/>
      <c r="D182" s="194" t="s">
        <v>142</v>
      </c>
      <c r="E182" s="38"/>
      <c r="F182" s="195" t="s">
        <v>369</v>
      </c>
      <c r="G182" s="38"/>
      <c r="H182" s="38"/>
      <c r="I182" s="196"/>
      <c r="J182" s="38"/>
      <c r="K182" s="38"/>
      <c r="L182" s="41"/>
      <c r="M182" s="197"/>
      <c r="N182" s="198"/>
      <c r="O182" s="67"/>
      <c r="P182" s="67"/>
      <c r="Q182" s="67"/>
      <c r="R182" s="67"/>
      <c r="S182" s="67"/>
      <c r="T182" s="68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142</v>
      </c>
      <c r="AU182" s="19" t="s">
        <v>83</v>
      </c>
    </row>
    <row r="183" spans="1:65" s="2" customFormat="1">
      <c r="A183" s="36"/>
      <c r="B183" s="37"/>
      <c r="C183" s="38"/>
      <c r="D183" s="199" t="s">
        <v>144</v>
      </c>
      <c r="E183" s="38"/>
      <c r="F183" s="200" t="s">
        <v>370</v>
      </c>
      <c r="G183" s="38"/>
      <c r="H183" s="38"/>
      <c r="I183" s="196"/>
      <c r="J183" s="38"/>
      <c r="K183" s="38"/>
      <c r="L183" s="41"/>
      <c r="M183" s="197"/>
      <c r="N183" s="198"/>
      <c r="O183" s="67"/>
      <c r="P183" s="67"/>
      <c r="Q183" s="67"/>
      <c r="R183" s="67"/>
      <c r="S183" s="67"/>
      <c r="T183" s="68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144</v>
      </c>
      <c r="AU183" s="19" t="s">
        <v>83</v>
      </c>
    </row>
    <row r="184" spans="1:65" s="13" customFormat="1">
      <c r="B184" s="201"/>
      <c r="C184" s="202"/>
      <c r="D184" s="194" t="s">
        <v>146</v>
      </c>
      <c r="E184" s="203" t="s">
        <v>28</v>
      </c>
      <c r="F184" s="204" t="s">
        <v>371</v>
      </c>
      <c r="G184" s="202"/>
      <c r="H184" s="203" t="s">
        <v>28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146</v>
      </c>
      <c r="AU184" s="210" t="s">
        <v>83</v>
      </c>
      <c r="AV184" s="13" t="s">
        <v>81</v>
      </c>
      <c r="AW184" s="13" t="s">
        <v>34</v>
      </c>
      <c r="AX184" s="13" t="s">
        <v>73</v>
      </c>
      <c r="AY184" s="210" t="s">
        <v>133</v>
      </c>
    </row>
    <row r="185" spans="1:65" s="14" customFormat="1">
      <c r="B185" s="211"/>
      <c r="C185" s="212"/>
      <c r="D185" s="194" t="s">
        <v>146</v>
      </c>
      <c r="E185" s="213" t="s">
        <v>28</v>
      </c>
      <c r="F185" s="214" t="s">
        <v>372</v>
      </c>
      <c r="G185" s="212"/>
      <c r="H185" s="215">
        <v>65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146</v>
      </c>
      <c r="AU185" s="221" t="s">
        <v>83</v>
      </c>
      <c r="AV185" s="14" t="s">
        <v>83</v>
      </c>
      <c r="AW185" s="14" t="s">
        <v>34</v>
      </c>
      <c r="AX185" s="14" t="s">
        <v>81</v>
      </c>
      <c r="AY185" s="221" t="s">
        <v>133</v>
      </c>
    </row>
    <row r="186" spans="1:65" s="2" customFormat="1" ht="16.5" customHeight="1">
      <c r="A186" s="36"/>
      <c r="B186" s="37"/>
      <c r="C186" s="244" t="s">
        <v>373</v>
      </c>
      <c r="D186" s="244" t="s">
        <v>187</v>
      </c>
      <c r="E186" s="245" t="s">
        <v>374</v>
      </c>
      <c r="F186" s="246" t="s">
        <v>375</v>
      </c>
      <c r="G186" s="247" t="s">
        <v>376</v>
      </c>
      <c r="H186" s="248">
        <v>1.95</v>
      </c>
      <c r="I186" s="249"/>
      <c r="J186" s="250">
        <f>ROUND(I186*H186,2)</f>
        <v>0</v>
      </c>
      <c r="K186" s="246" t="s">
        <v>377</v>
      </c>
      <c r="L186" s="251"/>
      <c r="M186" s="252" t="s">
        <v>28</v>
      </c>
      <c r="N186" s="253" t="s">
        <v>46</v>
      </c>
      <c r="O186" s="67"/>
      <c r="P186" s="190">
        <f>O186*H186</f>
        <v>0</v>
      </c>
      <c r="Q186" s="190">
        <v>1E-3</v>
      </c>
      <c r="R186" s="190">
        <f>Q186*H186</f>
        <v>1.9499999999999999E-3</v>
      </c>
      <c r="S186" s="190">
        <v>0</v>
      </c>
      <c r="T186" s="19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2" t="s">
        <v>191</v>
      </c>
      <c r="AT186" s="192" t="s">
        <v>187</v>
      </c>
      <c r="AU186" s="192" t="s">
        <v>83</v>
      </c>
      <c r="AY186" s="19" t="s">
        <v>133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9" t="s">
        <v>140</v>
      </c>
      <c r="BK186" s="193">
        <f>ROUND(I186*H186,2)</f>
        <v>0</v>
      </c>
      <c r="BL186" s="19" t="s">
        <v>140</v>
      </c>
      <c r="BM186" s="192" t="s">
        <v>378</v>
      </c>
    </row>
    <row r="187" spans="1:65" s="2" customFormat="1">
      <c r="A187" s="36"/>
      <c r="B187" s="37"/>
      <c r="C187" s="38"/>
      <c r="D187" s="194" t="s">
        <v>142</v>
      </c>
      <c r="E187" s="38"/>
      <c r="F187" s="195" t="s">
        <v>375</v>
      </c>
      <c r="G187" s="38"/>
      <c r="H187" s="38"/>
      <c r="I187" s="196"/>
      <c r="J187" s="38"/>
      <c r="K187" s="38"/>
      <c r="L187" s="41"/>
      <c r="M187" s="197"/>
      <c r="N187" s="198"/>
      <c r="O187" s="67"/>
      <c r="P187" s="67"/>
      <c r="Q187" s="67"/>
      <c r="R187" s="67"/>
      <c r="S187" s="67"/>
      <c r="T187" s="68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142</v>
      </c>
      <c r="AU187" s="19" t="s">
        <v>83</v>
      </c>
    </row>
    <row r="188" spans="1:65" s="13" customFormat="1">
      <c r="B188" s="201"/>
      <c r="C188" s="202"/>
      <c r="D188" s="194" t="s">
        <v>146</v>
      </c>
      <c r="E188" s="203" t="s">
        <v>28</v>
      </c>
      <c r="F188" s="204" t="s">
        <v>379</v>
      </c>
      <c r="G188" s="202"/>
      <c r="H188" s="203" t="s">
        <v>28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146</v>
      </c>
      <c r="AU188" s="210" t="s">
        <v>83</v>
      </c>
      <c r="AV188" s="13" t="s">
        <v>81</v>
      </c>
      <c r="AW188" s="13" t="s">
        <v>34</v>
      </c>
      <c r="AX188" s="13" t="s">
        <v>73</v>
      </c>
      <c r="AY188" s="210" t="s">
        <v>133</v>
      </c>
    </row>
    <row r="189" spans="1:65" s="14" customFormat="1">
      <c r="B189" s="211"/>
      <c r="C189" s="212"/>
      <c r="D189" s="194" t="s">
        <v>146</v>
      </c>
      <c r="E189" s="213" t="s">
        <v>28</v>
      </c>
      <c r="F189" s="214" t="s">
        <v>372</v>
      </c>
      <c r="G189" s="212"/>
      <c r="H189" s="215">
        <v>65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146</v>
      </c>
      <c r="AU189" s="221" t="s">
        <v>83</v>
      </c>
      <c r="AV189" s="14" t="s">
        <v>83</v>
      </c>
      <c r="AW189" s="14" t="s">
        <v>34</v>
      </c>
      <c r="AX189" s="14" t="s">
        <v>81</v>
      </c>
      <c r="AY189" s="221" t="s">
        <v>133</v>
      </c>
    </row>
    <row r="190" spans="1:65" s="14" customFormat="1">
      <c r="B190" s="211"/>
      <c r="C190" s="212"/>
      <c r="D190" s="194" t="s">
        <v>146</v>
      </c>
      <c r="E190" s="212"/>
      <c r="F190" s="214" t="s">
        <v>380</v>
      </c>
      <c r="G190" s="212"/>
      <c r="H190" s="215">
        <v>1.95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146</v>
      </c>
      <c r="AU190" s="221" t="s">
        <v>83</v>
      </c>
      <c r="AV190" s="14" t="s">
        <v>83</v>
      </c>
      <c r="AW190" s="14" t="s">
        <v>4</v>
      </c>
      <c r="AX190" s="14" t="s">
        <v>81</v>
      </c>
      <c r="AY190" s="221" t="s">
        <v>133</v>
      </c>
    </row>
    <row r="191" spans="1:65" s="2" customFormat="1" ht="16.5" customHeight="1">
      <c r="A191" s="36"/>
      <c r="B191" s="37"/>
      <c r="C191" s="181" t="s">
        <v>381</v>
      </c>
      <c r="D191" s="181" t="s">
        <v>135</v>
      </c>
      <c r="E191" s="182" t="s">
        <v>170</v>
      </c>
      <c r="F191" s="183" t="s">
        <v>171</v>
      </c>
      <c r="G191" s="184" t="s">
        <v>172</v>
      </c>
      <c r="H191" s="185">
        <v>3</v>
      </c>
      <c r="I191" s="186"/>
      <c r="J191" s="187">
        <f>ROUND(I191*H191,2)</f>
        <v>0</v>
      </c>
      <c r="K191" s="183" t="s">
        <v>139</v>
      </c>
      <c r="L191" s="41"/>
      <c r="M191" s="188" t="s">
        <v>28</v>
      </c>
      <c r="N191" s="189" t="s">
        <v>46</v>
      </c>
      <c r="O191" s="67"/>
      <c r="P191" s="190">
        <f>O191*H191</f>
        <v>0</v>
      </c>
      <c r="Q191" s="190">
        <v>1.281E-2</v>
      </c>
      <c r="R191" s="190">
        <f>Q191*H191</f>
        <v>3.8429999999999999E-2</v>
      </c>
      <c r="S191" s="190">
        <v>0</v>
      </c>
      <c r="T191" s="19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2" t="s">
        <v>140</v>
      </c>
      <c r="AT191" s="192" t="s">
        <v>135</v>
      </c>
      <c r="AU191" s="192" t="s">
        <v>83</v>
      </c>
      <c r="AY191" s="19" t="s">
        <v>133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9" t="s">
        <v>140</v>
      </c>
      <c r="BK191" s="193">
        <f>ROUND(I191*H191,2)</f>
        <v>0</v>
      </c>
      <c r="BL191" s="19" t="s">
        <v>140</v>
      </c>
      <c r="BM191" s="192" t="s">
        <v>173</v>
      </c>
    </row>
    <row r="192" spans="1:65" s="2" customFormat="1" ht="19.5">
      <c r="A192" s="36"/>
      <c r="B192" s="37"/>
      <c r="C192" s="38"/>
      <c r="D192" s="194" t="s">
        <v>142</v>
      </c>
      <c r="E192" s="38"/>
      <c r="F192" s="195" t="s">
        <v>174</v>
      </c>
      <c r="G192" s="38"/>
      <c r="H192" s="38"/>
      <c r="I192" s="196"/>
      <c r="J192" s="38"/>
      <c r="K192" s="38"/>
      <c r="L192" s="41"/>
      <c r="M192" s="197"/>
      <c r="N192" s="198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142</v>
      </c>
      <c r="AU192" s="19" t="s">
        <v>83</v>
      </c>
    </row>
    <row r="193" spans="1:65" s="2" customFormat="1">
      <c r="A193" s="36"/>
      <c r="B193" s="37"/>
      <c r="C193" s="38"/>
      <c r="D193" s="199" t="s">
        <v>144</v>
      </c>
      <c r="E193" s="38"/>
      <c r="F193" s="200" t="s">
        <v>175</v>
      </c>
      <c r="G193" s="38"/>
      <c r="H193" s="38"/>
      <c r="I193" s="196"/>
      <c r="J193" s="38"/>
      <c r="K193" s="38"/>
      <c r="L193" s="41"/>
      <c r="M193" s="197"/>
      <c r="N193" s="198"/>
      <c r="O193" s="67"/>
      <c r="P193" s="67"/>
      <c r="Q193" s="67"/>
      <c r="R193" s="67"/>
      <c r="S193" s="67"/>
      <c r="T193" s="68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144</v>
      </c>
      <c r="AU193" s="19" t="s">
        <v>83</v>
      </c>
    </row>
    <row r="194" spans="1:65" s="13" customFormat="1">
      <c r="B194" s="201"/>
      <c r="C194" s="202"/>
      <c r="D194" s="194" t="s">
        <v>146</v>
      </c>
      <c r="E194" s="203" t="s">
        <v>28</v>
      </c>
      <c r="F194" s="204" t="s">
        <v>308</v>
      </c>
      <c r="G194" s="202"/>
      <c r="H194" s="203" t="s">
        <v>28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146</v>
      </c>
      <c r="AU194" s="210" t="s">
        <v>83</v>
      </c>
      <c r="AV194" s="13" t="s">
        <v>81</v>
      </c>
      <c r="AW194" s="13" t="s">
        <v>34</v>
      </c>
      <c r="AX194" s="13" t="s">
        <v>73</v>
      </c>
      <c r="AY194" s="210" t="s">
        <v>133</v>
      </c>
    </row>
    <row r="195" spans="1:65" s="13" customFormat="1">
      <c r="B195" s="201"/>
      <c r="C195" s="202"/>
      <c r="D195" s="194" t="s">
        <v>146</v>
      </c>
      <c r="E195" s="203" t="s">
        <v>28</v>
      </c>
      <c r="F195" s="204" t="s">
        <v>382</v>
      </c>
      <c r="G195" s="202"/>
      <c r="H195" s="203" t="s">
        <v>28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146</v>
      </c>
      <c r="AU195" s="210" t="s">
        <v>83</v>
      </c>
      <c r="AV195" s="13" t="s">
        <v>81</v>
      </c>
      <c r="AW195" s="13" t="s">
        <v>34</v>
      </c>
      <c r="AX195" s="13" t="s">
        <v>73</v>
      </c>
      <c r="AY195" s="210" t="s">
        <v>133</v>
      </c>
    </row>
    <row r="196" spans="1:65" s="14" customFormat="1">
      <c r="B196" s="211"/>
      <c r="C196" s="212"/>
      <c r="D196" s="194" t="s">
        <v>146</v>
      </c>
      <c r="E196" s="213" t="s">
        <v>28</v>
      </c>
      <c r="F196" s="214" t="s">
        <v>81</v>
      </c>
      <c r="G196" s="212"/>
      <c r="H196" s="215">
        <v>1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146</v>
      </c>
      <c r="AU196" s="221" t="s">
        <v>83</v>
      </c>
      <c r="AV196" s="14" t="s">
        <v>83</v>
      </c>
      <c r="AW196" s="14" t="s">
        <v>34</v>
      </c>
      <c r="AX196" s="14" t="s">
        <v>73</v>
      </c>
      <c r="AY196" s="221" t="s">
        <v>133</v>
      </c>
    </row>
    <row r="197" spans="1:65" s="13" customFormat="1">
      <c r="B197" s="201"/>
      <c r="C197" s="202"/>
      <c r="D197" s="194" t="s">
        <v>146</v>
      </c>
      <c r="E197" s="203" t="s">
        <v>28</v>
      </c>
      <c r="F197" s="204" t="s">
        <v>383</v>
      </c>
      <c r="G197" s="202"/>
      <c r="H197" s="203" t="s">
        <v>28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146</v>
      </c>
      <c r="AU197" s="210" t="s">
        <v>83</v>
      </c>
      <c r="AV197" s="13" t="s">
        <v>81</v>
      </c>
      <c r="AW197" s="13" t="s">
        <v>34</v>
      </c>
      <c r="AX197" s="13" t="s">
        <v>73</v>
      </c>
      <c r="AY197" s="210" t="s">
        <v>133</v>
      </c>
    </row>
    <row r="198" spans="1:65" s="14" customFormat="1">
      <c r="B198" s="211"/>
      <c r="C198" s="212"/>
      <c r="D198" s="194" t="s">
        <v>146</v>
      </c>
      <c r="E198" s="213" t="s">
        <v>28</v>
      </c>
      <c r="F198" s="214" t="s">
        <v>83</v>
      </c>
      <c r="G198" s="212"/>
      <c r="H198" s="215">
        <v>2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146</v>
      </c>
      <c r="AU198" s="221" t="s">
        <v>83</v>
      </c>
      <c r="AV198" s="14" t="s">
        <v>83</v>
      </c>
      <c r="AW198" s="14" t="s">
        <v>34</v>
      </c>
      <c r="AX198" s="14" t="s">
        <v>73</v>
      </c>
      <c r="AY198" s="221" t="s">
        <v>133</v>
      </c>
    </row>
    <row r="199" spans="1:65" s="16" customFormat="1">
      <c r="B199" s="233"/>
      <c r="C199" s="234"/>
      <c r="D199" s="194" t="s">
        <v>146</v>
      </c>
      <c r="E199" s="235" t="s">
        <v>28</v>
      </c>
      <c r="F199" s="236" t="s">
        <v>162</v>
      </c>
      <c r="G199" s="234"/>
      <c r="H199" s="237">
        <v>3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146</v>
      </c>
      <c r="AU199" s="243" t="s">
        <v>83</v>
      </c>
      <c r="AV199" s="16" t="s">
        <v>140</v>
      </c>
      <c r="AW199" s="16" t="s">
        <v>34</v>
      </c>
      <c r="AX199" s="16" t="s">
        <v>81</v>
      </c>
      <c r="AY199" s="243" t="s">
        <v>133</v>
      </c>
    </row>
    <row r="200" spans="1:65" s="2" customFormat="1" ht="16.5" customHeight="1">
      <c r="A200" s="36"/>
      <c r="B200" s="37"/>
      <c r="C200" s="181" t="s">
        <v>384</v>
      </c>
      <c r="D200" s="181" t="s">
        <v>135</v>
      </c>
      <c r="E200" s="182" t="s">
        <v>385</v>
      </c>
      <c r="F200" s="183" t="s">
        <v>386</v>
      </c>
      <c r="G200" s="184" t="s">
        <v>172</v>
      </c>
      <c r="H200" s="185">
        <v>4</v>
      </c>
      <c r="I200" s="186"/>
      <c r="J200" s="187">
        <f>ROUND(I200*H200,2)</f>
        <v>0</v>
      </c>
      <c r="K200" s="183" t="s">
        <v>139</v>
      </c>
      <c r="L200" s="41"/>
      <c r="M200" s="188" t="s">
        <v>28</v>
      </c>
      <c r="N200" s="189" t="s">
        <v>46</v>
      </c>
      <c r="O200" s="67"/>
      <c r="P200" s="190">
        <f>O200*H200</f>
        <v>0</v>
      </c>
      <c r="Q200" s="190">
        <v>2.1350000000000001E-2</v>
      </c>
      <c r="R200" s="190">
        <f>Q200*H200</f>
        <v>8.5400000000000004E-2</v>
      </c>
      <c r="S200" s="190">
        <v>0</v>
      </c>
      <c r="T200" s="19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2" t="s">
        <v>140</v>
      </c>
      <c r="AT200" s="192" t="s">
        <v>135</v>
      </c>
      <c r="AU200" s="192" t="s">
        <v>83</v>
      </c>
      <c r="AY200" s="19" t="s">
        <v>133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9" t="s">
        <v>140</v>
      </c>
      <c r="BK200" s="193">
        <f>ROUND(I200*H200,2)</f>
        <v>0</v>
      </c>
      <c r="BL200" s="19" t="s">
        <v>140</v>
      </c>
      <c r="BM200" s="192" t="s">
        <v>387</v>
      </c>
    </row>
    <row r="201" spans="1:65" s="2" customFormat="1" ht="19.5">
      <c r="A201" s="36"/>
      <c r="B201" s="37"/>
      <c r="C201" s="38"/>
      <c r="D201" s="194" t="s">
        <v>142</v>
      </c>
      <c r="E201" s="38"/>
      <c r="F201" s="195" t="s">
        <v>388</v>
      </c>
      <c r="G201" s="38"/>
      <c r="H201" s="38"/>
      <c r="I201" s="196"/>
      <c r="J201" s="38"/>
      <c r="K201" s="38"/>
      <c r="L201" s="41"/>
      <c r="M201" s="197"/>
      <c r="N201" s="198"/>
      <c r="O201" s="67"/>
      <c r="P201" s="67"/>
      <c r="Q201" s="67"/>
      <c r="R201" s="67"/>
      <c r="S201" s="67"/>
      <c r="T201" s="68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142</v>
      </c>
      <c r="AU201" s="19" t="s">
        <v>83</v>
      </c>
    </row>
    <row r="202" spans="1:65" s="2" customFormat="1">
      <c r="A202" s="36"/>
      <c r="B202" s="37"/>
      <c r="C202" s="38"/>
      <c r="D202" s="199" t="s">
        <v>144</v>
      </c>
      <c r="E202" s="38"/>
      <c r="F202" s="200" t="s">
        <v>389</v>
      </c>
      <c r="G202" s="38"/>
      <c r="H202" s="38"/>
      <c r="I202" s="196"/>
      <c r="J202" s="38"/>
      <c r="K202" s="38"/>
      <c r="L202" s="41"/>
      <c r="M202" s="197"/>
      <c r="N202" s="198"/>
      <c r="O202" s="67"/>
      <c r="P202" s="67"/>
      <c r="Q202" s="67"/>
      <c r="R202" s="67"/>
      <c r="S202" s="67"/>
      <c r="T202" s="6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144</v>
      </c>
      <c r="AU202" s="19" t="s">
        <v>83</v>
      </c>
    </row>
    <row r="203" spans="1:65" s="13" customFormat="1">
      <c r="B203" s="201"/>
      <c r="C203" s="202"/>
      <c r="D203" s="194" t="s">
        <v>146</v>
      </c>
      <c r="E203" s="203" t="s">
        <v>28</v>
      </c>
      <c r="F203" s="204" t="s">
        <v>308</v>
      </c>
      <c r="G203" s="202"/>
      <c r="H203" s="203" t="s">
        <v>28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146</v>
      </c>
      <c r="AU203" s="210" t="s">
        <v>83</v>
      </c>
      <c r="AV203" s="13" t="s">
        <v>81</v>
      </c>
      <c r="AW203" s="13" t="s">
        <v>34</v>
      </c>
      <c r="AX203" s="13" t="s">
        <v>73</v>
      </c>
      <c r="AY203" s="210" t="s">
        <v>133</v>
      </c>
    </row>
    <row r="204" spans="1:65" s="13" customFormat="1">
      <c r="B204" s="201"/>
      <c r="C204" s="202"/>
      <c r="D204" s="194" t="s">
        <v>146</v>
      </c>
      <c r="E204" s="203" t="s">
        <v>28</v>
      </c>
      <c r="F204" s="204" t="s">
        <v>390</v>
      </c>
      <c r="G204" s="202"/>
      <c r="H204" s="203" t="s">
        <v>28</v>
      </c>
      <c r="I204" s="205"/>
      <c r="J204" s="202"/>
      <c r="K204" s="202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146</v>
      </c>
      <c r="AU204" s="210" t="s">
        <v>83</v>
      </c>
      <c r="AV204" s="13" t="s">
        <v>81</v>
      </c>
      <c r="AW204" s="13" t="s">
        <v>34</v>
      </c>
      <c r="AX204" s="13" t="s">
        <v>73</v>
      </c>
      <c r="AY204" s="210" t="s">
        <v>133</v>
      </c>
    </row>
    <row r="205" spans="1:65" s="14" customFormat="1">
      <c r="B205" s="211"/>
      <c r="C205" s="212"/>
      <c r="D205" s="194" t="s">
        <v>146</v>
      </c>
      <c r="E205" s="213" t="s">
        <v>28</v>
      </c>
      <c r="F205" s="214" t="s">
        <v>151</v>
      </c>
      <c r="G205" s="212"/>
      <c r="H205" s="215">
        <v>3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146</v>
      </c>
      <c r="AU205" s="221" t="s">
        <v>83</v>
      </c>
      <c r="AV205" s="14" t="s">
        <v>83</v>
      </c>
      <c r="AW205" s="14" t="s">
        <v>34</v>
      </c>
      <c r="AX205" s="14" t="s">
        <v>73</v>
      </c>
      <c r="AY205" s="221" t="s">
        <v>133</v>
      </c>
    </row>
    <row r="206" spans="1:65" s="13" customFormat="1">
      <c r="B206" s="201"/>
      <c r="C206" s="202"/>
      <c r="D206" s="194" t="s">
        <v>146</v>
      </c>
      <c r="E206" s="203" t="s">
        <v>28</v>
      </c>
      <c r="F206" s="204" t="s">
        <v>391</v>
      </c>
      <c r="G206" s="202"/>
      <c r="H206" s="203" t="s">
        <v>28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146</v>
      </c>
      <c r="AU206" s="210" t="s">
        <v>83</v>
      </c>
      <c r="AV206" s="13" t="s">
        <v>81</v>
      </c>
      <c r="AW206" s="13" t="s">
        <v>34</v>
      </c>
      <c r="AX206" s="13" t="s">
        <v>73</v>
      </c>
      <c r="AY206" s="210" t="s">
        <v>133</v>
      </c>
    </row>
    <row r="207" spans="1:65" s="14" customFormat="1">
      <c r="B207" s="211"/>
      <c r="C207" s="212"/>
      <c r="D207" s="194" t="s">
        <v>146</v>
      </c>
      <c r="E207" s="213" t="s">
        <v>28</v>
      </c>
      <c r="F207" s="214" t="s">
        <v>81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146</v>
      </c>
      <c r="AU207" s="221" t="s">
        <v>83</v>
      </c>
      <c r="AV207" s="14" t="s">
        <v>83</v>
      </c>
      <c r="AW207" s="14" t="s">
        <v>34</v>
      </c>
      <c r="AX207" s="14" t="s">
        <v>73</v>
      </c>
      <c r="AY207" s="221" t="s">
        <v>133</v>
      </c>
    </row>
    <row r="208" spans="1:65" s="16" customFormat="1">
      <c r="B208" s="233"/>
      <c r="C208" s="234"/>
      <c r="D208" s="194" t="s">
        <v>146</v>
      </c>
      <c r="E208" s="235" t="s">
        <v>28</v>
      </c>
      <c r="F208" s="236" t="s">
        <v>162</v>
      </c>
      <c r="G208" s="234"/>
      <c r="H208" s="237">
        <v>4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146</v>
      </c>
      <c r="AU208" s="243" t="s">
        <v>83</v>
      </c>
      <c r="AV208" s="16" t="s">
        <v>140</v>
      </c>
      <c r="AW208" s="16" t="s">
        <v>34</v>
      </c>
      <c r="AX208" s="16" t="s">
        <v>81</v>
      </c>
      <c r="AY208" s="243" t="s">
        <v>133</v>
      </c>
    </row>
    <row r="209" spans="1:65" s="12" customFormat="1" ht="22.9" customHeight="1">
      <c r="B209" s="165"/>
      <c r="C209" s="166"/>
      <c r="D209" s="167" t="s">
        <v>72</v>
      </c>
      <c r="E209" s="179" t="s">
        <v>83</v>
      </c>
      <c r="F209" s="179" t="s">
        <v>178</v>
      </c>
      <c r="G209" s="166"/>
      <c r="H209" s="166"/>
      <c r="I209" s="169"/>
      <c r="J209" s="180">
        <f>BK209</f>
        <v>0</v>
      </c>
      <c r="K209" s="166"/>
      <c r="L209" s="171"/>
      <c r="M209" s="172"/>
      <c r="N209" s="173"/>
      <c r="O209" s="173"/>
      <c r="P209" s="174">
        <f>SUM(P210:P245)</f>
        <v>0</v>
      </c>
      <c r="Q209" s="173"/>
      <c r="R209" s="174">
        <f>SUM(R210:R245)</f>
        <v>0.19423335999999999</v>
      </c>
      <c r="S209" s="173"/>
      <c r="T209" s="175">
        <f>SUM(T210:T245)</f>
        <v>0</v>
      </c>
      <c r="AR209" s="176" t="s">
        <v>81</v>
      </c>
      <c r="AT209" s="177" t="s">
        <v>72</v>
      </c>
      <c r="AU209" s="177" t="s">
        <v>81</v>
      </c>
      <c r="AY209" s="176" t="s">
        <v>133</v>
      </c>
      <c r="BK209" s="178">
        <f>SUM(BK210:BK245)</f>
        <v>0</v>
      </c>
    </row>
    <row r="210" spans="1:65" s="2" customFormat="1" ht="16.5" customHeight="1">
      <c r="A210" s="36"/>
      <c r="B210" s="37"/>
      <c r="C210" s="181" t="s">
        <v>392</v>
      </c>
      <c r="D210" s="181" t="s">
        <v>135</v>
      </c>
      <c r="E210" s="182" t="s">
        <v>393</v>
      </c>
      <c r="F210" s="183" t="s">
        <v>394</v>
      </c>
      <c r="G210" s="184" t="s">
        <v>138</v>
      </c>
      <c r="H210" s="185">
        <v>9.08</v>
      </c>
      <c r="I210" s="186"/>
      <c r="J210" s="187">
        <f>ROUND(I210*H210,2)</f>
        <v>0</v>
      </c>
      <c r="K210" s="183" t="s">
        <v>139</v>
      </c>
      <c r="L210" s="41"/>
      <c r="M210" s="188" t="s">
        <v>28</v>
      </c>
      <c r="N210" s="189" t="s">
        <v>46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2" t="s">
        <v>140</v>
      </c>
      <c r="AT210" s="192" t="s">
        <v>135</v>
      </c>
      <c r="AU210" s="192" t="s">
        <v>83</v>
      </c>
      <c r="AY210" s="19" t="s">
        <v>133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9" t="s">
        <v>140</v>
      </c>
      <c r="BK210" s="193">
        <f>ROUND(I210*H210,2)</f>
        <v>0</v>
      </c>
      <c r="BL210" s="19" t="s">
        <v>140</v>
      </c>
      <c r="BM210" s="192" t="s">
        <v>395</v>
      </c>
    </row>
    <row r="211" spans="1:65" s="2" customFormat="1" ht="19.5">
      <c r="A211" s="36"/>
      <c r="B211" s="37"/>
      <c r="C211" s="38"/>
      <c r="D211" s="194" t="s">
        <v>142</v>
      </c>
      <c r="E211" s="38"/>
      <c r="F211" s="195" t="s">
        <v>396</v>
      </c>
      <c r="G211" s="38"/>
      <c r="H211" s="38"/>
      <c r="I211" s="196"/>
      <c r="J211" s="38"/>
      <c r="K211" s="38"/>
      <c r="L211" s="41"/>
      <c r="M211" s="197"/>
      <c r="N211" s="198"/>
      <c r="O211" s="67"/>
      <c r="P211" s="67"/>
      <c r="Q211" s="67"/>
      <c r="R211" s="67"/>
      <c r="S211" s="67"/>
      <c r="T211" s="68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142</v>
      </c>
      <c r="AU211" s="19" t="s">
        <v>83</v>
      </c>
    </row>
    <row r="212" spans="1:65" s="2" customFormat="1">
      <c r="A212" s="36"/>
      <c r="B212" s="37"/>
      <c r="C212" s="38"/>
      <c r="D212" s="199" t="s">
        <v>144</v>
      </c>
      <c r="E212" s="38"/>
      <c r="F212" s="200" t="s">
        <v>397</v>
      </c>
      <c r="G212" s="38"/>
      <c r="H212" s="38"/>
      <c r="I212" s="196"/>
      <c r="J212" s="38"/>
      <c r="K212" s="38"/>
      <c r="L212" s="41"/>
      <c r="M212" s="197"/>
      <c r="N212" s="198"/>
      <c r="O212" s="67"/>
      <c r="P212" s="67"/>
      <c r="Q212" s="67"/>
      <c r="R212" s="67"/>
      <c r="S212" s="67"/>
      <c r="T212" s="68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144</v>
      </c>
      <c r="AU212" s="19" t="s">
        <v>83</v>
      </c>
    </row>
    <row r="213" spans="1:65" s="13" customFormat="1">
      <c r="B213" s="201"/>
      <c r="C213" s="202"/>
      <c r="D213" s="194" t="s">
        <v>146</v>
      </c>
      <c r="E213" s="203" t="s">
        <v>28</v>
      </c>
      <c r="F213" s="204" t="s">
        <v>398</v>
      </c>
      <c r="G213" s="202"/>
      <c r="H213" s="203" t="s">
        <v>28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146</v>
      </c>
      <c r="AU213" s="210" t="s">
        <v>83</v>
      </c>
      <c r="AV213" s="13" t="s">
        <v>81</v>
      </c>
      <c r="AW213" s="13" t="s">
        <v>34</v>
      </c>
      <c r="AX213" s="13" t="s">
        <v>73</v>
      </c>
      <c r="AY213" s="210" t="s">
        <v>133</v>
      </c>
    </row>
    <row r="214" spans="1:65" s="14" customFormat="1">
      <c r="B214" s="211"/>
      <c r="C214" s="212"/>
      <c r="D214" s="194" t="s">
        <v>146</v>
      </c>
      <c r="E214" s="213" t="s">
        <v>28</v>
      </c>
      <c r="F214" s="214" t="s">
        <v>399</v>
      </c>
      <c r="G214" s="212"/>
      <c r="H214" s="215">
        <v>9.08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146</v>
      </c>
      <c r="AU214" s="221" t="s">
        <v>83</v>
      </c>
      <c r="AV214" s="14" t="s">
        <v>83</v>
      </c>
      <c r="AW214" s="14" t="s">
        <v>34</v>
      </c>
      <c r="AX214" s="14" t="s">
        <v>81</v>
      </c>
      <c r="AY214" s="221" t="s">
        <v>133</v>
      </c>
    </row>
    <row r="215" spans="1:65" s="2" customFormat="1" ht="16.5" customHeight="1">
      <c r="A215" s="36"/>
      <c r="B215" s="37"/>
      <c r="C215" s="181" t="s">
        <v>400</v>
      </c>
      <c r="D215" s="181" t="s">
        <v>135</v>
      </c>
      <c r="E215" s="182" t="s">
        <v>401</v>
      </c>
      <c r="F215" s="183" t="s">
        <v>402</v>
      </c>
      <c r="G215" s="184" t="s">
        <v>403</v>
      </c>
      <c r="H215" s="185">
        <v>8.4</v>
      </c>
      <c r="I215" s="186"/>
      <c r="J215" s="187">
        <f>ROUND(I215*H215,2)</f>
        <v>0</v>
      </c>
      <c r="K215" s="183" t="s">
        <v>139</v>
      </c>
      <c r="L215" s="41"/>
      <c r="M215" s="188" t="s">
        <v>28</v>
      </c>
      <c r="N215" s="189" t="s">
        <v>46</v>
      </c>
      <c r="O215" s="67"/>
      <c r="P215" s="190">
        <f>O215*H215</f>
        <v>0</v>
      </c>
      <c r="Q215" s="190">
        <v>1.6000000000000001E-4</v>
      </c>
      <c r="R215" s="190">
        <f>Q215*H215</f>
        <v>1.3440000000000001E-3</v>
      </c>
      <c r="S215" s="190">
        <v>0</v>
      </c>
      <c r="T215" s="19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2" t="s">
        <v>140</v>
      </c>
      <c r="AT215" s="192" t="s">
        <v>135</v>
      </c>
      <c r="AU215" s="192" t="s">
        <v>83</v>
      </c>
      <c r="AY215" s="19" t="s">
        <v>133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9" t="s">
        <v>140</v>
      </c>
      <c r="BK215" s="193">
        <f>ROUND(I215*H215,2)</f>
        <v>0</v>
      </c>
      <c r="BL215" s="19" t="s">
        <v>140</v>
      </c>
      <c r="BM215" s="192" t="s">
        <v>404</v>
      </c>
    </row>
    <row r="216" spans="1:65" s="2" customFormat="1">
      <c r="A216" s="36"/>
      <c r="B216" s="37"/>
      <c r="C216" s="38"/>
      <c r="D216" s="194" t="s">
        <v>142</v>
      </c>
      <c r="E216" s="38"/>
      <c r="F216" s="195" t="s">
        <v>405</v>
      </c>
      <c r="G216" s="38"/>
      <c r="H216" s="38"/>
      <c r="I216" s="196"/>
      <c r="J216" s="38"/>
      <c r="K216" s="38"/>
      <c r="L216" s="41"/>
      <c r="M216" s="197"/>
      <c r="N216" s="198"/>
      <c r="O216" s="67"/>
      <c r="P216" s="67"/>
      <c r="Q216" s="67"/>
      <c r="R216" s="67"/>
      <c r="S216" s="67"/>
      <c r="T216" s="68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142</v>
      </c>
      <c r="AU216" s="19" t="s">
        <v>83</v>
      </c>
    </row>
    <row r="217" spans="1:65" s="2" customFormat="1">
      <c r="A217" s="36"/>
      <c r="B217" s="37"/>
      <c r="C217" s="38"/>
      <c r="D217" s="199" t="s">
        <v>144</v>
      </c>
      <c r="E217" s="38"/>
      <c r="F217" s="200" t="s">
        <v>406</v>
      </c>
      <c r="G217" s="38"/>
      <c r="H217" s="38"/>
      <c r="I217" s="196"/>
      <c r="J217" s="38"/>
      <c r="K217" s="38"/>
      <c r="L217" s="41"/>
      <c r="M217" s="197"/>
      <c r="N217" s="198"/>
      <c r="O217" s="67"/>
      <c r="P217" s="67"/>
      <c r="Q217" s="67"/>
      <c r="R217" s="67"/>
      <c r="S217" s="67"/>
      <c r="T217" s="68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144</v>
      </c>
      <c r="AU217" s="19" t="s">
        <v>83</v>
      </c>
    </row>
    <row r="218" spans="1:65" s="13" customFormat="1">
      <c r="B218" s="201"/>
      <c r="C218" s="202"/>
      <c r="D218" s="194" t="s">
        <v>146</v>
      </c>
      <c r="E218" s="203" t="s">
        <v>28</v>
      </c>
      <c r="F218" s="204" t="s">
        <v>407</v>
      </c>
      <c r="G218" s="202"/>
      <c r="H218" s="203" t="s">
        <v>28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146</v>
      </c>
      <c r="AU218" s="210" t="s">
        <v>83</v>
      </c>
      <c r="AV218" s="13" t="s">
        <v>81</v>
      </c>
      <c r="AW218" s="13" t="s">
        <v>34</v>
      </c>
      <c r="AX218" s="13" t="s">
        <v>73</v>
      </c>
      <c r="AY218" s="210" t="s">
        <v>133</v>
      </c>
    </row>
    <row r="219" spans="1:65" s="14" customFormat="1">
      <c r="B219" s="211"/>
      <c r="C219" s="212"/>
      <c r="D219" s="194" t="s">
        <v>146</v>
      </c>
      <c r="E219" s="213" t="s">
        <v>28</v>
      </c>
      <c r="F219" s="214" t="s">
        <v>408</v>
      </c>
      <c r="G219" s="212"/>
      <c r="H219" s="215">
        <v>8.4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146</v>
      </c>
      <c r="AU219" s="221" t="s">
        <v>83</v>
      </c>
      <c r="AV219" s="14" t="s">
        <v>83</v>
      </c>
      <c r="AW219" s="14" t="s">
        <v>34</v>
      </c>
      <c r="AX219" s="14" t="s">
        <v>81</v>
      </c>
      <c r="AY219" s="221" t="s">
        <v>133</v>
      </c>
    </row>
    <row r="220" spans="1:65" s="2" customFormat="1" ht="16.5" customHeight="1">
      <c r="A220" s="36"/>
      <c r="B220" s="37"/>
      <c r="C220" s="181" t="s">
        <v>7</v>
      </c>
      <c r="D220" s="181" t="s">
        <v>135</v>
      </c>
      <c r="E220" s="182" t="s">
        <v>409</v>
      </c>
      <c r="F220" s="183" t="s">
        <v>410</v>
      </c>
      <c r="G220" s="184" t="s">
        <v>138</v>
      </c>
      <c r="H220" s="185">
        <v>20.140999999999998</v>
      </c>
      <c r="I220" s="186"/>
      <c r="J220" s="187">
        <f>ROUND(I220*H220,2)</f>
        <v>0</v>
      </c>
      <c r="K220" s="183" t="s">
        <v>139</v>
      </c>
      <c r="L220" s="41"/>
      <c r="M220" s="188" t="s">
        <v>28</v>
      </c>
      <c r="N220" s="189" t="s">
        <v>46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2" t="s">
        <v>140</v>
      </c>
      <c r="AT220" s="192" t="s">
        <v>135</v>
      </c>
      <c r="AU220" s="192" t="s">
        <v>83</v>
      </c>
      <c r="AY220" s="19" t="s">
        <v>133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9" t="s">
        <v>140</v>
      </c>
      <c r="BK220" s="193">
        <f>ROUND(I220*H220,2)</f>
        <v>0</v>
      </c>
      <c r="BL220" s="19" t="s">
        <v>140</v>
      </c>
      <c r="BM220" s="192" t="s">
        <v>181</v>
      </c>
    </row>
    <row r="221" spans="1:65" s="2" customFormat="1">
      <c r="A221" s="36"/>
      <c r="B221" s="37"/>
      <c r="C221" s="38"/>
      <c r="D221" s="194" t="s">
        <v>142</v>
      </c>
      <c r="E221" s="38"/>
      <c r="F221" s="195" t="s">
        <v>411</v>
      </c>
      <c r="G221" s="38"/>
      <c r="H221" s="38"/>
      <c r="I221" s="196"/>
      <c r="J221" s="38"/>
      <c r="K221" s="38"/>
      <c r="L221" s="41"/>
      <c r="M221" s="197"/>
      <c r="N221" s="198"/>
      <c r="O221" s="67"/>
      <c r="P221" s="67"/>
      <c r="Q221" s="67"/>
      <c r="R221" s="67"/>
      <c r="S221" s="67"/>
      <c r="T221" s="68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142</v>
      </c>
      <c r="AU221" s="19" t="s">
        <v>83</v>
      </c>
    </row>
    <row r="222" spans="1:65" s="2" customFormat="1">
      <c r="A222" s="36"/>
      <c r="B222" s="37"/>
      <c r="C222" s="38"/>
      <c r="D222" s="199" t="s">
        <v>144</v>
      </c>
      <c r="E222" s="38"/>
      <c r="F222" s="200" t="s">
        <v>412</v>
      </c>
      <c r="G222" s="38"/>
      <c r="H222" s="38"/>
      <c r="I222" s="196"/>
      <c r="J222" s="38"/>
      <c r="K222" s="38"/>
      <c r="L222" s="41"/>
      <c r="M222" s="197"/>
      <c r="N222" s="198"/>
      <c r="O222" s="67"/>
      <c r="P222" s="67"/>
      <c r="Q222" s="67"/>
      <c r="R222" s="67"/>
      <c r="S222" s="67"/>
      <c r="T222" s="68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144</v>
      </c>
      <c r="AU222" s="19" t="s">
        <v>83</v>
      </c>
    </row>
    <row r="223" spans="1:65" s="13" customFormat="1">
      <c r="B223" s="201"/>
      <c r="C223" s="202"/>
      <c r="D223" s="194" t="s">
        <v>146</v>
      </c>
      <c r="E223" s="203" t="s">
        <v>28</v>
      </c>
      <c r="F223" s="204" t="s">
        <v>308</v>
      </c>
      <c r="G223" s="202"/>
      <c r="H223" s="203" t="s">
        <v>28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146</v>
      </c>
      <c r="AU223" s="210" t="s">
        <v>83</v>
      </c>
      <c r="AV223" s="13" t="s">
        <v>81</v>
      </c>
      <c r="AW223" s="13" t="s">
        <v>34</v>
      </c>
      <c r="AX223" s="13" t="s">
        <v>73</v>
      </c>
      <c r="AY223" s="210" t="s">
        <v>133</v>
      </c>
    </row>
    <row r="224" spans="1:65" s="13" customFormat="1">
      <c r="B224" s="201"/>
      <c r="C224" s="202"/>
      <c r="D224" s="194" t="s">
        <v>146</v>
      </c>
      <c r="E224" s="203" t="s">
        <v>28</v>
      </c>
      <c r="F224" s="204" t="s">
        <v>413</v>
      </c>
      <c r="G224" s="202"/>
      <c r="H224" s="203" t="s">
        <v>28</v>
      </c>
      <c r="I224" s="205"/>
      <c r="J224" s="202"/>
      <c r="K224" s="202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146</v>
      </c>
      <c r="AU224" s="210" t="s">
        <v>83</v>
      </c>
      <c r="AV224" s="13" t="s">
        <v>81</v>
      </c>
      <c r="AW224" s="13" t="s">
        <v>34</v>
      </c>
      <c r="AX224" s="13" t="s">
        <v>73</v>
      </c>
      <c r="AY224" s="210" t="s">
        <v>133</v>
      </c>
    </row>
    <row r="225" spans="1:65" s="14" customFormat="1">
      <c r="B225" s="211"/>
      <c r="C225" s="212"/>
      <c r="D225" s="194" t="s">
        <v>146</v>
      </c>
      <c r="E225" s="213" t="s">
        <v>28</v>
      </c>
      <c r="F225" s="214" t="s">
        <v>414</v>
      </c>
      <c r="G225" s="212"/>
      <c r="H225" s="215">
        <v>20.036000000000001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146</v>
      </c>
      <c r="AU225" s="221" t="s">
        <v>83</v>
      </c>
      <c r="AV225" s="14" t="s">
        <v>83</v>
      </c>
      <c r="AW225" s="14" t="s">
        <v>34</v>
      </c>
      <c r="AX225" s="14" t="s">
        <v>73</v>
      </c>
      <c r="AY225" s="221" t="s">
        <v>133</v>
      </c>
    </row>
    <row r="226" spans="1:65" s="13" customFormat="1">
      <c r="B226" s="201"/>
      <c r="C226" s="202"/>
      <c r="D226" s="194" t="s">
        <v>146</v>
      </c>
      <c r="E226" s="203" t="s">
        <v>28</v>
      </c>
      <c r="F226" s="204" t="s">
        <v>415</v>
      </c>
      <c r="G226" s="202"/>
      <c r="H226" s="203" t="s">
        <v>28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146</v>
      </c>
      <c r="AU226" s="210" t="s">
        <v>83</v>
      </c>
      <c r="AV226" s="13" t="s">
        <v>81</v>
      </c>
      <c r="AW226" s="13" t="s">
        <v>34</v>
      </c>
      <c r="AX226" s="13" t="s">
        <v>73</v>
      </c>
      <c r="AY226" s="210" t="s">
        <v>133</v>
      </c>
    </row>
    <row r="227" spans="1:65" s="14" customFormat="1">
      <c r="B227" s="211"/>
      <c r="C227" s="212"/>
      <c r="D227" s="194" t="s">
        <v>146</v>
      </c>
      <c r="E227" s="213" t="s">
        <v>28</v>
      </c>
      <c r="F227" s="214" t="s">
        <v>416</v>
      </c>
      <c r="G227" s="212"/>
      <c r="H227" s="215">
        <v>0.105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146</v>
      </c>
      <c r="AU227" s="221" t="s">
        <v>83</v>
      </c>
      <c r="AV227" s="14" t="s">
        <v>83</v>
      </c>
      <c r="AW227" s="14" t="s">
        <v>34</v>
      </c>
      <c r="AX227" s="14" t="s">
        <v>73</v>
      </c>
      <c r="AY227" s="221" t="s">
        <v>133</v>
      </c>
    </row>
    <row r="228" spans="1:65" s="16" customFormat="1">
      <c r="B228" s="233"/>
      <c r="C228" s="234"/>
      <c r="D228" s="194" t="s">
        <v>146</v>
      </c>
      <c r="E228" s="235" t="s">
        <v>28</v>
      </c>
      <c r="F228" s="236" t="s">
        <v>162</v>
      </c>
      <c r="G228" s="234"/>
      <c r="H228" s="237">
        <v>20.140999999999998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146</v>
      </c>
      <c r="AU228" s="243" t="s">
        <v>83</v>
      </c>
      <c r="AV228" s="16" t="s">
        <v>140</v>
      </c>
      <c r="AW228" s="16" t="s">
        <v>34</v>
      </c>
      <c r="AX228" s="16" t="s">
        <v>81</v>
      </c>
      <c r="AY228" s="243" t="s">
        <v>133</v>
      </c>
    </row>
    <row r="229" spans="1:65" s="2" customFormat="1" ht="16.5" customHeight="1">
      <c r="A229" s="36"/>
      <c r="B229" s="37"/>
      <c r="C229" s="244" t="s">
        <v>417</v>
      </c>
      <c r="D229" s="244" t="s">
        <v>187</v>
      </c>
      <c r="E229" s="245" t="s">
        <v>188</v>
      </c>
      <c r="F229" s="246" t="s">
        <v>189</v>
      </c>
      <c r="G229" s="247" t="s">
        <v>190</v>
      </c>
      <c r="H229" s="248">
        <v>1</v>
      </c>
      <c r="I229" s="249"/>
      <c r="J229" s="250">
        <f>ROUND(I229*H229,2)</f>
        <v>0</v>
      </c>
      <c r="K229" s="246" t="s">
        <v>28</v>
      </c>
      <c r="L229" s="251"/>
      <c r="M229" s="252" t="s">
        <v>28</v>
      </c>
      <c r="N229" s="253" t="s">
        <v>46</v>
      </c>
      <c r="O229" s="67"/>
      <c r="P229" s="190">
        <f>O229*H229</f>
        <v>0</v>
      </c>
      <c r="Q229" s="190">
        <v>6.0999999999999997E-4</v>
      </c>
      <c r="R229" s="190">
        <f>Q229*H229</f>
        <v>6.0999999999999997E-4</v>
      </c>
      <c r="S229" s="190">
        <v>0</v>
      </c>
      <c r="T229" s="191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2" t="s">
        <v>191</v>
      </c>
      <c r="AT229" s="192" t="s">
        <v>187</v>
      </c>
      <c r="AU229" s="192" t="s">
        <v>83</v>
      </c>
      <c r="AY229" s="19" t="s">
        <v>133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9" t="s">
        <v>140</v>
      </c>
      <c r="BK229" s="193">
        <f>ROUND(I229*H229,2)</f>
        <v>0</v>
      </c>
      <c r="BL229" s="19" t="s">
        <v>140</v>
      </c>
      <c r="BM229" s="192" t="s">
        <v>192</v>
      </c>
    </row>
    <row r="230" spans="1:65" s="2" customFormat="1">
      <c r="A230" s="36"/>
      <c r="B230" s="37"/>
      <c r="C230" s="38"/>
      <c r="D230" s="194" t="s">
        <v>142</v>
      </c>
      <c r="E230" s="38"/>
      <c r="F230" s="195" t="s">
        <v>189</v>
      </c>
      <c r="G230" s="38"/>
      <c r="H230" s="38"/>
      <c r="I230" s="196"/>
      <c r="J230" s="38"/>
      <c r="K230" s="38"/>
      <c r="L230" s="41"/>
      <c r="M230" s="197"/>
      <c r="N230" s="198"/>
      <c r="O230" s="67"/>
      <c r="P230" s="67"/>
      <c r="Q230" s="67"/>
      <c r="R230" s="67"/>
      <c r="S230" s="67"/>
      <c r="T230" s="68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142</v>
      </c>
      <c r="AU230" s="19" t="s">
        <v>83</v>
      </c>
    </row>
    <row r="231" spans="1:65" s="13" customFormat="1">
      <c r="B231" s="201"/>
      <c r="C231" s="202"/>
      <c r="D231" s="194" t="s">
        <v>146</v>
      </c>
      <c r="E231" s="203" t="s">
        <v>28</v>
      </c>
      <c r="F231" s="204" t="s">
        <v>418</v>
      </c>
      <c r="G231" s="202"/>
      <c r="H231" s="203" t="s">
        <v>28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146</v>
      </c>
      <c r="AU231" s="210" t="s">
        <v>83</v>
      </c>
      <c r="AV231" s="13" t="s">
        <v>81</v>
      </c>
      <c r="AW231" s="13" t="s">
        <v>34</v>
      </c>
      <c r="AX231" s="13" t="s">
        <v>73</v>
      </c>
      <c r="AY231" s="210" t="s">
        <v>133</v>
      </c>
    </row>
    <row r="232" spans="1:65" s="13" customFormat="1">
      <c r="B232" s="201"/>
      <c r="C232" s="202"/>
      <c r="D232" s="194" t="s">
        <v>146</v>
      </c>
      <c r="E232" s="203" t="s">
        <v>28</v>
      </c>
      <c r="F232" s="204" t="s">
        <v>194</v>
      </c>
      <c r="G232" s="202"/>
      <c r="H232" s="203" t="s">
        <v>28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146</v>
      </c>
      <c r="AU232" s="210" t="s">
        <v>83</v>
      </c>
      <c r="AV232" s="13" t="s">
        <v>81</v>
      </c>
      <c r="AW232" s="13" t="s">
        <v>34</v>
      </c>
      <c r="AX232" s="13" t="s">
        <v>73</v>
      </c>
      <c r="AY232" s="210" t="s">
        <v>133</v>
      </c>
    </row>
    <row r="233" spans="1:65" s="13" customFormat="1">
      <c r="B233" s="201"/>
      <c r="C233" s="202"/>
      <c r="D233" s="194" t="s">
        <v>146</v>
      </c>
      <c r="E233" s="203" t="s">
        <v>28</v>
      </c>
      <c r="F233" s="204" t="s">
        <v>419</v>
      </c>
      <c r="G233" s="202"/>
      <c r="H233" s="203" t="s">
        <v>28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146</v>
      </c>
      <c r="AU233" s="210" t="s">
        <v>83</v>
      </c>
      <c r="AV233" s="13" t="s">
        <v>81</v>
      </c>
      <c r="AW233" s="13" t="s">
        <v>34</v>
      </c>
      <c r="AX233" s="13" t="s">
        <v>73</v>
      </c>
      <c r="AY233" s="210" t="s">
        <v>133</v>
      </c>
    </row>
    <row r="234" spans="1:65" s="13" customFormat="1">
      <c r="B234" s="201"/>
      <c r="C234" s="202"/>
      <c r="D234" s="194" t="s">
        <v>146</v>
      </c>
      <c r="E234" s="203" t="s">
        <v>28</v>
      </c>
      <c r="F234" s="204" t="s">
        <v>196</v>
      </c>
      <c r="G234" s="202"/>
      <c r="H234" s="203" t="s">
        <v>28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146</v>
      </c>
      <c r="AU234" s="210" t="s">
        <v>83</v>
      </c>
      <c r="AV234" s="13" t="s">
        <v>81</v>
      </c>
      <c r="AW234" s="13" t="s">
        <v>34</v>
      </c>
      <c r="AX234" s="13" t="s">
        <v>73</v>
      </c>
      <c r="AY234" s="210" t="s">
        <v>133</v>
      </c>
    </row>
    <row r="235" spans="1:65" s="13" customFormat="1">
      <c r="B235" s="201"/>
      <c r="C235" s="202"/>
      <c r="D235" s="194" t="s">
        <v>146</v>
      </c>
      <c r="E235" s="203" t="s">
        <v>28</v>
      </c>
      <c r="F235" s="204" t="s">
        <v>197</v>
      </c>
      <c r="G235" s="202"/>
      <c r="H235" s="203" t="s">
        <v>28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146</v>
      </c>
      <c r="AU235" s="210" t="s">
        <v>83</v>
      </c>
      <c r="AV235" s="13" t="s">
        <v>81</v>
      </c>
      <c r="AW235" s="13" t="s">
        <v>34</v>
      </c>
      <c r="AX235" s="13" t="s">
        <v>73</v>
      </c>
      <c r="AY235" s="210" t="s">
        <v>133</v>
      </c>
    </row>
    <row r="236" spans="1:65" s="13" customFormat="1">
      <c r="B236" s="201"/>
      <c r="C236" s="202"/>
      <c r="D236" s="194" t="s">
        <v>146</v>
      </c>
      <c r="E236" s="203" t="s">
        <v>28</v>
      </c>
      <c r="F236" s="204" t="s">
        <v>198</v>
      </c>
      <c r="G236" s="202"/>
      <c r="H236" s="203" t="s">
        <v>28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146</v>
      </c>
      <c r="AU236" s="210" t="s">
        <v>83</v>
      </c>
      <c r="AV236" s="13" t="s">
        <v>81</v>
      </c>
      <c r="AW236" s="13" t="s">
        <v>34</v>
      </c>
      <c r="AX236" s="13" t="s">
        <v>73</v>
      </c>
      <c r="AY236" s="210" t="s">
        <v>133</v>
      </c>
    </row>
    <row r="237" spans="1:65" s="14" customFormat="1">
      <c r="B237" s="211"/>
      <c r="C237" s="212"/>
      <c r="D237" s="194" t="s">
        <v>146</v>
      </c>
      <c r="E237" s="213" t="s">
        <v>28</v>
      </c>
      <c r="F237" s="214" t="s">
        <v>81</v>
      </c>
      <c r="G237" s="212"/>
      <c r="H237" s="215">
        <v>1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146</v>
      </c>
      <c r="AU237" s="221" t="s">
        <v>83</v>
      </c>
      <c r="AV237" s="14" t="s">
        <v>83</v>
      </c>
      <c r="AW237" s="14" t="s">
        <v>34</v>
      </c>
      <c r="AX237" s="14" t="s">
        <v>81</v>
      </c>
      <c r="AY237" s="221" t="s">
        <v>133</v>
      </c>
    </row>
    <row r="238" spans="1:65" s="2" customFormat="1" ht="16.5" customHeight="1">
      <c r="A238" s="36"/>
      <c r="B238" s="37"/>
      <c r="C238" s="181" t="s">
        <v>420</v>
      </c>
      <c r="D238" s="181" t="s">
        <v>135</v>
      </c>
      <c r="E238" s="182" t="s">
        <v>421</v>
      </c>
      <c r="F238" s="183" t="s">
        <v>422</v>
      </c>
      <c r="G238" s="184" t="s">
        <v>211</v>
      </c>
      <c r="H238" s="185">
        <v>33.851999999999997</v>
      </c>
      <c r="I238" s="186"/>
      <c r="J238" s="187">
        <f>ROUND(I238*H238,2)</f>
        <v>0</v>
      </c>
      <c r="K238" s="183" t="s">
        <v>139</v>
      </c>
      <c r="L238" s="41"/>
      <c r="M238" s="188" t="s">
        <v>28</v>
      </c>
      <c r="N238" s="189" t="s">
        <v>46</v>
      </c>
      <c r="O238" s="67"/>
      <c r="P238" s="190">
        <f>O238*H238</f>
        <v>0</v>
      </c>
      <c r="Q238" s="190">
        <v>5.6800000000000002E-3</v>
      </c>
      <c r="R238" s="190">
        <f>Q238*H238</f>
        <v>0.19227935999999998</v>
      </c>
      <c r="S238" s="190">
        <v>0</v>
      </c>
      <c r="T238" s="19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2" t="s">
        <v>140</v>
      </c>
      <c r="AT238" s="192" t="s">
        <v>135</v>
      </c>
      <c r="AU238" s="192" t="s">
        <v>83</v>
      </c>
      <c r="AY238" s="19" t="s">
        <v>133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9" t="s">
        <v>140</v>
      </c>
      <c r="BK238" s="193">
        <f>ROUND(I238*H238,2)</f>
        <v>0</v>
      </c>
      <c r="BL238" s="19" t="s">
        <v>140</v>
      </c>
      <c r="BM238" s="192" t="s">
        <v>423</v>
      </c>
    </row>
    <row r="239" spans="1:65" s="2" customFormat="1">
      <c r="A239" s="36"/>
      <c r="B239" s="37"/>
      <c r="C239" s="38"/>
      <c r="D239" s="194" t="s">
        <v>142</v>
      </c>
      <c r="E239" s="38"/>
      <c r="F239" s="195" t="s">
        <v>424</v>
      </c>
      <c r="G239" s="38"/>
      <c r="H239" s="38"/>
      <c r="I239" s="196"/>
      <c r="J239" s="38"/>
      <c r="K239" s="38"/>
      <c r="L239" s="41"/>
      <c r="M239" s="197"/>
      <c r="N239" s="198"/>
      <c r="O239" s="67"/>
      <c r="P239" s="67"/>
      <c r="Q239" s="67"/>
      <c r="R239" s="67"/>
      <c r="S239" s="67"/>
      <c r="T239" s="68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142</v>
      </c>
      <c r="AU239" s="19" t="s">
        <v>83</v>
      </c>
    </row>
    <row r="240" spans="1:65" s="2" customFormat="1">
      <c r="A240" s="36"/>
      <c r="B240" s="37"/>
      <c r="C240" s="38"/>
      <c r="D240" s="199" t="s">
        <v>144</v>
      </c>
      <c r="E240" s="38"/>
      <c r="F240" s="200" t="s">
        <v>425</v>
      </c>
      <c r="G240" s="38"/>
      <c r="H240" s="38"/>
      <c r="I240" s="196"/>
      <c r="J240" s="38"/>
      <c r="K240" s="38"/>
      <c r="L240" s="41"/>
      <c r="M240" s="197"/>
      <c r="N240" s="198"/>
      <c r="O240" s="67"/>
      <c r="P240" s="67"/>
      <c r="Q240" s="67"/>
      <c r="R240" s="67"/>
      <c r="S240" s="67"/>
      <c r="T240" s="68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144</v>
      </c>
      <c r="AU240" s="19" t="s">
        <v>83</v>
      </c>
    </row>
    <row r="241" spans="1:65" s="13" customFormat="1">
      <c r="B241" s="201"/>
      <c r="C241" s="202"/>
      <c r="D241" s="194" t="s">
        <v>146</v>
      </c>
      <c r="E241" s="203" t="s">
        <v>28</v>
      </c>
      <c r="F241" s="204" t="s">
        <v>426</v>
      </c>
      <c r="G241" s="202"/>
      <c r="H241" s="203" t="s">
        <v>28</v>
      </c>
      <c r="I241" s="205"/>
      <c r="J241" s="202"/>
      <c r="K241" s="202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146</v>
      </c>
      <c r="AU241" s="210" t="s">
        <v>83</v>
      </c>
      <c r="AV241" s="13" t="s">
        <v>81</v>
      </c>
      <c r="AW241" s="13" t="s">
        <v>34</v>
      </c>
      <c r="AX241" s="13" t="s">
        <v>73</v>
      </c>
      <c r="AY241" s="210" t="s">
        <v>133</v>
      </c>
    </row>
    <row r="242" spans="1:65" s="14" customFormat="1">
      <c r="B242" s="211"/>
      <c r="C242" s="212"/>
      <c r="D242" s="194" t="s">
        <v>146</v>
      </c>
      <c r="E242" s="213" t="s">
        <v>28</v>
      </c>
      <c r="F242" s="214" t="s">
        <v>427</v>
      </c>
      <c r="G242" s="212"/>
      <c r="H242" s="215">
        <v>33.851999999999997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146</v>
      </c>
      <c r="AU242" s="221" t="s">
        <v>83</v>
      </c>
      <c r="AV242" s="14" t="s">
        <v>83</v>
      </c>
      <c r="AW242" s="14" t="s">
        <v>34</v>
      </c>
      <c r="AX242" s="14" t="s">
        <v>81</v>
      </c>
      <c r="AY242" s="221" t="s">
        <v>133</v>
      </c>
    </row>
    <row r="243" spans="1:65" s="2" customFormat="1" ht="16.5" customHeight="1">
      <c r="A243" s="36"/>
      <c r="B243" s="37"/>
      <c r="C243" s="181" t="s">
        <v>428</v>
      </c>
      <c r="D243" s="181" t="s">
        <v>135</v>
      </c>
      <c r="E243" s="182" t="s">
        <v>429</v>
      </c>
      <c r="F243" s="183" t="s">
        <v>430</v>
      </c>
      <c r="G243" s="184" t="s">
        <v>211</v>
      </c>
      <c r="H243" s="185">
        <v>33.851999999999997</v>
      </c>
      <c r="I243" s="186"/>
      <c r="J243" s="187">
        <f>ROUND(I243*H243,2)</f>
        <v>0</v>
      </c>
      <c r="K243" s="183" t="s">
        <v>139</v>
      </c>
      <c r="L243" s="41"/>
      <c r="M243" s="188" t="s">
        <v>28</v>
      </c>
      <c r="N243" s="189" t="s">
        <v>46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2" t="s">
        <v>140</v>
      </c>
      <c r="AT243" s="192" t="s">
        <v>135</v>
      </c>
      <c r="AU243" s="192" t="s">
        <v>83</v>
      </c>
      <c r="AY243" s="19" t="s">
        <v>133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9" t="s">
        <v>140</v>
      </c>
      <c r="BK243" s="193">
        <f>ROUND(I243*H243,2)</f>
        <v>0</v>
      </c>
      <c r="BL243" s="19" t="s">
        <v>140</v>
      </c>
      <c r="BM243" s="192" t="s">
        <v>431</v>
      </c>
    </row>
    <row r="244" spans="1:65" s="2" customFormat="1">
      <c r="A244" s="36"/>
      <c r="B244" s="37"/>
      <c r="C244" s="38"/>
      <c r="D244" s="194" t="s">
        <v>142</v>
      </c>
      <c r="E244" s="38"/>
      <c r="F244" s="195" t="s">
        <v>432</v>
      </c>
      <c r="G244" s="38"/>
      <c r="H244" s="38"/>
      <c r="I244" s="196"/>
      <c r="J244" s="38"/>
      <c r="K244" s="38"/>
      <c r="L244" s="41"/>
      <c r="M244" s="197"/>
      <c r="N244" s="198"/>
      <c r="O244" s="67"/>
      <c r="P244" s="67"/>
      <c r="Q244" s="67"/>
      <c r="R244" s="67"/>
      <c r="S244" s="67"/>
      <c r="T244" s="68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142</v>
      </c>
      <c r="AU244" s="19" t="s">
        <v>83</v>
      </c>
    </row>
    <row r="245" spans="1:65" s="2" customFormat="1">
      <c r="A245" s="36"/>
      <c r="B245" s="37"/>
      <c r="C245" s="38"/>
      <c r="D245" s="199" t="s">
        <v>144</v>
      </c>
      <c r="E245" s="38"/>
      <c r="F245" s="200" t="s">
        <v>433</v>
      </c>
      <c r="G245" s="38"/>
      <c r="H245" s="38"/>
      <c r="I245" s="196"/>
      <c r="J245" s="38"/>
      <c r="K245" s="38"/>
      <c r="L245" s="41"/>
      <c r="M245" s="197"/>
      <c r="N245" s="198"/>
      <c r="O245" s="67"/>
      <c r="P245" s="67"/>
      <c r="Q245" s="67"/>
      <c r="R245" s="67"/>
      <c r="S245" s="67"/>
      <c r="T245" s="68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144</v>
      </c>
      <c r="AU245" s="19" t="s">
        <v>83</v>
      </c>
    </row>
    <row r="246" spans="1:65" s="12" customFormat="1" ht="22.9" customHeight="1">
      <c r="B246" s="165"/>
      <c r="C246" s="166"/>
      <c r="D246" s="167" t="s">
        <v>72</v>
      </c>
      <c r="E246" s="179" t="s">
        <v>151</v>
      </c>
      <c r="F246" s="179" t="s">
        <v>199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SUM(P247:P286)</f>
        <v>0</v>
      </c>
      <c r="Q246" s="173"/>
      <c r="R246" s="174">
        <f>SUM(R247:R286)</f>
        <v>46.106488247999998</v>
      </c>
      <c r="S246" s="173"/>
      <c r="T246" s="175">
        <f>SUM(T247:T286)</f>
        <v>0</v>
      </c>
      <c r="AR246" s="176" t="s">
        <v>81</v>
      </c>
      <c r="AT246" s="177" t="s">
        <v>72</v>
      </c>
      <c r="AU246" s="177" t="s">
        <v>81</v>
      </c>
      <c r="AY246" s="176" t="s">
        <v>133</v>
      </c>
      <c r="BK246" s="178">
        <f>SUM(BK247:BK286)</f>
        <v>0</v>
      </c>
    </row>
    <row r="247" spans="1:65" s="2" customFormat="1" ht="16.5" customHeight="1">
      <c r="A247" s="36"/>
      <c r="B247" s="37"/>
      <c r="C247" s="181" t="s">
        <v>434</v>
      </c>
      <c r="D247" s="181" t="s">
        <v>135</v>
      </c>
      <c r="E247" s="182" t="s">
        <v>201</v>
      </c>
      <c r="F247" s="183" t="s">
        <v>202</v>
      </c>
      <c r="G247" s="184" t="s">
        <v>138</v>
      </c>
      <c r="H247" s="185">
        <v>13.077</v>
      </c>
      <c r="I247" s="186"/>
      <c r="J247" s="187">
        <f>ROUND(I247*H247,2)</f>
        <v>0</v>
      </c>
      <c r="K247" s="183" t="s">
        <v>139</v>
      </c>
      <c r="L247" s="41"/>
      <c r="M247" s="188" t="s">
        <v>28</v>
      </c>
      <c r="N247" s="189" t="s">
        <v>46</v>
      </c>
      <c r="O247" s="67"/>
      <c r="P247" s="190">
        <f>O247*H247</f>
        <v>0</v>
      </c>
      <c r="Q247" s="190">
        <v>0.174344</v>
      </c>
      <c r="R247" s="190">
        <f>Q247*H247</f>
        <v>2.2798964879999999</v>
      </c>
      <c r="S247" s="190">
        <v>0</v>
      </c>
      <c r="T247" s="19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2" t="s">
        <v>140</v>
      </c>
      <c r="AT247" s="192" t="s">
        <v>135</v>
      </c>
      <c r="AU247" s="192" t="s">
        <v>83</v>
      </c>
      <c r="AY247" s="19" t="s">
        <v>133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9" t="s">
        <v>140</v>
      </c>
      <c r="BK247" s="193">
        <f>ROUND(I247*H247,2)</f>
        <v>0</v>
      </c>
      <c r="BL247" s="19" t="s">
        <v>140</v>
      </c>
      <c r="BM247" s="192" t="s">
        <v>203</v>
      </c>
    </row>
    <row r="248" spans="1:65" s="2" customFormat="1" ht="29.25">
      <c r="A248" s="36"/>
      <c r="B248" s="37"/>
      <c r="C248" s="38"/>
      <c r="D248" s="194" t="s">
        <v>142</v>
      </c>
      <c r="E248" s="38"/>
      <c r="F248" s="195" t="s">
        <v>204</v>
      </c>
      <c r="G248" s="38"/>
      <c r="H248" s="38"/>
      <c r="I248" s="196"/>
      <c r="J248" s="38"/>
      <c r="K248" s="38"/>
      <c r="L248" s="41"/>
      <c r="M248" s="197"/>
      <c r="N248" s="198"/>
      <c r="O248" s="67"/>
      <c r="P248" s="67"/>
      <c r="Q248" s="67"/>
      <c r="R248" s="67"/>
      <c r="S248" s="67"/>
      <c r="T248" s="68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142</v>
      </c>
      <c r="AU248" s="19" t="s">
        <v>83</v>
      </c>
    </row>
    <row r="249" spans="1:65" s="2" customFormat="1">
      <c r="A249" s="36"/>
      <c r="B249" s="37"/>
      <c r="C249" s="38"/>
      <c r="D249" s="199" t="s">
        <v>144</v>
      </c>
      <c r="E249" s="38"/>
      <c r="F249" s="200" t="s">
        <v>205</v>
      </c>
      <c r="G249" s="38"/>
      <c r="H249" s="38"/>
      <c r="I249" s="196"/>
      <c r="J249" s="38"/>
      <c r="K249" s="38"/>
      <c r="L249" s="41"/>
      <c r="M249" s="197"/>
      <c r="N249" s="198"/>
      <c r="O249" s="67"/>
      <c r="P249" s="67"/>
      <c r="Q249" s="67"/>
      <c r="R249" s="67"/>
      <c r="S249" s="67"/>
      <c r="T249" s="68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144</v>
      </c>
      <c r="AU249" s="19" t="s">
        <v>83</v>
      </c>
    </row>
    <row r="250" spans="1:65" s="13" customFormat="1">
      <c r="B250" s="201"/>
      <c r="C250" s="202"/>
      <c r="D250" s="194" t="s">
        <v>146</v>
      </c>
      <c r="E250" s="203" t="s">
        <v>28</v>
      </c>
      <c r="F250" s="204" t="s">
        <v>308</v>
      </c>
      <c r="G250" s="202"/>
      <c r="H250" s="203" t="s">
        <v>28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146</v>
      </c>
      <c r="AU250" s="210" t="s">
        <v>83</v>
      </c>
      <c r="AV250" s="13" t="s">
        <v>81</v>
      </c>
      <c r="AW250" s="13" t="s">
        <v>34</v>
      </c>
      <c r="AX250" s="13" t="s">
        <v>73</v>
      </c>
      <c r="AY250" s="210" t="s">
        <v>133</v>
      </c>
    </row>
    <row r="251" spans="1:65" s="13" customFormat="1">
      <c r="B251" s="201"/>
      <c r="C251" s="202"/>
      <c r="D251" s="194" t="s">
        <v>146</v>
      </c>
      <c r="E251" s="203" t="s">
        <v>28</v>
      </c>
      <c r="F251" s="204" t="s">
        <v>435</v>
      </c>
      <c r="G251" s="202"/>
      <c r="H251" s="203" t="s">
        <v>28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146</v>
      </c>
      <c r="AU251" s="210" t="s">
        <v>83</v>
      </c>
      <c r="AV251" s="13" t="s">
        <v>81</v>
      </c>
      <c r="AW251" s="13" t="s">
        <v>34</v>
      </c>
      <c r="AX251" s="13" t="s">
        <v>73</v>
      </c>
      <c r="AY251" s="210" t="s">
        <v>133</v>
      </c>
    </row>
    <row r="252" spans="1:65" s="14" customFormat="1">
      <c r="B252" s="211"/>
      <c r="C252" s="212"/>
      <c r="D252" s="194" t="s">
        <v>146</v>
      </c>
      <c r="E252" s="213" t="s">
        <v>28</v>
      </c>
      <c r="F252" s="214" t="s">
        <v>436</v>
      </c>
      <c r="G252" s="212"/>
      <c r="H252" s="215">
        <v>6.4580000000000002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146</v>
      </c>
      <c r="AU252" s="221" t="s">
        <v>83</v>
      </c>
      <c r="AV252" s="14" t="s">
        <v>83</v>
      </c>
      <c r="AW252" s="14" t="s">
        <v>34</v>
      </c>
      <c r="AX252" s="14" t="s">
        <v>73</v>
      </c>
      <c r="AY252" s="221" t="s">
        <v>133</v>
      </c>
    </row>
    <row r="253" spans="1:65" s="13" customFormat="1">
      <c r="B253" s="201"/>
      <c r="C253" s="202"/>
      <c r="D253" s="194" t="s">
        <v>146</v>
      </c>
      <c r="E253" s="203" t="s">
        <v>28</v>
      </c>
      <c r="F253" s="204" t="s">
        <v>437</v>
      </c>
      <c r="G253" s="202"/>
      <c r="H253" s="203" t="s">
        <v>28</v>
      </c>
      <c r="I253" s="205"/>
      <c r="J253" s="202"/>
      <c r="K253" s="202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146</v>
      </c>
      <c r="AU253" s="210" t="s">
        <v>83</v>
      </c>
      <c r="AV253" s="13" t="s">
        <v>81</v>
      </c>
      <c r="AW253" s="13" t="s">
        <v>34</v>
      </c>
      <c r="AX253" s="13" t="s">
        <v>73</v>
      </c>
      <c r="AY253" s="210" t="s">
        <v>133</v>
      </c>
    </row>
    <row r="254" spans="1:65" s="14" customFormat="1">
      <c r="B254" s="211"/>
      <c r="C254" s="212"/>
      <c r="D254" s="194" t="s">
        <v>146</v>
      </c>
      <c r="E254" s="213" t="s">
        <v>28</v>
      </c>
      <c r="F254" s="214" t="s">
        <v>438</v>
      </c>
      <c r="G254" s="212"/>
      <c r="H254" s="215">
        <v>5.8689999999999998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146</v>
      </c>
      <c r="AU254" s="221" t="s">
        <v>83</v>
      </c>
      <c r="AV254" s="14" t="s">
        <v>83</v>
      </c>
      <c r="AW254" s="14" t="s">
        <v>34</v>
      </c>
      <c r="AX254" s="14" t="s">
        <v>73</v>
      </c>
      <c r="AY254" s="221" t="s">
        <v>133</v>
      </c>
    </row>
    <row r="255" spans="1:65" s="13" customFormat="1">
      <c r="B255" s="201"/>
      <c r="C255" s="202"/>
      <c r="D255" s="194" t="s">
        <v>146</v>
      </c>
      <c r="E255" s="203" t="s">
        <v>28</v>
      </c>
      <c r="F255" s="204" t="s">
        <v>439</v>
      </c>
      <c r="G255" s="202"/>
      <c r="H255" s="203" t="s">
        <v>28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146</v>
      </c>
      <c r="AU255" s="210" t="s">
        <v>83</v>
      </c>
      <c r="AV255" s="13" t="s">
        <v>81</v>
      </c>
      <c r="AW255" s="13" t="s">
        <v>34</v>
      </c>
      <c r="AX255" s="13" t="s">
        <v>73</v>
      </c>
      <c r="AY255" s="210" t="s">
        <v>133</v>
      </c>
    </row>
    <row r="256" spans="1:65" s="14" customFormat="1">
      <c r="B256" s="211"/>
      <c r="C256" s="212"/>
      <c r="D256" s="194" t="s">
        <v>146</v>
      </c>
      <c r="E256" s="213" t="s">
        <v>28</v>
      </c>
      <c r="F256" s="214" t="s">
        <v>440</v>
      </c>
      <c r="G256" s="212"/>
      <c r="H256" s="215">
        <v>0.75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146</v>
      </c>
      <c r="AU256" s="221" t="s">
        <v>83</v>
      </c>
      <c r="AV256" s="14" t="s">
        <v>83</v>
      </c>
      <c r="AW256" s="14" t="s">
        <v>34</v>
      </c>
      <c r="AX256" s="14" t="s">
        <v>73</v>
      </c>
      <c r="AY256" s="221" t="s">
        <v>133</v>
      </c>
    </row>
    <row r="257" spans="1:65" s="16" customFormat="1">
      <c r="B257" s="233"/>
      <c r="C257" s="234"/>
      <c r="D257" s="194" t="s">
        <v>146</v>
      </c>
      <c r="E257" s="235" t="s">
        <v>28</v>
      </c>
      <c r="F257" s="236" t="s">
        <v>162</v>
      </c>
      <c r="G257" s="234"/>
      <c r="H257" s="237">
        <v>13.077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146</v>
      </c>
      <c r="AU257" s="243" t="s">
        <v>83</v>
      </c>
      <c r="AV257" s="16" t="s">
        <v>140</v>
      </c>
      <c r="AW257" s="16" t="s">
        <v>34</v>
      </c>
      <c r="AX257" s="16" t="s">
        <v>81</v>
      </c>
      <c r="AY257" s="243" t="s">
        <v>133</v>
      </c>
    </row>
    <row r="258" spans="1:65" s="2" customFormat="1" ht="16.5" customHeight="1">
      <c r="A258" s="36"/>
      <c r="B258" s="37"/>
      <c r="C258" s="244" t="s">
        <v>441</v>
      </c>
      <c r="D258" s="244" t="s">
        <v>187</v>
      </c>
      <c r="E258" s="245" t="s">
        <v>209</v>
      </c>
      <c r="F258" s="246" t="s">
        <v>210</v>
      </c>
      <c r="G258" s="247" t="s">
        <v>211</v>
      </c>
      <c r="H258" s="248">
        <v>56.488999999999997</v>
      </c>
      <c r="I258" s="249"/>
      <c r="J258" s="250">
        <f>ROUND(I258*H258,2)</f>
        <v>0</v>
      </c>
      <c r="K258" s="246" t="s">
        <v>377</v>
      </c>
      <c r="L258" s="251"/>
      <c r="M258" s="252" t="s">
        <v>28</v>
      </c>
      <c r="N258" s="253" t="s">
        <v>46</v>
      </c>
      <c r="O258" s="67"/>
      <c r="P258" s="190">
        <f>O258*H258</f>
        <v>0</v>
      </c>
      <c r="Q258" s="190">
        <v>0.77</v>
      </c>
      <c r="R258" s="190">
        <f>Q258*H258</f>
        <v>43.49653</v>
      </c>
      <c r="S258" s="190">
        <v>0</v>
      </c>
      <c r="T258" s="19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2" t="s">
        <v>191</v>
      </c>
      <c r="AT258" s="192" t="s">
        <v>187</v>
      </c>
      <c r="AU258" s="192" t="s">
        <v>83</v>
      </c>
      <c r="AY258" s="19" t="s">
        <v>133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9" t="s">
        <v>140</v>
      </c>
      <c r="BK258" s="193">
        <f>ROUND(I258*H258,2)</f>
        <v>0</v>
      </c>
      <c r="BL258" s="19" t="s">
        <v>140</v>
      </c>
      <c r="BM258" s="192" t="s">
        <v>212</v>
      </c>
    </row>
    <row r="259" spans="1:65" s="2" customFormat="1">
      <c r="A259" s="36"/>
      <c r="B259" s="37"/>
      <c r="C259" s="38"/>
      <c r="D259" s="194" t="s">
        <v>142</v>
      </c>
      <c r="E259" s="38"/>
      <c r="F259" s="195" t="s">
        <v>210</v>
      </c>
      <c r="G259" s="38"/>
      <c r="H259" s="38"/>
      <c r="I259" s="196"/>
      <c r="J259" s="38"/>
      <c r="K259" s="38"/>
      <c r="L259" s="41"/>
      <c r="M259" s="197"/>
      <c r="N259" s="198"/>
      <c r="O259" s="67"/>
      <c r="P259" s="67"/>
      <c r="Q259" s="67"/>
      <c r="R259" s="67"/>
      <c r="S259" s="67"/>
      <c r="T259" s="68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142</v>
      </c>
      <c r="AU259" s="19" t="s">
        <v>83</v>
      </c>
    </row>
    <row r="260" spans="1:65" s="13" customFormat="1">
      <c r="B260" s="201"/>
      <c r="C260" s="202"/>
      <c r="D260" s="194" t="s">
        <v>146</v>
      </c>
      <c r="E260" s="203" t="s">
        <v>28</v>
      </c>
      <c r="F260" s="204" t="s">
        <v>308</v>
      </c>
      <c r="G260" s="202"/>
      <c r="H260" s="203" t="s">
        <v>28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146</v>
      </c>
      <c r="AU260" s="210" t="s">
        <v>83</v>
      </c>
      <c r="AV260" s="13" t="s">
        <v>81</v>
      </c>
      <c r="AW260" s="13" t="s">
        <v>34</v>
      </c>
      <c r="AX260" s="13" t="s">
        <v>73</v>
      </c>
      <c r="AY260" s="210" t="s">
        <v>133</v>
      </c>
    </row>
    <row r="261" spans="1:65" s="13" customFormat="1">
      <c r="B261" s="201"/>
      <c r="C261" s="202"/>
      <c r="D261" s="194" t="s">
        <v>146</v>
      </c>
      <c r="E261" s="203" t="s">
        <v>28</v>
      </c>
      <c r="F261" s="204" t="s">
        <v>442</v>
      </c>
      <c r="G261" s="202"/>
      <c r="H261" s="203" t="s">
        <v>28</v>
      </c>
      <c r="I261" s="205"/>
      <c r="J261" s="202"/>
      <c r="K261" s="202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146</v>
      </c>
      <c r="AU261" s="210" t="s">
        <v>83</v>
      </c>
      <c r="AV261" s="13" t="s">
        <v>81</v>
      </c>
      <c r="AW261" s="13" t="s">
        <v>34</v>
      </c>
      <c r="AX261" s="13" t="s">
        <v>73</v>
      </c>
      <c r="AY261" s="210" t="s">
        <v>133</v>
      </c>
    </row>
    <row r="262" spans="1:65" s="14" customFormat="1">
      <c r="B262" s="211"/>
      <c r="C262" s="212"/>
      <c r="D262" s="194" t="s">
        <v>146</v>
      </c>
      <c r="E262" s="213" t="s">
        <v>28</v>
      </c>
      <c r="F262" s="214" t="s">
        <v>443</v>
      </c>
      <c r="G262" s="212"/>
      <c r="H262" s="215">
        <v>27.896000000000001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146</v>
      </c>
      <c r="AU262" s="221" t="s">
        <v>83</v>
      </c>
      <c r="AV262" s="14" t="s">
        <v>83</v>
      </c>
      <c r="AW262" s="14" t="s">
        <v>34</v>
      </c>
      <c r="AX262" s="14" t="s">
        <v>73</v>
      </c>
      <c r="AY262" s="221" t="s">
        <v>133</v>
      </c>
    </row>
    <row r="263" spans="1:65" s="13" customFormat="1">
      <c r="B263" s="201"/>
      <c r="C263" s="202"/>
      <c r="D263" s="194" t="s">
        <v>146</v>
      </c>
      <c r="E263" s="203" t="s">
        <v>28</v>
      </c>
      <c r="F263" s="204" t="s">
        <v>437</v>
      </c>
      <c r="G263" s="202"/>
      <c r="H263" s="203" t="s">
        <v>28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146</v>
      </c>
      <c r="AU263" s="210" t="s">
        <v>83</v>
      </c>
      <c r="AV263" s="13" t="s">
        <v>81</v>
      </c>
      <c r="AW263" s="13" t="s">
        <v>34</v>
      </c>
      <c r="AX263" s="13" t="s">
        <v>73</v>
      </c>
      <c r="AY263" s="210" t="s">
        <v>133</v>
      </c>
    </row>
    <row r="264" spans="1:65" s="14" customFormat="1">
      <c r="B264" s="211"/>
      <c r="C264" s="212"/>
      <c r="D264" s="194" t="s">
        <v>146</v>
      </c>
      <c r="E264" s="213" t="s">
        <v>28</v>
      </c>
      <c r="F264" s="214" t="s">
        <v>444</v>
      </c>
      <c r="G264" s="212"/>
      <c r="H264" s="215">
        <v>25.353000000000002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146</v>
      </c>
      <c r="AU264" s="221" t="s">
        <v>83</v>
      </c>
      <c r="AV264" s="14" t="s">
        <v>83</v>
      </c>
      <c r="AW264" s="14" t="s">
        <v>34</v>
      </c>
      <c r="AX264" s="14" t="s">
        <v>73</v>
      </c>
      <c r="AY264" s="221" t="s">
        <v>133</v>
      </c>
    </row>
    <row r="265" spans="1:65" s="13" customFormat="1">
      <c r="B265" s="201"/>
      <c r="C265" s="202"/>
      <c r="D265" s="194" t="s">
        <v>146</v>
      </c>
      <c r="E265" s="203" t="s">
        <v>28</v>
      </c>
      <c r="F265" s="204" t="s">
        <v>439</v>
      </c>
      <c r="G265" s="202"/>
      <c r="H265" s="203" t="s">
        <v>28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146</v>
      </c>
      <c r="AU265" s="210" t="s">
        <v>83</v>
      </c>
      <c r="AV265" s="13" t="s">
        <v>81</v>
      </c>
      <c r="AW265" s="13" t="s">
        <v>34</v>
      </c>
      <c r="AX265" s="13" t="s">
        <v>73</v>
      </c>
      <c r="AY265" s="210" t="s">
        <v>133</v>
      </c>
    </row>
    <row r="266" spans="1:65" s="14" customFormat="1">
      <c r="B266" s="211"/>
      <c r="C266" s="212"/>
      <c r="D266" s="194" t="s">
        <v>146</v>
      </c>
      <c r="E266" s="213" t="s">
        <v>28</v>
      </c>
      <c r="F266" s="214" t="s">
        <v>445</v>
      </c>
      <c r="G266" s="212"/>
      <c r="H266" s="215">
        <v>3.24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146</v>
      </c>
      <c r="AU266" s="221" t="s">
        <v>83</v>
      </c>
      <c r="AV266" s="14" t="s">
        <v>83</v>
      </c>
      <c r="AW266" s="14" t="s">
        <v>34</v>
      </c>
      <c r="AX266" s="14" t="s">
        <v>73</v>
      </c>
      <c r="AY266" s="221" t="s">
        <v>133</v>
      </c>
    </row>
    <row r="267" spans="1:65" s="16" customFormat="1">
      <c r="B267" s="233"/>
      <c r="C267" s="234"/>
      <c r="D267" s="194" t="s">
        <v>146</v>
      </c>
      <c r="E267" s="235" t="s">
        <v>28</v>
      </c>
      <c r="F267" s="236" t="s">
        <v>162</v>
      </c>
      <c r="G267" s="234"/>
      <c r="H267" s="237">
        <v>56.488999999999997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146</v>
      </c>
      <c r="AU267" s="243" t="s">
        <v>83</v>
      </c>
      <c r="AV267" s="16" t="s">
        <v>140</v>
      </c>
      <c r="AW267" s="16" t="s">
        <v>34</v>
      </c>
      <c r="AX267" s="16" t="s">
        <v>81</v>
      </c>
      <c r="AY267" s="243" t="s">
        <v>133</v>
      </c>
    </row>
    <row r="268" spans="1:65" s="2" customFormat="1" ht="16.5" customHeight="1">
      <c r="A268" s="36"/>
      <c r="B268" s="37"/>
      <c r="C268" s="181" t="s">
        <v>446</v>
      </c>
      <c r="D268" s="181" t="s">
        <v>135</v>
      </c>
      <c r="E268" s="182" t="s">
        <v>447</v>
      </c>
      <c r="F268" s="183" t="s">
        <v>448</v>
      </c>
      <c r="G268" s="184" t="s">
        <v>138</v>
      </c>
      <c r="H268" s="185">
        <v>7.4059999999999997</v>
      </c>
      <c r="I268" s="186"/>
      <c r="J268" s="187">
        <f>ROUND(I268*H268,2)</f>
        <v>0</v>
      </c>
      <c r="K268" s="183" t="s">
        <v>139</v>
      </c>
      <c r="L268" s="41"/>
      <c r="M268" s="188" t="s">
        <v>28</v>
      </c>
      <c r="N268" s="189" t="s">
        <v>46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2" t="s">
        <v>140</v>
      </c>
      <c r="AT268" s="192" t="s">
        <v>135</v>
      </c>
      <c r="AU268" s="192" t="s">
        <v>83</v>
      </c>
      <c r="AY268" s="19" t="s">
        <v>133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9" t="s">
        <v>140</v>
      </c>
      <c r="BK268" s="193">
        <f>ROUND(I268*H268,2)</f>
        <v>0</v>
      </c>
      <c r="BL268" s="19" t="s">
        <v>140</v>
      </c>
      <c r="BM268" s="192" t="s">
        <v>449</v>
      </c>
    </row>
    <row r="269" spans="1:65" s="2" customFormat="1" ht="19.5">
      <c r="A269" s="36"/>
      <c r="B269" s="37"/>
      <c r="C269" s="38"/>
      <c r="D269" s="194" t="s">
        <v>142</v>
      </c>
      <c r="E269" s="38"/>
      <c r="F269" s="195" t="s">
        <v>450</v>
      </c>
      <c r="G269" s="38"/>
      <c r="H269" s="38"/>
      <c r="I269" s="196"/>
      <c r="J269" s="38"/>
      <c r="K269" s="38"/>
      <c r="L269" s="41"/>
      <c r="M269" s="197"/>
      <c r="N269" s="198"/>
      <c r="O269" s="67"/>
      <c r="P269" s="67"/>
      <c r="Q269" s="67"/>
      <c r="R269" s="67"/>
      <c r="S269" s="67"/>
      <c r="T269" s="68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142</v>
      </c>
      <c r="AU269" s="19" t="s">
        <v>83</v>
      </c>
    </row>
    <row r="270" spans="1:65" s="2" customFormat="1">
      <c r="A270" s="36"/>
      <c r="B270" s="37"/>
      <c r="C270" s="38"/>
      <c r="D270" s="199" t="s">
        <v>144</v>
      </c>
      <c r="E270" s="38"/>
      <c r="F270" s="200" t="s">
        <v>451</v>
      </c>
      <c r="G270" s="38"/>
      <c r="H270" s="38"/>
      <c r="I270" s="196"/>
      <c r="J270" s="38"/>
      <c r="K270" s="38"/>
      <c r="L270" s="41"/>
      <c r="M270" s="197"/>
      <c r="N270" s="198"/>
      <c r="O270" s="67"/>
      <c r="P270" s="67"/>
      <c r="Q270" s="67"/>
      <c r="R270" s="67"/>
      <c r="S270" s="67"/>
      <c r="T270" s="68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144</v>
      </c>
      <c r="AU270" s="19" t="s">
        <v>83</v>
      </c>
    </row>
    <row r="271" spans="1:65" s="13" customFormat="1">
      <c r="B271" s="201"/>
      <c r="C271" s="202"/>
      <c r="D271" s="194" t="s">
        <v>146</v>
      </c>
      <c r="E271" s="203" t="s">
        <v>28</v>
      </c>
      <c r="F271" s="204" t="s">
        <v>308</v>
      </c>
      <c r="G271" s="202"/>
      <c r="H271" s="203" t="s">
        <v>28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146</v>
      </c>
      <c r="AU271" s="210" t="s">
        <v>83</v>
      </c>
      <c r="AV271" s="13" t="s">
        <v>81</v>
      </c>
      <c r="AW271" s="13" t="s">
        <v>34</v>
      </c>
      <c r="AX271" s="13" t="s">
        <v>73</v>
      </c>
      <c r="AY271" s="210" t="s">
        <v>133</v>
      </c>
    </row>
    <row r="272" spans="1:65" s="13" customFormat="1">
      <c r="B272" s="201"/>
      <c r="C272" s="202"/>
      <c r="D272" s="194" t="s">
        <v>146</v>
      </c>
      <c r="E272" s="203" t="s">
        <v>28</v>
      </c>
      <c r="F272" s="204" t="s">
        <v>452</v>
      </c>
      <c r="G272" s="202"/>
      <c r="H272" s="203" t="s">
        <v>28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146</v>
      </c>
      <c r="AU272" s="210" t="s">
        <v>83</v>
      </c>
      <c r="AV272" s="13" t="s">
        <v>81</v>
      </c>
      <c r="AW272" s="13" t="s">
        <v>34</v>
      </c>
      <c r="AX272" s="13" t="s">
        <v>73</v>
      </c>
      <c r="AY272" s="210" t="s">
        <v>133</v>
      </c>
    </row>
    <row r="273" spans="1:65" s="14" customFormat="1">
      <c r="B273" s="211"/>
      <c r="C273" s="212"/>
      <c r="D273" s="194" t="s">
        <v>146</v>
      </c>
      <c r="E273" s="213" t="s">
        <v>28</v>
      </c>
      <c r="F273" s="214" t="s">
        <v>436</v>
      </c>
      <c r="G273" s="212"/>
      <c r="H273" s="215">
        <v>6.4580000000000002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146</v>
      </c>
      <c r="AU273" s="221" t="s">
        <v>83</v>
      </c>
      <c r="AV273" s="14" t="s">
        <v>83</v>
      </c>
      <c r="AW273" s="14" t="s">
        <v>34</v>
      </c>
      <c r="AX273" s="14" t="s">
        <v>73</v>
      </c>
      <c r="AY273" s="221" t="s">
        <v>133</v>
      </c>
    </row>
    <row r="274" spans="1:65" s="13" customFormat="1">
      <c r="B274" s="201"/>
      <c r="C274" s="202"/>
      <c r="D274" s="194" t="s">
        <v>146</v>
      </c>
      <c r="E274" s="203" t="s">
        <v>28</v>
      </c>
      <c r="F274" s="204" t="s">
        <v>453</v>
      </c>
      <c r="G274" s="202"/>
      <c r="H274" s="203" t="s">
        <v>28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146</v>
      </c>
      <c r="AU274" s="210" t="s">
        <v>83</v>
      </c>
      <c r="AV274" s="13" t="s">
        <v>81</v>
      </c>
      <c r="AW274" s="13" t="s">
        <v>34</v>
      </c>
      <c r="AX274" s="13" t="s">
        <v>73</v>
      </c>
      <c r="AY274" s="210" t="s">
        <v>133</v>
      </c>
    </row>
    <row r="275" spans="1:65" s="14" customFormat="1">
      <c r="B275" s="211"/>
      <c r="C275" s="212"/>
      <c r="D275" s="194" t="s">
        <v>146</v>
      </c>
      <c r="E275" s="213" t="s">
        <v>28</v>
      </c>
      <c r="F275" s="214" t="s">
        <v>454</v>
      </c>
      <c r="G275" s="212"/>
      <c r="H275" s="215">
        <v>0.31900000000000001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146</v>
      </c>
      <c r="AU275" s="221" t="s">
        <v>83</v>
      </c>
      <c r="AV275" s="14" t="s">
        <v>83</v>
      </c>
      <c r="AW275" s="14" t="s">
        <v>34</v>
      </c>
      <c r="AX275" s="14" t="s">
        <v>73</v>
      </c>
      <c r="AY275" s="221" t="s">
        <v>133</v>
      </c>
    </row>
    <row r="276" spans="1:65" s="13" customFormat="1">
      <c r="B276" s="201"/>
      <c r="C276" s="202"/>
      <c r="D276" s="194" t="s">
        <v>146</v>
      </c>
      <c r="E276" s="203" t="s">
        <v>28</v>
      </c>
      <c r="F276" s="204" t="s">
        <v>455</v>
      </c>
      <c r="G276" s="202"/>
      <c r="H276" s="203" t="s">
        <v>28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146</v>
      </c>
      <c r="AU276" s="210" t="s">
        <v>83</v>
      </c>
      <c r="AV276" s="13" t="s">
        <v>81</v>
      </c>
      <c r="AW276" s="13" t="s">
        <v>34</v>
      </c>
      <c r="AX276" s="13" t="s">
        <v>73</v>
      </c>
      <c r="AY276" s="210" t="s">
        <v>133</v>
      </c>
    </row>
    <row r="277" spans="1:65" s="14" customFormat="1">
      <c r="B277" s="211"/>
      <c r="C277" s="212"/>
      <c r="D277" s="194" t="s">
        <v>146</v>
      </c>
      <c r="E277" s="213" t="s">
        <v>28</v>
      </c>
      <c r="F277" s="214" t="s">
        <v>456</v>
      </c>
      <c r="G277" s="212"/>
      <c r="H277" s="215">
        <v>0.629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146</v>
      </c>
      <c r="AU277" s="221" t="s">
        <v>83</v>
      </c>
      <c r="AV277" s="14" t="s">
        <v>83</v>
      </c>
      <c r="AW277" s="14" t="s">
        <v>34</v>
      </c>
      <c r="AX277" s="14" t="s">
        <v>73</v>
      </c>
      <c r="AY277" s="221" t="s">
        <v>133</v>
      </c>
    </row>
    <row r="278" spans="1:65" s="16" customFormat="1">
      <c r="B278" s="233"/>
      <c r="C278" s="234"/>
      <c r="D278" s="194" t="s">
        <v>146</v>
      </c>
      <c r="E278" s="235" t="s">
        <v>28</v>
      </c>
      <c r="F278" s="236" t="s">
        <v>162</v>
      </c>
      <c r="G278" s="234"/>
      <c r="H278" s="237">
        <v>7.4059999999999997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146</v>
      </c>
      <c r="AU278" s="243" t="s">
        <v>83</v>
      </c>
      <c r="AV278" s="16" t="s">
        <v>140</v>
      </c>
      <c r="AW278" s="16" t="s">
        <v>34</v>
      </c>
      <c r="AX278" s="16" t="s">
        <v>81</v>
      </c>
      <c r="AY278" s="243" t="s">
        <v>133</v>
      </c>
    </row>
    <row r="279" spans="1:65" s="2" customFormat="1" ht="16.5" customHeight="1">
      <c r="A279" s="36"/>
      <c r="B279" s="37"/>
      <c r="C279" s="181" t="s">
        <v>457</v>
      </c>
      <c r="D279" s="181" t="s">
        <v>135</v>
      </c>
      <c r="E279" s="182" t="s">
        <v>458</v>
      </c>
      <c r="F279" s="183" t="s">
        <v>459</v>
      </c>
      <c r="G279" s="184" t="s">
        <v>211</v>
      </c>
      <c r="H279" s="185">
        <v>40.648000000000003</v>
      </c>
      <c r="I279" s="186"/>
      <c r="J279" s="187">
        <f>ROUND(I279*H279,2)</f>
        <v>0</v>
      </c>
      <c r="K279" s="183" t="s">
        <v>139</v>
      </c>
      <c r="L279" s="41"/>
      <c r="M279" s="188" t="s">
        <v>28</v>
      </c>
      <c r="N279" s="189" t="s">
        <v>46</v>
      </c>
      <c r="O279" s="67"/>
      <c r="P279" s="190">
        <f>O279*H279</f>
        <v>0</v>
      </c>
      <c r="Q279" s="190">
        <v>7.26E-3</v>
      </c>
      <c r="R279" s="190">
        <f>Q279*H279</f>
        <v>0.29510448</v>
      </c>
      <c r="S279" s="190">
        <v>0</v>
      </c>
      <c r="T279" s="19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2" t="s">
        <v>140</v>
      </c>
      <c r="AT279" s="192" t="s">
        <v>135</v>
      </c>
      <c r="AU279" s="192" t="s">
        <v>83</v>
      </c>
      <c r="AY279" s="19" t="s">
        <v>133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9" t="s">
        <v>140</v>
      </c>
      <c r="BK279" s="193">
        <f>ROUND(I279*H279,2)</f>
        <v>0</v>
      </c>
      <c r="BL279" s="19" t="s">
        <v>140</v>
      </c>
      <c r="BM279" s="192" t="s">
        <v>460</v>
      </c>
    </row>
    <row r="280" spans="1:65" s="2" customFormat="1" ht="29.25">
      <c r="A280" s="36"/>
      <c r="B280" s="37"/>
      <c r="C280" s="38"/>
      <c r="D280" s="194" t="s">
        <v>142</v>
      </c>
      <c r="E280" s="38"/>
      <c r="F280" s="195" t="s">
        <v>461</v>
      </c>
      <c r="G280" s="38"/>
      <c r="H280" s="38"/>
      <c r="I280" s="196"/>
      <c r="J280" s="38"/>
      <c r="K280" s="38"/>
      <c r="L280" s="41"/>
      <c r="M280" s="197"/>
      <c r="N280" s="198"/>
      <c r="O280" s="67"/>
      <c r="P280" s="67"/>
      <c r="Q280" s="67"/>
      <c r="R280" s="67"/>
      <c r="S280" s="67"/>
      <c r="T280" s="68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142</v>
      </c>
      <c r="AU280" s="19" t="s">
        <v>83</v>
      </c>
    </row>
    <row r="281" spans="1:65" s="2" customFormat="1">
      <c r="A281" s="36"/>
      <c r="B281" s="37"/>
      <c r="C281" s="38"/>
      <c r="D281" s="199" t="s">
        <v>144</v>
      </c>
      <c r="E281" s="38"/>
      <c r="F281" s="200" t="s">
        <v>462</v>
      </c>
      <c r="G281" s="38"/>
      <c r="H281" s="38"/>
      <c r="I281" s="196"/>
      <c r="J281" s="38"/>
      <c r="K281" s="38"/>
      <c r="L281" s="41"/>
      <c r="M281" s="197"/>
      <c r="N281" s="198"/>
      <c r="O281" s="67"/>
      <c r="P281" s="67"/>
      <c r="Q281" s="67"/>
      <c r="R281" s="67"/>
      <c r="S281" s="67"/>
      <c r="T281" s="68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144</v>
      </c>
      <c r="AU281" s="19" t="s">
        <v>83</v>
      </c>
    </row>
    <row r="282" spans="1:65" s="13" customFormat="1">
      <c r="B282" s="201"/>
      <c r="C282" s="202"/>
      <c r="D282" s="194" t="s">
        <v>146</v>
      </c>
      <c r="E282" s="203" t="s">
        <v>28</v>
      </c>
      <c r="F282" s="204" t="s">
        <v>463</v>
      </c>
      <c r="G282" s="202"/>
      <c r="H282" s="203" t="s">
        <v>28</v>
      </c>
      <c r="I282" s="205"/>
      <c r="J282" s="202"/>
      <c r="K282" s="202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146</v>
      </c>
      <c r="AU282" s="210" t="s">
        <v>83</v>
      </c>
      <c r="AV282" s="13" t="s">
        <v>81</v>
      </c>
      <c r="AW282" s="13" t="s">
        <v>34</v>
      </c>
      <c r="AX282" s="13" t="s">
        <v>73</v>
      </c>
      <c r="AY282" s="210" t="s">
        <v>133</v>
      </c>
    </row>
    <row r="283" spans="1:65" s="14" customFormat="1">
      <c r="B283" s="211"/>
      <c r="C283" s="212"/>
      <c r="D283" s="194" t="s">
        <v>146</v>
      </c>
      <c r="E283" s="213" t="s">
        <v>28</v>
      </c>
      <c r="F283" s="214" t="s">
        <v>464</v>
      </c>
      <c r="G283" s="212"/>
      <c r="H283" s="215">
        <v>40.648000000000003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146</v>
      </c>
      <c r="AU283" s="221" t="s">
        <v>83</v>
      </c>
      <c r="AV283" s="14" t="s">
        <v>83</v>
      </c>
      <c r="AW283" s="14" t="s">
        <v>34</v>
      </c>
      <c r="AX283" s="14" t="s">
        <v>81</v>
      </c>
      <c r="AY283" s="221" t="s">
        <v>133</v>
      </c>
    </row>
    <row r="284" spans="1:65" s="2" customFormat="1" ht="16.5" customHeight="1">
      <c r="A284" s="36"/>
      <c r="B284" s="37"/>
      <c r="C284" s="181" t="s">
        <v>465</v>
      </c>
      <c r="D284" s="181" t="s">
        <v>135</v>
      </c>
      <c r="E284" s="182" t="s">
        <v>466</v>
      </c>
      <c r="F284" s="183" t="s">
        <v>467</v>
      </c>
      <c r="G284" s="184" t="s">
        <v>211</v>
      </c>
      <c r="H284" s="185">
        <v>40.648000000000003</v>
      </c>
      <c r="I284" s="186"/>
      <c r="J284" s="187">
        <f>ROUND(I284*H284,2)</f>
        <v>0</v>
      </c>
      <c r="K284" s="183" t="s">
        <v>139</v>
      </c>
      <c r="L284" s="41"/>
      <c r="M284" s="188" t="s">
        <v>28</v>
      </c>
      <c r="N284" s="189" t="s">
        <v>46</v>
      </c>
      <c r="O284" s="67"/>
      <c r="P284" s="190">
        <f>O284*H284</f>
        <v>0</v>
      </c>
      <c r="Q284" s="190">
        <v>8.5999999999999998E-4</v>
      </c>
      <c r="R284" s="190">
        <f>Q284*H284</f>
        <v>3.495728E-2</v>
      </c>
      <c r="S284" s="190">
        <v>0</v>
      </c>
      <c r="T284" s="191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2" t="s">
        <v>140</v>
      </c>
      <c r="AT284" s="192" t="s">
        <v>135</v>
      </c>
      <c r="AU284" s="192" t="s">
        <v>83</v>
      </c>
      <c r="AY284" s="19" t="s">
        <v>133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9" t="s">
        <v>140</v>
      </c>
      <c r="BK284" s="193">
        <f>ROUND(I284*H284,2)</f>
        <v>0</v>
      </c>
      <c r="BL284" s="19" t="s">
        <v>140</v>
      </c>
      <c r="BM284" s="192" t="s">
        <v>468</v>
      </c>
    </row>
    <row r="285" spans="1:65" s="2" customFormat="1" ht="29.25">
      <c r="A285" s="36"/>
      <c r="B285" s="37"/>
      <c r="C285" s="38"/>
      <c r="D285" s="194" t="s">
        <v>142</v>
      </c>
      <c r="E285" s="38"/>
      <c r="F285" s="195" t="s">
        <v>469</v>
      </c>
      <c r="G285" s="38"/>
      <c r="H285" s="38"/>
      <c r="I285" s="196"/>
      <c r="J285" s="38"/>
      <c r="K285" s="38"/>
      <c r="L285" s="41"/>
      <c r="M285" s="197"/>
      <c r="N285" s="198"/>
      <c r="O285" s="67"/>
      <c r="P285" s="67"/>
      <c r="Q285" s="67"/>
      <c r="R285" s="67"/>
      <c r="S285" s="67"/>
      <c r="T285" s="68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142</v>
      </c>
      <c r="AU285" s="19" t="s">
        <v>83</v>
      </c>
    </row>
    <row r="286" spans="1:65" s="2" customFormat="1">
      <c r="A286" s="36"/>
      <c r="B286" s="37"/>
      <c r="C286" s="38"/>
      <c r="D286" s="199" t="s">
        <v>144</v>
      </c>
      <c r="E286" s="38"/>
      <c r="F286" s="200" t="s">
        <v>470</v>
      </c>
      <c r="G286" s="38"/>
      <c r="H286" s="38"/>
      <c r="I286" s="196"/>
      <c r="J286" s="38"/>
      <c r="K286" s="38"/>
      <c r="L286" s="41"/>
      <c r="M286" s="197"/>
      <c r="N286" s="198"/>
      <c r="O286" s="67"/>
      <c r="P286" s="67"/>
      <c r="Q286" s="67"/>
      <c r="R286" s="67"/>
      <c r="S286" s="67"/>
      <c r="T286" s="68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144</v>
      </c>
      <c r="AU286" s="19" t="s">
        <v>83</v>
      </c>
    </row>
    <row r="287" spans="1:65" s="12" customFormat="1" ht="22.9" customHeight="1">
      <c r="B287" s="165"/>
      <c r="C287" s="166"/>
      <c r="D287" s="167" t="s">
        <v>72</v>
      </c>
      <c r="E287" s="179" t="s">
        <v>223</v>
      </c>
      <c r="F287" s="179" t="s">
        <v>234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SUM(P288:P307)</f>
        <v>0</v>
      </c>
      <c r="Q287" s="173"/>
      <c r="R287" s="174">
        <f>SUM(R288:R307)</f>
        <v>2.2437500000000001E-3</v>
      </c>
      <c r="S287" s="173"/>
      <c r="T287" s="175">
        <f>SUM(T288:T307)</f>
        <v>15.84675</v>
      </c>
      <c r="AR287" s="176" t="s">
        <v>81</v>
      </c>
      <c r="AT287" s="177" t="s">
        <v>72</v>
      </c>
      <c r="AU287" s="177" t="s">
        <v>81</v>
      </c>
      <c r="AY287" s="176" t="s">
        <v>133</v>
      </c>
      <c r="BK287" s="178">
        <f>SUM(BK288:BK307)</f>
        <v>0</v>
      </c>
    </row>
    <row r="288" spans="1:65" s="2" customFormat="1" ht="16.5" customHeight="1">
      <c r="A288" s="36"/>
      <c r="B288" s="37"/>
      <c r="C288" s="181" t="s">
        <v>471</v>
      </c>
      <c r="D288" s="181" t="s">
        <v>135</v>
      </c>
      <c r="E288" s="182" t="s">
        <v>472</v>
      </c>
      <c r="F288" s="183" t="s">
        <v>473</v>
      </c>
      <c r="G288" s="184" t="s">
        <v>211</v>
      </c>
      <c r="H288" s="185">
        <v>1.875</v>
      </c>
      <c r="I288" s="186"/>
      <c r="J288" s="187">
        <f>ROUND(I288*H288,2)</f>
        <v>0</v>
      </c>
      <c r="K288" s="183" t="s">
        <v>139</v>
      </c>
      <c r="L288" s="41"/>
      <c r="M288" s="188" t="s">
        <v>28</v>
      </c>
      <c r="N288" s="189" t="s">
        <v>46</v>
      </c>
      <c r="O288" s="67"/>
      <c r="P288" s="190">
        <f>O288*H288</f>
        <v>0</v>
      </c>
      <c r="Q288" s="190">
        <v>6.3000000000000003E-4</v>
      </c>
      <c r="R288" s="190">
        <f>Q288*H288</f>
        <v>1.18125E-3</v>
      </c>
      <c r="S288" s="190">
        <v>0</v>
      </c>
      <c r="T288" s="191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2" t="s">
        <v>140</v>
      </c>
      <c r="AT288" s="192" t="s">
        <v>135</v>
      </c>
      <c r="AU288" s="192" t="s">
        <v>83</v>
      </c>
      <c r="AY288" s="19" t="s">
        <v>133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9" t="s">
        <v>140</v>
      </c>
      <c r="BK288" s="193">
        <f>ROUND(I288*H288,2)</f>
        <v>0</v>
      </c>
      <c r="BL288" s="19" t="s">
        <v>140</v>
      </c>
      <c r="BM288" s="192" t="s">
        <v>474</v>
      </c>
    </row>
    <row r="289" spans="1:65" s="2" customFormat="1">
      <c r="A289" s="36"/>
      <c r="B289" s="37"/>
      <c r="C289" s="38"/>
      <c r="D289" s="194" t="s">
        <v>142</v>
      </c>
      <c r="E289" s="38"/>
      <c r="F289" s="195" t="s">
        <v>475</v>
      </c>
      <c r="G289" s="38"/>
      <c r="H289" s="38"/>
      <c r="I289" s="196"/>
      <c r="J289" s="38"/>
      <c r="K289" s="38"/>
      <c r="L289" s="41"/>
      <c r="M289" s="197"/>
      <c r="N289" s="198"/>
      <c r="O289" s="67"/>
      <c r="P289" s="67"/>
      <c r="Q289" s="67"/>
      <c r="R289" s="67"/>
      <c r="S289" s="67"/>
      <c r="T289" s="68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142</v>
      </c>
      <c r="AU289" s="19" t="s">
        <v>83</v>
      </c>
    </row>
    <row r="290" spans="1:65" s="2" customFormat="1">
      <c r="A290" s="36"/>
      <c r="B290" s="37"/>
      <c r="C290" s="38"/>
      <c r="D290" s="199" t="s">
        <v>144</v>
      </c>
      <c r="E290" s="38"/>
      <c r="F290" s="200" t="s">
        <v>476</v>
      </c>
      <c r="G290" s="38"/>
      <c r="H290" s="38"/>
      <c r="I290" s="196"/>
      <c r="J290" s="38"/>
      <c r="K290" s="38"/>
      <c r="L290" s="41"/>
      <c r="M290" s="197"/>
      <c r="N290" s="198"/>
      <c r="O290" s="67"/>
      <c r="P290" s="67"/>
      <c r="Q290" s="67"/>
      <c r="R290" s="67"/>
      <c r="S290" s="67"/>
      <c r="T290" s="68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144</v>
      </c>
      <c r="AU290" s="19" t="s">
        <v>83</v>
      </c>
    </row>
    <row r="291" spans="1:65" s="13" customFormat="1">
      <c r="B291" s="201"/>
      <c r="C291" s="202"/>
      <c r="D291" s="194" t="s">
        <v>146</v>
      </c>
      <c r="E291" s="203" t="s">
        <v>28</v>
      </c>
      <c r="F291" s="204" t="s">
        <v>477</v>
      </c>
      <c r="G291" s="202"/>
      <c r="H291" s="203" t="s">
        <v>28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146</v>
      </c>
      <c r="AU291" s="210" t="s">
        <v>83</v>
      </c>
      <c r="AV291" s="13" t="s">
        <v>81</v>
      </c>
      <c r="AW291" s="13" t="s">
        <v>34</v>
      </c>
      <c r="AX291" s="13" t="s">
        <v>73</v>
      </c>
      <c r="AY291" s="210" t="s">
        <v>133</v>
      </c>
    </row>
    <row r="292" spans="1:65" s="14" customFormat="1">
      <c r="B292" s="211"/>
      <c r="C292" s="212"/>
      <c r="D292" s="194" t="s">
        <v>146</v>
      </c>
      <c r="E292" s="213" t="s">
        <v>28</v>
      </c>
      <c r="F292" s="214" t="s">
        <v>478</v>
      </c>
      <c r="G292" s="212"/>
      <c r="H292" s="215">
        <v>1.875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146</v>
      </c>
      <c r="AU292" s="221" t="s">
        <v>83</v>
      </c>
      <c r="AV292" s="14" t="s">
        <v>83</v>
      </c>
      <c r="AW292" s="14" t="s">
        <v>34</v>
      </c>
      <c r="AX292" s="14" t="s">
        <v>81</v>
      </c>
      <c r="AY292" s="221" t="s">
        <v>133</v>
      </c>
    </row>
    <row r="293" spans="1:65" s="2" customFormat="1" ht="16.5" customHeight="1">
      <c r="A293" s="36"/>
      <c r="B293" s="37"/>
      <c r="C293" s="181" t="s">
        <v>479</v>
      </c>
      <c r="D293" s="181" t="s">
        <v>135</v>
      </c>
      <c r="E293" s="182" t="s">
        <v>480</v>
      </c>
      <c r="F293" s="183" t="s">
        <v>481</v>
      </c>
      <c r="G293" s="184" t="s">
        <v>403</v>
      </c>
      <c r="H293" s="185">
        <v>6.25</v>
      </c>
      <c r="I293" s="186"/>
      <c r="J293" s="187">
        <f>ROUND(I293*H293,2)</f>
        <v>0</v>
      </c>
      <c r="K293" s="183" t="s">
        <v>139</v>
      </c>
      <c r="L293" s="41"/>
      <c r="M293" s="188" t="s">
        <v>28</v>
      </c>
      <c r="N293" s="189" t="s">
        <v>46</v>
      </c>
      <c r="O293" s="67"/>
      <c r="P293" s="190">
        <f>O293*H293</f>
        <v>0</v>
      </c>
      <c r="Q293" s="190">
        <v>1.7000000000000001E-4</v>
      </c>
      <c r="R293" s="190">
        <f>Q293*H293</f>
        <v>1.0625000000000001E-3</v>
      </c>
      <c r="S293" s="190">
        <v>0</v>
      </c>
      <c r="T293" s="191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2" t="s">
        <v>140</v>
      </c>
      <c r="AT293" s="192" t="s">
        <v>135</v>
      </c>
      <c r="AU293" s="192" t="s">
        <v>83</v>
      </c>
      <c r="AY293" s="19" t="s">
        <v>133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9" t="s">
        <v>140</v>
      </c>
      <c r="BK293" s="193">
        <f>ROUND(I293*H293,2)</f>
        <v>0</v>
      </c>
      <c r="BL293" s="19" t="s">
        <v>140</v>
      </c>
      <c r="BM293" s="192" t="s">
        <v>482</v>
      </c>
    </row>
    <row r="294" spans="1:65" s="2" customFormat="1">
      <c r="A294" s="36"/>
      <c r="B294" s="37"/>
      <c r="C294" s="38"/>
      <c r="D294" s="194" t="s">
        <v>142</v>
      </c>
      <c r="E294" s="38"/>
      <c r="F294" s="195" t="s">
        <v>483</v>
      </c>
      <c r="G294" s="38"/>
      <c r="H294" s="38"/>
      <c r="I294" s="196"/>
      <c r="J294" s="38"/>
      <c r="K294" s="38"/>
      <c r="L294" s="41"/>
      <c r="M294" s="197"/>
      <c r="N294" s="198"/>
      <c r="O294" s="67"/>
      <c r="P294" s="67"/>
      <c r="Q294" s="67"/>
      <c r="R294" s="67"/>
      <c r="S294" s="67"/>
      <c r="T294" s="68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142</v>
      </c>
      <c r="AU294" s="19" t="s">
        <v>83</v>
      </c>
    </row>
    <row r="295" spans="1:65" s="2" customFormat="1">
      <c r="A295" s="36"/>
      <c r="B295" s="37"/>
      <c r="C295" s="38"/>
      <c r="D295" s="199" t="s">
        <v>144</v>
      </c>
      <c r="E295" s="38"/>
      <c r="F295" s="200" t="s">
        <v>484</v>
      </c>
      <c r="G295" s="38"/>
      <c r="H295" s="38"/>
      <c r="I295" s="196"/>
      <c r="J295" s="38"/>
      <c r="K295" s="38"/>
      <c r="L295" s="41"/>
      <c r="M295" s="197"/>
      <c r="N295" s="198"/>
      <c r="O295" s="67"/>
      <c r="P295" s="67"/>
      <c r="Q295" s="67"/>
      <c r="R295" s="67"/>
      <c r="S295" s="67"/>
      <c r="T295" s="68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144</v>
      </c>
      <c r="AU295" s="19" t="s">
        <v>83</v>
      </c>
    </row>
    <row r="296" spans="1:65" s="13" customFormat="1">
      <c r="B296" s="201"/>
      <c r="C296" s="202"/>
      <c r="D296" s="194" t="s">
        <v>146</v>
      </c>
      <c r="E296" s="203" t="s">
        <v>28</v>
      </c>
      <c r="F296" s="204" t="s">
        <v>477</v>
      </c>
      <c r="G296" s="202"/>
      <c r="H296" s="203" t="s">
        <v>28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146</v>
      </c>
      <c r="AU296" s="210" t="s">
        <v>83</v>
      </c>
      <c r="AV296" s="13" t="s">
        <v>81</v>
      </c>
      <c r="AW296" s="13" t="s">
        <v>34</v>
      </c>
      <c r="AX296" s="13" t="s">
        <v>73</v>
      </c>
      <c r="AY296" s="210" t="s">
        <v>133</v>
      </c>
    </row>
    <row r="297" spans="1:65" s="14" customFormat="1">
      <c r="B297" s="211"/>
      <c r="C297" s="212"/>
      <c r="D297" s="194" t="s">
        <v>146</v>
      </c>
      <c r="E297" s="213" t="s">
        <v>28</v>
      </c>
      <c r="F297" s="214" t="s">
        <v>485</v>
      </c>
      <c r="G297" s="212"/>
      <c r="H297" s="215">
        <v>6.25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146</v>
      </c>
      <c r="AU297" s="221" t="s">
        <v>83</v>
      </c>
      <c r="AV297" s="14" t="s">
        <v>83</v>
      </c>
      <c r="AW297" s="14" t="s">
        <v>34</v>
      </c>
      <c r="AX297" s="14" t="s">
        <v>81</v>
      </c>
      <c r="AY297" s="221" t="s">
        <v>133</v>
      </c>
    </row>
    <row r="298" spans="1:65" s="2" customFormat="1" ht="16.5" customHeight="1">
      <c r="A298" s="36"/>
      <c r="B298" s="37"/>
      <c r="C298" s="181" t="s">
        <v>486</v>
      </c>
      <c r="D298" s="181" t="s">
        <v>135</v>
      </c>
      <c r="E298" s="182" t="s">
        <v>487</v>
      </c>
      <c r="F298" s="183" t="s">
        <v>488</v>
      </c>
      <c r="G298" s="184" t="s">
        <v>138</v>
      </c>
      <c r="H298" s="185">
        <v>7.0430000000000001</v>
      </c>
      <c r="I298" s="186"/>
      <c r="J298" s="187">
        <f>ROUND(I298*H298,2)</f>
        <v>0</v>
      </c>
      <c r="K298" s="183" t="s">
        <v>139</v>
      </c>
      <c r="L298" s="41"/>
      <c r="M298" s="188" t="s">
        <v>28</v>
      </c>
      <c r="N298" s="189" t="s">
        <v>46</v>
      </c>
      <c r="O298" s="67"/>
      <c r="P298" s="190">
        <f>O298*H298</f>
        <v>0</v>
      </c>
      <c r="Q298" s="190">
        <v>0</v>
      </c>
      <c r="R298" s="190">
        <f>Q298*H298</f>
        <v>0</v>
      </c>
      <c r="S298" s="190">
        <v>2.25</v>
      </c>
      <c r="T298" s="191">
        <f>S298*H298</f>
        <v>15.84675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2" t="s">
        <v>140</v>
      </c>
      <c r="AT298" s="192" t="s">
        <v>135</v>
      </c>
      <c r="AU298" s="192" t="s">
        <v>83</v>
      </c>
      <c r="AY298" s="19" t="s">
        <v>133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9" t="s">
        <v>140</v>
      </c>
      <c r="BK298" s="193">
        <f>ROUND(I298*H298,2)</f>
        <v>0</v>
      </c>
      <c r="BL298" s="19" t="s">
        <v>140</v>
      </c>
      <c r="BM298" s="192" t="s">
        <v>489</v>
      </c>
    </row>
    <row r="299" spans="1:65" s="2" customFormat="1">
      <c r="A299" s="36"/>
      <c r="B299" s="37"/>
      <c r="C299" s="38"/>
      <c r="D299" s="194" t="s">
        <v>142</v>
      </c>
      <c r="E299" s="38"/>
      <c r="F299" s="195" t="s">
        <v>488</v>
      </c>
      <c r="G299" s="38"/>
      <c r="H299" s="38"/>
      <c r="I299" s="196"/>
      <c r="J299" s="38"/>
      <c r="K299" s="38"/>
      <c r="L299" s="41"/>
      <c r="M299" s="197"/>
      <c r="N299" s="198"/>
      <c r="O299" s="67"/>
      <c r="P299" s="67"/>
      <c r="Q299" s="67"/>
      <c r="R299" s="67"/>
      <c r="S299" s="67"/>
      <c r="T299" s="68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142</v>
      </c>
      <c r="AU299" s="19" t="s">
        <v>83</v>
      </c>
    </row>
    <row r="300" spans="1:65" s="2" customFormat="1">
      <c r="A300" s="36"/>
      <c r="B300" s="37"/>
      <c r="C300" s="38"/>
      <c r="D300" s="199" t="s">
        <v>144</v>
      </c>
      <c r="E300" s="38"/>
      <c r="F300" s="200" t="s">
        <v>490</v>
      </c>
      <c r="G300" s="38"/>
      <c r="H300" s="38"/>
      <c r="I300" s="196"/>
      <c r="J300" s="38"/>
      <c r="K300" s="38"/>
      <c r="L300" s="41"/>
      <c r="M300" s="197"/>
      <c r="N300" s="198"/>
      <c r="O300" s="67"/>
      <c r="P300" s="67"/>
      <c r="Q300" s="67"/>
      <c r="R300" s="67"/>
      <c r="S300" s="67"/>
      <c r="T300" s="68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144</v>
      </c>
      <c r="AU300" s="19" t="s">
        <v>83</v>
      </c>
    </row>
    <row r="301" spans="1:65" s="13" customFormat="1">
      <c r="B301" s="201"/>
      <c r="C301" s="202"/>
      <c r="D301" s="194" t="s">
        <v>146</v>
      </c>
      <c r="E301" s="203" t="s">
        <v>28</v>
      </c>
      <c r="F301" s="204" t="s">
        <v>491</v>
      </c>
      <c r="G301" s="202"/>
      <c r="H301" s="203" t="s">
        <v>28</v>
      </c>
      <c r="I301" s="205"/>
      <c r="J301" s="202"/>
      <c r="K301" s="202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146</v>
      </c>
      <c r="AU301" s="210" t="s">
        <v>83</v>
      </c>
      <c r="AV301" s="13" t="s">
        <v>81</v>
      </c>
      <c r="AW301" s="13" t="s">
        <v>34</v>
      </c>
      <c r="AX301" s="13" t="s">
        <v>73</v>
      </c>
      <c r="AY301" s="210" t="s">
        <v>133</v>
      </c>
    </row>
    <row r="302" spans="1:65" s="14" customFormat="1">
      <c r="B302" s="211"/>
      <c r="C302" s="212"/>
      <c r="D302" s="194" t="s">
        <v>146</v>
      </c>
      <c r="E302" s="213" t="s">
        <v>28</v>
      </c>
      <c r="F302" s="214" t="s">
        <v>492</v>
      </c>
      <c r="G302" s="212"/>
      <c r="H302" s="215">
        <v>7.0430000000000001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146</v>
      </c>
      <c r="AU302" s="221" t="s">
        <v>83</v>
      </c>
      <c r="AV302" s="14" t="s">
        <v>83</v>
      </c>
      <c r="AW302" s="14" t="s">
        <v>34</v>
      </c>
      <c r="AX302" s="14" t="s">
        <v>81</v>
      </c>
      <c r="AY302" s="221" t="s">
        <v>133</v>
      </c>
    </row>
    <row r="303" spans="1:65" s="2" customFormat="1" ht="16.5" customHeight="1">
      <c r="A303" s="36"/>
      <c r="B303" s="37"/>
      <c r="C303" s="181" t="s">
        <v>493</v>
      </c>
      <c r="D303" s="181" t="s">
        <v>135</v>
      </c>
      <c r="E303" s="182" t="s">
        <v>244</v>
      </c>
      <c r="F303" s="183" t="s">
        <v>245</v>
      </c>
      <c r="G303" s="184" t="s">
        <v>211</v>
      </c>
      <c r="H303" s="185">
        <v>11.25</v>
      </c>
      <c r="I303" s="186"/>
      <c r="J303" s="187">
        <f>ROUND(I303*H303,2)</f>
        <v>0</v>
      </c>
      <c r="K303" s="183" t="s">
        <v>139</v>
      </c>
      <c r="L303" s="41"/>
      <c r="M303" s="188" t="s">
        <v>28</v>
      </c>
      <c r="N303" s="189" t="s">
        <v>46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2" t="s">
        <v>140</v>
      </c>
      <c r="AT303" s="192" t="s">
        <v>135</v>
      </c>
      <c r="AU303" s="192" t="s">
        <v>83</v>
      </c>
      <c r="AY303" s="19" t="s">
        <v>133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9" t="s">
        <v>140</v>
      </c>
      <c r="BK303" s="193">
        <f>ROUND(I303*H303,2)</f>
        <v>0</v>
      </c>
      <c r="BL303" s="19" t="s">
        <v>140</v>
      </c>
      <c r="BM303" s="192" t="s">
        <v>246</v>
      </c>
    </row>
    <row r="304" spans="1:65" s="2" customFormat="1">
      <c r="A304" s="36"/>
      <c r="B304" s="37"/>
      <c r="C304" s="38"/>
      <c r="D304" s="194" t="s">
        <v>142</v>
      </c>
      <c r="E304" s="38"/>
      <c r="F304" s="195" t="s">
        <v>245</v>
      </c>
      <c r="G304" s="38"/>
      <c r="H304" s="38"/>
      <c r="I304" s="196"/>
      <c r="J304" s="38"/>
      <c r="K304" s="38"/>
      <c r="L304" s="41"/>
      <c r="M304" s="197"/>
      <c r="N304" s="198"/>
      <c r="O304" s="67"/>
      <c r="P304" s="67"/>
      <c r="Q304" s="67"/>
      <c r="R304" s="67"/>
      <c r="S304" s="67"/>
      <c r="T304" s="68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142</v>
      </c>
      <c r="AU304" s="19" t="s">
        <v>83</v>
      </c>
    </row>
    <row r="305" spans="1:65" s="2" customFormat="1">
      <c r="A305" s="36"/>
      <c r="B305" s="37"/>
      <c r="C305" s="38"/>
      <c r="D305" s="199" t="s">
        <v>144</v>
      </c>
      <c r="E305" s="38"/>
      <c r="F305" s="200" t="s">
        <v>247</v>
      </c>
      <c r="G305" s="38"/>
      <c r="H305" s="38"/>
      <c r="I305" s="196"/>
      <c r="J305" s="38"/>
      <c r="K305" s="38"/>
      <c r="L305" s="41"/>
      <c r="M305" s="197"/>
      <c r="N305" s="198"/>
      <c r="O305" s="67"/>
      <c r="P305" s="67"/>
      <c r="Q305" s="67"/>
      <c r="R305" s="67"/>
      <c r="S305" s="67"/>
      <c r="T305" s="68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144</v>
      </c>
      <c r="AU305" s="19" t="s">
        <v>83</v>
      </c>
    </row>
    <row r="306" spans="1:65" s="13" customFormat="1">
      <c r="B306" s="201"/>
      <c r="C306" s="202"/>
      <c r="D306" s="194" t="s">
        <v>146</v>
      </c>
      <c r="E306" s="203" t="s">
        <v>28</v>
      </c>
      <c r="F306" s="204" t="s">
        <v>494</v>
      </c>
      <c r="G306" s="202"/>
      <c r="H306" s="203" t="s">
        <v>28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146</v>
      </c>
      <c r="AU306" s="210" t="s">
        <v>83</v>
      </c>
      <c r="AV306" s="13" t="s">
        <v>81</v>
      </c>
      <c r="AW306" s="13" t="s">
        <v>34</v>
      </c>
      <c r="AX306" s="13" t="s">
        <v>73</v>
      </c>
      <c r="AY306" s="210" t="s">
        <v>133</v>
      </c>
    </row>
    <row r="307" spans="1:65" s="14" customFormat="1">
      <c r="B307" s="211"/>
      <c r="C307" s="212"/>
      <c r="D307" s="194" t="s">
        <v>146</v>
      </c>
      <c r="E307" s="213" t="s">
        <v>28</v>
      </c>
      <c r="F307" s="214" t="s">
        <v>249</v>
      </c>
      <c r="G307" s="212"/>
      <c r="H307" s="215">
        <v>11.25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146</v>
      </c>
      <c r="AU307" s="221" t="s">
        <v>83</v>
      </c>
      <c r="AV307" s="14" t="s">
        <v>83</v>
      </c>
      <c r="AW307" s="14" t="s">
        <v>34</v>
      </c>
      <c r="AX307" s="14" t="s">
        <v>81</v>
      </c>
      <c r="AY307" s="221" t="s">
        <v>133</v>
      </c>
    </row>
    <row r="308" spans="1:65" s="12" customFormat="1" ht="22.9" customHeight="1">
      <c r="B308" s="165"/>
      <c r="C308" s="166"/>
      <c r="D308" s="167" t="s">
        <v>72</v>
      </c>
      <c r="E308" s="179" t="s">
        <v>250</v>
      </c>
      <c r="F308" s="179" t="s">
        <v>251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SUM(P309:P319)</f>
        <v>0</v>
      </c>
      <c r="Q308" s="173"/>
      <c r="R308" s="174">
        <f>SUM(R309:R319)</f>
        <v>0</v>
      </c>
      <c r="S308" s="173"/>
      <c r="T308" s="175">
        <f>SUM(T309:T319)</f>
        <v>0</v>
      </c>
      <c r="AR308" s="176" t="s">
        <v>81</v>
      </c>
      <c r="AT308" s="177" t="s">
        <v>72</v>
      </c>
      <c r="AU308" s="177" t="s">
        <v>81</v>
      </c>
      <c r="AY308" s="176" t="s">
        <v>133</v>
      </c>
      <c r="BK308" s="178">
        <f>SUM(BK309:BK319)</f>
        <v>0</v>
      </c>
    </row>
    <row r="309" spans="1:65" s="2" customFormat="1" ht="16.5" customHeight="1">
      <c r="A309" s="36"/>
      <c r="B309" s="37"/>
      <c r="C309" s="181" t="s">
        <v>495</v>
      </c>
      <c r="D309" s="181" t="s">
        <v>135</v>
      </c>
      <c r="E309" s="182" t="s">
        <v>496</v>
      </c>
      <c r="F309" s="183" t="s">
        <v>497</v>
      </c>
      <c r="G309" s="184" t="s">
        <v>165</v>
      </c>
      <c r="H309" s="185">
        <v>17.608000000000001</v>
      </c>
      <c r="I309" s="186"/>
      <c r="J309" s="187">
        <f>ROUND(I309*H309,2)</f>
        <v>0</v>
      </c>
      <c r="K309" s="183" t="s">
        <v>28</v>
      </c>
      <c r="L309" s="41"/>
      <c r="M309" s="188" t="s">
        <v>28</v>
      </c>
      <c r="N309" s="189" t="s">
        <v>46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2" t="s">
        <v>140</v>
      </c>
      <c r="AT309" s="192" t="s">
        <v>135</v>
      </c>
      <c r="AU309" s="192" t="s">
        <v>83</v>
      </c>
      <c r="AY309" s="19" t="s">
        <v>133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9" t="s">
        <v>140</v>
      </c>
      <c r="BK309" s="193">
        <f>ROUND(I309*H309,2)</f>
        <v>0</v>
      </c>
      <c r="BL309" s="19" t="s">
        <v>140</v>
      </c>
      <c r="BM309" s="192" t="s">
        <v>498</v>
      </c>
    </row>
    <row r="310" spans="1:65" s="2" customFormat="1">
      <c r="A310" s="36"/>
      <c r="B310" s="37"/>
      <c r="C310" s="38"/>
      <c r="D310" s="194" t="s">
        <v>142</v>
      </c>
      <c r="E310" s="38"/>
      <c r="F310" s="195" t="s">
        <v>499</v>
      </c>
      <c r="G310" s="38"/>
      <c r="H310" s="38"/>
      <c r="I310" s="196"/>
      <c r="J310" s="38"/>
      <c r="K310" s="38"/>
      <c r="L310" s="41"/>
      <c r="M310" s="197"/>
      <c r="N310" s="198"/>
      <c r="O310" s="67"/>
      <c r="P310" s="67"/>
      <c r="Q310" s="67"/>
      <c r="R310" s="67"/>
      <c r="S310" s="67"/>
      <c r="T310" s="68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142</v>
      </c>
      <c r="AU310" s="19" t="s">
        <v>83</v>
      </c>
    </row>
    <row r="311" spans="1:65" s="13" customFormat="1">
      <c r="B311" s="201"/>
      <c r="C311" s="202"/>
      <c r="D311" s="194" t="s">
        <v>146</v>
      </c>
      <c r="E311" s="203" t="s">
        <v>28</v>
      </c>
      <c r="F311" s="204" t="s">
        <v>500</v>
      </c>
      <c r="G311" s="202"/>
      <c r="H311" s="203" t="s">
        <v>28</v>
      </c>
      <c r="I311" s="205"/>
      <c r="J311" s="202"/>
      <c r="K311" s="202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146</v>
      </c>
      <c r="AU311" s="210" t="s">
        <v>83</v>
      </c>
      <c r="AV311" s="13" t="s">
        <v>81</v>
      </c>
      <c r="AW311" s="13" t="s">
        <v>34</v>
      </c>
      <c r="AX311" s="13" t="s">
        <v>73</v>
      </c>
      <c r="AY311" s="210" t="s">
        <v>133</v>
      </c>
    </row>
    <row r="312" spans="1:65" s="14" customFormat="1">
      <c r="B312" s="211"/>
      <c r="C312" s="212"/>
      <c r="D312" s="194" t="s">
        <v>146</v>
      </c>
      <c r="E312" s="213" t="s">
        <v>28</v>
      </c>
      <c r="F312" s="214" t="s">
        <v>501</v>
      </c>
      <c r="G312" s="212"/>
      <c r="H312" s="215">
        <v>17.608000000000001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146</v>
      </c>
      <c r="AU312" s="221" t="s">
        <v>83</v>
      </c>
      <c r="AV312" s="14" t="s">
        <v>83</v>
      </c>
      <c r="AW312" s="14" t="s">
        <v>34</v>
      </c>
      <c r="AX312" s="14" t="s">
        <v>81</v>
      </c>
      <c r="AY312" s="221" t="s">
        <v>133</v>
      </c>
    </row>
    <row r="313" spans="1:65" s="2" customFormat="1" ht="16.5" customHeight="1">
      <c r="A313" s="36"/>
      <c r="B313" s="37"/>
      <c r="C313" s="181" t="s">
        <v>502</v>
      </c>
      <c r="D313" s="181" t="s">
        <v>135</v>
      </c>
      <c r="E313" s="182" t="s">
        <v>503</v>
      </c>
      <c r="F313" s="183" t="s">
        <v>504</v>
      </c>
      <c r="G313" s="184" t="s">
        <v>165</v>
      </c>
      <c r="H313" s="185">
        <v>2.15</v>
      </c>
      <c r="I313" s="186"/>
      <c r="J313" s="187">
        <f>ROUND(I313*H313,2)</f>
        <v>0</v>
      </c>
      <c r="K313" s="183" t="s">
        <v>28</v>
      </c>
      <c r="L313" s="41"/>
      <c r="M313" s="188" t="s">
        <v>28</v>
      </c>
      <c r="N313" s="189" t="s">
        <v>46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2" t="s">
        <v>140</v>
      </c>
      <c r="AT313" s="192" t="s">
        <v>135</v>
      </c>
      <c r="AU313" s="192" t="s">
        <v>83</v>
      </c>
      <c r="AY313" s="19" t="s">
        <v>133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9" t="s">
        <v>140</v>
      </c>
      <c r="BK313" s="193">
        <f>ROUND(I313*H313,2)</f>
        <v>0</v>
      </c>
      <c r="BL313" s="19" t="s">
        <v>140</v>
      </c>
      <c r="BM313" s="192" t="s">
        <v>505</v>
      </c>
    </row>
    <row r="314" spans="1:65" s="2" customFormat="1">
      <c r="A314" s="36"/>
      <c r="B314" s="37"/>
      <c r="C314" s="38"/>
      <c r="D314" s="194" t="s">
        <v>142</v>
      </c>
      <c r="E314" s="38"/>
      <c r="F314" s="195" t="s">
        <v>506</v>
      </c>
      <c r="G314" s="38"/>
      <c r="H314" s="38"/>
      <c r="I314" s="196"/>
      <c r="J314" s="38"/>
      <c r="K314" s="38"/>
      <c r="L314" s="41"/>
      <c r="M314" s="197"/>
      <c r="N314" s="198"/>
      <c r="O314" s="67"/>
      <c r="P314" s="67"/>
      <c r="Q314" s="67"/>
      <c r="R314" s="67"/>
      <c r="S314" s="67"/>
      <c r="T314" s="68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142</v>
      </c>
      <c r="AU314" s="19" t="s">
        <v>83</v>
      </c>
    </row>
    <row r="315" spans="1:65" s="13" customFormat="1">
      <c r="B315" s="201"/>
      <c r="C315" s="202"/>
      <c r="D315" s="194" t="s">
        <v>146</v>
      </c>
      <c r="E315" s="203" t="s">
        <v>28</v>
      </c>
      <c r="F315" s="204" t="s">
        <v>507</v>
      </c>
      <c r="G315" s="202"/>
      <c r="H315" s="203" t="s">
        <v>28</v>
      </c>
      <c r="I315" s="205"/>
      <c r="J315" s="202"/>
      <c r="K315" s="202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146</v>
      </c>
      <c r="AU315" s="210" t="s">
        <v>83</v>
      </c>
      <c r="AV315" s="13" t="s">
        <v>81</v>
      </c>
      <c r="AW315" s="13" t="s">
        <v>34</v>
      </c>
      <c r="AX315" s="13" t="s">
        <v>73</v>
      </c>
      <c r="AY315" s="210" t="s">
        <v>133</v>
      </c>
    </row>
    <row r="316" spans="1:65" s="14" customFormat="1">
      <c r="B316" s="211"/>
      <c r="C316" s="212"/>
      <c r="D316" s="194" t="s">
        <v>146</v>
      </c>
      <c r="E316" s="213" t="s">
        <v>28</v>
      </c>
      <c r="F316" s="214" t="s">
        <v>508</v>
      </c>
      <c r="G316" s="212"/>
      <c r="H316" s="215">
        <v>0.15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146</v>
      </c>
      <c r="AU316" s="221" t="s">
        <v>83</v>
      </c>
      <c r="AV316" s="14" t="s">
        <v>83</v>
      </c>
      <c r="AW316" s="14" t="s">
        <v>34</v>
      </c>
      <c r="AX316" s="14" t="s">
        <v>73</v>
      </c>
      <c r="AY316" s="221" t="s">
        <v>133</v>
      </c>
    </row>
    <row r="317" spans="1:65" s="14" customFormat="1">
      <c r="B317" s="211"/>
      <c r="C317" s="212"/>
      <c r="D317" s="194" t="s">
        <v>146</v>
      </c>
      <c r="E317" s="213" t="s">
        <v>28</v>
      </c>
      <c r="F317" s="214" t="s">
        <v>509</v>
      </c>
      <c r="G317" s="212"/>
      <c r="H317" s="215">
        <v>0.5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146</v>
      </c>
      <c r="AU317" s="221" t="s">
        <v>83</v>
      </c>
      <c r="AV317" s="14" t="s">
        <v>83</v>
      </c>
      <c r="AW317" s="14" t="s">
        <v>34</v>
      </c>
      <c r="AX317" s="14" t="s">
        <v>73</v>
      </c>
      <c r="AY317" s="221" t="s">
        <v>133</v>
      </c>
    </row>
    <row r="318" spans="1:65" s="14" customFormat="1">
      <c r="B318" s="211"/>
      <c r="C318" s="212"/>
      <c r="D318" s="194" t="s">
        <v>146</v>
      </c>
      <c r="E318" s="213" t="s">
        <v>28</v>
      </c>
      <c r="F318" s="214" t="s">
        <v>510</v>
      </c>
      <c r="G318" s="212"/>
      <c r="H318" s="215">
        <v>1.5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146</v>
      </c>
      <c r="AU318" s="221" t="s">
        <v>83</v>
      </c>
      <c r="AV318" s="14" t="s">
        <v>83</v>
      </c>
      <c r="AW318" s="14" t="s">
        <v>34</v>
      </c>
      <c r="AX318" s="14" t="s">
        <v>73</v>
      </c>
      <c r="AY318" s="221" t="s">
        <v>133</v>
      </c>
    </row>
    <row r="319" spans="1:65" s="16" customFormat="1">
      <c r="B319" s="233"/>
      <c r="C319" s="234"/>
      <c r="D319" s="194" t="s">
        <v>146</v>
      </c>
      <c r="E319" s="235" t="s">
        <v>28</v>
      </c>
      <c r="F319" s="236" t="s">
        <v>162</v>
      </c>
      <c r="G319" s="234"/>
      <c r="H319" s="237">
        <v>2.15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146</v>
      </c>
      <c r="AU319" s="243" t="s">
        <v>83</v>
      </c>
      <c r="AV319" s="16" t="s">
        <v>140</v>
      </c>
      <c r="AW319" s="16" t="s">
        <v>34</v>
      </c>
      <c r="AX319" s="16" t="s">
        <v>81</v>
      </c>
      <c r="AY319" s="243" t="s">
        <v>133</v>
      </c>
    </row>
    <row r="320" spans="1:65" s="12" customFormat="1" ht="22.9" customHeight="1">
      <c r="B320" s="165"/>
      <c r="C320" s="166"/>
      <c r="D320" s="167" t="s">
        <v>72</v>
      </c>
      <c r="E320" s="179" t="s">
        <v>259</v>
      </c>
      <c r="F320" s="179" t="s">
        <v>260</v>
      </c>
      <c r="G320" s="166"/>
      <c r="H320" s="166"/>
      <c r="I320" s="169"/>
      <c r="J320" s="180">
        <f>BK320</f>
        <v>0</v>
      </c>
      <c r="K320" s="166"/>
      <c r="L320" s="171"/>
      <c r="M320" s="172"/>
      <c r="N320" s="173"/>
      <c r="O320" s="173"/>
      <c r="P320" s="174">
        <f>SUM(P321:P323)</f>
        <v>0</v>
      </c>
      <c r="Q320" s="173"/>
      <c r="R320" s="174">
        <f>SUM(R321:R323)</f>
        <v>0</v>
      </c>
      <c r="S320" s="173"/>
      <c r="T320" s="175">
        <f>SUM(T321:T323)</f>
        <v>0</v>
      </c>
      <c r="AR320" s="176" t="s">
        <v>81</v>
      </c>
      <c r="AT320" s="177" t="s">
        <v>72</v>
      </c>
      <c r="AU320" s="177" t="s">
        <v>81</v>
      </c>
      <c r="AY320" s="176" t="s">
        <v>133</v>
      </c>
      <c r="BK320" s="178">
        <f>SUM(BK321:BK323)</f>
        <v>0</v>
      </c>
    </row>
    <row r="321" spans="1:65" s="2" customFormat="1" ht="16.5" customHeight="1">
      <c r="A321" s="36"/>
      <c r="B321" s="37"/>
      <c r="C321" s="181" t="s">
        <v>511</v>
      </c>
      <c r="D321" s="181" t="s">
        <v>135</v>
      </c>
      <c r="E321" s="182" t="s">
        <v>262</v>
      </c>
      <c r="F321" s="183" t="s">
        <v>263</v>
      </c>
      <c r="G321" s="184" t="s">
        <v>165</v>
      </c>
      <c r="H321" s="185">
        <v>46.429000000000002</v>
      </c>
      <c r="I321" s="186"/>
      <c r="J321" s="187">
        <f>ROUND(I321*H321,2)</f>
        <v>0</v>
      </c>
      <c r="K321" s="183" t="s">
        <v>139</v>
      </c>
      <c r="L321" s="41"/>
      <c r="M321" s="188" t="s">
        <v>28</v>
      </c>
      <c r="N321" s="189" t="s">
        <v>46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2" t="s">
        <v>140</v>
      </c>
      <c r="AT321" s="192" t="s">
        <v>135</v>
      </c>
      <c r="AU321" s="192" t="s">
        <v>83</v>
      </c>
      <c r="AY321" s="19" t="s">
        <v>133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9" t="s">
        <v>140</v>
      </c>
      <c r="BK321" s="193">
        <f>ROUND(I321*H321,2)</f>
        <v>0</v>
      </c>
      <c r="BL321" s="19" t="s">
        <v>140</v>
      </c>
      <c r="BM321" s="192" t="s">
        <v>264</v>
      </c>
    </row>
    <row r="322" spans="1:65" s="2" customFormat="1">
      <c r="A322" s="36"/>
      <c r="B322" s="37"/>
      <c r="C322" s="38"/>
      <c r="D322" s="194" t="s">
        <v>142</v>
      </c>
      <c r="E322" s="38"/>
      <c r="F322" s="195" t="s">
        <v>265</v>
      </c>
      <c r="G322" s="38"/>
      <c r="H322" s="38"/>
      <c r="I322" s="196"/>
      <c r="J322" s="38"/>
      <c r="K322" s="38"/>
      <c r="L322" s="41"/>
      <c r="M322" s="197"/>
      <c r="N322" s="198"/>
      <c r="O322" s="67"/>
      <c r="P322" s="67"/>
      <c r="Q322" s="67"/>
      <c r="R322" s="67"/>
      <c r="S322" s="67"/>
      <c r="T322" s="68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142</v>
      </c>
      <c r="AU322" s="19" t="s">
        <v>83</v>
      </c>
    </row>
    <row r="323" spans="1:65" s="2" customFormat="1">
      <c r="A323" s="36"/>
      <c r="B323" s="37"/>
      <c r="C323" s="38"/>
      <c r="D323" s="199" t="s">
        <v>144</v>
      </c>
      <c r="E323" s="38"/>
      <c r="F323" s="200" t="s">
        <v>266</v>
      </c>
      <c r="G323" s="38"/>
      <c r="H323" s="38"/>
      <c r="I323" s="196"/>
      <c r="J323" s="38"/>
      <c r="K323" s="38"/>
      <c r="L323" s="41"/>
      <c r="M323" s="254"/>
      <c r="N323" s="255"/>
      <c r="O323" s="256"/>
      <c r="P323" s="256"/>
      <c r="Q323" s="256"/>
      <c r="R323" s="256"/>
      <c r="S323" s="256"/>
      <c r="T323" s="25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144</v>
      </c>
      <c r="AU323" s="19" t="s">
        <v>83</v>
      </c>
    </row>
    <row r="324" spans="1:65" s="2" customFormat="1" ht="6.95" customHeight="1">
      <c r="A324" s="36"/>
      <c r="B324" s="50"/>
      <c r="C324" s="51"/>
      <c r="D324" s="51"/>
      <c r="E324" s="51"/>
      <c r="F324" s="51"/>
      <c r="G324" s="51"/>
      <c r="H324" s="51"/>
      <c r="I324" s="51"/>
      <c r="J324" s="51"/>
      <c r="K324" s="51"/>
      <c r="L324" s="41"/>
      <c r="M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</row>
  </sheetData>
  <sheetProtection algorithmName="SHA-512" hashValue="uuve01WXbXLhFHU/XV+0dVVTvTeHC+G7jgcQpvoRuEeQZNePc6PnQ9bhpkK8CJIX34ORMMQWBXQWoV/7AylHFQ==" saltValue="fFBENYJzR9t2+4qS+UMk4ORTKCsdEkpRVBmDsMEZ6AoHmRehI/3uROQIBdvcxscudGGiPEeiSdiKk9JvY0hwpg==" spinCount="100000" sheet="1" objects="1" scenarios="1" formatColumns="0" formatRows="0" autoFilter="0"/>
  <autoFilter ref="C91:K323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/>
    <hyperlink ref="F102" r:id="rId2"/>
    <hyperlink ref="F107" r:id="rId3"/>
    <hyperlink ref="F112" r:id="rId4"/>
    <hyperlink ref="F117" r:id="rId5"/>
    <hyperlink ref="F125" r:id="rId6"/>
    <hyperlink ref="F134" r:id="rId7"/>
    <hyperlink ref="F141" r:id="rId8"/>
    <hyperlink ref="F146" r:id="rId9"/>
    <hyperlink ref="F159" r:id="rId10"/>
    <hyperlink ref="F164" r:id="rId11"/>
    <hyperlink ref="F169" r:id="rId12"/>
    <hyperlink ref="F178" r:id="rId13"/>
    <hyperlink ref="F183" r:id="rId14"/>
    <hyperlink ref="F193" r:id="rId15"/>
    <hyperlink ref="F202" r:id="rId16"/>
    <hyperlink ref="F212" r:id="rId17"/>
    <hyperlink ref="F217" r:id="rId18"/>
    <hyperlink ref="F222" r:id="rId19"/>
    <hyperlink ref="F240" r:id="rId20"/>
    <hyperlink ref="F245" r:id="rId21"/>
    <hyperlink ref="F249" r:id="rId22"/>
    <hyperlink ref="F270" r:id="rId23"/>
    <hyperlink ref="F281" r:id="rId24"/>
    <hyperlink ref="F286" r:id="rId25"/>
    <hyperlink ref="F290" r:id="rId26"/>
    <hyperlink ref="F295" r:id="rId27"/>
    <hyperlink ref="F300" r:id="rId28"/>
    <hyperlink ref="F305" r:id="rId29"/>
    <hyperlink ref="F323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6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9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102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Větrovský potok, Frýdlant, rekonstrukce koryta</v>
      </c>
      <c r="F7" s="387"/>
      <c r="G7" s="387"/>
      <c r="H7" s="387"/>
      <c r="L7" s="22"/>
    </row>
    <row r="8" spans="1:46" s="1" customFormat="1" ht="12" customHeight="1">
      <c r="B8" s="22"/>
      <c r="D8" s="115" t="s">
        <v>103</v>
      </c>
      <c r="L8" s="22"/>
    </row>
    <row r="9" spans="1:46" s="2" customFormat="1" ht="16.5" customHeight="1">
      <c r="A9" s="36"/>
      <c r="B9" s="41"/>
      <c r="C9" s="36"/>
      <c r="D9" s="36"/>
      <c r="E9" s="386" t="s">
        <v>267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268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512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19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19. 8. 2022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2" t="s">
        <v>105</v>
      </c>
      <c r="F29" s="392"/>
      <c r="G29" s="392"/>
      <c r="H29" s="39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ROUND((SUM(BE89:BE152)),  2)</f>
        <v>0</v>
      </c>
      <c r="G35" s="36"/>
      <c r="H35" s="36"/>
      <c r="I35" s="127">
        <v>0.21</v>
      </c>
      <c r="J35" s="126">
        <f>ROUND(((SUM(BE89:BE152))*I35),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45</v>
      </c>
      <c r="F36" s="126">
        <f>ROUND((SUM(BF89:BF152)),  2)</f>
        <v>0</v>
      </c>
      <c r="G36" s="36"/>
      <c r="H36" s="36"/>
      <c r="I36" s="127">
        <v>0.15</v>
      </c>
      <c r="J36" s="126">
        <f>ROUND(((SUM(BF89:BF152))*I36),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5" t="s">
        <v>46</v>
      </c>
      <c r="F37" s="126">
        <f>ROUND((SUM(BG89:BG152)),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47</v>
      </c>
      <c r="F38" s="126">
        <f>ROUND((SUM(BH89:BH152)),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48</v>
      </c>
      <c r="F39" s="126">
        <f>ROUND((SUM(BI89:BI152)),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Větrovský potok, Frýdlant, rekonstrukce koryta</v>
      </c>
      <c r="F50" s="385"/>
      <c r="G50" s="385"/>
      <c r="H50" s="38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267</v>
      </c>
      <c r="F52" s="383"/>
      <c r="G52" s="383"/>
      <c r="H52" s="38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268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SO 02.2 - Příčné prahy</v>
      </c>
      <c r="F54" s="383"/>
      <c r="G54" s="383"/>
      <c r="H54" s="38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Frýdlant</v>
      </c>
      <c r="G56" s="38"/>
      <c r="H56" s="38"/>
      <c r="I56" s="31" t="s">
        <v>24</v>
      </c>
      <c r="J56" s="62" t="str">
        <f>IF(J14="","",J14)</f>
        <v>19. 8. 2022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107</v>
      </c>
      <c r="D61" s="140"/>
      <c r="E61" s="140"/>
      <c r="F61" s="140"/>
      <c r="G61" s="140"/>
      <c r="H61" s="140"/>
      <c r="I61" s="140"/>
      <c r="J61" s="141" t="s">
        <v>108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9" customFormat="1" ht="24.95" customHeight="1">
      <c r="B64" s="143"/>
      <c r="C64" s="144"/>
      <c r="D64" s="145" t="s">
        <v>110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111</v>
      </c>
      <c r="E65" s="151"/>
      <c r="F65" s="151"/>
      <c r="G65" s="151"/>
      <c r="H65" s="151"/>
      <c r="I65" s="151"/>
      <c r="J65" s="152">
        <f>J91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114</v>
      </c>
      <c r="E66" s="151"/>
      <c r="F66" s="151"/>
      <c r="G66" s="151"/>
      <c r="H66" s="151"/>
      <c r="I66" s="151"/>
      <c r="J66" s="152">
        <f>J132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117</v>
      </c>
      <c r="E67" s="151"/>
      <c r="F67" s="151"/>
      <c r="G67" s="151"/>
      <c r="H67" s="151"/>
      <c r="I67" s="151"/>
      <c r="J67" s="152">
        <f>J149</f>
        <v>0</v>
      </c>
      <c r="K67" s="100"/>
      <c r="L67" s="153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118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Větrovský potok, Frýdlant, rekonstrukce koryta</v>
      </c>
      <c r="F77" s="385"/>
      <c r="G77" s="385"/>
      <c r="H77" s="385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103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384" t="s">
        <v>267</v>
      </c>
      <c r="F79" s="383"/>
      <c r="G79" s="383"/>
      <c r="H79" s="383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268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2" t="str">
        <f>E11</f>
        <v>SO 02.2 - Příčné prahy</v>
      </c>
      <c r="F81" s="383"/>
      <c r="G81" s="383"/>
      <c r="H81" s="383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F14</f>
        <v>Frýdlant</v>
      </c>
      <c r="G83" s="38"/>
      <c r="H83" s="38"/>
      <c r="I83" s="31" t="s">
        <v>24</v>
      </c>
      <c r="J83" s="62" t="str">
        <f>IF(J14="","",J14)</f>
        <v>19. 8. 2022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>
      <c r="A85" s="36"/>
      <c r="B85" s="37"/>
      <c r="C85" s="31" t="s">
        <v>26</v>
      </c>
      <c r="D85" s="38"/>
      <c r="E85" s="38"/>
      <c r="F85" s="29" t="str">
        <f>E17</f>
        <v>Povodí labe, státní podnik, OIČ, Hradec Králové</v>
      </c>
      <c r="G85" s="38"/>
      <c r="H85" s="38"/>
      <c r="I85" s="31" t="s">
        <v>33</v>
      </c>
      <c r="J85" s="34" t="str">
        <f>E23</f>
        <v>Povodí labe, státní podnik, OIČ, Hradec Králové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35</v>
      </c>
      <c r="J86" s="34" t="str">
        <f>E26</f>
        <v>Ing. Eva Morkesová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119</v>
      </c>
      <c r="D88" s="157" t="s">
        <v>58</v>
      </c>
      <c r="E88" s="157" t="s">
        <v>54</v>
      </c>
      <c r="F88" s="157" t="s">
        <v>55</v>
      </c>
      <c r="G88" s="157" t="s">
        <v>120</v>
      </c>
      <c r="H88" s="157" t="s">
        <v>121</v>
      </c>
      <c r="I88" s="157" t="s">
        <v>122</v>
      </c>
      <c r="J88" s="157" t="s">
        <v>108</v>
      </c>
      <c r="K88" s="158" t="s">
        <v>123</v>
      </c>
      <c r="L88" s="159"/>
      <c r="M88" s="71" t="s">
        <v>28</v>
      </c>
      <c r="N88" s="72" t="s">
        <v>43</v>
      </c>
      <c r="O88" s="72" t="s">
        <v>124</v>
      </c>
      <c r="P88" s="72" t="s">
        <v>125</v>
      </c>
      <c r="Q88" s="72" t="s">
        <v>126</v>
      </c>
      <c r="R88" s="72" t="s">
        <v>127</v>
      </c>
      <c r="S88" s="72" t="s">
        <v>128</v>
      </c>
      <c r="T88" s="73" t="s">
        <v>129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8" t="s">
        <v>130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4"/>
      <c r="N89" s="161"/>
      <c r="O89" s="75"/>
      <c r="P89" s="162">
        <f>P90</f>
        <v>0</v>
      </c>
      <c r="Q89" s="75"/>
      <c r="R89" s="162">
        <f>R90</f>
        <v>17.042687999999998</v>
      </c>
      <c r="S89" s="75"/>
      <c r="T89" s="163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109</v>
      </c>
      <c r="BK89" s="164">
        <f>BK90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131</v>
      </c>
      <c r="F90" s="168" t="s">
        <v>132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P91+P132+P149</f>
        <v>0</v>
      </c>
      <c r="Q90" s="173"/>
      <c r="R90" s="174">
        <f>R91+R132+R149</f>
        <v>17.042687999999998</v>
      </c>
      <c r="S90" s="173"/>
      <c r="T90" s="175">
        <f>T91+T132+T149</f>
        <v>0</v>
      </c>
      <c r="AR90" s="176" t="s">
        <v>81</v>
      </c>
      <c r="AT90" s="177" t="s">
        <v>72</v>
      </c>
      <c r="AU90" s="177" t="s">
        <v>73</v>
      </c>
      <c r="AY90" s="176" t="s">
        <v>133</v>
      </c>
      <c r="BK90" s="178">
        <f>BK91+BK132+BK149</f>
        <v>0</v>
      </c>
    </row>
    <row r="91" spans="1:65" s="12" customFormat="1" ht="22.9" customHeight="1">
      <c r="B91" s="165"/>
      <c r="C91" s="166"/>
      <c r="D91" s="167" t="s">
        <v>72</v>
      </c>
      <c r="E91" s="179" t="s">
        <v>81</v>
      </c>
      <c r="F91" s="179" t="s">
        <v>134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SUM(P92:P131)</f>
        <v>0</v>
      </c>
      <c r="Q91" s="173"/>
      <c r="R91" s="174">
        <f>SUM(R92:R131)</f>
        <v>0</v>
      </c>
      <c r="S91" s="173"/>
      <c r="T91" s="175">
        <f>SUM(T92:T131)</f>
        <v>0</v>
      </c>
      <c r="AR91" s="176" t="s">
        <v>81</v>
      </c>
      <c r="AT91" s="177" t="s">
        <v>72</v>
      </c>
      <c r="AU91" s="177" t="s">
        <v>81</v>
      </c>
      <c r="AY91" s="176" t="s">
        <v>133</v>
      </c>
      <c r="BK91" s="178">
        <f>SUM(BK92:BK131)</f>
        <v>0</v>
      </c>
    </row>
    <row r="92" spans="1:65" s="2" customFormat="1" ht="16.5" customHeight="1">
      <c r="A92" s="36"/>
      <c r="B92" s="37"/>
      <c r="C92" s="181" t="s">
        <v>81</v>
      </c>
      <c r="D92" s="181" t="s">
        <v>135</v>
      </c>
      <c r="E92" s="182" t="s">
        <v>513</v>
      </c>
      <c r="F92" s="183" t="s">
        <v>514</v>
      </c>
      <c r="G92" s="184" t="s">
        <v>138</v>
      </c>
      <c r="H92" s="185">
        <v>4.298</v>
      </c>
      <c r="I92" s="186"/>
      <c r="J92" s="187">
        <f>ROUND(I92*H92,2)</f>
        <v>0</v>
      </c>
      <c r="K92" s="183" t="s">
        <v>139</v>
      </c>
      <c r="L92" s="41"/>
      <c r="M92" s="188" t="s">
        <v>28</v>
      </c>
      <c r="N92" s="189" t="s">
        <v>46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140</v>
      </c>
      <c r="AT92" s="192" t="s">
        <v>135</v>
      </c>
      <c r="AU92" s="192" t="s">
        <v>83</v>
      </c>
      <c r="AY92" s="19" t="s">
        <v>133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140</v>
      </c>
      <c r="BK92" s="193">
        <f>ROUND(I92*H92,2)</f>
        <v>0</v>
      </c>
      <c r="BL92" s="19" t="s">
        <v>140</v>
      </c>
      <c r="BM92" s="192" t="s">
        <v>515</v>
      </c>
    </row>
    <row r="93" spans="1:65" s="2" customFormat="1" ht="19.5">
      <c r="A93" s="36"/>
      <c r="B93" s="37"/>
      <c r="C93" s="38"/>
      <c r="D93" s="194" t="s">
        <v>142</v>
      </c>
      <c r="E93" s="38"/>
      <c r="F93" s="195" t="s">
        <v>516</v>
      </c>
      <c r="G93" s="38"/>
      <c r="H93" s="38"/>
      <c r="I93" s="196"/>
      <c r="J93" s="38"/>
      <c r="K93" s="38"/>
      <c r="L93" s="41"/>
      <c r="M93" s="197"/>
      <c r="N93" s="198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142</v>
      </c>
      <c r="AU93" s="19" t="s">
        <v>83</v>
      </c>
    </row>
    <row r="94" spans="1:65" s="2" customFormat="1">
      <c r="A94" s="36"/>
      <c r="B94" s="37"/>
      <c r="C94" s="38"/>
      <c r="D94" s="199" t="s">
        <v>144</v>
      </c>
      <c r="E94" s="38"/>
      <c r="F94" s="200" t="s">
        <v>517</v>
      </c>
      <c r="G94" s="38"/>
      <c r="H94" s="38"/>
      <c r="I94" s="196"/>
      <c r="J94" s="38"/>
      <c r="K94" s="38"/>
      <c r="L94" s="41"/>
      <c r="M94" s="197"/>
      <c r="N94" s="198"/>
      <c r="O94" s="67"/>
      <c r="P94" s="67"/>
      <c r="Q94" s="67"/>
      <c r="R94" s="67"/>
      <c r="S94" s="67"/>
      <c r="T94" s="68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144</v>
      </c>
      <c r="AU94" s="19" t="s">
        <v>83</v>
      </c>
    </row>
    <row r="95" spans="1:65" s="13" customFormat="1">
      <c r="B95" s="201"/>
      <c r="C95" s="202"/>
      <c r="D95" s="194" t="s">
        <v>146</v>
      </c>
      <c r="E95" s="203" t="s">
        <v>28</v>
      </c>
      <c r="F95" s="204" t="s">
        <v>518</v>
      </c>
      <c r="G95" s="202"/>
      <c r="H95" s="203" t="s">
        <v>28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146</v>
      </c>
      <c r="AU95" s="210" t="s">
        <v>83</v>
      </c>
      <c r="AV95" s="13" t="s">
        <v>81</v>
      </c>
      <c r="AW95" s="13" t="s">
        <v>34</v>
      </c>
      <c r="AX95" s="13" t="s">
        <v>73</v>
      </c>
      <c r="AY95" s="210" t="s">
        <v>133</v>
      </c>
    </row>
    <row r="96" spans="1:65" s="14" customFormat="1">
      <c r="B96" s="211"/>
      <c r="C96" s="212"/>
      <c r="D96" s="194" t="s">
        <v>146</v>
      </c>
      <c r="E96" s="213" t="s">
        <v>28</v>
      </c>
      <c r="F96" s="214" t="s">
        <v>519</v>
      </c>
      <c r="G96" s="212"/>
      <c r="H96" s="215">
        <v>0.78400000000000003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146</v>
      </c>
      <c r="AU96" s="221" t="s">
        <v>83</v>
      </c>
      <c r="AV96" s="14" t="s">
        <v>83</v>
      </c>
      <c r="AW96" s="14" t="s">
        <v>34</v>
      </c>
      <c r="AX96" s="14" t="s">
        <v>73</v>
      </c>
      <c r="AY96" s="221" t="s">
        <v>133</v>
      </c>
    </row>
    <row r="97" spans="1:65" s="14" customFormat="1">
      <c r="B97" s="211"/>
      <c r="C97" s="212"/>
      <c r="D97" s="194" t="s">
        <v>146</v>
      </c>
      <c r="E97" s="213" t="s">
        <v>28</v>
      </c>
      <c r="F97" s="214" t="s">
        <v>520</v>
      </c>
      <c r="G97" s="212"/>
      <c r="H97" s="215">
        <v>0.88200000000000001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146</v>
      </c>
      <c r="AU97" s="221" t="s">
        <v>83</v>
      </c>
      <c r="AV97" s="14" t="s">
        <v>83</v>
      </c>
      <c r="AW97" s="14" t="s">
        <v>34</v>
      </c>
      <c r="AX97" s="14" t="s">
        <v>73</v>
      </c>
      <c r="AY97" s="221" t="s">
        <v>133</v>
      </c>
    </row>
    <row r="98" spans="1:65" s="14" customFormat="1">
      <c r="B98" s="211"/>
      <c r="C98" s="212"/>
      <c r="D98" s="194" t="s">
        <v>146</v>
      </c>
      <c r="E98" s="213" t="s">
        <v>28</v>
      </c>
      <c r="F98" s="214" t="s">
        <v>521</v>
      </c>
      <c r="G98" s="212"/>
      <c r="H98" s="215">
        <v>0.84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146</v>
      </c>
      <c r="AU98" s="221" t="s">
        <v>83</v>
      </c>
      <c r="AV98" s="14" t="s">
        <v>83</v>
      </c>
      <c r="AW98" s="14" t="s">
        <v>34</v>
      </c>
      <c r="AX98" s="14" t="s">
        <v>73</v>
      </c>
      <c r="AY98" s="221" t="s">
        <v>133</v>
      </c>
    </row>
    <row r="99" spans="1:65" s="14" customFormat="1">
      <c r="B99" s="211"/>
      <c r="C99" s="212"/>
      <c r="D99" s="194" t="s">
        <v>146</v>
      </c>
      <c r="E99" s="213" t="s">
        <v>28</v>
      </c>
      <c r="F99" s="214" t="s">
        <v>522</v>
      </c>
      <c r="G99" s="212"/>
      <c r="H99" s="215">
        <v>0.89600000000000002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146</v>
      </c>
      <c r="AU99" s="221" t="s">
        <v>83</v>
      </c>
      <c r="AV99" s="14" t="s">
        <v>83</v>
      </c>
      <c r="AW99" s="14" t="s">
        <v>34</v>
      </c>
      <c r="AX99" s="14" t="s">
        <v>73</v>
      </c>
      <c r="AY99" s="221" t="s">
        <v>133</v>
      </c>
    </row>
    <row r="100" spans="1:65" s="14" customFormat="1">
      <c r="B100" s="211"/>
      <c r="C100" s="212"/>
      <c r="D100" s="194" t="s">
        <v>146</v>
      </c>
      <c r="E100" s="213" t="s">
        <v>28</v>
      </c>
      <c r="F100" s="214" t="s">
        <v>522</v>
      </c>
      <c r="G100" s="212"/>
      <c r="H100" s="215">
        <v>0.89600000000000002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146</v>
      </c>
      <c r="AU100" s="221" t="s">
        <v>83</v>
      </c>
      <c r="AV100" s="14" t="s">
        <v>83</v>
      </c>
      <c r="AW100" s="14" t="s">
        <v>34</v>
      </c>
      <c r="AX100" s="14" t="s">
        <v>73</v>
      </c>
      <c r="AY100" s="221" t="s">
        <v>133</v>
      </c>
    </row>
    <row r="101" spans="1:65" s="16" customFormat="1">
      <c r="B101" s="233"/>
      <c r="C101" s="234"/>
      <c r="D101" s="194" t="s">
        <v>146</v>
      </c>
      <c r="E101" s="235" t="s">
        <v>28</v>
      </c>
      <c r="F101" s="236" t="s">
        <v>162</v>
      </c>
      <c r="G101" s="234"/>
      <c r="H101" s="237">
        <v>4.298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146</v>
      </c>
      <c r="AU101" s="243" t="s">
        <v>83</v>
      </c>
      <c r="AV101" s="16" t="s">
        <v>140</v>
      </c>
      <c r="AW101" s="16" t="s">
        <v>34</v>
      </c>
      <c r="AX101" s="16" t="s">
        <v>81</v>
      </c>
      <c r="AY101" s="243" t="s">
        <v>133</v>
      </c>
    </row>
    <row r="102" spans="1:65" s="2" customFormat="1" ht="21.75" customHeight="1">
      <c r="A102" s="36"/>
      <c r="B102" s="37"/>
      <c r="C102" s="181" t="s">
        <v>83</v>
      </c>
      <c r="D102" s="181" t="s">
        <v>135</v>
      </c>
      <c r="E102" s="182" t="s">
        <v>136</v>
      </c>
      <c r="F102" s="183" t="s">
        <v>137</v>
      </c>
      <c r="G102" s="184" t="s">
        <v>138</v>
      </c>
      <c r="H102" s="185">
        <v>2.34</v>
      </c>
      <c r="I102" s="186"/>
      <c r="J102" s="187">
        <f>ROUND(I102*H102,2)</f>
        <v>0</v>
      </c>
      <c r="K102" s="183" t="s">
        <v>139</v>
      </c>
      <c r="L102" s="41"/>
      <c r="M102" s="188" t="s">
        <v>28</v>
      </c>
      <c r="N102" s="189" t="s">
        <v>46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140</v>
      </c>
      <c r="AT102" s="192" t="s">
        <v>135</v>
      </c>
      <c r="AU102" s="192" t="s">
        <v>83</v>
      </c>
      <c r="AY102" s="19" t="s">
        <v>133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140</v>
      </c>
      <c r="BK102" s="193">
        <f>ROUND(I102*H102,2)</f>
        <v>0</v>
      </c>
      <c r="BL102" s="19" t="s">
        <v>140</v>
      </c>
      <c r="BM102" s="192" t="s">
        <v>141</v>
      </c>
    </row>
    <row r="103" spans="1:65" s="2" customFormat="1" ht="19.5">
      <c r="A103" s="36"/>
      <c r="B103" s="37"/>
      <c r="C103" s="38"/>
      <c r="D103" s="194" t="s">
        <v>142</v>
      </c>
      <c r="E103" s="38"/>
      <c r="F103" s="195" t="s">
        <v>143</v>
      </c>
      <c r="G103" s="38"/>
      <c r="H103" s="38"/>
      <c r="I103" s="196"/>
      <c r="J103" s="38"/>
      <c r="K103" s="38"/>
      <c r="L103" s="41"/>
      <c r="M103" s="197"/>
      <c r="N103" s="198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142</v>
      </c>
      <c r="AU103" s="19" t="s">
        <v>83</v>
      </c>
    </row>
    <row r="104" spans="1:65" s="2" customFormat="1">
      <c r="A104" s="36"/>
      <c r="B104" s="37"/>
      <c r="C104" s="38"/>
      <c r="D104" s="199" t="s">
        <v>144</v>
      </c>
      <c r="E104" s="38"/>
      <c r="F104" s="200" t="s">
        <v>145</v>
      </c>
      <c r="G104" s="38"/>
      <c r="H104" s="38"/>
      <c r="I104" s="196"/>
      <c r="J104" s="38"/>
      <c r="K104" s="38"/>
      <c r="L104" s="41"/>
      <c r="M104" s="197"/>
      <c r="N104" s="198"/>
      <c r="O104" s="67"/>
      <c r="P104" s="67"/>
      <c r="Q104" s="67"/>
      <c r="R104" s="67"/>
      <c r="S104" s="67"/>
      <c r="T104" s="68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144</v>
      </c>
      <c r="AU104" s="19" t="s">
        <v>83</v>
      </c>
    </row>
    <row r="105" spans="1:65" s="13" customFormat="1">
      <c r="B105" s="201"/>
      <c r="C105" s="202"/>
      <c r="D105" s="194" t="s">
        <v>146</v>
      </c>
      <c r="E105" s="203" t="s">
        <v>28</v>
      </c>
      <c r="F105" s="204" t="s">
        <v>523</v>
      </c>
      <c r="G105" s="202"/>
      <c r="H105" s="203" t="s">
        <v>28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146</v>
      </c>
      <c r="AU105" s="210" t="s">
        <v>83</v>
      </c>
      <c r="AV105" s="13" t="s">
        <v>81</v>
      </c>
      <c r="AW105" s="13" t="s">
        <v>34</v>
      </c>
      <c r="AX105" s="13" t="s">
        <v>73</v>
      </c>
      <c r="AY105" s="210" t="s">
        <v>133</v>
      </c>
    </row>
    <row r="106" spans="1:65" s="14" customFormat="1">
      <c r="B106" s="211"/>
      <c r="C106" s="212"/>
      <c r="D106" s="194" t="s">
        <v>146</v>
      </c>
      <c r="E106" s="213" t="s">
        <v>28</v>
      </c>
      <c r="F106" s="214" t="s">
        <v>158</v>
      </c>
      <c r="G106" s="212"/>
      <c r="H106" s="215">
        <v>0.45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146</v>
      </c>
      <c r="AU106" s="221" t="s">
        <v>83</v>
      </c>
      <c r="AV106" s="14" t="s">
        <v>83</v>
      </c>
      <c r="AW106" s="14" t="s">
        <v>34</v>
      </c>
      <c r="AX106" s="14" t="s">
        <v>73</v>
      </c>
      <c r="AY106" s="221" t="s">
        <v>133</v>
      </c>
    </row>
    <row r="107" spans="1:65" s="14" customFormat="1">
      <c r="B107" s="211"/>
      <c r="C107" s="212"/>
      <c r="D107" s="194" t="s">
        <v>146</v>
      </c>
      <c r="E107" s="213" t="s">
        <v>28</v>
      </c>
      <c r="F107" s="214" t="s">
        <v>159</v>
      </c>
      <c r="G107" s="212"/>
      <c r="H107" s="215">
        <v>0.48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146</v>
      </c>
      <c r="AU107" s="221" t="s">
        <v>83</v>
      </c>
      <c r="AV107" s="14" t="s">
        <v>83</v>
      </c>
      <c r="AW107" s="14" t="s">
        <v>34</v>
      </c>
      <c r="AX107" s="14" t="s">
        <v>73</v>
      </c>
      <c r="AY107" s="221" t="s">
        <v>133</v>
      </c>
    </row>
    <row r="108" spans="1:65" s="14" customFormat="1">
      <c r="B108" s="211"/>
      <c r="C108" s="212"/>
      <c r="D108" s="194" t="s">
        <v>146</v>
      </c>
      <c r="E108" s="213" t="s">
        <v>28</v>
      </c>
      <c r="F108" s="214" t="s">
        <v>160</v>
      </c>
      <c r="G108" s="212"/>
      <c r="H108" s="215">
        <v>0.42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146</v>
      </c>
      <c r="AU108" s="221" t="s">
        <v>83</v>
      </c>
      <c r="AV108" s="14" t="s">
        <v>83</v>
      </c>
      <c r="AW108" s="14" t="s">
        <v>34</v>
      </c>
      <c r="AX108" s="14" t="s">
        <v>73</v>
      </c>
      <c r="AY108" s="221" t="s">
        <v>133</v>
      </c>
    </row>
    <row r="109" spans="1:65" s="14" customFormat="1">
      <c r="B109" s="211"/>
      <c r="C109" s="212"/>
      <c r="D109" s="194" t="s">
        <v>146</v>
      </c>
      <c r="E109" s="213" t="s">
        <v>28</v>
      </c>
      <c r="F109" s="214" t="s">
        <v>161</v>
      </c>
      <c r="G109" s="212"/>
      <c r="H109" s="215">
        <v>0.54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146</v>
      </c>
      <c r="AU109" s="221" t="s">
        <v>83</v>
      </c>
      <c r="AV109" s="14" t="s">
        <v>83</v>
      </c>
      <c r="AW109" s="14" t="s">
        <v>34</v>
      </c>
      <c r="AX109" s="14" t="s">
        <v>73</v>
      </c>
      <c r="AY109" s="221" t="s">
        <v>133</v>
      </c>
    </row>
    <row r="110" spans="1:65" s="14" customFormat="1">
      <c r="B110" s="211"/>
      <c r="C110" s="212"/>
      <c r="D110" s="194" t="s">
        <v>146</v>
      </c>
      <c r="E110" s="213" t="s">
        <v>28</v>
      </c>
      <c r="F110" s="214" t="s">
        <v>158</v>
      </c>
      <c r="G110" s="212"/>
      <c r="H110" s="215">
        <v>0.45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146</v>
      </c>
      <c r="AU110" s="221" t="s">
        <v>83</v>
      </c>
      <c r="AV110" s="14" t="s">
        <v>83</v>
      </c>
      <c r="AW110" s="14" t="s">
        <v>34</v>
      </c>
      <c r="AX110" s="14" t="s">
        <v>73</v>
      </c>
      <c r="AY110" s="221" t="s">
        <v>133</v>
      </c>
    </row>
    <row r="111" spans="1:65" s="16" customFormat="1">
      <c r="B111" s="233"/>
      <c r="C111" s="234"/>
      <c r="D111" s="194" t="s">
        <v>146</v>
      </c>
      <c r="E111" s="235" t="s">
        <v>28</v>
      </c>
      <c r="F111" s="236" t="s">
        <v>162</v>
      </c>
      <c r="G111" s="234"/>
      <c r="H111" s="237">
        <v>2.34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146</v>
      </c>
      <c r="AU111" s="243" t="s">
        <v>83</v>
      </c>
      <c r="AV111" s="16" t="s">
        <v>140</v>
      </c>
      <c r="AW111" s="16" t="s">
        <v>34</v>
      </c>
      <c r="AX111" s="16" t="s">
        <v>81</v>
      </c>
      <c r="AY111" s="243" t="s">
        <v>133</v>
      </c>
    </row>
    <row r="112" spans="1:65" s="2" customFormat="1" ht="21.75" customHeight="1">
      <c r="A112" s="36"/>
      <c r="B112" s="37"/>
      <c r="C112" s="181" t="s">
        <v>151</v>
      </c>
      <c r="D112" s="181" t="s">
        <v>135</v>
      </c>
      <c r="E112" s="182" t="s">
        <v>313</v>
      </c>
      <c r="F112" s="183" t="s">
        <v>314</v>
      </c>
      <c r="G112" s="184" t="s">
        <v>138</v>
      </c>
      <c r="H112" s="185">
        <v>6.6379999999999999</v>
      </c>
      <c r="I112" s="186"/>
      <c r="J112" s="187">
        <f>ROUND(I112*H112,2)</f>
        <v>0</v>
      </c>
      <c r="K112" s="183" t="s">
        <v>139</v>
      </c>
      <c r="L112" s="41"/>
      <c r="M112" s="188" t="s">
        <v>28</v>
      </c>
      <c r="N112" s="189" t="s">
        <v>46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2" t="s">
        <v>140</v>
      </c>
      <c r="AT112" s="192" t="s">
        <v>135</v>
      </c>
      <c r="AU112" s="192" t="s">
        <v>83</v>
      </c>
      <c r="AY112" s="19" t="s">
        <v>133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9" t="s">
        <v>140</v>
      </c>
      <c r="BK112" s="193">
        <f>ROUND(I112*H112,2)</f>
        <v>0</v>
      </c>
      <c r="BL112" s="19" t="s">
        <v>140</v>
      </c>
      <c r="BM112" s="192" t="s">
        <v>315</v>
      </c>
    </row>
    <row r="113" spans="1:65" s="2" customFormat="1" ht="19.5">
      <c r="A113" s="36"/>
      <c r="B113" s="37"/>
      <c r="C113" s="38"/>
      <c r="D113" s="194" t="s">
        <v>142</v>
      </c>
      <c r="E113" s="38"/>
      <c r="F113" s="195" t="s">
        <v>316</v>
      </c>
      <c r="G113" s="38"/>
      <c r="H113" s="38"/>
      <c r="I113" s="196"/>
      <c r="J113" s="38"/>
      <c r="K113" s="38"/>
      <c r="L113" s="41"/>
      <c r="M113" s="197"/>
      <c r="N113" s="198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142</v>
      </c>
      <c r="AU113" s="19" t="s">
        <v>83</v>
      </c>
    </row>
    <row r="114" spans="1:65" s="2" customFormat="1">
      <c r="A114" s="36"/>
      <c r="B114" s="37"/>
      <c r="C114" s="38"/>
      <c r="D114" s="199" t="s">
        <v>144</v>
      </c>
      <c r="E114" s="38"/>
      <c r="F114" s="200" t="s">
        <v>317</v>
      </c>
      <c r="G114" s="38"/>
      <c r="H114" s="38"/>
      <c r="I114" s="196"/>
      <c r="J114" s="38"/>
      <c r="K114" s="38"/>
      <c r="L114" s="41"/>
      <c r="M114" s="197"/>
      <c r="N114" s="198"/>
      <c r="O114" s="67"/>
      <c r="P114" s="67"/>
      <c r="Q114" s="67"/>
      <c r="R114" s="67"/>
      <c r="S114" s="67"/>
      <c r="T114" s="68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144</v>
      </c>
      <c r="AU114" s="19" t="s">
        <v>83</v>
      </c>
    </row>
    <row r="115" spans="1:65" s="13" customFormat="1">
      <c r="B115" s="201"/>
      <c r="C115" s="202"/>
      <c r="D115" s="194" t="s">
        <v>146</v>
      </c>
      <c r="E115" s="203" t="s">
        <v>28</v>
      </c>
      <c r="F115" s="204" t="s">
        <v>524</v>
      </c>
      <c r="G115" s="202"/>
      <c r="H115" s="203" t="s">
        <v>28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146</v>
      </c>
      <c r="AU115" s="210" t="s">
        <v>83</v>
      </c>
      <c r="AV115" s="13" t="s">
        <v>81</v>
      </c>
      <c r="AW115" s="13" t="s">
        <v>34</v>
      </c>
      <c r="AX115" s="13" t="s">
        <v>73</v>
      </c>
      <c r="AY115" s="210" t="s">
        <v>133</v>
      </c>
    </row>
    <row r="116" spans="1:65" s="14" customFormat="1">
      <c r="B116" s="211"/>
      <c r="C116" s="212"/>
      <c r="D116" s="194" t="s">
        <v>146</v>
      </c>
      <c r="E116" s="213" t="s">
        <v>28</v>
      </c>
      <c r="F116" s="214" t="s">
        <v>525</v>
      </c>
      <c r="G116" s="212"/>
      <c r="H116" s="215">
        <v>6.6379999999999999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146</v>
      </c>
      <c r="AU116" s="221" t="s">
        <v>83</v>
      </c>
      <c r="AV116" s="14" t="s">
        <v>83</v>
      </c>
      <c r="AW116" s="14" t="s">
        <v>34</v>
      </c>
      <c r="AX116" s="14" t="s">
        <v>81</v>
      </c>
      <c r="AY116" s="221" t="s">
        <v>133</v>
      </c>
    </row>
    <row r="117" spans="1:65" s="2" customFormat="1" ht="16.5" customHeight="1">
      <c r="A117" s="36"/>
      <c r="B117" s="37"/>
      <c r="C117" s="181" t="s">
        <v>140</v>
      </c>
      <c r="D117" s="181" t="s">
        <v>135</v>
      </c>
      <c r="E117" s="182" t="s">
        <v>327</v>
      </c>
      <c r="F117" s="183" t="s">
        <v>328</v>
      </c>
      <c r="G117" s="184" t="s">
        <v>138</v>
      </c>
      <c r="H117" s="185">
        <v>6.6379999999999999</v>
      </c>
      <c r="I117" s="186"/>
      <c r="J117" s="187">
        <f>ROUND(I117*H117,2)</f>
        <v>0</v>
      </c>
      <c r="K117" s="183" t="s">
        <v>139</v>
      </c>
      <c r="L117" s="41"/>
      <c r="M117" s="188" t="s">
        <v>28</v>
      </c>
      <c r="N117" s="189" t="s">
        <v>46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140</v>
      </c>
      <c r="AT117" s="192" t="s">
        <v>135</v>
      </c>
      <c r="AU117" s="192" t="s">
        <v>83</v>
      </c>
      <c r="AY117" s="19" t="s">
        <v>133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140</v>
      </c>
      <c r="BK117" s="193">
        <f>ROUND(I117*H117,2)</f>
        <v>0</v>
      </c>
      <c r="BL117" s="19" t="s">
        <v>140</v>
      </c>
      <c r="BM117" s="192" t="s">
        <v>329</v>
      </c>
    </row>
    <row r="118" spans="1:65" s="2" customFormat="1" ht="19.5">
      <c r="A118" s="36"/>
      <c r="B118" s="37"/>
      <c r="C118" s="38"/>
      <c r="D118" s="194" t="s">
        <v>142</v>
      </c>
      <c r="E118" s="38"/>
      <c r="F118" s="195" t="s">
        <v>330</v>
      </c>
      <c r="G118" s="38"/>
      <c r="H118" s="38"/>
      <c r="I118" s="196"/>
      <c r="J118" s="38"/>
      <c r="K118" s="38"/>
      <c r="L118" s="41"/>
      <c r="M118" s="197"/>
      <c r="N118" s="198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142</v>
      </c>
      <c r="AU118" s="19" t="s">
        <v>83</v>
      </c>
    </row>
    <row r="119" spans="1:65" s="2" customFormat="1">
      <c r="A119" s="36"/>
      <c r="B119" s="37"/>
      <c r="C119" s="38"/>
      <c r="D119" s="199" t="s">
        <v>144</v>
      </c>
      <c r="E119" s="38"/>
      <c r="F119" s="200" t="s">
        <v>331</v>
      </c>
      <c r="G119" s="38"/>
      <c r="H119" s="38"/>
      <c r="I119" s="196"/>
      <c r="J119" s="38"/>
      <c r="K119" s="38"/>
      <c r="L119" s="41"/>
      <c r="M119" s="197"/>
      <c r="N119" s="198"/>
      <c r="O119" s="67"/>
      <c r="P119" s="67"/>
      <c r="Q119" s="67"/>
      <c r="R119" s="67"/>
      <c r="S119" s="67"/>
      <c r="T119" s="68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144</v>
      </c>
      <c r="AU119" s="19" t="s">
        <v>83</v>
      </c>
    </row>
    <row r="120" spans="1:65" s="13" customFormat="1">
      <c r="B120" s="201"/>
      <c r="C120" s="202"/>
      <c r="D120" s="194" t="s">
        <v>146</v>
      </c>
      <c r="E120" s="203" t="s">
        <v>28</v>
      </c>
      <c r="F120" s="204" t="s">
        <v>332</v>
      </c>
      <c r="G120" s="202"/>
      <c r="H120" s="203" t="s">
        <v>28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146</v>
      </c>
      <c r="AU120" s="210" t="s">
        <v>83</v>
      </c>
      <c r="AV120" s="13" t="s">
        <v>81</v>
      </c>
      <c r="AW120" s="13" t="s">
        <v>34</v>
      </c>
      <c r="AX120" s="13" t="s">
        <v>73</v>
      </c>
      <c r="AY120" s="210" t="s">
        <v>133</v>
      </c>
    </row>
    <row r="121" spans="1:65" s="13" customFormat="1">
      <c r="B121" s="201"/>
      <c r="C121" s="202"/>
      <c r="D121" s="194" t="s">
        <v>146</v>
      </c>
      <c r="E121" s="203" t="s">
        <v>28</v>
      </c>
      <c r="F121" s="204" t="s">
        <v>526</v>
      </c>
      <c r="G121" s="202"/>
      <c r="H121" s="203" t="s">
        <v>28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146</v>
      </c>
      <c r="AU121" s="210" t="s">
        <v>83</v>
      </c>
      <c r="AV121" s="13" t="s">
        <v>81</v>
      </c>
      <c r="AW121" s="13" t="s">
        <v>34</v>
      </c>
      <c r="AX121" s="13" t="s">
        <v>73</v>
      </c>
      <c r="AY121" s="210" t="s">
        <v>133</v>
      </c>
    </row>
    <row r="122" spans="1:65" s="14" customFormat="1">
      <c r="B122" s="211"/>
      <c r="C122" s="212"/>
      <c r="D122" s="194" t="s">
        <v>146</v>
      </c>
      <c r="E122" s="213" t="s">
        <v>28</v>
      </c>
      <c r="F122" s="214" t="s">
        <v>525</v>
      </c>
      <c r="G122" s="212"/>
      <c r="H122" s="215">
        <v>6.6379999999999999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146</v>
      </c>
      <c r="AU122" s="221" t="s">
        <v>83</v>
      </c>
      <c r="AV122" s="14" t="s">
        <v>83</v>
      </c>
      <c r="AW122" s="14" t="s">
        <v>34</v>
      </c>
      <c r="AX122" s="14" t="s">
        <v>81</v>
      </c>
      <c r="AY122" s="221" t="s">
        <v>133</v>
      </c>
    </row>
    <row r="123" spans="1:65" s="2" customFormat="1" ht="16.5" customHeight="1">
      <c r="A123" s="36"/>
      <c r="B123" s="37"/>
      <c r="C123" s="181" t="s">
        <v>186</v>
      </c>
      <c r="D123" s="181" t="s">
        <v>135</v>
      </c>
      <c r="E123" s="182" t="s">
        <v>163</v>
      </c>
      <c r="F123" s="183" t="s">
        <v>164</v>
      </c>
      <c r="G123" s="184" t="s">
        <v>165</v>
      </c>
      <c r="H123" s="185">
        <v>15.930999999999999</v>
      </c>
      <c r="I123" s="186"/>
      <c r="J123" s="187">
        <f>ROUND(I123*H123,2)</f>
        <v>0</v>
      </c>
      <c r="K123" s="183" t="s">
        <v>28</v>
      </c>
      <c r="L123" s="41"/>
      <c r="M123" s="188" t="s">
        <v>28</v>
      </c>
      <c r="N123" s="189" t="s">
        <v>46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2" t="s">
        <v>140</v>
      </c>
      <c r="AT123" s="192" t="s">
        <v>135</v>
      </c>
      <c r="AU123" s="192" t="s">
        <v>83</v>
      </c>
      <c r="AY123" s="19" t="s">
        <v>133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9" t="s">
        <v>140</v>
      </c>
      <c r="BK123" s="193">
        <f>ROUND(I123*H123,2)</f>
        <v>0</v>
      </c>
      <c r="BL123" s="19" t="s">
        <v>140</v>
      </c>
      <c r="BM123" s="192" t="s">
        <v>527</v>
      </c>
    </row>
    <row r="124" spans="1:65" s="2" customFormat="1">
      <c r="A124" s="36"/>
      <c r="B124" s="37"/>
      <c r="C124" s="38"/>
      <c r="D124" s="194" t="s">
        <v>142</v>
      </c>
      <c r="E124" s="38"/>
      <c r="F124" s="195" t="s">
        <v>167</v>
      </c>
      <c r="G124" s="38"/>
      <c r="H124" s="38"/>
      <c r="I124" s="196"/>
      <c r="J124" s="38"/>
      <c r="K124" s="38"/>
      <c r="L124" s="41"/>
      <c r="M124" s="197"/>
      <c r="N124" s="198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142</v>
      </c>
      <c r="AU124" s="19" t="s">
        <v>83</v>
      </c>
    </row>
    <row r="125" spans="1:65" s="13" customFormat="1">
      <c r="B125" s="201"/>
      <c r="C125" s="202"/>
      <c r="D125" s="194" t="s">
        <v>146</v>
      </c>
      <c r="E125" s="203" t="s">
        <v>28</v>
      </c>
      <c r="F125" s="204" t="s">
        <v>528</v>
      </c>
      <c r="G125" s="202"/>
      <c r="H125" s="203" t="s">
        <v>28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146</v>
      </c>
      <c r="AU125" s="210" t="s">
        <v>83</v>
      </c>
      <c r="AV125" s="13" t="s">
        <v>81</v>
      </c>
      <c r="AW125" s="13" t="s">
        <v>34</v>
      </c>
      <c r="AX125" s="13" t="s">
        <v>73</v>
      </c>
      <c r="AY125" s="210" t="s">
        <v>133</v>
      </c>
    </row>
    <row r="126" spans="1:65" s="14" customFormat="1">
      <c r="B126" s="211"/>
      <c r="C126" s="212"/>
      <c r="D126" s="194" t="s">
        <v>146</v>
      </c>
      <c r="E126" s="213" t="s">
        <v>28</v>
      </c>
      <c r="F126" s="214" t="s">
        <v>529</v>
      </c>
      <c r="G126" s="212"/>
      <c r="H126" s="215">
        <v>15.930999999999999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146</v>
      </c>
      <c r="AU126" s="221" t="s">
        <v>83</v>
      </c>
      <c r="AV126" s="14" t="s">
        <v>83</v>
      </c>
      <c r="AW126" s="14" t="s">
        <v>34</v>
      </c>
      <c r="AX126" s="14" t="s">
        <v>81</v>
      </c>
      <c r="AY126" s="221" t="s">
        <v>133</v>
      </c>
    </row>
    <row r="127" spans="1:65" s="2" customFormat="1" ht="16.5" customHeight="1">
      <c r="A127" s="36"/>
      <c r="B127" s="37"/>
      <c r="C127" s="181" t="s">
        <v>200</v>
      </c>
      <c r="D127" s="181" t="s">
        <v>135</v>
      </c>
      <c r="E127" s="182" t="s">
        <v>339</v>
      </c>
      <c r="F127" s="183" t="s">
        <v>340</v>
      </c>
      <c r="G127" s="184" t="s">
        <v>138</v>
      </c>
      <c r="H127" s="185">
        <v>6.6379999999999999</v>
      </c>
      <c r="I127" s="186"/>
      <c r="J127" s="187">
        <f>ROUND(I127*H127,2)</f>
        <v>0</v>
      </c>
      <c r="K127" s="183" t="s">
        <v>139</v>
      </c>
      <c r="L127" s="41"/>
      <c r="M127" s="188" t="s">
        <v>28</v>
      </c>
      <c r="N127" s="189" t="s">
        <v>46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140</v>
      </c>
      <c r="AT127" s="192" t="s">
        <v>135</v>
      </c>
      <c r="AU127" s="192" t="s">
        <v>83</v>
      </c>
      <c r="AY127" s="19" t="s">
        <v>133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140</v>
      </c>
      <c r="BK127" s="193">
        <f>ROUND(I127*H127,2)</f>
        <v>0</v>
      </c>
      <c r="BL127" s="19" t="s">
        <v>140</v>
      </c>
      <c r="BM127" s="192" t="s">
        <v>341</v>
      </c>
    </row>
    <row r="128" spans="1:65" s="2" customFormat="1">
      <c r="A128" s="36"/>
      <c r="B128" s="37"/>
      <c r="C128" s="38"/>
      <c r="D128" s="194" t="s">
        <v>142</v>
      </c>
      <c r="E128" s="38"/>
      <c r="F128" s="195" t="s">
        <v>342</v>
      </c>
      <c r="G128" s="38"/>
      <c r="H128" s="38"/>
      <c r="I128" s="196"/>
      <c r="J128" s="38"/>
      <c r="K128" s="38"/>
      <c r="L128" s="41"/>
      <c r="M128" s="197"/>
      <c r="N128" s="198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142</v>
      </c>
      <c r="AU128" s="19" t="s">
        <v>83</v>
      </c>
    </row>
    <row r="129" spans="1:65" s="2" customFormat="1">
      <c r="A129" s="36"/>
      <c r="B129" s="37"/>
      <c r="C129" s="38"/>
      <c r="D129" s="199" t="s">
        <v>144</v>
      </c>
      <c r="E129" s="38"/>
      <c r="F129" s="200" t="s">
        <v>343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144</v>
      </c>
      <c r="AU129" s="19" t="s">
        <v>83</v>
      </c>
    </row>
    <row r="130" spans="1:65" s="13" customFormat="1">
      <c r="B130" s="201"/>
      <c r="C130" s="202"/>
      <c r="D130" s="194" t="s">
        <v>146</v>
      </c>
      <c r="E130" s="203" t="s">
        <v>28</v>
      </c>
      <c r="F130" s="204" t="s">
        <v>530</v>
      </c>
      <c r="G130" s="202"/>
      <c r="H130" s="203" t="s">
        <v>28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146</v>
      </c>
      <c r="AU130" s="210" t="s">
        <v>83</v>
      </c>
      <c r="AV130" s="13" t="s">
        <v>81</v>
      </c>
      <c r="AW130" s="13" t="s">
        <v>34</v>
      </c>
      <c r="AX130" s="13" t="s">
        <v>73</v>
      </c>
      <c r="AY130" s="210" t="s">
        <v>133</v>
      </c>
    </row>
    <row r="131" spans="1:65" s="14" customFormat="1">
      <c r="B131" s="211"/>
      <c r="C131" s="212"/>
      <c r="D131" s="194" t="s">
        <v>146</v>
      </c>
      <c r="E131" s="213" t="s">
        <v>28</v>
      </c>
      <c r="F131" s="214" t="s">
        <v>525</v>
      </c>
      <c r="G131" s="212"/>
      <c r="H131" s="215">
        <v>6.6379999999999999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146</v>
      </c>
      <c r="AU131" s="221" t="s">
        <v>83</v>
      </c>
      <c r="AV131" s="14" t="s">
        <v>83</v>
      </c>
      <c r="AW131" s="14" t="s">
        <v>34</v>
      </c>
      <c r="AX131" s="14" t="s">
        <v>81</v>
      </c>
      <c r="AY131" s="221" t="s">
        <v>133</v>
      </c>
    </row>
    <row r="132" spans="1:65" s="12" customFormat="1" ht="22.9" customHeight="1">
      <c r="B132" s="165"/>
      <c r="C132" s="166"/>
      <c r="D132" s="167" t="s">
        <v>72</v>
      </c>
      <c r="E132" s="179" t="s">
        <v>140</v>
      </c>
      <c r="F132" s="179" t="s">
        <v>215</v>
      </c>
      <c r="G132" s="166"/>
      <c r="H132" s="166"/>
      <c r="I132" s="169"/>
      <c r="J132" s="180">
        <f>BK132</f>
        <v>0</v>
      </c>
      <c r="K132" s="166"/>
      <c r="L132" s="171"/>
      <c r="M132" s="172"/>
      <c r="N132" s="173"/>
      <c r="O132" s="173"/>
      <c r="P132" s="174">
        <f>SUM(P133:P148)</f>
        <v>0</v>
      </c>
      <c r="Q132" s="173"/>
      <c r="R132" s="174">
        <f>SUM(R133:R148)</f>
        <v>17.042687999999998</v>
      </c>
      <c r="S132" s="173"/>
      <c r="T132" s="175">
        <f>SUM(T133:T148)</f>
        <v>0</v>
      </c>
      <c r="AR132" s="176" t="s">
        <v>81</v>
      </c>
      <c r="AT132" s="177" t="s">
        <v>72</v>
      </c>
      <c r="AU132" s="177" t="s">
        <v>81</v>
      </c>
      <c r="AY132" s="176" t="s">
        <v>133</v>
      </c>
      <c r="BK132" s="178">
        <f>SUM(BK133:BK148)</f>
        <v>0</v>
      </c>
    </row>
    <row r="133" spans="1:65" s="2" customFormat="1" ht="16.5" customHeight="1">
      <c r="A133" s="36"/>
      <c r="B133" s="37"/>
      <c r="C133" s="181" t="s">
        <v>208</v>
      </c>
      <c r="D133" s="181" t="s">
        <v>135</v>
      </c>
      <c r="E133" s="182" t="s">
        <v>216</v>
      </c>
      <c r="F133" s="183" t="s">
        <v>217</v>
      </c>
      <c r="G133" s="184" t="s">
        <v>138</v>
      </c>
      <c r="H133" s="185">
        <v>4.91</v>
      </c>
      <c r="I133" s="186"/>
      <c r="J133" s="187">
        <f>ROUND(I133*H133,2)</f>
        <v>0</v>
      </c>
      <c r="K133" s="183" t="s">
        <v>139</v>
      </c>
      <c r="L133" s="41"/>
      <c r="M133" s="188" t="s">
        <v>28</v>
      </c>
      <c r="N133" s="189" t="s">
        <v>46</v>
      </c>
      <c r="O133" s="67"/>
      <c r="P133" s="190">
        <f>O133*H133</f>
        <v>0</v>
      </c>
      <c r="Q133" s="190">
        <v>1.9967999999999999</v>
      </c>
      <c r="R133" s="190">
        <f>Q133*H133</f>
        <v>9.8042879999999997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140</v>
      </c>
      <c r="AT133" s="192" t="s">
        <v>135</v>
      </c>
      <c r="AU133" s="192" t="s">
        <v>83</v>
      </c>
      <c r="AY133" s="19" t="s">
        <v>133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140</v>
      </c>
      <c r="BK133" s="193">
        <f>ROUND(I133*H133,2)</f>
        <v>0</v>
      </c>
      <c r="BL133" s="19" t="s">
        <v>140</v>
      </c>
      <c r="BM133" s="192" t="s">
        <v>218</v>
      </c>
    </row>
    <row r="134" spans="1:65" s="2" customFormat="1">
      <c r="A134" s="36"/>
      <c r="B134" s="37"/>
      <c r="C134" s="38"/>
      <c r="D134" s="194" t="s">
        <v>142</v>
      </c>
      <c r="E134" s="38"/>
      <c r="F134" s="195" t="s">
        <v>219</v>
      </c>
      <c r="G134" s="38"/>
      <c r="H134" s="38"/>
      <c r="I134" s="196"/>
      <c r="J134" s="38"/>
      <c r="K134" s="38"/>
      <c r="L134" s="41"/>
      <c r="M134" s="197"/>
      <c r="N134" s="198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142</v>
      </c>
      <c r="AU134" s="19" t="s">
        <v>83</v>
      </c>
    </row>
    <row r="135" spans="1:65" s="2" customFormat="1">
      <c r="A135" s="36"/>
      <c r="B135" s="37"/>
      <c r="C135" s="38"/>
      <c r="D135" s="199" t="s">
        <v>144</v>
      </c>
      <c r="E135" s="38"/>
      <c r="F135" s="200" t="s">
        <v>220</v>
      </c>
      <c r="G135" s="38"/>
      <c r="H135" s="38"/>
      <c r="I135" s="196"/>
      <c r="J135" s="38"/>
      <c r="K135" s="38"/>
      <c r="L135" s="41"/>
      <c r="M135" s="197"/>
      <c r="N135" s="198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144</v>
      </c>
      <c r="AU135" s="19" t="s">
        <v>83</v>
      </c>
    </row>
    <row r="136" spans="1:65" s="13" customFormat="1">
      <c r="B136" s="201"/>
      <c r="C136" s="202"/>
      <c r="D136" s="194" t="s">
        <v>146</v>
      </c>
      <c r="E136" s="203" t="s">
        <v>28</v>
      </c>
      <c r="F136" s="204" t="s">
        <v>531</v>
      </c>
      <c r="G136" s="202"/>
      <c r="H136" s="203" t="s">
        <v>28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83</v>
      </c>
      <c r="AV136" s="13" t="s">
        <v>81</v>
      </c>
      <c r="AW136" s="13" t="s">
        <v>34</v>
      </c>
      <c r="AX136" s="13" t="s">
        <v>73</v>
      </c>
      <c r="AY136" s="210" t="s">
        <v>133</v>
      </c>
    </row>
    <row r="137" spans="1:65" s="14" customFormat="1">
      <c r="B137" s="211"/>
      <c r="C137" s="212"/>
      <c r="D137" s="194" t="s">
        <v>146</v>
      </c>
      <c r="E137" s="213" t="s">
        <v>28</v>
      </c>
      <c r="F137" s="214" t="s">
        <v>532</v>
      </c>
      <c r="G137" s="212"/>
      <c r="H137" s="215">
        <v>4.91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146</v>
      </c>
      <c r="AU137" s="221" t="s">
        <v>83</v>
      </c>
      <c r="AV137" s="14" t="s">
        <v>83</v>
      </c>
      <c r="AW137" s="14" t="s">
        <v>34</v>
      </c>
      <c r="AX137" s="14" t="s">
        <v>81</v>
      </c>
      <c r="AY137" s="221" t="s">
        <v>133</v>
      </c>
    </row>
    <row r="138" spans="1:65" s="2" customFormat="1" ht="16.5" customHeight="1">
      <c r="A138" s="36"/>
      <c r="B138" s="37"/>
      <c r="C138" s="181" t="s">
        <v>191</v>
      </c>
      <c r="D138" s="181" t="s">
        <v>135</v>
      </c>
      <c r="E138" s="182" t="s">
        <v>224</v>
      </c>
      <c r="F138" s="183" t="s">
        <v>225</v>
      </c>
      <c r="G138" s="184" t="s">
        <v>138</v>
      </c>
      <c r="H138" s="185">
        <v>3.12</v>
      </c>
      <c r="I138" s="186"/>
      <c r="J138" s="187">
        <f>ROUND(I138*H138,2)</f>
        <v>0</v>
      </c>
      <c r="K138" s="183" t="s">
        <v>139</v>
      </c>
      <c r="L138" s="41"/>
      <c r="M138" s="188" t="s">
        <v>28</v>
      </c>
      <c r="N138" s="189" t="s">
        <v>46</v>
      </c>
      <c r="O138" s="67"/>
      <c r="P138" s="190">
        <f>O138*H138</f>
        <v>0</v>
      </c>
      <c r="Q138" s="190">
        <v>2.3199999999999998</v>
      </c>
      <c r="R138" s="190">
        <f>Q138*H138</f>
        <v>7.2383999999999995</v>
      </c>
      <c r="S138" s="190">
        <v>0</v>
      </c>
      <c r="T138" s="19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2" t="s">
        <v>140</v>
      </c>
      <c r="AT138" s="192" t="s">
        <v>135</v>
      </c>
      <c r="AU138" s="192" t="s">
        <v>83</v>
      </c>
      <c r="AY138" s="19" t="s">
        <v>133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9" t="s">
        <v>140</v>
      </c>
      <c r="BK138" s="193">
        <f>ROUND(I138*H138,2)</f>
        <v>0</v>
      </c>
      <c r="BL138" s="19" t="s">
        <v>140</v>
      </c>
      <c r="BM138" s="192" t="s">
        <v>226</v>
      </c>
    </row>
    <row r="139" spans="1:65" s="2" customFormat="1">
      <c r="A139" s="36"/>
      <c r="B139" s="37"/>
      <c r="C139" s="38"/>
      <c r="D139" s="194" t="s">
        <v>142</v>
      </c>
      <c r="E139" s="38"/>
      <c r="F139" s="195" t="s">
        <v>227</v>
      </c>
      <c r="G139" s="38"/>
      <c r="H139" s="38"/>
      <c r="I139" s="196"/>
      <c r="J139" s="38"/>
      <c r="K139" s="38"/>
      <c r="L139" s="41"/>
      <c r="M139" s="197"/>
      <c r="N139" s="198"/>
      <c r="O139" s="67"/>
      <c r="P139" s="67"/>
      <c r="Q139" s="67"/>
      <c r="R139" s="67"/>
      <c r="S139" s="67"/>
      <c r="T139" s="68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142</v>
      </c>
      <c r="AU139" s="19" t="s">
        <v>83</v>
      </c>
    </row>
    <row r="140" spans="1:65" s="2" customFormat="1">
      <c r="A140" s="36"/>
      <c r="B140" s="37"/>
      <c r="C140" s="38"/>
      <c r="D140" s="199" t="s">
        <v>144</v>
      </c>
      <c r="E140" s="38"/>
      <c r="F140" s="200" t="s">
        <v>228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144</v>
      </c>
      <c r="AU140" s="19" t="s">
        <v>83</v>
      </c>
    </row>
    <row r="141" spans="1:65" s="13" customFormat="1">
      <c r="B141" s="201"/>
      <c r="C141" s="202"/>
      <c r="D141" s="194" t="s">
        <v>146</v>
      </c>
      <c r="E141" s="203" t="s">
        <v>28</v>
      </c>
      <c r="F141" s="204" t="s">
        <v>308</v>
      </c>
      <c r="G141" s="202"/>
      <c r="H141" s="203" t="s">
        <v>28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146</v>
      </c>
      <c r="AU141" s="210" t="s">
        <v>83</v>
      </c>
      <c r="AV141" s="13" t="s">
        <v>81</v>
      </c>
      <c r="AW141" s="13" t="s">
        <v>34</v>
      </c>
      <c r="AX141" s="13" t="s">
        <v>73</v>
      </c>
      <c r="AY141" s="210" t="s">
        <v>133</v>
      </c>
    </row>
    <row r="142" spans="1:65" s="13" customFormat="1">
      <c r="B142" s="201"/>
      <c r="C142" s="202"/>
      <c r="D142" s="194" t="s">
        <v>146</v>
      </c>
      <c r="E142" s="203" t="s">
        <v>28</v>
      </c>
      <c r="F142" s="204" t="s">
        <v>229</v>
      </c>
      <c r="G142" s="202"/>
      <c r="H142" s="203" t="s">
        <v>28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146</v>
      </c>
      <c r="AU142" s="210" t="s">
        <v>83</v>
      </c>
      <c r="AV142" s="13" t="s">
        <v>81</v>
      </c>
      <c r="AW142" s="13" t="s">
        <v>34</v>
      </c>
      <c r="AX142" s="13" t="s">
        <v>73</v>
      </c>
      <c r="AY142" s="210" t="s">
        <v>133</v>
      </c>
    </row>
    <row r="143" spans="1:65" s="14" customFormat="1">
      <c r="B143" s="211"/>
      <c r="C143" s="212"/>
      <c r="D143" s="194" t="s">
        <v>146</v>
      </c>
      <c r="E143" s="213" t="s">
        <v>28</v>
      </c>
      <c r="F143" s="214" t="s">
        <v>230</v>
      </c>
      <c r="G143" s="212"/>
      <c r="H143" s="215">
        <v>0.6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146</v>
      </c>
      <c r="AU143" s="221" t="s">
        <v>83</v>
      </c>
      <c r="AV143" s="14" t="s">
        <v>83</v>
      </c>
      <c r="AW143" s="14" t="s">
        <v>34</v>
      </c>
      <c r="AX143" s="14" t="s">
        <v>73</v>
      </c>
      <c r="AY143" s="221" t="s">
        <v>133</v>
      </c>
    </row>
    <row r="144" spans="1:65" s="14" customFormat="1">
      <c r="B144" s="211"/>
      <c r="C144" s="212"/>
      <c r="D144" s="194" t="s">
        <v>146</v>
      </c>
      <c r="E144" s="213" t="s">
        <v>28</v>
      </c>
      <c r="F144" s="214" t="s">
        <v>231</v>
      </c>
      <c r="G144" s="212"/>
      <c r="H144" s="215">
        <v>0.64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146</v>
      </c>
      <c r="AU144" s="221" t="s">
        <v>83</v>
      </c>
      <c r="AV144" s="14" t="s">
        <v>83</v>
      </c>
      <c r="AW144" s="14" t="s">
        <v>34</v>
      </c>
      <c r="AX144" s="14" t="s">
        <v>73</v>
      </c>
      <c r="AY144" s="221" t="s">
        <v>133</v>
      </c>
    </row>
    <row r="145" spans="1:65" s="14" customFormat="1">
      <c r="B145" s="211"/>
      <c r="C145" s="212"/>
      <c r="D145" s="194" t="s">
        <v>146</v>
      </c>
      <c r="E145" s="213" t="s">
        <v>28</v>
      </c>
      <c r="F145" s="214" t="s">
        <v>232</v>
      </c>
      <c r="G145" s="212"/>
      <c r="H145" s="215">
        <v>0.56000000000000005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146</v>
      </c>
      <c r="AU145" s="221" t="s">
        <v>83</v>
      </c>
      <c r="AV145" s="14" t="s">
        <v>83</v>
      </c>
      <c r="AW145" s="14" t="s">
        <v>34</v>
      </c>
      <c r="AX145" s="14" t="s">
        <v>73</v>
      </c>
      <c r="AY145" s="221" t="s">
        <v>133</v>
      </c>
    </row>
    <row r="146" spans="1:65" s="14" customFormat="1">
      <c r="B146" s="211"/>
      <c r="C146" s="212"/>
      <c r="D146" s="194" t="s">
        <v>146</v>
      </c>
      <c r="E146" s="213" t="s">
        <v>28</v>
      </c>
      <c r="F146" s="214" t="s">
        <v>233</v>
      </c>
      <c r="G146" s="212"/>
      <c r="H146" s="215">
        <v>0.72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146</v>
      </c>
      <c r="AU146" s="221" t="s">
        <v>83</v>
      </c>
      <c r="AV146" s="14" t="s">
        <v>83</v>
      </c>
      <c r="AW146" s="14" t="s">
        <v>34</v>
      </c>
      <c r="AX146" s="14" t="s">
        <v>73</v>
      </c>
      <c r="AY146" s="221" t="s">
        <v>133</v>
      </c>
    </row>
    <row r="147" spans="1:65" s="14" customFormat="1">
      <c r="B147" s="211"/>
      <c r="C147" s="212"/>
      <c r="D147" s="194" t="s">
        <v>146</v>
      </c>
      <c r="E147" s="213" t="s">
        <v>28</v>
      </c>
      <c r="F147" s="214" t="s">
        <v>230</v>
      </c>
      <c r="G147" s="212"/>
      <c r="H147" s="215">
        <v>0.6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146</v>
      </c>
      <c r="AU147" s="221" t="s">
        <v>83</v>
      </c>
      <c r="AV147" s="14" t="s">
        <v>83</v>
      </c>
      <c r="AW147" s="14" t="s">
        <v>34</v>
      </c>
      <c r="AX147" s="14" t="s">
        <v>73</v>
      </c>
      <c r="AY147" s="221" t="s">
        <v>133</v>
      </c>
    </row>
    <row r="148" spans="1:65" s="16" customFormat="1">
      <c r="B148" s="233"/>
      <c r="C148" s="234"/>
      <c r="D148" s="194" t="s">
        <v>146</v>
      </c>
      <c r="E148" s="235" t="s">
        <v>28</v>
      </c>
      <c r="F148" s="236" t="s">
        <v>162</v>
      </c>
      <c r="G148" s="234"/>
      <c r="H148" s="237">
        <v>3.12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146</v>
      </c>
      <c r="AU148" s="243" t="s">
        <v>83</v>
      </c>
      <c r="AV148" s="16" t="s">
        <v>140</v>
      </c>
      <c r="AW148" s="16" t="s">
        <v>34</v>
      </c>
      <c r="AX148" s="16" t="s">
        <v>81</v>
      </c>
      <c r="AY148" s="243" t="s">
        <v>133</v>
      </c>
    </row>
    <row r="149" spans="1:65" s="12" customFormat="1" ht="22.9" customHeight="1">
      <c r="B149" s="165"/>
      <c r="C149" s="166"/>
      <c r="D149" s="167" t="s">
        <v>72</v>
      </c>
      <c r="E149" s="179" t="s">
        <v>259</v>
      </c>
      <c r="F149" s="179" t="s">
        <v>260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SUM(P150:P152)</f>
        <v>0</v>
      </c>
      <c r="Q149" s="173"/>
      <c r="R149" s="174">
        <f>SUM(R150:R152)</f>
        <v>0</v>
      </c>
      <c r="S149" s="173"/>
      <c r="T149" s="175">
        <f>SUM(T150:T152)</f>
        <v>0</v>
      </c>
      <c r="AR149" s="176" t="s">
        <v>81</v>
      </c>
      <c r="AT149" s="177" t="s">
        <v>72</v>
      </c>
      <c r="AU149" s="177" t="s">
        <v>81</v>
      </c>
      <c r="AY149" s="176" t="s">
        <v>133</v>
      </c>
      <c r="BK149" s="178">
        <f>SUM(BK150:BK152)</f>
        <v>0</v>
      </c>
    </row>
    <row r="150" spans="1:65" s="2" customFormat="1" ht="16.5" customHeight="1">
      <c r="A150" s="36"/>
      <c r="B150" s="37"/>
      <c r="C150" s="181" t="s">
        <v>223</v>
      </c>
      <c r="D150" s="181" t="s">
        <v>135</v>
      </c>
      <c r="E150" s="182" t="s">
        <v>262</v>
      </c>
      <c r="F150" s="183" t="s">
        <v>263</v>
      </c>
      <c r="G150" s="184" t="s">
        <v>165</v>
      </c>
      <c r="H150" s="185">
        <v>17.042999999999999</v>
      </c>
      <c r="I150" s="186"/>
      <c r="J150" s="187">
        <f>ROUND(I150*H150,2)</f>
        <v>0</v>
      </c>
      <c r="K150" s="183" t="s">
        <v>139</v>
      </c>
      <c r="L150" s="41"/>
      <c r="M150" s="188" t="s">
        <v>28</v>
      </c>
      <c r="N150" s="189" t="s">
        <v>46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2" t="s">
        <v>140</v>
      </c>
      <c r="AT150" s="192" t="s">
        <v>135</v>
      </c>
      <c r="AU150" s="192" t="s">
        <v>83</v>
      </c>
      <c r="AY150" s="19" t="s">
        <v>133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19" t="s">
        <v>140</v>
      </c>
      <c r="BK150" s="193">
        <f>ROUND(I150*H150,2)</f>
        <v>0</v>
      </c>
      <c r="BL150" s="19" t="s">
        <v>140</v>
      </c>
      <c r="BM150" s="192" t="s">
        <v>264</v>
      </c>
    </row>
    <row r="151" spans="1:65" s="2" customFormat="1">
      <c r="A151" s="36"/>
      <c r="B151" s="37"/>
      <c r="C151" s="38"/>
      <c r="D151" s="194" t="s">
        <v>142</v>
      </c>
      <c r="E151" s="38"/>
      <c r="F151" s="195" t="s">
        <v>265</v>
      </c>
      <c r="G151" s="38"/>
      <c r="H151" s="38"/>
      <c r="I151" s="196"/>
      <c r="J151" s="38"/>
      <c r="K151" s="38"/>
      <c r="L151" s="41"/>
      <c r="M151" s="197"/>
      <c r="N151" s="198"/>
      <c r="O151" s="67"/>
      <c r="P151" s="67"/>
      <c r="Q151" s="67"/>
      <c r="R151" s="67"/>
      <c r="S151" s="67"/>
      <c r="T151" s="68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142</v>
      </c>
      <c r="AU151" s="19" t="s">
        <v>83</v>
      </c>
    </row>
    <row r="152" spans="1:65" s="2" customFormat="1">
      <c r="A152" s="36"/>
      <c r="B152" s="37"/>
      <c r="C152" s="38"/>
      <c r="D152" s="199" t="s">
        <v>144</v>
      </c>
      <c r="E152" s="38"/>
      <c r="F152" s="200" t="s">
        <v>266</v>
      </c>
      <c r="G152" s="38"/>
      <c r="H152" s="38"/>
      <c r="I152" s="196"/>
      <c r="J152" s="38"/>
      <c r="K152" s="38"/>
      <c r="L152" s="41"/>
      <c r="M152" s="254"/>
      <c r="N152" s="255"/>
      <c r="O152" s="256"/>
      <c r="P152" s="256"/>
      <c r="Q152" s="256"/>
      <c r="R152" s="256"/>
      <c r="S152" s="256"/>
      <c r="T152" s="25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144</v>
      </c>
      <c r="AU152" s="19" t="s">
        <v>83</v>
      </c>
    </row>
    <row r="153" spans="1:65" s="2" customFormat="1" ht="6.95" customHeight="1">
      <c r="A153" s="36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eRRTeMqVZp47dFpLgR4t0FjuBj+MqkSlXy/hMz5ig/JJb4m2JgxnNS+PzHJGXC192lwkRtCg/IAq9d4TwAunDg==" saltValue="Gb9QFj2kWfV4qay/c/lJHcMP7y2NQ3ydCX1hslPPK9EpuCZzlfcVbT2xZZYbWBh7pvi6eCDIyQs75aDvlb7/5A==" spinCount="100000" sheet="1" objects="1" scenarios="1" formatColumns="0" formatRows="0" autoFilter="0"/>
  <autoFilter ref="C88:K152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/>
    <hyperlink ref="F104" r:id="rId2"/>
    <hyperlink ref="F114" r:id="rId3"/>
    <hyperlink ref="F119" r:id="rId4"/>
    <hyperlink ref="F129" r:id="rId5"/>
    <hyperlink ref="F135" r:id="rId6"/>
    <hyperlink ref="F140" r:id="rId7"/>
    <hyperlink ref="F152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9" t="s">
        <v>94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102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Větrovský potok, Frýdlant, rekonstrukce koryta</v>
      </c>
      <c r="F7" s="387"/>
      <c r="G7" s="387"/>
      <c r="H7" s="387"/>
      <c r="L7" s="22"/>
    </row>
    <row r="8" spans="1:46" s="1" customFormat="1" ht="12" customHeight="1">
      <c r="B8" s="22"/>
      <c r="D8" s="115" t="s">
        <v>103</v>
      </c>
      <c r="L8" s="22"/>
    </row>
    <row r="9" spans="1:46" s="2" customFormat="1" ht="16.5" customHeight="1">
      <c r="A9" s="36"/>
      <c r="B9" s="41"/>
      <c r="C9" s="36"/>
      <c r="D9" s="36"/>
      <c r="E9" s="386" t="s">
        <v>267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5" t="s">
        <v>268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8" t="s">
        <v>533</v>
      </c>
      <c r="F11" s="389"/>
      <c r="G11" s="389"/>
      <c r="H11" s="38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5" t="s">
        <v>18</v>
      </c>
      <c r="E13" s="36"/>
      <c r="F13" s="106" t="s">
        <v>95</v>
      </c>
      <c r="G13" s="36"/>
      <c r="H13" s="36"/>
      <c r="I13" s="115" t="s">
        <v>20</v>
      </c>
      <c r="J13" s="106" t="s">
        <v>21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22</v>
      </c>
      <c r="E14" s="36"/>
      <c r="F14" s="106" t="s">
        <v>23</v>
      </c>
      <c r="G14" s="36"/>
      <c r="H14" s="36"/>
      <c r="I14" s="115" t="s">
        <v>24</v>
      </c>
      <c r="J14" s="117" t="str">
        <f>'Rekapitulace stavby'!AN8</f>
        <v>19. 8. 2022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5" t="s">
        <v>26</v>
      </c>
      <c r="E16" s="36"/>
      <c r="F16" s="36"/>
      <c r="G16" s="36"/>
      <c r="H16" s="36"/>
      <c r="I16" s="115" t="s">
        <v>27</v>
      </c>
      <c r="J16" s="106" t="s">
        <v>28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6" t="s">
        <v>29</v>
      </c>
      <c r="F17" s="36"/>
      <c r="G17" s="36"/>
      <c r="H17" s="36"/>
      <c r="I17" s="115" t="s">
        <v>30</v>
      </c>
      <c r="J17" s="106" t="s">
        <v>28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5" t="s">
        <v>31</v>
      </c>
      <c r="E19" s="36"/>
      <c r="F19" s="36"/>
      <c r="G19" s="36"/>
      <c r="H19" s="36"/>
      <c r="I19" s="115" t="s">
        <v>27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0" t="str">
        <f>'Rekapitulace stavby'!E14</f>
        <v>Vyplň údaj</v>
      </c>
      <c r="F20" s="391"/>
      <c r="G20" s="391"/>
      <c r="H20" s="391"/>
      <c r="I20" s="115" t="s">
        <v>30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5" t="s">
        <v>33</v>
      </c>
      <c r="E22" s="36"/>
      <c r="F22" s="36"/>
      <c r="G22" s="36"/>
      <c r="H22" s="36"/>
      <c r="I22" s="115" t="s">
        <v>27</v>
      </c>
      <c r="J22" s="106" t="s">
        <v>28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6" t="s">
        <v>29</v>
      </c>
      <c r="F23" s="36"/>
      <c r="G23" s="36"/>
      <c r="H23" s="36"/>
      <c r="I23" s="115" t="s">
        <v>30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5" t="s">
        <v>35</v>
      </c>
      <c r="E25" s="36"/>
      <c r="F25" s="36"/>
      <c r="G25" s="36"/>
      <c r="H25" s="36"/>
      <c r="I25" s="115" t="s">
        <v>27</v>
      </c>
      <c r="J25" s="106" t="s">
        <v>28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6" t="s">
        <v>36</v>
      </c>
      <c r="F26" s="36"/>
      <c r="G26" s="36"/>
      <c r="H26" s="36"/>
      <c r="I26" s="115" t="s">
        <v>30</v>
      </c>
      <c r="J26" s="106" t="s">
        <v>28</v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5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23.25" customHeight="1">
      <c r="A29" s="118"/>
      <c r="B29" s="119"/>
      <c r="C29" s="118"/>
      <c r="D29" s="118"/>
      <c r="E29" s="392" t="s">
        <v>105</v>
      </c>
      <c r="F29" s="392"/>
      <c r="G29" s="392"/>
      <c r="H29" s="39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125" t="s">
        <v>43</v>
      </c>
      <c r="E35" s="115" t="s">
        <v>44</v>
      </c>
      <c r="F35" s="126">
        <f>ROUND((SUM(BE89:BE169)),  2)</f>
        <v>0</v>
      </c>
      <c r="G35" s="36"/>
      <c r="H35" s="36"/>
      <c r="I35" s="127">
        <v>0.21</v>
      </c>
      <c r="J35" s="126">
        <f>ROUND(((SUM(BE89:BE169))*I35),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5" t="s">
        <v>45</v>
      </c>
      <c r="F36" s="126">
        <f>ROUND((SUM(BF89:BF169)),  2)</f>
        <v>0</v>
      </c>
      <c r="G36" s="36"/>
      <c r="H36" s="36"/>
      <c r="I36" s="127">
        <v>0.15</v>
      </c>
      <c r="J36" s="126">
        <f>ROUND(((SUM(BF89:BF169))*I36),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5" t="s">
        <v>46</v>
      </c>
      <c r="F37" s="126">
        <f>ROUND((SUM(BG89:BG169)),  2)</f>
        <v>0</v>
      </c>
      <c r="G37" s="36"/>
      <c r="H37" s="36"/>
      <c r="I37" s="127">
        <v>0.21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5" t="s">
        <v>47</v>
      </c>
      <c r="F38" s="126">
        <f>ROUND((SUM(BH89:BH169)),  2)</f>
        <v>0</v>
      </c>
      <c r="G38" s="36"/>
      <c r="H38" s="36"/>
      <c r="I38" s="127">
        <v>0.15</v>
      </c>
      <c r="J38" s="126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5" t="s">
        <v>48</v>
      </c>
      <c r="F39" s="126">
        <f>ROUND((SUM(BI89:BI169)),  2)</f>
        <v>0</v>
      </c>
      <c r="G39" s="36"/>
      <c r="H39" s="36"/>
      <c r="I39" s="127">
        <v>0</v>
      </c>
      <c r="J39" s="126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4" t="str">
        <f>E7</f>
        <v>Větrovský potok, Frýdlant, rekonstrukce koryta</v>
      </c>
      <c r="F50" s="385"/>
      <c r="G50" s="385"/>
      <c r="H50" s="38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4" t="s">
        <v>267</v>
      </c>
      <c r="F52" s="383"/>
      <c r="G52" s="383"/>
      <c r="H52" s="383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268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72" t="str">
        <f>E11</f>
        <v>SO 02.3 - Náhradní výsadba</v>
      </c>
      <c r="F54" s="383"/>
      <c r="G54" s="383"/>
      <c r="H54" s="383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Frýdlant</v>
      </c>
      <c r="G56" s="38"/>
      <c r="H56" s="38"/>
      <c r="I56" s="31" t="s">
        <v>24</v>
      </c>
      <c r="J56" s="62" t="str">
        <f>IF(J14="","",J14)</f>
        <v>19. 8. 2022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40.15" customHeight="1">
      <c r="A58" s="36"/>
      <c r="B58" s="37"/>
      <c r="C58" s="31" t="s">
        <v>26</v>
      </c>
      <c r="D58" s="38"/>
      <c r="E58" s="38"/>
      <c r="F58" s="29" t="str">
        <f>E17</f>
        <v>Povodí labe, státní podnik, OIČ, Hradec Králové</v>
      </c>
      <c r="G58" s="38"/>
      <c r="H58" s="38"/>
      <c r="I58" s="31" t="s">
        <v>33</v>
      </c>
      <c r="J58" s="34" t="str">
        <f>E23</f>
        <v>Povodí labe, státní podnik, OIČ, Hradec Králové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31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>Ing. Eva Morkesová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9" t="s">
        <v>107</v>
      </c>
      <c r="D61" s="140"/>
      <c r="E61" s="140"/>
      <c r="F61" s="140"/>
      <c r="G61" s="140"/>
      <c r="H61" s="140"/>
      <c r="I61" s="140"/>
      <c r="J61" s="141" t="s">
        <v>108</v>
      </c>
      <c r="K61" s="140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2" t="s">
        <v>71</v>
      </c>
      <c r="D63" s="38"/>
      <c r="E63" s="38"/>
      <c r="F63" s="38"/>
      <c r="G63" s="38"/>
      <c r="H63" s="38"/>
      <c r="I63" s="38"/>
      <c r="J63" s="80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9" customFormat="1" ht="24.95" customHeight="1">
      <c r="B64" s="143"/>
      <c r="C64" s="144"/>
      <c r="D64" s="145" t="s">
        <v>110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111</v>
      </c>
      <c r="E65" s="151"/>
      <c r="F65" s="151"/>
      <c r="G65" s="151"/>
      <c r="H65" s="151"/>
      <c r="I65" s="151"/>
      <c r="J65" s="152">
        <f>J91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534</v>
      </c>
      <c r="E66" s="151"/>
      <c r="F66" s="151"/>
      <c r="G66" s="151"/>
      <c r="H66" s="151"/>
      <c r="I66" s="151"/>
      <c r="J66" s="152">
        <f>J165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535</v>
      </c>
      <c r="E67" s="151"/>
      <c r="F67" s="151"/>
      <c r="G67" s="151"/>
      <c r="H67" s="151"/>
      <c r="I67" s="151"/>
      <c r="J67" s="152">
        <f>J166</f>
        <v>0</v>
      </c>
      <c r="K67" s="100"/>
      <c r="L67" s="153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118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84" t="str">
        <f>E7</f>
        <v>Větrovský potok, Frýdlant, rekonstrukce koryta</v>
      </c>
      <c r="F77" s="385"/>
      <c r="G77" s="385"/>
      <c r="H77" s="385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103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384" t="s">
        <v>267</v>
      </c>
      <c r="F79" s="383"/>
      <c r="G79" s="383"/>
      <c r="H79" s="383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268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72" t="str">
        <f>E11</f>
        <v>SO 02.3 - Náhradní výsadba</v>
      </c>
      <c r="F81" s="383"/>
      <c r="G81" s="383"/>
      <c r="H81" s="383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22</v>
      </c>
      <c r="D83" s="38"/>
      <c r="E83" s="38"/>
      <c r="F83" s="29" t="str">
        <f>F14</f>
        <v>Frýdlant</v>
      </c>
      <c r="G83" s="38"/>
      <c r="H83" s="38"/>
      <c r="I83" s="31" t="s">
        <v>24</v>
      </c>
      <c r="J83" s="62" t="str">
        <f>IF(J14="","",J14)</f>
        <v>19. 8. 2022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>
      <c r="A85" s="36"/>
      <c r="B85" s="37"/>
      <c r="C85" s="31" t="s">
        <v>26</v>
      </c>
      <c r="D85" s="38"/>
      <c r="E85" s="38"/>
      <c r="F85" s="29" t="str">
        <f>E17</f>
        <v>Povodí labe, státní podnik, OIČ, Hradec Králové</v>
      </c>
      <c r="G85" s="38"/>
      <c r="H85" s="38"/>
      <c r="I85" s="31" t="s">
        <v>33</v>
      </c>
      <c r="J85" s="34" t="str">
        <f>E23</f>
        <v>Povodí labe, státní podnik, OIČ, Hradec Králové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31</v>
      </c>
      <c r="D86" s="38"/>
      <c r="E86" s="38"/>
      <c r="F86" s="29" t="str">
        <f>IF(E20="","",E20)</f>
        <v>Vyplň údaj</v>
      </c>
      <c r="G86" s="38"/>
      <c r="H86" s="38"/>
      <c r="I86" s="31" t="s">
        <v>35</v>
      </c>
      <c r="J86" s="34" t="str">
        <f>E26</f>
        <v>Ing. Eva Morkesová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4"/>
      <c r="B88" s="155"/>
      <c r="C88" s="156" t="s">
        <v>119</v>
      </c>
      <c r="D88" s="157" t="s">
        <v>58</v>
      </c>
      <c r="E88" s="157" t="s">
        <v>54</v>
      </c>
      <c r="F88" s="157" t="s">
        <v>55</v>
      </c>
      <c r="G88" s="157" t="s">
        <v>120</v>
      </c>
      <c r="H88" s="157" t="s">
        <v>121</v>
      </c>
      <c r="I88" s="157" t="s">
        <v>122</v>
      </c>
      <c r="J88" s="157" t="s">
        <v>108</v>
      </c>
      <c r="K88" s="158" t="s">
        <v>123</v>
      </c>
      <c r="L88" s="159"/>
      <c r="M88" s="71" t="s">
        <v>28</v>
      </c>
      <c r="N88" s="72" t="s">
        <v>43</v>
      </c>
      <c r="O88" s="72" t="s">
        <v>124</v>
      </c>
      <c r="P88" s="72" t="s">
        <v>125</v>
      </c>
      <c r="Q88" s="72" t="s">
        <v>126</v>
      </c>
      <c r="R88" s="72" t="s">
        <v>127</v>
      </c>
      <c r="S88" s="72" t="s">
        <v>128</v>
      </c>
      <c r="T88" s="73" t="s">
        <v>129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6"/>
      <c r="B89" s="37"/>
      <c r="C89" s="78" t="s">
        <v>130</v>
      </c>
      <c r="D89" s="38"/>
      <c r="E89" s="38"/>
      <c r="F89" s="38"/>
      <c r="G89" s="38"/>
      <c r="H89" s="38"/>
      <c r="I89" s="38"/>
      <c r="J89" s="160">
        <f>BK89</f>
        <v>0</v>
      </c>
      <c r="K89" s="38"/>
      <c r="L89" s="41"/>
      <c r="M89" s="74"/>
      <c r="N89" s="161"/>
      <c r="O89" s="75"/>
      <c r="P89" s="162">
        <f>P90</f>
        <v>0</v>
      </c>
      <c r="Q89" s="75"/>
      <c r="R89" s="162">
        <f>R90</f>
        <v>0.15282085000000001</v>
      </c>
      <c r="S89" s="75"/>
      <c r="T89" s="163">
        <f>T90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109</v>
      </c>
      <c r="BK89" s="164">
        <f>BK90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131</v>
      </c>
      <c r="F90" s="168" t="s">
        <v>132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P91+P165+P166</f>
        <v>0</v>
      </c>
      <c r="Q90" s="173"/>
      <c r="R90" s="174">
        <f>R91+R165+R166</f>
        <v>0.15282085000000001</v>
      </c>
      <c r="S90" s="173"/>
      <c r="T90" s="175">
        <f>T91+T165+T166</f>
        <v>0</v>
      </c>
      <c r="AR90" s="176" t="s">
        <v>81</v>
      </c>
      <c r="AT90" s="177" t="s">
        <v>72</v>
      </c>
      <c r="AU90" s="177" t="s">
        <v>73</v>
      </c>
      <c r="AY90" s="176" t="s">
        <v>133</v>
      </c>
      <c r="BK90" s="178">
        <f>BK91+BK165+BK166</f>
        <v>0</v>
      </c>
    </row>
    <row r="91" spans="1:65" s="12" customFormat="1" ht="22.9" customHeight="1">
      <c r="B91" s="165"/>
      <c r="C91" s="166"/>
      <c r="D91" s="167" t="s">
        <v>72</v>
      </c>
      <c r="E91" s="179" t="s">
        <v>81</v>
      </c>
      <c r="F91" s="179" t="s">
        <v>134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SUM(P92:P164)</f>
        <v>0</v>
      </c>
      <c r="Q91" s="173"/>
      <c r="R91" s="174">
        <f>SUM(R92:R164)</f>
        <v>0.15282085000000001</v>
      </c>
      <c r="S91" s="173"/>
      <c r="T91" s="175">
        <f>SUM(T92:T164)</f>
        <v>0</v>
      </c>
      <c r="AR91" s="176" t="s">
        <v>81</v>
      </c>
      <c r="AT91" s="177" t="s">
        <v>72</v>
      </c>
      <c r="AU91" s="177" t="s">
        <v>81</v>
      </c>
      <c r="AY91" s="176" t="s">
        <v>133</v>
      </c>
      <c r="BK91" s="178">
        <f>SUM(BK92:BK164)</f>
        <v>0</v>
      </c>
    </row>
    <row r="92" spans="1:65" s="2" customFormat="1" ht="16.5" customHeight="1">
      <c r="A92" s="36"/>
      <c r="B92" s="37"/>
      <c r="C92" s="181" t="s">
        <v>81</v>
      </c>
      <c r="D92" s="181" t="s">
        <v>135</v>
      </c>
      <c r="E92" s="182" t="s">
        <v>536</v>
      </c>
      <c r="F92" s="183" t="s">
        <v>537</v>
      </c>
      <c r="G92" s="184" t="s">
        <v>172</v>
      </c>
      <c r="H92" s="185">
        <v>4</v>
      </c>
      <c r="I92" s="186"/>
      <c r="J92" s="187">
        <f>ROUND(I92*H92,2)</f>
        <v>0</v>
      </c>
      <c r="K92" s="183" t="s">
        <v>139</v>
      </c>
      <c r="L92" s="41"/>
      <c r="M92" s="188" t="s">
        <v>28</v>
      </c>
      <c r="N92" s="189" t="s">
        <v>46</v>
      </c>
      <c r="O92" s="67"/>
      <c r="P92" s="190">
        <f>O92*H92</f>
        <v>0</v>
      </c>
      <c r="Q92" s="190">
        <v>6.0000000000000002E-5</v>
      </c>
      <c r="R92" s="190">
        <f>Q92*H92</f>
        <v>2.4000000000000001E-4</v>
      </c>
      <c r="S92" s="190">
        <v>0</v>
      </c>
      <c r="T92" s="191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2" t="s">
        <v>140</v>
      </c>
      <c r="AT92" s="192" t="s">
        <v>135</v>
      </c>
      <c r="AU92" s="192" t="s">
        <v>83</v>
      </c>
      <c r="AY92" s="19" t="s">
        <v>133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9" t="s">
        <v>140</v>
      </c>
      <c r="BK92" s="193">
        <f>ROUND(I92*H92,2)</f>
        <v>0</v>
      </c>
      <c r="BL92" s="19" t="s">
        <v>140</v>
      </c>
      <c r="BM92" s="192" t="s">
        <v>538</v>
      </c>
    </row>
    <row r="93" spans="1:65" s="2" customFormat="1">
      <c r="A93" s="36"/>
      <c r="B93" s="37"/>
      <c r="C93" s="38"/>
      <c r="D93" s="194" t="s">
        <v>142</v>
      </c>
      <c r="E93" s="38"/>
      <c r="F93" s="195" t="s">
        <v>539</v>
      </c>
      <c r="G93" s="38"/>
      <c r="H93" s="38"/>
      <c r="I93" s="196"/>
      <c r="J93" s="38"/>
      <c r="K93" s="38"/>
      <c r="L93" s="41"/>
      <c r="M93" s="197"/>
      <c r="N93" s="198"/>
      <c r="O93" s="67"/>
      <c r="P93" s="67"/>
      <c r="Q93" s="67"/>
      <c r="R93" s="67"/>
      <c r="S93" s="67"/>
      <c r="T93" s="68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142</v>
      </c>
      <c r="AU93" s="19" t="s">
        <v>83</v>
      </c>
    </row>
    <row r="94" spans="1:65" s="2" customFormat="1">
      <c r="A94" s="36"/>
      <c r="B94" s="37"/>
      <c r="C94" s="38"/>
      <c r="D94" s="199" t="s">
        <v>144</v>
      </c>
      <c r="E94" s="38"/>
      <c r="F94" s="200" t="s">
        <v>540</v>
      </c>
      <c r="G94" s="38"/>
      <c r="H94" s="38"/>
      <c r="I94" s="196"/>
      <c r="J94" s="38"/>
      <c r="K94" s="38"/>
      <c r="L94" s="41"/>
      <c r="M94" s="197"/>
      <c r="N94" s="198"/>
      <c r="O94" s="67"/>
      <c r="P94" s="67"/>
      <c r="Q94" s="67"/>
      <c r="R94" s="67"/>
      <c r="S94" s="67"/>
      <c r="T94" s="68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144</v>
      </c>
      <c r="AU94" s="19" t="s">
        <v>83</v>
      </c>
    </row>
    <row r="95" spans="1:65" s="13" customFormat="1">
      <c r="B95" s="201"/>
      <c r="C95" s="202"/>
      <c r="D95" s="194" t="s">
        <v>146</v>
      </c>
      <c r="E95" s="203" t="s">
        <v>28</v>
      </c>
      <c r="F95" s="204" t="s">
        <v>541</v>
      </c>
      <c r="G95" s="202"/>
      <c r="H95" s="203" t="s">
        <v>28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146</v>
      </c>
      <c r="AU95" s="210" t="s">
        <v>83</v>
      </c>
      <c r="AV95" s="13" t="s">
        <v>81</v>
      </c>
      <c r="AW95" s="13" t="s">
        <v>34</v>
      </c>
      <c r="AX95" s="13" t="s">
        <v>73</v>
      </c>
      <c r="AY95" s="210" t="s">
        <v>133</v>
      </c>
    </row>
    <row r="96" spans="1:65" s="14" customFormat="1">
      <c r="B96" s="211"/>
      <c r="C96" s="212"/>
      <c r="D96" s="194" t="s">
        <v>146</v>
      </c>
      <c r="E96" s="213" t="s">
        <v>28</v>
      </c>
      <c r="F96" s="214" t="s">
        <v>542</v>
      </c>
      <c r="G96" s="212"/>
      <c r="H96" s="215">
        <v>4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146</v>
      </c>
      <c r="AU96" s="221" t="s">
        <v>83</v>
      </c>
      <c r="AV96" s="14" t="s">
        <v>83</v>
      </c>
      <c r="AW96" s="14" t="s">
        <v>34</v>
      </c>
      <c r="AX96" s="14" t="s">
        <v>81</v>
      </c>
      <c r="AY96" s="221" t="s">
        <v>133</v>
      </c>
    </row>
    <row r="97" spans="1:65" s="2" customFormat="1" ht="16.5" customHeight="1">
      <c r="A97" s="36"/>
      <c r="B97" s="37"/>
      <c r="C97" s="244" t="s">
        <v>83</v>
      </c>
      <c r="D97" s="244" t="s">
        <v>187</v>
      </c>
      <c r="E97" s="245" t="s">
        <v>543</v>
      </c>
      <c r="F97" s="246" t="s">
        <v>544</v>
      </c>
      <c r="G97" s="247" t="s">
        <v>138</v>
      </c>
      <c r="H97" s="248">
        <v>0.19</v>
      </c>
      <c r="I97" s="249"/>
      <c r="J97" s="250">
        <f>ROUND(I97*H97,2)</f>
        <v>0</v>
      </c>
      <c r="K97" s="246" t="s">
        <v>139</v>
      </c>
      <c r="L97" s="251"/>
      <c r="M97" s="252" t="s">
        <v>28</v>
      </c>
      <c r="N97" s="253" t="s">
        <v>46</v>
      </c>
      <c r="O97" s="67"/>
      <c r="P97" s="190">
        <f>O97*H97</f>
        <v>0</v>
      </c>
      <c r="Q97" s="190">
        <v>0.65</v>
      </c>
      <c r="R97" s="190">
        <f>Q97*H97</f>
        <v>0.12350000000000001</v>
      </c>
      <c r="S97" s="190">
        <v>0</v>
      </c>
      <c r="T97" s="191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2" t="s">
        <v>191</v>
      </c>
      <c r="AT97" s="192" t="s">
        <v>187</v>
      </c>
      <c r="AU97" s="192" t="s">
        <v>83</v>
      </c>
      <c r="AY97" s="19" t="s">
        <v>133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9" t="s">
        <v>140</v>
      </c>
      <c r="BK97" s="193">
        <f>ROUND(I97*H97,2)</f>
        <v>0</v>
      </c>
      <c r="BL97" s="19" t="s">
        <v>140</v>
      </c>
      <c r="BM97" s="192" t="s">
        <v>545</v>
      </c>
    </row>
    <row r="98" spans="1:65" s="2" customFormat="1">
      <c r="A98" s="36"/>
      <c r="B98" s="37"/>
      <c r="C98" s="38"/>
      <c r="D98" s="194" t="s">
        <v>142</v>
      </c>
      <c r="E98" s="38"/>
      <c r="F98" s="195" t="s">
        <v>544</v>
      </c>
      <c r="G98" s="38"/>
      <c r="H98" s="38"/>
      <c r="I98" s="196"/>
      <c r="J98" s="38"/>
      <c r="K98" s="38"/>
      <c r="L98" s="41"/>
      <c r="M98" s="197"/>
      <c r="N98" s="198"/>
      <c r="O98" s="67"/>
      <c r="P98" s="67"/>
      <c r="Q98" s="67"/>
      <c r="R98" s="67"/>
      <c r="S98" s="67"/>
      <c r="T98" s="68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142</v>
      </c>
      <c r="AU98" s="19" t="s">
        <v>83</v>
      </c>
    </row>
    <row r="99" spans="1:65" s="13" customFormat="1">
      <c r="B99" s="201"/>
      <c r="C99" s="202"/>
      <c r="D99" s="194" t="s">
        <v>146</v>
      </c>
      <c r="E99" s="203" t="s">
        <v>28</v>
      </c>
      <c r="F99" s="204" t="s">
        <v>546</v>
      </c>
      <c r="G99" s="202"/>
      <c r="H99" s="203" t="s">
        <v>28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146</v>
      </c>
      <c r="AU99" s="210" t="s">
        <v>83</v>
      </c>
      <c r="AV99" s="13" t="s">
        <v>81</v>
      </c>
      <c r="AW99" s="13" t="s">
        <v>34</v>
      </c>
      <c r="AX99" s="13" t="s">
        <v>73</v>
      </c>
      <c r="AY99" s="210" t="s">
        <v>133</v>
      </c>
    </row>
    <row r="100" spans="1:65" s="14" customFormat="1">
      <c r="B100" s="211"/>
      <c r="C100" s="212"/>
      <c r="D100" s="194" t="s">
        <v>146</v>
      </c>
      <c r="E100" s="213" t="s">
        <v>28</v>
      </c>
      <c r="F100" s="214" t="s">
        <v>547</v>
      </c>
      <c r="G100" s="212"/>
      <c r="H100" s="215">
        <v>0.19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146</v>
      </c>
      <c r="AU100" s="221" t="s">
        <v>83</v>
      </c>
      <c r="AV100" s="14" t="s">
        <v>83</v>
      </c>
      <c r="AW100" s="14" t="s">
        <v>34</v>
      </c>
      <c r="AX100" s="14" t="s">
        <v>81</v>
      </c>
      <c r="AY100" s="221" t="s">
        <v>133</v>
      </c>
    </row>
    <row r="101" spans="1:65" s="2" customFormat="1" ht="16.5" customHeight="1">
      <c r="A101" s="36"/>
      <c r="B101" s="37"/>
      <c r="C101" s="181" t="s">
        <v>151</v>
      </c>
      <c r="D101" s="181" t="s">
        <v>135</v>
      </c>
      <c r="E101" s="182" t="s">
        <v>548</v>
      </c>
      <c r="F101" s="183" t="s">
        <v>549</v>
      </c>
      <c r="G101" s="184" t="s">
        <v>172</v>
      </c>
      <c r="H101" s="185">
        <v>4</v>
      </c>
      <c r="I101" s="186"/>
      <c r="J101" s="187">
        <f>ROUND(I101*H101,2)</f>
        <v>0</v>
      </c>
      <c r="K101" s="183" t="s">
        <v>139</v>
      </c>
      <c r="L101" s="41"/>
      <c r="M101" s="188" t="s">
        <v>28</v>
      </c>
      <c r="N101" s="189" t="s">
        <v>46</v>
      </c>
      <c r="O101" s="67"/>
      <c r="P101" s="190">
        <f>O101*H101</f>
        <v>0</v>
      </c>
      <c r="Q101" s="190">
        <v>2.0799999999999998E-3</v>
      </c>
      <c r="R101" s="190">
        <f>Q101*H101</f>
        <v>8.3199999999999993E-3</v>
      </c>
      <c r="S101" s="190">
        <v>0</v>
      </c>
      <c r="T101" s="19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2" t="s">
        <v>140</v>
      </c>
      <c r="AT101" s="192" t="s">
        <v>135</v>
      </c>
      <c r="AU101" s="192" t="s">
        <v>83</v>
      </c>
      <c r="AY101" s="19" t="s">
        <v>133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9" t="s">
        <v>140</v>
      </c>
      <c r="BK101" s="193">
        <f>ROUND(I101*H101,2)</f>
        <v>0</v>
      </c>
      <c r="BL101" s="19" t="s">
        <v>140</v>
      </c>
      <c r="BM101" s="192" t="s">
        <v>550</v>
      </c>
    </row>
    <row r="102" spans="1:65" s="2" customFormat="1">
      <c r="A102" s="36"/>
      <c r="B102" s="37"/>
      <c r="C102" s="38"/>
      <c r="D102" s="194" t="s">
        <v>142</v>
      </c>
      <c r="E102" s="38"/>
      <c r="F102" s="195" t="s">
        <v>551</v>
      </c>
      <c r="G102" s="38"/>
      <c r="H102" s="38"/>
      <c r="I102" s="196"/>
      <c r="J102" s="38"/>
      <c r="K102" s="38"/>
      <c r="L102" s="41"/>
      <c r="M102" s="197"/>
      <c r="N102" s="198"/>
      <c r="O102" s="67"/>
      <c r="P102" s="67"/>
      <c r="Q102" s="67"/>
      <c r="R102" s="67"/>
      <c r="S102" s="67"/>
      <c r="T102" s="68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142</v>
      </c>
      <c r="AU102" s="19" t="s">
        <v>83</v>
      </c>
    </row>
    <row r="103" spans="1:65" s="2" customFormat="1">
      <c r="A103" s="36"/>
      <c r="B103" s="37"/>
      <c r="C103" s="38"/>
      <c r="D103" s="199" t="s">
        <v>144</v>
      </c>
      <c r="E103" s="38"/>
      <c r="F103" s="200" t="s">
        <v>552</v>
      </c>
      <c r="G103" s="38"/>
      <c r="H103" s="38"/>
      <c r="I103" s="196"/>
      <c r="J103" s="38"/>
      <c r="K103" s="38"/>
      <c r="L103" s="41"/>
      <c r="M103" s="197"/>
      <c r="N103" s="198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144</v>
      </c>
      <c r="AU103" s="19" t="s">
        <v>83</v>
      </c>
    </row>
    <row r="104" spans="1:65" s="13" customFormat="1">
      <c r="B104" s="201"/>
      <c r="C104" s="202"/>
      <c r="D104" s="194" t="s">
        <v>146</v>
      </c>
      <c r="E104" s="203" t="s">
        <v>28</v>
      </c>
      <c r="F104" s="204" t="s">
        <v>553</v>
      </c>
      <c r="G104" s="202"/>
      <c r="H104" s="203" t="s">
        <v>28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146</v>
      </c>
      <c r="AU104" s="210" t="s">
        <v>83</v>
      </c>
      <c r="AV104" s="13" t="s">
        <v>81</v>
      </c>
      <c r="AW104" s="13" t="s">
        <v>34</v>
      </c>
      <c r="AX104" s="13" t="s">
        <v>73</v>
      </c>
      <c r="AY104" s="210" t="s">
        <v>133</v>
      </c>
    </row>
    <row r="105" spans="1:65" s="14" customFormat="1">
      <c r="B105" s="211"/>
      <c r="C105" s="212"/>
      <c r="D105" s="194" t="s">
        <v>146</v>
      </c>
      <c r="E105" s="213" t="s">
        <v>28</v>
      </c>
      <c r="F105" s="214" t="s">
        <v>140</v>
      </c>
      <c r="G105" s="212"/>
      <c r="H105" s="215">
        <v>4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146</v>
      </c>
      <c r="AU105" s="221" t="s">
        <v>83</v>
      </c>
      <c r="AV105" s="14" t="s">
        <v>83</v>
      </c>
      <c r="AW105" s="14" t="s">
        <v>34</v>
      </c>
      <c r="AX105" s="14" t="s">
        <v>81</v>
      </c>
      <c r="AY105" s="221" t="s">
        <v>133</v>
      </c>
    </row>
    <row r="106" spans="1:65" s="2" customFormat="1" ht="24">
      <c r="A106" s="36"/>
      <c r="B106" s="37"/>
      <c r="C106" s="181" t="s">
        <v>140</v>
      </c>
      <c r="D106" s="181" t="s">
        <v>135</v>
      </c>
      <c r="E106" s="182" t="s">
        <v>554</v>
      </c>
      <c r="F106" s="183" t="s">
        <v>555</v>
      </c>
      <c r="G106" s="184" t="s">
        <v>556</v>
      </c>
      <c r="H106" s="185">
        <v>4</v>
      </c>
      <c r="I106" s="186"/>
      <c r="J106" s="187">
        <f>ROUND(I106*H106,2)</f>
        <v>0</v>
      </c>
      <c r="K106" s="183" t="s">
        <v>139</v>
      </c>
      <c r="L106" s="41"/>
      <c r="M106" s="188" t="s">
        <v>28</v>
      </c>
      <c r="N106" s="189" t="s">
        <v>46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2" t="s">
        <v>140</v>
      </c>
      <c r="AT106" s="192" t="s">
        <v>135</v>
      </c>
      <c r="AU106" s="192" t="s">
        <v>83</v>
      </c>
      <c r="AY106" s="19" t="s">
        <v>133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9" t="s">
        <v>140</v>
      </c>
      <c r="BK106" s="193">
        <f>ROUND(I106*H106,2)</f>
        <v>0</v>
      </c>
      <c r="BL106" s="19" t="s">
        <v>140</v>
      </c>
      <c r="BM106" s="192" t="s">
        <v>557</v>
      </c>
    </row>
    <row r="107" spans="1:65" s="2" customFormat="1">
      <c r="A107" s="36"/>
      <c r="B107" s="37"/>
      <c r="C107" s="38"/>
      <c r="D107" s="194" t="s">
        <v>142</v>
      </c>
      <c r="E107" s="38"/>
      <c r="F107" s="195" t="s">
        <v>558</v>
      </c>
      <c r="G107" s="38"/>
      <c r="H107" s="38"/>
      <c r="I107" s="196"/>
      <c r="J107" s="38"/>
      <c r="K107" s="38"/>
      <c r="L107" s="41"/>
      <c r="M107" s="197"/>
      <c r="N107" s="198"/>
      <c r="O107" s="67"/>
      <c r="P107" s="67"/>
      <c r="Q107" s="67"/>
      <c r="R107" s="67"/>
      <c r="S107" s="67"/>
      <c r="T107" s="68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142</v>
      </c>
      <c r="AU107" s="19" t="s">
        <v>83</v>
      </c>
    </row>
    <row r="108" spans="1:65" s="2" customFormat="1">
      <c r="A108" s="36"/>
      <c r="B108" s="37"/>
      <c r="C108" s="38"/>
      <c r="D108" s="199" t="s">
        <v>144</v>
      </c>
      <c r="E108" s="38"/>
      <c r="F108" s="200" t="s">
        <v>559</v>
      </c>
      <c r="G108" s="38"/>
      <c r="H108" s="38"/>
      <c r="I108" s="196"/>
      <c r="J108" s="38"/>
      <c r="K108" s="38"/>
      <c r="L108" s="41"/>
      <c r="M108" s="197"/>
      <c r="N108" s="198"/>
      <c r="O108" s="67"/>
      <c r="P108" s="67"/>
      <c r="Q108" s="67"/>
      <c r="R108" s="67"/>
      <c r="S108" s="67"/>
      <c r="T108" s="68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144</v>
      </c>
      <c r="AU108" s="19" t="s">
        <v>83</v>
      </c>
    </row>
    <row r="109" spans="1:65" s="13" customFormat="1">
      <c r="B109" s="201"/>
      <c r="C109" s="202"/>
      <c r="D109" s="194" t="s">
        <v>146</v>
      </c>
      <c r="E109" s="203" t="s">
        <v>28</v>
      </c>
      <c r="F109" s="204" t="s">
        <v>560</v>
      </c>
      <c r="G109" s="202"/>
      <c r="H109" s="203" t="s">
        <v>28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146</v>
      </c>
      <c r="AU109" s="210" t="s">
        <v>83</v>
      </c>
      <c r="AV109" s="13" t="s">
        <v>81</v>
      </c>
      <c r="AW109" s="13" t="s">
        <v>34</v>
      </c>
      <c r="AX109" s="13" t="s">
        <v>73</v>
      </c>
      <c r="AY109" s="210" t="s">
        <v>133</v>
      </c>
    </row>
    <row r="110" spans="1:65" s="14" customFormat="1">
      <c r="B110" s="211"/>
      <c r="C110" s="212"/>
      <c r="D110" s="194" t="s">
        <v>146</v>
      </c>
      <c r="E110" s="213" t="s">
        <v>28</v>
      </c>
      <c r="F110" s="214" t="s">
        <v>140</v>
      </c>
      <c r="G110" s="212"/>
      <c r="H110" s="215">
        <v>4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146</v>
      </c>
      <c r="AU110" s="221" t="s">
        <v>83</v>
      </c>
      <c r="AV110" s="14" t="s">
        <v>83</v>
      </c>
      <c r="AW110" s="14" t="s">
        <v>34</v>
      </c>
      <c r="AX110" s="14" t="s">
        <v>81</v>
      </c>
      <c r="AY110" s="221" t="s">
        <v>133</v>
      </c>
    </row>
    <row r="111" spans="1:65" s="2" customFormat="1" ht="21.75" customHeight="1">
      <c r="A111" s="36"/>
      <c r="B111" s="37"/>
      <c r="C111" s="181" t="s">
        <v>186</v>
      </c>
      <c r="D111" s="181" t="s">
        <v>135</v>
      </c>
      <c r="E111" s="182" t="s">
        <v>561</v>
      </c>
      <c r="F111" s="183" t="s">
        <v>562</v>
      </c>
      <c r="G111" s="184" t="s">
        <v>172</v>
      </c>
      <c r="H111" s="185">
        <v>4</v>
      </c>
      <c r="I111" s="186"/>
      <c r="J111" s="187">
        <f>ROUND(I111*H111,2)</f>
        <v>0</v>
      </c>
      <c r="K111" s="183" t="s">
        <v>139</v>
      </c>
      <c r="L111" s="41"/>
      <c r="M111" s="188" t="s">
        <v>28</v>
      </c>
      <c r="N111" s="189" t="s">
        <v>46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2" t="s">
        <v>140</v>
      </c>
      <c r="AT111" s="192" t="s">
        <v>135</v>
      </c>
      <c r="AU111" s="192" t="s">
        <v>83</v>
      </c>
      <c r="AY111" s="19" t="s">
        <v>133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9" t="s">
        <v>140</v>
      </c>
      <c r="BK111" s="193">
        <f>ROUND(I111*H111,2)</f>
        <v>0</v>
      </c>
      <c r="BL111" s="19" t="s">
        <v>140</v>
      </c>
      <c r="BM111" s="192" t="s">
        <v>563</v>
      </c>
    </row>
    <row r="112" spans="1:65" s="2" customFormat="1" ht="19.5">
      <c r="A112" s="36"/>
      <c r="B112" s="37"/>
      <c r="C112" s="38"/>
      <c r="D112" s="194" t="s">
        <v>142</v>
      </c>
      <c r="E112" s="38"/>
      <c r="F112" s="195" t="s">
        <v>564</v>
      </c>
      <c r="G112" s="38"/>
      <c r="H112" s="38"/>
      <c r="I112" s="196"/>
      <c r="J112" s="38"/>
      <c r="K112" s="38"/>
      <c r="L112" s="41"/>
      <c r="M112" s="197"/>
      <c r="N112" s="198"/>
      <c r="O112" s="67"/>
      <c r="P112" s="67"/>
      <c r="Q112" s="67"/>
      <c r="R112" s="67"/>
      <c r="S112" s="67"/>
      <c r="T112" s="68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142</v>
      </c>
      <c r="AU112" s="19" t="s">
        <v>83</v>
      </c>
    </row>
    <row r="113" spans="1:65" s="2" customFormat="1">
      <c r="A113" s="36"/>
      <c r="B113" s="37"/>
      <c r="C113" s="38"/>
      <c r="D113" s="199" t="s">
        <v>144</v>
      </c>
      <c r="E113" s="38"/>
      <c r="F113" s="200" t="s">
        <v>565</v>
      </c>
      <c r="G113" s="38"/>
      <c r="H113" s="38"/>
      <c r="I113" s="196"/>
      <c r="J113" s="38"/>
      <c r="K113" s="38"/>
      <c r="L113" s="41"/>
      <c r="M113" s="197"/>
      <c r="N113" s="198"/>
      <c r="O113" s="67"/>
      <c r="P113" s="67"/>
      <c r="Q113" s="67"/>
      <c r="R113" s="67"/>
      <c r="S113" s="67"/>
      <c r="T113" s="68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144</v>
      </c>
      <c r="AU113" s="19" t="s">
        <v>83</v>
      </c>
    </row>
    <row r="114" spans="1:65" s="13" customFormat="1">
      <c r="B114" s="201"/>
      <c r="C114" s="202"/>
      <c r="D114" s="194" t="s">
        <v>146</v>
      </c>
      <c r="E114" s="203" t="s">
        <v>28</v>
      </c>
      <c r="F114" s="204" t="s">
        <v>566</v>
      </c>
      <c r="G114" s="202"/>
      <c r="H114" s="203" t="s">
        <v>28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146</v>
      </c>
      <c r="AU114" s="210" t="s">
        <v>83</v>
      </c>
      <c r="AV114" s="13" t="s">
        <v>81</v>
      </c>
      <c r="AW114" s="13" t="s">
        <v>34</v>
      </c>
      <c r="AX114" s="13" t="s">
        <v>73</v>
      </c>
      <c r="AY114" s="210" t="s">
        <v>133</v>
      </c>
    </row>
    <row r="115" spans="1:65" s="14" customFormat="1">
      <c r="B115" s="211"/>
      <c r="C115" s="212"/>
      <c r="D115" s="194" t="s">
        <v>146</v>
      </c>
      <c r="E115" s="213" t="s">
        <v>28</v>
      </c>
      <c r="F115" s="214" t="s">
        <v>140</v>
      </c>
      <c r="G115" s="212"/>
      <c r="H115" s="215">
        <v>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146</v>
      </c>
      <c r="AU115" s="221" t="s">
        <v>83</v>
      </c>
      <c r="AV115" s="14" t="s">
        <v>83</v>
      </c>
      <c r="AW115" s="14" t="s">
        <v>34</v>
      </c>
      <c r="AX115" s="14" t="s">
        <v>81</v>
      </c>
      <c r="AY115" s="221" t="s">
        <v>133</v>
      </c>
    </row>
    <row r="116" spans="1:65" s="2" customFormat="1" ht="16.5" customHeight="1">
      <c r="A116" s="36"/>
      <c r="B116" s="37"/>
      <c r="C116" s="181" t="s">
        <v>200</v>
      </c>
      <c r="D116" s="181" t="s">
        <v>135</v>
      </c>
      <c r="E116" s="182" t="s">
        <v>567</v>
      </c>
      <c r="F116" s="183" t="s">
        <v>568</v>
      </c>
      <c r="G116" s="184" t="s">
        <v>172</v>
      </c>
      <c r="H116" s="185">
        <v>4</v>
      </c>
      <c r="I116" s="186"/>
      <c r="J116" s="187">
        <f>ROUND(I116*H116,2)</f>
        <v>0</v>
      </c>
      <c r="K116" s="183" t="s">
        <v>139</v>
      </c>
      <c r="L116" s="41"/>
      <c r="M116" s="188" t="s">
        <v>28</v>
      </c>
      <c r="N116" s="189" t="s">
        <v>46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2" t="s">
        <v>140</v>
      </c>
      <c r="AT116" s="192" t="s">
        <v>135</v>
      </c>
      <c r="AU116" s="192" t="s">
        <v>83</v>
      </c>
      <c r="AY116" s="19" t="s">
        <v>133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9" t="s">
        <v>140</v>
      </c>
      <c r="BK116" s="193">
        <f>ROUND(I116*H116,2)</f>
        <v>0</v>
      </c>
      <c r="BL116" s="19" t="s">
        <v>140</v>
      </c>
      <c r="BM116" s="192" t="s">
        <v>569</v>
      </c>
    </row>
    <row r="117" spans="1:65" s="2" customFormat="1">
      <c r="A117" s="36"/>
      <c r="B117" s="37"/>
      <c r="C117" s="38"/>
      <c r="D117" s="194" t="s">
        <v>142</v>
      </c>
      <c r="E117" s="38"/>
      <c r="F117" s="195" t="s">
        <v>570</v>
      </c>
      <c r="G117" s="38"/>
      <c r="H117" s="38"/>
      <c r="I117" s="196"/>
      <c r="J117" s="38"/>
      <c r="K117" s="38"/>
      <c r="L117" s="41"/>
      <c r="M117" s="197"/>
      <c r="N117" s="198"/>
      <c r="O117" s="67"/>
      <c r="P117" s="67"/>
      <c r="Q117" s="67"/>
      <c r="R117" s="67"/>
      <c r="S117" s="67"/>
      <c r="T117" s="68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142</v>
      </c>
      <c r="AU117" s="19" t="s">
        <v>83</v>
      </c>
    </row>
    <row r="118" spans="1:65" s="2" customFormat="1">
      <c r="A118" s="36"/>
      <c r="B118" s="37"/>
      <c r="C118" s="38"/>
      <c r="D118" s="199" t="s">
        <v>144</v>
      </c>
      <c r="E118" s="38"/>
      <c r="F118" s="200" t="s">
        <v>571</v>
      </c>
      <c r="G118" s="38"/>
      <c r="H118" s="38"/>
      <c r="I118" s="196"/>
      <c r="J118" s="38"/>
      <c r="K118" s="38"/>
      <c r="L118" s="41"/>
      <c r="M118" s="197"/>
      <c r="N118" s="198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144</v>
      </c>
      <c r="AU118" s="19" t="s">
        <v>83</v>
      </c>
    </row>
    <row r="119" spans="1:65" s="13" customFormat="1">
      <c r="B119" s="201"/>
      <c r="C119" s="202"/>
      <c r="D119" s="194" t="s">
        <v>146</v>
      </c>
      <c r="E119" s="203" t="s">
        <v>28</v>
      </c>
      <c r="F119" s="204" t="s">
        <v>572</v>
      </c>
      <c r="G119" s="202"/>
      <c r="H119" s="203" t="s">
        <v>28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146</v>
      </c>
      <c r="AU119" s="210" t="s">
        <v>83</v>
      </c>
      <c r="AV119" s="13" t="s">
        <v>81</v>
      </c>
      <c r="AW119" s="13" t="s">
        <v>34</v>
      </c>
      <c r="AX119" s="13" t="s">
        <v>73</v>
      </c>
      <c r="AY119" s="210" t="s">
        <v>133</v>
      </c>
    </row>
    <row r="120" spans="1:65" s="14" customFormat="1">
      <c r="B120" s="211"/>
      <c r="C120" s="212"/>
      <c r="D120" s="194" t="s">
        <v>146</v>
      </c>
      <c r="E120" s="213" t="s">
        <v>28</v>
      </c>
      <c r="F120" s="214" t="s">
        <v>140</v>
      </c>
      <c r="G120" s="212"/>
      <c r="H120" s="215">
        <v>4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146</v>
      </c>
      <c r="AU120" s="221" t="s">
        <v>83</v>
      </c>
      <c r="AV120" s="14" t="s">
        <v>83</v>
      </c>
      <c r="AW120" s="14" t="s">
        <v>34</v>
      </c>
      <c r="AX120" s="14" t="s">
        <v>81</v>
      </c>
      <c r="AY120" s="221" t="s">
        <v>133</v>
      </c>
    </row>
    <row r="121" spans="1:65" s="2" customFormat="1" ht="16.5" customHeight="1">
      <c r="A121" s="36"/>
      <c r="B121" s="37"/>
      <c r="C121" s="244" t="s">
        <v>208</v>
      </c>
      <c r="D121" s="244" t="s">
        <v>187</v>
      </c>
      <c r="E121" s="245" t="s">
        <v>573</v>
      </c>
      <c r="F121" s="246" t="s">
        <v>574</v>
      </c>
      <c r="G121" s="247" t="s">
        <v>172</v>
      </c>
      <c r="H121" s="248">
        <v>2</v>
      </c>
      <c r="I121" s="249"/>
      <c r="J121" s="250">
        <f>ROUND(I121*H121,2)</f>
        <v>0</v>
      </c>
      <c r="K121" s="246" t="s">
        <v>28</v>
      </c>
      <c r="L121" s="251"/>
      <c r="M121" s="252" t="s">
        <v>28</v>
      </c>
      <c r="N121" s="253" t="s">
        <v>46</v>
      </c>
      <c r="O121" s="67"/>
      <c r="P121" s="190">
        <f>O121*H121</f>
        <v>0</v>
      </c>
      <c r="Q121" s="190">
        <v>3.0000000000000001E-5</v>
      </c>
      <c r="R121" s="190">
        <f>Q121*H121</f>
        <v>6.0000000000000002E-5</v>
      </c>
      <c r="S121" s="190">
        <v>0</v>
      </c>
      <c r="T121" s="191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2" t="s">
        <v>191</v>
      </c>
      <c r="AT121" s="192" t="s">
        <v>187</v>
      </c>
      <c r="AU121" s="192" t="s">
        <v>83</v>
      </c>
      <c r="AY121" s="19" t="s">
        <v>133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9" t="s">
        <v>140</v>
      </c>
      <c r="BK121" s="193">
        <f>ROUND(I121*H121,2)</f>
        <v>0</v>
      </c>
      <c r="BL121" s="19" t="s">
        <v>140</v>
      </c>
      <c r="BM121" s="192" t="s">
        <v>575</v>
      </c>
    </row>
    <row r="122" spans="1:65" s="2" customFormat="1">
      <c r="A122" s="36"/>
      <c r="B122" s="37"/>
      <c r="C122" s="38"/>
      <c r="D122" s="194" t="s">
        <v>142</v>
      </c>
      <c r="E122" s="38"/>
      <c r="F122" s="195" t="s">
        <v>574</v>
      </c>
      <c r="G122" s="38"/>
      <c r="H122" s="38"/>
      <c r="I122" s="196"/>
      <c r="J122" s="38"/>
      <c r="K122" s="38"/>
      <c r="L122" s="41"/>
      <c r="M122" s="197"/>
      <c r="N122" s="198"/>
      <c r="O122" s="67"/>
      <c r="P122" s="67"/>
      <c r="Q122" s="67"/>
      <c r="R122" s="67"/>
      <c r="S122" s="67"/>
      <c r="T122" s="68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142</v>
      </c>
      <c r="AU122" s="19" t="s">
        <v>83</v>
      </c>
    </row>
    <row r="123" spans="1:65" s="13" customFormat="1">
      <c r="B123" s="201"/>
      <c r="C123" s="202"/>
      <c r="D123" s="194" t="s">
        <v>146</v>
      </c>
      <c r="E123" s="203" t="s">
        <v>28</v>
      </c>
      <c r="F123" s="204" t="s">
        <v>576</v>
      </c>
      <c r="G123" s="202"/>
      <c r="H123" s="203" t="s">
        <v>28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146</v>
      </c>
      <c r="AU123" s="210" t="s">
        <v>83</v>
      </c>
      <c r="AV123" s="13" t="s">
        <v>81</v>
      </c>
      <c r="AW123" s="13" t="s">
        <v>34</v>
      </c>
      <c r="AX123" s="13" t="s">
        <v>73</v>
      </c>
      <c r="AY123" s="210" t="s">
        <v>133</v>
      </c>
    </row>
    <row r="124" spans="1:65" s="14" customFormat="1">
      <c r="B124" s="211"/>
      <c r="C124" s="212"/>
      <c r="D124" s="194" t="s">
        <v>146</v>
      </c>
      <c r="E124" s="213" t="s">
        <v>28</v>
      </c>
      <c r="F124" s="214" t="s">
        <v>83</v>
      </c>
      <c r="G124" s="212"/>
      <c r="H124" s="215">
        <v>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146</v>
      </c>
      <c r="AU124" s="221" t="s">
        <v>83</v>
      </c>
      <c r="AV124" s="14" t="s">
        <v>83</v>
      </c>
      <c r="AW124" s="14" t="s">
        <v>34</v>
      </c>
      <c r="AX124" s="14" t="s">
        <v>81</v>
      </c>
      <c r="AY124" s="221" t="s">
        <v>133</v>
      </c>
    </row>
    <row r="125" spans="1:65" s="2" customFormat="1" ht="16.5" customHeight="1">
      <c r="A125" s="36"/>
      <c r="B125" s="37"/>
      <c r="C125" s="244" t="s">
        <v>191</v>
      </c>
      <c r="D125" s="244" t="s">
        <v>187</v>
      </c>
      <c r="E125" s="245" t="s">
        <v>577</v>
      </c>
      <c r="F125" s="246" t="s">
        <v>578</v>
      </c>
      <c r="G125" s="247" t="s">
        <v>172</v>
      </c>
      <c r="H125" s="248">
        <v>2</v>
      </c>
      <c r="I125" s="249"/>
      <c r="J125" s="250">
        <f>ROUND(I125*H125,2)</f>
        <v>0</v>
      </c>
      <c r="K125" s="246" t="s">
        <v>28</v>
      </c>
      <c r="L125" s="251"/>
      <c r="M125" s="252" t="s">
        <v>28</v>
      </c>
      <c r="N125" s="253" t="s">
        <v>46</v>
      </c>
      <c r="O125" s="67"/>
      <c r="P125" s="190">
        <f>O125*H125</f>
        <v>0</v>
      </c>
      <c r="Q125" s="190">
        <v>3.0000000000000001E-5</v>
      </c>
      <c r="R125" s="190">
        <f>Q125*H125</f>
        <v>6.0000000000000002E-5</v>
      </c>
      <c r="S125" s="190">
        <v>0</v>
      </c>
      <c r="T125" s="191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2" t="s">
        <v>191</v>
      </c>
      <c r="AT125" s="192" t="s">
        <v>187</v>
      </c>
      <c r="AU125" s="192" t="s">
        <v>83</v>
      </c>
      <c r="AY125" s="19" t="s">
        <v>133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9" t="s">
        <v>140</v>
      </c>
      <c r="BK125" s="193">
        <f>ROUND(I125*H125,2)</f>
        <v>0</v>
      </c>
      <c r="BL125" s="19" t="s">
        <v>140</v>
      </c>
      <c r="BM125" s="192" t="s">
        <v>579</v>
      </c>
    </row>
    <row r="126" spans="1:65" s="2" customFormat="1">
      <c r="A126" s="36"/>
      <c r="B126" s="37"/>
      <c r="C126" s="38"/>
      <c r="D126" s="194" t="s">
        <v>142</v>
      </c>
      <c r="E126" s="38"/>
      <c r="F126" s="195" t="s">
        <v>578</v>
      </c>
      <c r="G126" s="38"/>
      <c r="H126" s="38"/>
      <c r="I126" s="196"/>
      <c r="J126" s="38"/>
      <c r="K126" s="38"/>
      <c r="L126" s="41"/>
      <c r="M126" s="197"/>
      <c r="N126" s="198"/>
      <c r="O126" s="67"/>
      <c r="P126" s="67"/>
      <c r="Q126" s="67"/>
      <c r="R126" s="67"/>
      <c r="S126" s="67"/>
      <c r="T126" s="68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142</v>
      </c>
      <c r="AU126" s="19" t="s">
        <v>83</v>
      </c>
    </row>
    <row r="127" spans="1:65" s="13" customFormat="1">
      <c r="B127" s="201"/>
      <c r="C127" s="202"/>
      <c r="D127" s="194" t="s">
        <v>146</v>
      </c>
      <c r="E127" s="203" t="s">
        <v>28</v>
      </c>
      <c r="F127" s="204" t="s">
        <v>576</v>
      </c>
      <c r="G127" s="202"/>
      <c r="H127" s="203" t="s">
        <v>28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146</v>
      </c>
      <c r="AU127" s="210" t="s">
        <v>83</v>
      </c>
      <c r="AV127" s="13" t="s">
        <v>81</v>
      </c>
      <c r="AW127" s="13" t="s">
        <v>34</v>
      </c>
      <c r="AX127" s="13" t="s">
        <v>73</v>
      </c>
      <c r="AY127" s="210" t="s">
        <v>133</v>
      </c>
    </row>
    <row r="128" spans="1:65" s="14" customFormat="1">
      <c r="B128" s="211"/>
      <c r="C128" s="212"/>
      <c r="D128" s="194" t="s">
        <v>146</v>
      </c>
      <c r="E128" s="213" t="s">
        <v>28</v>
      </c>
      <c r="F128" s="214" t="s">
        <v>83</v>
      </c>
      <c r="G128" s="212"/>
      <c r="H128" s="215">
        <v>2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146</v>
      </c>
      <c r="AU128" s="221" t="s">
        <v>83</v>
      </c>
      <c r="AV128" s="14" t="s">
        <v>83</v>
      </c>
      <c r="AW128" s="14" t="s">
        <v>34</v>
      </c>
      <c r="AX128" s="14" t="s">
        <v>81</v>
      </c>
      <c r="AY128" s="221" t="s">
        <v>133</v>
      </c>
    </row>
    <row r="129" spans="1:65" s="2" customFormat="1" ht="16.5" customHeight="1">
      <c r="A129" s="36"/>
      <c r="B129" s="37"/>
      <c r="C129" s="181" t="s">
        <v>223</v>
      </c>
      <c r="D129" s="181" t="s">
        <v>135</v>
      </c>
      <c r="E129" s="182" t="s">
        <v>580</v>
      </c>
      <c r="F129" s="183" t="s">
        <v>581</v>
      </c>
      <c r="G129" s="184" t="s">
        <v>172</v>
      </c>
      <c r="H129" s="185">
        <v>4</v>
      </c>
      <c r="I129" s="186"/>
      <c r="J129" s="187">
        <f>ROUND(I129*H129,2)</f>
        <v>0</v>
      </c>
      <c r="K129" s="183" t="s">
        <v>139</v>
      </c>
      <c r="L129" s="41"/>
      <c r="M129" s="188" t="s">
        <v>28</v>
      </c>
      <c r="N129" s="189" t="s">
        <v>46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2" t="s">
        <v>140</v>
      </c>
      <c r="AT129" s="192" t="s">
        <v>135</v>
      </c>
      <c r="AU129" s="192" t="s">
        <v>83</v>
      </c>
      <c r="AY129" s="19" t="s">
        <v>133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9" t="s">
        <v>140</v>
      </c>
      <c r="BK129" s="193">
        <f>ROUND(I129*H129,2)</f>
        <v>0</v>
      </c>
      <c r="BL129" s="19" t="s">
        <v>140</v>
      </c>
      <c r="BM129" s="192" t="s">
        <v>582</v>
      </c>
    </row>
    <row r="130" spans="1:65" s="2" customFormat="1">
      <c r="A130" s="36"/>
      <c r="B130" s="37"/>
      <c r="C130" s="38"/>
      <c r="D130" s="194" t="s">
        <v>142</v>
      </c>
      <c r="E130" s="38"/>
      <c r="F130" s="195" t="s">
        <v>583</v>
      </c>
      <c r="G130" s="38"/>
      <c r="H130" s="38"/>
      <c r="I130" s="196"/>
      <c r="J130" s="38"/>
      <c r="K130" s="38"/>
      <c r="L130" s="41"/>
      <c r="M130" s="197"/>
      <c r="N130" s="198"/>
      <c r="O130" s="67"/>
      <c r="P130" s="67"/>
      <c r="Q130" s="67"/>
      <c r="R130" s="67"/>
      <c r="S130" s="67"/>
      <c r="T130" s="68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142</v>
      </c>
      <c r="AU130" s="19" t="s">
        <v>83</v>
      </c>
    </row>
    <row r="131" spans="1:65" s="2" customFormat="1">
      <c r="A131" s="36"/>
      <c r="B131" s="37"/>
      <c r="C131" s="38"/>
      <c r="D131" s="199" t="s">
        <v>144</v>
      </c>
      <c r="E131" s="38"/>
      <c r="F131" s="200" t="s">
        <v>584</v>
      </c>
      <c r="G131" s="38"/>
      <c r="H131" s="38"/>
      <c r="I131" s="196"/>
      <c r="J131" s="38"/>
      <c r="K131" s="38"/>
      <c r="L131" s="41"/>
      <c r="M131" s="197"/>
      <c r="N131" s="198"/>
      <c r="O131" s="67"/>
      <c r="P131" s="67"/>
      <c r="Q131" s="67"/>
      <c r="R131" s="67"/>
      <c r="S131" s="67"/>
      <c r="T131" s="68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144</v>
      </c>
      <c r="AU131" s="19" t="s">
        <v>83</v>
      </c>
    </row>
    <row r="132" spans="1:65" s="13" customFormat="1">
      <c r="B132" s="201"/>
      <c r="C132" s="202"/>
      <c r="D132" s="194" t="s">
        <v>146</v>
      </c>
      <c r="E132" s="203" t="s">
        <v>28</v>
      </c>
      <c r="F132" s="204" t="s">
        <v>585</v>
      </c>
      <c r="G132" s="202"/>
      <c r="H132" s="203" t="s">
        <v>28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146</v>
      </c>
      <c r="AU132" s="210" t="s">
        <v>83</v>
      </c>
      <c r="AV132" s="13" t="s">
        <v>81</v>
      </c>
      <c r="AW132" s="13" t="s">
        <v>34</v>
      </c>
      <c r="AX132" s="13" t="s">
        <v>73</v>
      </c>
      <c r="AY132" s="210" t="s">
        <v>133</v>
      </c>
    </row>
    <row r="133" spans="1:65" s="14" customFormat="1">
      <c r="B133" s="211"/>
      <c r="C133" s="212"/>
      <c r="D133" s="194" t="s">
        <v>146</v>
      </c>
      <c r="E133" s="213" t="s">
        <v>28</v>
      </c>
      <c r="F133" s="214" t="s">
        <v>140</v>
      </c>
      <c r="G133" s="212"/>
      <c r="H133" s="215">
        <v>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146</v>
      </c>
      <c r="AU133" s="221" t="s">
        <v>83</v>
      </c>
      <c r="AV133" s="14" t="s">
        <v>83</v>
      </c>
      <c r="AW133" s="14" t="s">
        <v>34</v>
      </c>
      <c r="AX133" s="14" t="s">
        <v>81</v>
      </c>
      <c r="AY133" s="221" t="s">
        <v>133</v>
      </c>
    </row>
    <row r="134" spans="1:65" s="2" customFormat="1" ht="16.5" customHeight="1">
      <c r="A134" s="36"/>
      <c r="B134" s="37"/>
      <c r="C134" s="244" t="s">
        <v>235</v>
      </c>
      <c r="D134" s="244" t="s">
        <v>187</v>
      </c>
      <c r="E134" s="245" t="s">
        <v>586</v>
      </c>
      <c r="F134" s="246" t="s">
        <v>587</v>
      </c>
      <c r="G134" s="247" t="s">
        <v>172</v>
      </c>
      <c r="H134" s="248">
        <v>20</v>
      </c>
      <c r="I134" s="249"/>
      <c r="J134" s="250">
        <f>ROUND(I134*H134,2)</f>
        <v>0</v>
      </c>
      <c r="K134" s="246" t="s">
        <v>28</v>
      </c>
      <c r="L134" s="251"/>
      <c r="M134" s="252" t="s">
        <v>28</v>
      </c>
      <c r="N134" s="253" t="s">
        <v>46</v>
      </c>
      <c r="O134" s="67"/>
      <c r="P134" s="190">
        <f>O134*H134</f>
        <v>0</v>
      </c>
      <c r="Q134" s="190">
        <v>1E-3</v>
      </c>
      <c r="R134" s="190">
        <f>Q134*H134</f>
        <v>0.02</v>
      </c>
      <c r="S134" s="190">
        <v>0</v>
      </c>
      <c r="T134" s="19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2" t="s">
        <v>191</v>
      </c>
      <c r="AT134" s="192" t="s">
        <v>187</v>
      </c>
      <c r="AU134" s="192" t="s">
        <v>83</v>
      </c>
      <c r="AY134" s="19" t="s">
        <v>133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9" t="s">
        <v>140</v>
      </c>
      <c r="BK134" s="193">
        <f>ROUND(I134*H134,2)</f>
        <v>0</v>
      </c>
      <c r="BL134" s="19" t="s">
        <v>140</v>
      </c>
      <c r="BM134" s="192" t="s">
        <v>588</v>
      </c>
    </row>
    <row r="135" spans="1:65" s="2" customFormat="1">
      <c r="A135" s="36"/>
      <c r="B135" s="37"/>
      <c r="C135" s="38"/>
      <c r="D135" s="194" t="s">
        <v>142</v>
      </c>
      <c r="E135" s="38"/>
      <c r="F135" s="195" t="s">
        <v>587</v>
      </c>
      <c r="G135" s="38"/>
      <c r="H135" s="38"/>
      <c r="I135" s="196"/>
      <c r="J135" s="38"/>
      <c r="K135" s="38"/>
      <c r="L135" s="41"/>
      <c r="M135" s="197"/>
      <c r="N135" s="198"/>
      <c r="O135" s="67"/>
      <c r="P135" s="67"/>
      <c r="Q135" s="67"/>
      <c r="R135" s="67"/>
      <c r="S135" s="67"/>
      <c r="T135" s="68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142</v>
      </c>
      <c r="AU135" s="19" t="s">
        <v>83</v>
      </c>
    </row>
    <row r="136" spans="1:65" s="13" customFormat="1">
      <c r="B136" s="201"/>
      <c r="C136" s="202"/>
      <c r="D136" s="194" t="s">
        <v>146</v>
      </c>
      <c r="E136" s="203" t="s">
        <v>28</v>
      </c>
      <c r="F136" s="204" t="s">
        <v>589</v>
      </c>
      <c r="G136" s="202"/>
      <c r="H136" s="203" t="s">
        <v>28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83</v>
      </c>
      <c r="AV136" s="13" t="s">
        <v>81</v>
      </c>
      <c r="AW136" s="13" t="s">
        <v>34</v>
      </c>
      <c r="AX136" s="13" t="s">
        <v>73</v>
      </c>
      <c r="AY136" s="210" t="s">
        <v>133</v>
      </c>
    </row>
    <row r="137" spans="1:65" s="13" customFormat="1">
      <c r="B137" s="201"/>
      <c r="C137" s="202"/>
      <c r="D137" s="194" t="s">
        <v>146</v>
      </c>
      <c r="E137" s="203" t="s">
        <v>28</v>
      </c>
      <c r="F137" s="204" t="s">
        <v>590</v>
      </c>
      <c r="G137" s="202"/>
      <c r="H137" s="203" t="s">
        <v>28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146</v>
      </c>
      <c r="AU137" s="210" t="s">
        <v>83</v>
      </c>
      <c r="AV137" s="13" t="s">
        <v>81</v>
      </c>
      <c r="AW137" s="13" t="s">
        <v>34</v>
      </c>
      <c r="AX137" s="13" t="s">
        <v>73</v>
      </c>
      <c r="AY137" s="210" t="s">
        <v>133</v>
      </c>
    </row>
    <row r="138" spans="1:65" s="14" customFormat="1">
      <c r="B138" s="211"/>
      <c r="C138" s="212"/>
      <c r="D138" s="194" t="s">
        <v>146</v>
      </c>
      <c r="E138" s="213" t="s">
        <v>28</v>
      </c>
      <c r="F138" s="214" t="s">
        <v>591</v>
      </c>
      <c r="G138" s="212"/>
      <c r="H138" s="215">
        <v>20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146</v>
      </c>
      <c r="AU138" s="221" t="s">
        <v>83</v>
      </c>
      <c r="AV138" s="14" t="s">
        <v>83</v>
      </c>
      <c r="AW138" s="14" t="s">
        <v>34</v>
      </c>
      <c r="AX138" s="14" t="s">
        <v>81</v>
      </c>
      <c r="AY138" s="221" t="s">
        <v>133</v>
      </c>
    </row>
    <row r="139" spans="1:65" s="2" customFormat="1" ht="16.5" customHeight="1">
      <c r="A139" s="36"/>
      <c r="B139" s="37"/>
      <c r="C139" s="181" t="s">
        <v>243</v>
      </c>
      <c r="D139" s="181" t="s">
        <v>135</v>
      </c>
      <c r="E139" s="182" t="s">
        <v>592</v>
      </c>
      <c r="F139" s="183" t="s">
        <v>593</v>
      </c>
      <c r="G139" s="184" t="s">
        <v>211</v>
      </c>
      <c r="H139" s="185">
        <v>0.64300000000000002</v>
      </c>
      <c r="I139" s="186"/>
      <c r="J139" s="187">
        <f>ROUND(I139*H139,2)</f>
        <v>0</v>
      </c>
      <c r="K139" s="183" t="s">
        <v>139</v>
      </c>
      <c r="L139" s="41"/>
      <c r="M139" s="188" t="s">
        <v>28</v>
      </c>
      <c r="N139" s="189" t="s">
        <v>46</v>
      </c>
      <c r="O139" s="67"/>
      <c r="P139" s="190">
        <f>O139*H139</f>
        <v>0</v>
      </c>
      <c r="Q139" s="190">
        <v>6.8999999999999997E-4</v>
      </c>
      <c r="R139" s="190">
        <f>Q139*H139</f>
        <v>4.4367000000000001E-4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140</v>
      </c>
      <c r="AT139" s="192" t="s">
        <v>135</v>
      </c>
      <c r="AU139" s="192" t="s">
        <v>83</v>
      </c>
      <c r="AY139" s="19" t="s">
        <v>133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140</v>
      </c>
      <c r="BK139" s="193">
        <f>ROUND(I139*H139,2)</f>
        <v>0</v>
      </c>
      <c r="BL139" s="19" t="s">
        <v>140</v>
      </c>
      <c r="BM139" s="192" t="s">
        <v>594</v>
      </c>
    </row>
    <row r="140" spans="1:65" s="2" customFormat="1">
      <c r="A140" s="36"/>
      <c r="B140" s="37"/>
      <c r="C140" s="38"/>
      <c r="D140" s="194" t="s">
        <v>142</v>
      </c>
      <c r="E140" s="38"/>
      <c r="F140" s="195" t="s">
        <v>595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142</v>
      </c>
      <c r="AU140" s="19" t="s">
        <v>83</v>
      </c>
    </row>
    <row r="141" spans="1:65" s="2" customFormat="1">
      <c r="A141" s="36"/>
      <c r="B141" s="37"/>
      <c r="C141" s="38"/>
      <c r="D141" s="199" t="s">
        <v>144</v>
      </c>
      <c r="E141" s="38"/>
      <c r="F141" s="200" t="s">
        <v>596</v>
      </c>
      <c r="G141" s="38"/>
      <c r="H141" s="38"/>
      <c r="I141" s="196"/>
      <c r="J141" s="38"/>
      <c r="K141" s="38"/>
      <c r="L141" s="41"/>
      <c r="M141" s="197"/>
      <c r="N141" s="198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144</v>
      </c>
      <c r="AU141" s="19" t="s">
        <v>83</v>
      </c>
    </row>
    <row r="142" spans="1:65" s="13" customFormat="1">
      <c r="B142" s="201"/>
      <c r="C142" s="202"/>
      <c r="D142" s="194" t="s">
        <v>146</v>
      </c>
      <c r="E142" s="203" t="s">
        <v>28</v>
      </c>
      <c r="F142" s="204" t="s">
        <v>597</v>
      </c>
      <c r="G142" s="202"/>
      <c r="H142" s="203" t="s">
        <v>28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146</v>
      </c>
      <c r="AU142" s="210" t="s">
        <v>83</v>
      </c>
      <c r="AV142" s="13" t="s">
        <v>81</v>
      </c>
      <c r="AW142" s="13" t="s">
        <v>34</v>
      </c>
      <c r="AX142" s="13" t="s">
        <v>73</v>
      </c>
      <c r="AY142" s="210" t="s">
        <v>133</v>
      </c>
    </row>
    <row r="143" spans="1:65" s="14" customFormat="1">
      <c r="B143" s="211"/>
      <c r="C143" s="212"/>
      <c r="D143" s="194" t="s">
        <v>146</v>
      </c>
      <c r="E143" s="213" t="s">
        <v>28</v>
      </c>
      <c r="F143" s="214" t="s">
        <v>598</v>
      </c>
      <c r="G143" s="212"/>
      <c r="H143" s="215">
        <v>0.64300000000000002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146</v>
      </c>
      <c r="AU143" s="221" t="s">
        <v>83</v>
      </c>
      <c r="AV143" s="14" t="s">
        <v>83</v>
      </c>
      <c r="AW143" s="14" t="s">
        <v>34</v>
      </c>
      <c r="AX143" s="14" t="s">
        <v>81</v>
      </c>
      <c r="AY143" s="221" t="s">
        <v>133</v>
      </c>
    </row>
    <row r="144" spans="1:65" s="2" customFormat="1" ht="16.5" customHeight="1">
      <c r="A144" s="36"/>
      <c r="B144" s="37"/>
      <c r="C144" s="244" t="s">
        <v>252</v>
      </c>
      <c r="D144" s="244" t="s">
        <v>187</v>
      </c>
      <c r="E144" s="245" t="s">
        <v>599</v>
      </c>
      <c r="F144" s="246" t="s">
        <v>600</v>
      </c>
      <c r="G144" s="247" t="s">
        <v>403</v>
      </c>
      <c r="H144" s="248">
        <v>9.859</v>
      </c>
      <c r="I144" s="249"/>
      <c r="J144" s="250">
        <f>ROUND(I144*H144,2)</f>
        <v>0</v>
      </c>
      <c r="K144" s="246" t="s">
        <v>139</v>
      </c>
      <c r="L144" s="251"/>
      <c r="M144" s="252" t="s">
        <v>28</v>
      </c>
      <c r="N144" s="253" t="s">
        <v>46</v>
      </c>
      <c r="O144" s="67"/>
      <c r="P144" s="190">
        <f>O144*H144</f>
        <v>0</v>
      </c>
      <c r="Q144" s="190">
        <v>2.0000000000000002E-5</v>
      </c>
      <c r="R144" s="190">
        <f>Q144*H144</f>
        <v>1.9718000000000001E-4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191</v>
      </c>
      <c r="AT144" s="192" t="s">
        <v>187</v>
      </c>
      <c r="AU144" s="192" t="s">
        <v>83</v>
      </c>
      <c r="AY144" s="19" t="s">
        <v>133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140</v>
      </c>
      <c r="BK144" s="193">
        <f>ROUND(I144*H144,2)</f>
        <v>0</v>
      </c>
      <c r="BL144" s="19" t="s">
        <v>140</v>
      </c>
      <c r="BM144" s="192" t="s">
        <v>601</v>
      </c>
    </row>
    <row r="145" spans="1:65" s="2" customFormat="1">
      <c r="A145" s="36"/>
      <c r="B145" s="37"/>
      <c r="C145" s="38"/>
      <c r="D145" s="194" t="s">
        <v>142</v>
      </c>
      <c r="E145" s="38"/>
      <c r="F145" s="195" t="s">
        <v>600</v>
      </c>
      <c r="G145" s="38"/>
      <c r="H145" s="38"/>
      <c r="I145" s="196"/>
      <c r="J145" s="38"/>
      <c r="K145" s="38"/>
      <c r="L145" s="41"/>
      <c r="M145" s="197"/>
      <c r="N145" s="198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142</v>
      </c>
      <c r="AU145" s="19" t="s">
        <v>83</v>
      </c>
    </row>
    <row r="146" spans="1:65" s="13" customFormat="1">
      <c r="B146" s="201"/>
      <c r="C146" s="202"/>
      <c r="D146" s="194" t="s">
        <v>146</v>
      </c>
      <c r="E146" s="203" t="s">
        <v>28</v>
      </c>
      <c r="F146" s="204" t="s">
        <v>602</v>
      </c>
      <c r="G146" s="202"/>
      <c r="H146" s="203" t="s">
        <v>28</v>
      </c>
      <c r="I146" s="205"/>
      <c r="J146" s="202"/>
      <c r="K146" s="202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146</v>
      </c>
      <c r="AU146" s="210" t="s">
        <v>83</v>
      </c>
      <c r="AV146" s="13" t="s">
        <v>81</v>
      </c>
      <c r="AW146" s="13" t="s">
        <v>34</v>
      </c>
      <c r="AX146" s="13" t="s">
        <v>73</v>
      </c>
      <c r="AY146" s="210" t="s">
        <v>133</v>
      </c>
    </row>
    <row r="147" spans="1:65" s="14" customFormat="1">
      <c r="B147" s="211"/>
      <c r="C147" s="212"/>
      <c r="D147" s="194" t="s">
        <v>146</v>
      </c>
      <c r="E147" s="213" t="s">
        <v>28</v>
      </c>
      <c r="F147" s="214" t="s">
        <v>603</v>
      </c>
      <c r="G147" s="212"/>
      <c r="H147" s="215">
        <v>9.859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146</v>
      </c>
      <c r="AU147" s="221" t="s">
        <v>83</v>
      </c>
      <c r="AV147" s="14" t="s">
        <v>83</v>
      </c>
      <c r="AW147" s="14" t="s">
        <v>34</v>
      </c>
      <c r="AX147" s="14" t="s">
        <v>81</v>
      </c>
      <c r="AY147" s="221" t="s">
        <v>133</v>
      </c>
    </row>
    <row r="148" spans="1:65" s="2" customFormat="1" ht="16.5" customHeight="1">
      <c r="A148" s="36"/>
      <c r="B148" s="37"/>
      <c r="C148" s="181" t="s">
        <v>261</v>
      </c>
      <c r="D148" s="181" t="s">
        <v>135</v>
      </c>
      <c r="E148" s="182" t="s">
        <v>604</v>
      </c>
      <c r="F148" s="183" t="s">
        <v>605</v>
      </c>
      <c r="G148" s="184" t="s">
        <v>172</v>
      </c>
      <c r="H148" s="185">
        <v>4</v>
      </c>
      <c r="I148" s="186"/>
      <c r="J148" s="187">
        <f>ROUND(I148*H148,2)</f>
        <v>0</v>
      </c>
      <c r="K148" s="183" t="s">
        <v>139</v>
      </c>
      <c r="L148" s="41"/>
      <c r="M148" s="188" t="s">
        <v>28</v>
      </c>
      <c r="N148" s="189" t="s">
        <v>46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2" t="s">
        <v>140</v>
      </c>
      <c r="AT148" s="192" t="s">
        <v>135</v>
      </c>
      <c r="AU148" s="192" t="s">
        <v>83</v>
      </c>
      <c r="AY148" s="19" t="s">
        <v>133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9" t="s">
        <v>140</v>
      </c>
      <c r="BK148" s="193">
        <f>ROUND(I148*H148,2)</f>
        <v>0</v>
      </c>
      <c r="BL148" s="19" t="s">
        <v>140</v>
      </c>
      <c r="BM148" s="192" t="s">
        <v>606</v>
      </c>
    </row>
    <row r="149" spans="1:65" s="2" customFormat="1">
      <c r="A149" s="36"/>
      <c r="B149" s="37"/>
      <c r="C149" s="38"/>
      <c r="D149" s="194" t="s">
        <v>142</v>
      </c>
      <c r="E149" s="38"/>
      <c r="F149" s="195" t="s">
        <v>607</v>
      </c>
      <c r="G149" s="38"/>
      <c r="H149" s="38"/>
      <c r="I149" s="196"/>
      <c r="J149" s="38"/>
      <c r="K149" s="38"/>
      <c r="L149" s="41"/>
      <c r="M149" s="197"/>
      <c r="N149" s="198"/>
      <c r="O149" s="67"/>
      <c r="P149" s="67"/>
      <c r="Q149" s="67"/>
      <c r="R149" s="67"/>
      <c r="S149" s="67"/>
      <c r="T149" s="68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142</v>
      </c>
      <c r="AU149" s="19" t="s">
        <v>83</v>
      </c>
    </row>
    <row r="150" spans="1:65" s="2" customFormat="1">
      <c r="A150" s="36"/>
      <c r="B150" s="37"/>
      <c r="C150" s="38"/>
      <c r="D150" s="199" t="s">
        <v>144</v>
      </c>
      <c r="E150" s="38"/>
      <c r="F150" s="200" t="s">
        <v>608</v>
      </c>
      <c r="G150" s="38"/>
      <c r="H150" s="38"/>
      <c r="I150" s="196"/>
      <c r="J150" s="38"/>
      <c r="K150" s="38"/>
      <c r="L150" s="41"/>
      <c r="M150" s="197"/>
      <c r="N150" s="198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144</v>
      </c>
      <c r="AU150" s="19" t="s">
        <v>83</v>
      </c>
    </row>
    <row r="151" spans="1:65" s="13" customFormat="1">
      <c r="B151" s="201"/>
      <c r="C151" s="202"/>
      <c r="D151" s="194" t="s">
        <v>146</v>
      </c>
      <c r="E151" s="203" t="s">
        <v>28</v>
      </c>
      <c r="F151" s="204" t="s">
        <v>553</v>
      </c>
      <c r="G151" s="202"/>
      <c r="H151" s="203" t="s">
        <v>28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146</v>
      </c>
      <c r="AU151" s="210" t="s">
        <v>83</v>
      </c>
      <c r="AV151" s="13" t="s">
        <v>81</v>
      </c>
      <c r="AW151" s="13" t="s">
        <v>34</v>
      </c>
      <c r="AX151" s="13" t="s">
        <v>73</v>
      </c>
      <c r="AY151" s="210" t="s">
        <v>133</v>
      </c>
    </row>
    <row r="152" spans="1:65" s="14" customFormat="1">
      <c r="B152" s="211"/>
      <c r="C152" s="212"/>
      <c r="D152" s="194" t="s">
        <v>146</v>
      </c>
      <c r="E152" s="213" t="s">
        <v>28</v>
      </c>
      <c r="F152" s="214" t="s">
        <v>140</v>
      </c>
      <c r="G152" s="212"/>
      <c r="H152" s="215">
        <v>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146</v>
      </c>
      <c r="AU152" s="221" t="s">
        <v>83</v>
      </c>
      <c r="AV152" s="14" t="s">
        <v>83</v>
      </c>
      <c r="AW152" s="14" t="s">
        <v>34</v>
      </c>
      <c r="AX152" s="14" t="s">
        <v>81</v>
      </c>
      <c r="AY152" s="221" t="s">
        <v>133</v>
      </c>
    </row>
    <row r="153" spans="1:65" s="2" customFormat="1" ht="16.5" customHeight="1">
      <c r="A153" s="36"/>
      <c r="B153" s="37"/>
      <c r="C153" s="181" t="s">
        <v>358</v>
      </c>
      <c r="D153" s="181" t="s">
        <v>135</v>
      </c>
      <c r="E153" s="182" t="s">
        <v>609</v>
      </c>
      <c r="F153" s="183" t="s">
        <v>610</v>
      </c>
      <c r="G153" s="184" t="s">
        <v>138</v>
      </c>
      <c r="H153" s="185">
        <v>3.2</v>
      </c>
      <c r="I153" s="186"/>
      <c r="J153" s="187">
        <f>ROUND(I153*H153,2)</f>
        <v>0</v>
      </c>
      <c r="K153" s="183" t="s">
        <v>139</v>
      </c>
      <c r="L153" s="41"/>
      <c r="M153" s="188" t="s">
        <v>28</v>
      </c>
      <c r="N153" s="189" t="s">
        <v>46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140</v>
      </c>
      <c r="AT153" s="192" t="s">
        <v>135</v>
      </c>
      <c r="AU153" s="192" t="s">
        <v>83</v>
      </c>
      <c r="AY153" s="19" t="s">
        <v>133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140</v>
      </c>
      <c r="BK153" s="193">
        <f>ROUND(I153*H153,2)</f>
        <v>0</v>
      </c>
      <c r="BL153" s="19" t="s">
        <v>140</v>
      </c>
      <c r="BM153" s="192" t="s">
        <v>611</v>
      </c>
    </row>
    <row r="154" spans="1:65" s="2" customFormat="1">
      <c r="A154" s="36"/>
      <c r="B154" s="37"/>
      <c r="C154" s="38"/>
      <c r="D154" s="194" t="s">
        <v>142</v>
      </c>
      <c r="E154" s="38"/>
      <c r="F154" s="195" t="s">
        <v>612</v>
      </c>
      <c r="G154" s="38"/>
      <c r="H154" s="38"/>
      <c r="I154" s="196"/>
      <c r="J154" s="38"/>
      <c r="K154" s="38"/>
      <c r="L154" s="41"/>
      <c r="M154" s="197"/>
      <c r="N154" s="198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142</v>
      </c>
      <c r="AU154" s="19" t="s">
        <v>83</v>
      </c>
    </row>
    <row r="155" spans="1:65" s="2" customFormat="1">
      <c r="A155" s="36"/>
      <c r="B155" s="37"/>
      <c r="C155" s="38"/>
      <c r="D155" s="199" t="s">
        <v>144</v>
      </c>
      <c r="E155" s="38"/>
      <c r="F155" s="200" t="s">
        <v>613</v>
      </c>
      <c r="G155" s="38"/>
      <c r="H155" s="38"/>
      <c r="I155" s="196"/>
      <c r="J155" s="38"/>
      <c r="K155" s="38"/>
      <c r="L155" s="41"/>
      <c r="M155" s="197"/>
      <c r="N155" s="198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144</v>
      </c>
      <c r="AU155" s="19" t="s">
        <v>83</v>
      </c>
    </row>
    <row r="156" spans="1:65" s="13" customFormat="1">
      <c r="B156" s="201"/>
      <c r="C156" s="202"/>
      <c r="D156" s="194" t="s">
        <v>146</v>
      </c>
      <c r="E156" s="203" t="s">
        <v>28</v>
      </c>
      <c r="F156" s="204" t="s">
        <v>614</v>
      </c>
      <c r="G156" s="202"/>
      <c r="H156" s="203" t="s">
        <v>28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146</v>
      </c>
      <c r="AU156" s="210" t="s">
        <v>83</v>
      </c>
      <c r="AV156" s="13" t="s">
        <v>81</v>
      </c>
      <c r="AW156" s="13" t="s">
        <v>34</v>
      </c>
      <c r="AX156" s="13" t="s">
        <v>73</v>
      </c>
      <c r="AY156" s="210" t="s">
        <v>133</v>
      </c>
    </row>
    <row r="157" spans="1:65" s="14" customFormat="1">
      <c r="B157" s="211"/>
      <c r="C157" s="212"/>
      <c r="D157" s="194" t="s">
        <v>146</v>
      </c>
      <c r="E157" s="213" t="s">
        <v>28</v>
      </c>
      <c r="F157" s="214" t="s">
        <v>615</v>
      </c>
      <c r="G157" s="212"/>
      <c r="H157" s="215">
        <v>3.2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146</v>
      </c>
      <c r="AU157" s="221" t="s">
        <v>83</v>
      </c>
      <c r="AV157" s="14" t="s">
        <v>83</v>
      </c>
      <c r="AW157" s="14" t="s">
        <v>34</v>
      </c>
      <c r="AX157" s="14" t="s">
        <v>81</v>
      </c>
      <c r="AY157" s="221" t="s">
        <v>133</v>
      </c>
    </row>
    <row r="158" spans="1:65" s="2" customFormat="1" ht="16.5" customHeight="1">
      <c r="A158" s="36"/>
      <c r="B158" s="37"/>
      <c r="C158" s="181" t="s">
        <v>8</v>
      </c>
      <c r="D158" s="181" t="s">
        <v>135</v>
      </c>
      <c r="E158" s="182" t="s">
        <v>616</v>
      </c>
      <c r="F158" s="183" t="s">
        <v>617</v>
      </c>
      <c r="G158" s="184" t="s">
        <v>138</v>
      </c>
      <c r="H158" s="185">
        <v>3.2</v>
      </c>
      <c r="I158" s="186"/>
      <c r="J158" s="187">
        <f>ROUND(I158*H158,2)</f>
        <v>0</v>
      </c>
      <c r="K158" s="183" t="s">
        <v>139</v>
      </c>
      <c r="L158" s="41"/>
      <c r="M158" s="188" t="s">
        <v>28</v>
      </c>
      <c r="N158" s="189" t="s">
        <v>46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2" t="s">
        <v>140</v>
      </c>
      <c r="AT158" s="192" t="s">
        <v>135</v>
      </c>
      <c r="AU158" s="192" t="s">
        <v>83</v>
      </c>
      <c r="AY158" s="19" t="s">
        <v>133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9" t="s">
        <v>140</v>
      </c>
      <c r="BK158" s="193">
        <f>ROUND(I158*H158,2)</f>
        <v>0</v>
      </c>
      <c r="BL158" s="19" t="s">
        <v>140</v>
      </c>
      <c r="BM158" s="192" t="s">
        <v>618</v>
      </c>
    </row>
    <row r="159" spans="1:65" s="2" customFormat="1">
      <c r="A159" s="36"/>
      <c r="B159" s="37"/>
      <c r="C159" s="38"/>
      <c r="D159" s="194" t="s">
        <v>142</v>
      </c>
      <c r="E159" s="38"/>
      <c r="F159" s="195" t="s">
        <v>619</v>
      </c>
      <c r="G159" s="38"/>
      <c r="H159" s="38"/>
      <c r="I159" s="196"/>
      <c r="J159" s="38"/>
      <c r="K159" s="38"/>
      <c r="L159" s="41"/>
      <c r="M159" s="197"/>
      <c r="N159" s="198"/>
      <c r="O159" s="67"/>
      <c r="P159" s="67"/>
      <c r="Q159" s="67"/>
      <c r="R159" s="67"/>
      <c r="S159" s="67"/>
      <c r="T159" s="68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142</v>
      </c>
      <c r="AU159" s="19" t="s">
        <v>83</v>
      </c>
    </row>
    <row r="160" spans="1:65" s="2" customFormat="1">
      <c r="A160" s="36"/>
      <c r="B160" s="37"/>
      <c r="C160" s="38"/>
      <c r="D160" s="199" t="s">
        <v>144</v>
      </c>
      <c r="E160" s="38"/>
      <c r="F160" s="200" t="s">
        <v>620</v>
      </c>
      <c r="G160" s="38"/>
      <c r="H160" s="38"/>
      <c r="I160" s="196"/>
      <c r="J160" s="38"/>
      <c r="K160" s="38"/>
      <c r="L160" s="41"/>
      <c r="M160" s="197"/>
      <c r="N160" s="198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144</v>
      </c>
      <c r="AU160" s="19" t="s">
        <v>83</v>
      </c>
    </row>
    <row r="161" spans="1:65" s="2" customFormat="1" ht="16.5" customHeight="1">
      <c r="A161" s="36"/>
      <c r="B161" s="37"/>
      <c r="C161" s="244" t="s">
        <v>373</v>
      </c>
      <c r="D161" s="244" t="s">
        <v>187</v>
      </c>
      <c r="E161" s="245" t="s">
        <v>621</v>
      </c>
      <c r="F161" s="246" t="s">
        <v>622</v>
      </c>
      <c r="G161" s="247" t="s">
        <v>172</v>
      </c>
      <c r="H161" s="248">
        <v>4</v>
      </c>
      <c r="I161" s="249"/>
      <c r="J161" s="250">
        <f>ROUND(I161*H161,2)</f>
        <v>0</v>
      </c>
      <c r="K161" s="246" t="s">
        <v>28</v>
      </c>
      <c r="L161" s="251"/>
      <c r="M161" s="252" t="s">
        <v>28</v>
      </c>
      <c r="N161" s="253" t="s">
        <v>46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2" t="s">
        <v>191</v>
      </c>
      <c r="AT161" s="192" t="s">
        <v>187</v>
      </c>
      <c r="AU161" s="192" t="s">
        <v>83</v>
      </c>
      <c r="AY161" s="19" t="s">
        <v>133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9" t="s">
        <v>140</v>
      </c>
      <c r="BK161" s="193">
        <f>ROUND(I161*H161,2)</f>
        <v>0</v>
      </c>
      <c r="BL161" s="19" t="s">
        <v>140</v>
      </c>
      <c r="BM161" s="192" t="s">
        <v>623</v>
      </c>
    </row>
    <row r="162" spans="1:65" s="2" customFormat="1">
      <c r="A162" s="36"/>
      <c r="B162" s="37"/>
      <c r="C162" s="38"/>
      <c r="D162" s="194" t="s">
        <v>142</v>
      </c>
      <c r="E162" s="38"/>
      <c r="F162" s="195" t="s">
        <v>622</v>
      </c>
      <c r="G162" s="38"/>
      <c r="H162" s="38"/>
      <c r="I162" s="196"/>
      <c r="J162" s="38"/>
      <c r="K162" s="38"/>
      <c r="L162" s="41"/>
      <c r="M162" s="197"/>
      <c r="N162" s="198"/>
      <c r="O162" s="67"/>
      <c r="P162" s="67"/>
      <c r="Q162" s="67"/>
      <c r="R162" s="67"/>
      <c r="S162" s="67"/>
      <c r="T162" s="68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142</v>
      </c>
      <c r="AU162" s="19" t="s">
        <v>83</v>
      </c>
    </row>
    <row r="163" spans="1:65" s="13" customFormat="1">
      <c r="B163" s="201"/>
      <c r="C163" s="202"/>
      <c r="D163" s="194" t="s">
        <v>146</v>
      </c>
      <c r="E163" s="203" t="s">
        <v>28</v>
      </c>
      <c r="F163" s="204" t="s">
        <v>624</v>
      </c>
      <c r="G163" s="202"/>
      <c r="H163" s="203" t="s">
        <v>28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146</v>
      </c>
      <c r="AU163" s="210" t="s">
        <v>83</v>
      </c>
      <c r="AV163" s="13" t="s">
        <v>81</v>
      </c>
      <c r="AW163" s="13" t="s">
        <v>34</v>
      </c>
      <c r="AX163" s="13" t="s">
        <v>73</v>
      </c>
      <c r="AY163" s="210" t="s">
        <v>133</v>
      </c>
    </row>
    <row r="164" spans="1:65" s="14" customFormat="1">
      <c r="B164" s="211"/>
      <c r="C164" s="212"/>
      <c r="D164" s="194" t="s">
        <v>146</v>
      </c>
      <c r="E164" s="213" t="s">
        <v>28</v>
      </c>
      <c r="F164" s="214" t="s">
        <v>140</v>
      </c>
      <c r="G164" s="212"/>
      <c r="H164" s="215">
        <v>4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146</v>
      </c>
      <c r="AU164" s="221" t="s">
        <v>83</v>
      </c>
      <c r="AV164" s="14" t="s">
        <v>83</v>
      </c>
      <c r="AW164" s="14" t="s">
        <v>34</v>
      </c>
      <c r="AX164" s="14" t="s">
        <v>81</v>
      </c>
      <c r="AY164" s="221" t="s">
        <v>133</v>
      </c>
    </row>
    <row r="165" spans="1:65" s="12" customFormat="1" ht="22.9" customHeight="1">
      <c r="B165" s="165"/>
      <c r="C165" s="166"/>
      <c r="D165" s="167" t="s">
        <v>72</v>
      </c>
      <c r="E165" s="179" t="s">
        <v>223</v>
      </c>
      <c r="F165" s="179" t="s">
        <v>625</v>
      </c>
      <c r="G165" s="166"/>
      <c r="H165" s="166"/>
      <c r="I165" s="169"/>
      <c r="J165" s="180">
        <f>BK165</f>
        <v>0</v>
      </c>
      <c r="K165" s="166"/>
      <c r="L165" s="171"/>
      <c r="M165" s="172"/>
      <c r="N165" s="173"/>
      <c r="O165" s="173"/>
      <c r="P165" s="174">
        <v>0</v>
      </c>
      <c r="Q165" s="173"/>
      <c r="R165" s="174">
        <v>0</v>
      </c>
      <c r="S165" s="173"/>
      <c r="T165" s="175">
        <v>0</v>
      </c>
      <c r="AR165" s="176" t="s">
        <v>81</v>
      </c>
      <c r="AT165" s="177" t="s">
        <v>72</v>
      </c>
      <c r="AU165" s="177" t="s">
        <v>81</v>
      </c>
      <c r="AY165" s="176" t="s">
        <v>133</v>
      </c>
      <c r="BK165" s="178">
        <v>0</v>
      </c>
    </row>
    <row r="166" spans="1:65" s="12" customFormat="1" ht="22.9" customHeight="1">
      <c r="B166" s="165"/>
      <c r="C166" s="166"/>
      <c r="D166" s="167" t="s">
        <v>72</v>
      </c>
      <c r="E166" s="179" t="s">
        <v>626</v>
      </c>
      <c r="F166" s="179" t="s">
        <v>260</v>
      </c>
      <c r="G166" s="166"/>
      <c r="H166" s="166"/>
      <c r="I166" s="169"/>
      <c r="J166" s="180">
        <f>BK166</f>
        <v>0</v>
      </c>
      <c r="K166" s="166"/>
      <c r="L166" s="171"/>
      <c r="M166" s="172"/>
      <c r="N166" s="173"/>
      <c r="O166" s="173"/>
      <c r="P166" s="174">
        <f>SUM(P167:P169)</f>
        <v>0</v>
      </c>
      <c r="Q166" s="173"/>
      <c r="R166" s="174">
        <f>SUM(R167:R169)</f>
        <v>0</v>
      </c>
      <c r="S166" s="173"/>
      <c r="T166" s="175">
        <f>SUM(T167:T169)</f>
        <v>0</v>
      </c>
      <c r="AR166" s="176" t="s">
        <v>81</v>
      </c>
      <c r="AT166" s="177" t="s">
        <v>72</v>
      </c>
      <c r="AU166" s="177" t="s">
        <v>81</v>
      </c>
      <c r="AY166" s="176" t="s">
        <v>133</v>
      </c>
      <c r="BK166" s="178">
        <f>SUM(BK167:BK169)</f>
        <v>0</v>
      </c>
    </row>
    <row r="167" spans="1:65" s="2" customFormat="1" ht="16.5" customHeight="1">
      <c r="A167" s="36"/>
      <c r="B167" s="37"/>
      <c r="C167" s="181" t="s">
        <v>381</v>
      </c>
      <c r="D167" s="181" t="s">
        <v>135</v>
      </c>
      <c r="E167" s="182" t="s">
        <v>627</v>
      </c>
      <c r="F167" s="183" t="s">
        <v>628</v>
      </c>
      <c r="G167" s="184" t="s">
        <v>165</v>
      </c>
      <c r="H167" s="185">
        <v>0.153</v>
      </c>
      <c r="I167" s="186"/>
      <c r="J167" s="187">
        <f>ROUND(I167*H167,2)</f>
        <v>0</v>
      </c>
      <c r="K167" s="183" t="s">
        <v>139</v>
      </c>
      <c r="L167" s="41"/>
      <c r="M167" s="188" t="s">
        <v>28</v>
      </c>
      <c r="N167" s="189" t="s">
        <v>46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2" t="s">
        <v>140</v>
      </c>
      <c r="AT167" s="192" t="s">
        <v>135</v>
      </c>
      <c r="AU167" s="192" t="s">
        <v>83</v>
      </c>
      <c r="AY167" s="19" t="s">
        <v>133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9" t="s">
        <v>140</v>
      </c>
      <c r="BK167" s="193">
        <f>ROUND(I167*H167,2)</f>
        <v>0</v>
      </c>
      <c r="BL167" s="19" t="s">
        <v>140</v>
      </c>
      <c r="BM167" s="192" t="s">
        <v>629</v>
      </c>
    </row>
    <row r="168" spans="1:65" s="2" customFormat="1">
      <c r="A168" s="36"/>
      <c r="B168" s="37"/>
      <c r="C168" s="38"/>
      <c r="D168" s="194" t="s">
        <v>142</v>
      </c>
      <c r="E168" s="38"/>
      <c r="F168" s="195" t="s">
        <v>630</v>
      </c>
      <c r="G168" s="38"/>
      <c r="H168" s="38"/>
      <c r="I168" s="196"/>
      <c r="J168" s="38"/>
      <c r="K168" s="38"/>
      <c r="L168" s="41"/>
      <c r="M168" s="197"/>
      <c r="N168" s="198"/>
      <c r="O168" s="67"/>
      <c r="P168" s="67"/>
      <c r="Q168" s="67"/>
      <c r="R168" s="67"/>
      <c r="S168" s="67"/>
      <c r="T168" s="68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142</v>
      </c>
      <c r="AU168" s="19" t="s">
        <v>83</v>
      </c>
    </row>
    <row r="169" spans="1:65" s="2" customFormat="1">
      <c r="A169" s="36"/>
      <c r="B169" s="37"/>
      <c r="C169" s="38"/>
      <c r="D169" s="199" t="s">
        <v>144</v>
      </c>
      <c r="E169" s="38"/>
      <c r="F169" s="200" t="s">
        <v>631</v>
      </c>
      <c r="G169" s="38"/>
      <c r="H169" s="38"/>
      <c r="I169" s="196"/>
      <c r="J169" s="38"/>
      <c r="K169" s="38"/>
      <c r="L169" s="41"/>
      <c r="M169" s="254"/>
      <c r="N169" s="255"/>
      <c r="O169" s="256"/>
      <c r="P169" s="256"/>
      <c r="Q169" s="256"/>
      <c r="R169" s="256"/>
      <c r="S169" s="256"/>
      <c r="T169" s="25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144</v>
      </c>
      <c r="AU169" s="19" t="s">
        <v>83</v>
      </c>
    </row>
    <row r="170" spans="1:65" s="2" customFormat="1" ht="6.95" customHeight="1">
      <c r="A170" s="36"/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41"/>
      <c r="M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</sheetData>
  <sheetProtection algorithmName="SHA-512" hashValue="XhfyLRLPuUvUON/ux/Ghzsix8U/wvbjGCsp+Lz12bRa/udbGMy8w/uy4eecYxtIF2kkR59Ob+PMDOBJDrzdOIg==" saltValue="p3HLnPL6SRMZnWY7mcOoo5sBLlZ+DySD/fV72Yq0ZU8PYx79zUIFgoK+WNxeJYR5S6fyuTwLIRyjYY80dfCaPg==" spinCount="100000" sheet="1" objects="1" scenarios="1" formatColumns="0" formatRows="0" autoFilter="0"/>
  <autoFilter ref="C88:K16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/>
    <hyperlink ref="F103" r:id="rId2"/>
    <hyperlink ref="F108" r:id="rId3"/>
    <hyperlink ref="F113" r:id="rId4"/>
    <hyperlink ref="F118" r:id="rId5"/>
    <hyperlink ref="F131" r:id="rId6"/>
    <hyperlink ref="F141" r:id="rId7"/>
    <hyperlink ref="F150" r:id="rId8"/>
    <hyperlink ref="F155" r:id="rId9"/>
    <hyperlink ref="F160" r:id="rId10"/>
    <hyperlink ref="F169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9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102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Větrovský potok, Frýdlant, rekonstrukce koryta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5" t="s">
        <v>103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632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6" t="s">
        <v>19</v>
      </c>
      <c r="G11" s="36"/>
      <c r="H11" s="36"/>
      <c r="I11" s="115" t="s">
        <v>20</v>
      </c>
      <c r="J11" s="106" t="s">
        <v>21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06" t="s">
        <v>23</v>
      </c>
      <c r="G12" s="36"/>
      <c r="H12" s="36"/>
      <c r="I12" s="115" t="s">
        <v>24</v>
      </c>
      <c r="J12" s="117" t="str">
        <f>'Rekapitulace stavby'!AN8</f>
        <v>19. 8. 2022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6" t="s">
        <v>28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6" t="s">
        <v>29</v>
      </c>
      <c r="F15" s="36"/>
      <c r="G15" s="36"/>
      <c r="H15" s="36"/>
      <c r="I15" s="115" t="s">
        <v>30</v>
      </c>
      <c r="J15" s="106" t="s">
        <v>28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5" t="s">
        <v>30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6" t="s">
        <v>28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29</v>
      </c>
      <c r="F21" s="36"/>
      <c r="G21" s="36"/>
      <c r="H21" s="36"/>
      <c r="I21" s="115" t="s">
        <v>30</v>
      </c>
      <c r="J21" s="106" t="s">
        <v>28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35</v>
      </c>
      <c r="E23" s="36"/>
      <c r="F23" s="36"/>
      <c r="G23" s="36"/>
      <c r="H23" s="36"/>
      <c r="I23" s="115" t="s">
        <v>27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36</v>
      </c>
      <c r="F24" s="36"/>
      <c r="G24" s="36"/>
      <c r="H24" s="36"/>
      <c r="I24" s="115" t="s">
        <v>30</v>
      </c>
      <c r="J24" s="106" t="s">
        <v>28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37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8"/>
      <c r="B27" s="119"/>
      <c r="C27" s="118"/>
      <c r="D27" s="118"/>
      <c r="E27" s="392" t="s">
        <v>105</v>
      </c>
      <c r="F27" s="392"/>
      <c r="G27" s="392"/>
      <c r="H27" s="39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39</v>
      </c>
      <c r="E30" s="36"/>
      <c r="F30" s="36"/>
      <c r="G30" s="36"/>
      <c r="H30" s="36"/>
      <c r="I30" s="36"/>
      <c r="J30" s="123">
        <f>ROUND(J86,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41</v>
      </c>
      <c r="G32" s="36"/>
      <c r="H32" s="36"/>
      <c r="I32" s="124" t="s">
        <v>40</v>
      </c>
      <c r="J32" s="124" t="s">
        <v>42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43</v>
      </c>
      <c r="E33" s="115" t="s">
        <v>44</v>
      </c>
      <c r="F33" s="126">
        <f>ROUND((SUM(BE86:BE218)),  2)</f>
        <v>0</v>
      </c>
      <c r="G33" s="36"/>
      <c r="H33" s="36"/>
      <c r="I33" s="127">
        <v>0.21</v>
      </c>
      <c r="J33" s="126">
        <f>ROUND(((SUM(BE86:BE218))*I33),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45</v>
      </c>
      <c r="F34" s="126">
        <f>ROUND((SUM(BF86:BF218)),  2)</f>
        <v>0</v>
      </c>
      <c r="G34" s="36"/>
      <c r="H34" s="36"/>
      <c r="I34" s="127">
        <v>0.15</v>
      </c>
      <c r="J34" s="126">
        <f>ROUND(((SUM(BF86:BF218))*I34),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5" t="s">
        <v>46</v>
      </c>
      <c r="F35" s="126">
        <f>ROUND((SUM(BG86:BG218)),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47</v>
      </c>
      <c r="F36" s="126">
        <f>ROUND((SUM(BH86:BH218)),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48</v>
      </c>
      <c r="F37" s="126">
        <f>ROUND((SUM(BI86:BI218)),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Větrovský potok, Frýdlant, rekonstrukce koryta</v>
      </c>
      <c r="F48" s="385"/>
      <c r="G48" s="385"/>
      <c r="H48" s="385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2" t="str">
        <f>E9</f>
        <v>SO 03 - Kamenná rovnanina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Frýdlant</v>
      </c>
      <c r="G52" s="38"/>
      <c r="H52" s="38"/>
      <c r="I52" s="31" t="s">
        <v>24</v>
      </c>
      <c r="J52" s="62" t="str">
        <f>IF(J12="","",J12)</f>
        <v>19. 8. 2022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107</v>
      </c>
      <c r="D57" s="140"/>
      <c r="E57" s="140"/>
      <c r="F57" s="140"/>
      <c r="G57" s="140"/>
      <c r="H57" s="140"/>
      <c r="I57" s="140"/>
      <c r="J57" s="141" t="s">
        <v>108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71</v>
      </c>
      <c r="D59" s="38"/>
      <c r="E59" s="38"/>
      <c r="F59" s="38"/>
      <c r="G59" s="38"/>
      <c r="H59" s="38"/>
      <c r="I59" s="38"/>
      <c r="J59" s="80">
        <f>J86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109</v>
      </c>
    </row>
    <row r="60" spans="1:47" s="9" customFormat="1" ht="24.95" customHeight="1">
      <c r="B60" s="143"/>
      <c r="C60" s="144"/>
      <c r="D60" s="145" t="s">
        <v>110</v>
      </c>
      <c r="E60" s="146"/>
      <c r="F60" s="146"/>
      <c r="G60" s="146"/>
      <c r="H60" s="146"/>
      <c r="I60" s="146"/>
      <c r="J60" s="147">
        <f>J87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111</v>
      </c>
      <c r="E61" s="151"/>
      <c r="F61" s="151"/>
      <c r="G61" s="151"/>
      <c r="H61" s="151"/>
      <c r="I61" s="151"/>
      <c r="J61" s="152">
        <f>J88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112</v>
      </c>
      <c r="E62" s="151"/>
      <c r="F62" s="151"/>
      <c r="G62" s="151"/>
      <c r="H62" s="151"/>
      <c r="I62" s="151"/>
      <c r="J62" s="152">
        <f>J169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114</v>
      </c>
      <c r="E63" s="151"/>
      <c r="F63" s="151"/>
      <c r="G63" s="151"/>
      <c r="H63" s="151"/>
      <c r="I63" s="151"/>
      <c r="J63" s="152">
        <f>J189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115</v>
      </c>
      <c r="E64" s="151"/>
      <c r="F64" s="151"/>
      <c r="G64" s="151"/>
      <c r="H64" s="151"/>
      <c r="I64" s="151"/>
      <c r="J64" s="152">
        <f>J204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116</v>
      </c>
      <c r="E65" s="151"/>
      <c r="F65" s="151"/>
      <c r="G65" s="151"/>
      <c r="H65" s="151"/>
      <c r="I65" s="151"/>
      <c r="J65" s="152">
        <f>J210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117</v>
      </c>
      <c r="E66" s="151"/>
      <c r="F66" s="151"/>
      <c r="G66" s="151"/>
      <c r="H66" s="151"/>
      <c r="I66" s="151"/>
      <c r="J66" s="152">
        <f>J215</f>
        <v>0</v>
      </c>
      <c r="K66" s="100"/>
      <c r="L66" s="153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118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4" t="str">
        <f>E7</f>
        <v>Větrovský potok, Frýdlant, rekonstrukce koryta</v>
      </c>
      <c r="F76" s="385"/>
      <c r="G76" s="385"/>
      <c r="H76" s="38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103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72" t="str">
        <f>E9</f>
        <v>SO 03 - Kamenná rovnanina</v>
      </c>
      <c r="F78" s="383"/>
      <c r="G78" s="383"/>
      <c r="H78" s="383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22</v>
      </c>
      <c r="D80" s="38"/>
      <c r="E80" s="38"/>
      <c r="F80" s="29" t="str">
        <f>F12</f>
        <v>Frýdlant</v>
      </c>
      <c r="G80" s="38"/>
      <c r="H80" s="38"/>
      <c r="I80" s="31" t="s">
        <v>24</v>
      </c>
      <c r="J80" s="62" t="str">
        <f>IF(J12="","",J12)</f>
        <v>19. 8. 2022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>
      <c r="A82" s="36"/>
      <c r="B82" s="37"/>
      <c r="C82" s="31" t="s">
        <v>26</v>
      </c>
      <c r="D82" s="38"/>
      <c r="E82" s="38"/>
      <c r="F82" s="29" t="str">
        <f>E15</f>
        <v>Povodí labe, státní podnik, OIČ, Hradec Králové</v>
      </c>
      <c r="G82" s="38"/>
      <c r="H82" s="38"/>
      <c r="I82" s="31" t="s">
        <v>33</v>
      </c>
      <c r="J82" s="34" t="str">
        <f>E21</f>
        <v>Povodí labe, státní podnik, OIČ, Hradec Králové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35</v>
      </c>
      <c r="J83" s="34" t="str">
        <f>E24</f>
        <v>Ing. Eva Morkesová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4"/>
      <c r="B85" s="155"/>
      <c r="C85" s="156" t="s">
        <v>119</v>
      </c>
      <c r="D85" s="157" t="s">
        <v>58</v>
      </c>
      <c r="E85" s="157" t="s">
        <v>54</v>
      </c>
      <c r="F85" s="157" t="s">
        <v>55</v>
      </c>
      <c r="G85" s="157" t="s">
        <v>120</v>
      </c>
      <c r="H85" s="157" t="s">
        <v>121</v>
      </c>
      <c r="I85" s="157" t="s">
        <v>122</v>
      </c>
      <c r="J85" s="157" t="s">
        <v>108</v>
      </c>
      <c r="K85" s="158" t="s">
        <v>123</v>
      </c>
      <c r="L85" s="159"/>
      <c r="M85" s="71" t="s">
        <v>28</v>
      </c>
      <c r="N85" s="72" t="s">
        <v>43</v>
      </c>
      <c r="O85" s="72" t="s">
        <v>124</v>
      </c>
      <c r="P85" s="72" t="s">
        <v>125</v>
      </c>
      <c r="Q85" s="72" t="s">
        <v>126</v>
      </c>
      <c r="R85" s="72" t="s">
        <v>127</v>
      </c>
      <c r="S85" s="72" t="s">
        <v>128</v>
      </c>
      <c r="T85" s="73" t="s">
        <v>129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6"/>
      <c r="B86" s="37"/>
      <c r="C86" s="78" t="s">
        <v>130</v>
      </c>
      <c r="D86" s="38"/>
      <c r="E86" s="38"/>
      <c r="F86" s="38"/>
      <c r="G86" s="38"/>
      <c r="H86" s="38"/>
      <c r="I86" s="38"/>
      <c r="J86" s="160">
        <f>BK86</f>
        <v>0</v>
      </c>
      <c r="K86" s="38"/>
      <c r="L86" s="41"/>
      <c r="M86" s="74"/>
      <c r="N86" s="161"/>
      <c r="O86" s="75"/>
      <c r="P86" s="162">
        <f>P87</f>
        <v>0</v>
      </c>
      <c r="Q86" s="75"/>
      <c r="R86" s="162">
        <f>R87</f>
        <v>115.483298</v>
      </c>
      <c r="S86" s="75"/>
      <c r="T86" s="163">
        <f>T87</f>
        <v>63.056400000000004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72</v>
      </c>
      <c r="AU86" s="19" t="s">
        <v>109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131</v>
      </c>
      <c r="F87" s="168" t="s">
        <v>132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P88+P169+P189+P204+P210+P215</f>
        <v>0</v>
      </c>
      <c r="Q87" s="173"/>
      <c r="R87" s="174">
        <f>R88+R169+R189+R204+R210+R215</f>
        <v>115.483298</v>
      </c>
      <c r="S87" s="173"/>
      <c r="T87" s="175">
        <f>T88+T169+T189+T204+T210+T215</f>
        <v>63.056400000000004</v>
      </c>
      <c r="AR87" s="176" t="s">
        <v>81</v>
      </c>
      <c r="AT87" s="177" t="s">
        <v>72</v>
      </c>
      <c r="AU87" s="177" t="s">
        <v>73</v>
      </c>
      <c r="AY87" s="176" t="s">
        <v>133</v>
      </c>
      <c r="BK87" s="178">
        <f>BK88+BK169+BK189+BK204+BK210+BK215</f>
        <v>0</v>
      </c>
    </row>
    <row r="88" spans="1:65" s="12" customFormat="1" ht="22.9" customHeight="1">
      <c r="B88" s="165"/>
      <c r="C88" s="166"/>
      <c r="D88" s="167" t="s">
        <v>72</v>
      </c>
      <c r="E88" s="179" t="s">
        <v>81</v>
      </c>
      <c r="F88" s="179" t="s">
        <v>134</v>
      </c>
      <c r="G88" s="166"/>
      <c r="H88" s="166"/>
      <c r="I88" s="169"/>
      <c r="J88" s="180">
        <f>BK88</f>
        <v>0</v>
      </c>
      <c r="K88" s="166"/>
      <c r="L88" s="171"/>
      <c r="M88" s="172"/>
      <c r="N88" s="173"/>
      <c r="O88" s="173"/>
      <c r="P88" s="174">
        <f>SUM(P89:P168)</f>
        <v>0</v>
      </c>
      <c r="Q88" s="173"/>
      <c r="R88" s="174">
        <f>SUM(R89:R168)</f>
        <v>7.5799999999999999E-4</v>
      </c>
      <c r="S88" s="173"/>
      <c r="T88" s="175">
        <f>SUM(T89:T168)</f>
        <v>42.806400000000004</v>
      </c>
      <c r="AR88" s="176" t="s">
        <v>81</v>
      </c>
      <c r="AT88" s="177" t="s">
        <v>72</v>
      </c>
      <c r="AU88" s="177" t="s">
        <v>81</v>
      </c>
      <c r="AY88" s="176" t="s">
        <v>133</v>
      </c>
      <c r="BK88" s="178">
        <f>SUM(BK89:BK168)</f>
        <v>0</v>
      </c>
    </row>
    <row r="89" spans="1:65" s="2" customFormat="1" ht="16.5" customHeight="1">
      <c r="A89" s="36"/>
      <c r="B89" s="37"/>
      <c r="C89" s="181" t="s">
        <v>81</v>
      </c>
      <c r="D89" s="181" t="s">
        <v>135</v>
      </c>
      <c r="E89" s="182" t="s">
        <v>633</v>
      </c>
      <c r="F89" s="183" t="s">
        <v>634</v>
      </c>
      <c r="G89" s="184" t="s">
        <v>138</v>
      </c>
      <c r="H89" s="185">
        <v>23.52</v>
      </c>
      <c r="I89" s="186"/>
      <c r="J89" s="187">
        <f>ROUND(I89*H89,2)</f>
        <v>0</v>
      </c>
      <c r="K89" s="183" t="s">
        <v>139</v>
      </c>
      <c r="L89" s="41"/>
      <c r="M89" s="188" t="s">
        <v>28</v>
      </c>
      <c r="N89" s="189" t="s">
        <v>46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1.82</v>
      </c>
      <c r="T89" s="191">
        <f>S89*H89</f>
        <v>42.806400000000004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2" t="s">
        <v>140</v>
      </c>
      <c r="AT89" s="192" t="s">
        <v>135</v>
      </c>
      <c r="AU89" s="192" t="s">
        <v>83</v>
      </c>
      <c r="AY89" s="19" t="s">
        <v>133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19" t="s">
        <v>140</v>
      </c>
      <c r="BK89" s="193">
        <f>ROUND(I89*H89,2)</f>
        <v>0</v>
      </c>
      <c r="BL89" s="19" t="s">
        <v>140</v>
      </c>
      <c r="BM89" s="192" t="s">
        <v>635</v>
      </c>
    </row>
    <row r="90" spans="1:65" s="2" customFormat="1">
      <c r="A90" s="36"/>
      <c r="B90" s="37"/>
      <c r="C90" s="38"/>
      <c r="D90" s="194" t="s">
        <v>142</v>
      </c>
      <c r="E90" s="38"/>
      <c r="F90" s="195" t="s">
        <v>636</v>
      </c>
      <c r="G90" s="38"/>
      <c r="H90" s="38"/>
      <c r="I90" s="196"/>
      <c r="J90" s="38"/>
      <c r="K90" s="38"/>
      <c r="L90" s="41"/>
      <c r="M90" s="197"/>
      <c r="N90" s="198"/>
      <c r="O90" s="67"/>
      <c r="P90" s="67"/>
      <c r="Q90" s="67"/>
      <c r="R90" s="67"/>
      <c r="S90" s="67"/>
      <c r="T90" s="68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142</v>
      </c>
      <c r="AU90" s="19" t="s">
        <v>83</v>
      </c>
    </row>
    <row r="91" spans="1:65" s="2" customFormat="1">
      <c r="A91" s="36"/>
      <c r="B91" s="37"/>
      <c r="C91" s="38"/>
      <c r="D91" s="199" t="s">
        <v>144</v>
      </c>
      <c r="E91" s="38"/>
      <c r="F91" s="200" t="s">
        <v>637</v>
      </c>
      <c r="G91" s="38"/>
      <c r="H91" s="38"/>
      <c r="I91" s="196"/>
      <c r="J91" s="38"/>
      <c r="K91" s="38"/>
      <c r="L91" s="41"/>
      <c r="M91" s="197"/>
      <c r="N91" s="198"/>
      <c r="O91" s="67"/>
      <c r="P91" s="67"/>
      <c r="Q91" s="67"/>
      <c r="R91" s="67"/>
      <c r="S91" s="67"/>
      <c r="T91" s="68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144</v>
      </c>
      <c r="AU91" s="19" t="s">
        <v>83</v>
      </c>
    </row>
    <row r="92" spans="1:65" s="13" customFormat="1">
      <c r="B92" s="201"/>
      <c r="C92" s="202"/>
      <c r="D92" s="194" t="s">
        <v>146</v>
      </c>
      <c r="E92" s="203" t="s">
        <v>28</v>
      </c>
      <c r="F92" s="204" t="s">
        <v>638</v>
      </c>
      <c r="G92" s="202"/>
      <c r="H92" s="203" t="s">
        <v>28</v>
      </c>
      <c r="I92" s="205"/>
      <c r="J92" s="202"/>
      <c r="K92" s="202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146</v>
      </c>
      <c r="AU92" s="210" t="s">
        <v>83</v>
      </c>
      <c r="AV92" s="13" t="s">
        <v>81</v>
      </c>
      <c r="AW92" s="13" t="s">
        <v>34</v>
      </c>
      <c r="AX92" s="13" t="s">
        <v>73</v>
      </c>
      <c r="AY92" s="210" t="s">
        <v>133</v>
      </c>
    </row>
    <row r="93" spans="1:65" s="14" customFormat="1">
      <c r="B93" s="211"/>
      <c r="C93" s="212"/>
      <c r="D93" s="194" t="s">
        <v>146</v>
      </c>
      <c r="E93" s="213" t="s">
        <v>28</v>
      </c>
      <c r="F93" s="214" t="s">
        <v>639</v>
      </c>
      <c r="G93" s="212"/>
      <c r="H93" s="215">
        <v>23.52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146</v>
      </c>
      <c r="AU93" s="221" t="s">
        <v>83</v>
      </c>
      <c r="AV93" s="14" t="s">
        <v>83</v>
      </c>
      <c r="AW93" s="14" t="s">
        <v>34</v>
      </c>
      <c r="AX93" s="14" t="s">
        <v>81</v>
      </c>
      <c r="AY93" s="221" t="s">
        <v>133</v>
      </c>
    </row>
    <row r="94" spans="1:65" s="2" customFormat="1" ht="16.5" customHeight="1">
      <c r="A94" s="36"/>
      <c r="B94" s="37"/>
      <c r="C94" s="181" t="s">
        <v>83</v>
      </c>
      <c r="D94" s="181" t="s">
        <v>135</v>
      </c>
      <c r="E94" s="182" t="s">
        <v>287</v>
      </c>
      <c r="F94" s="183" t="s">
        <v>288</v>
      </c>
      <c r="G94" s="184" t="s">
        <v>211</v>
      </c>
      <c r="H94" s="185">
        <v>50</v>
      </c>
      <c r="I94" s="186"/>
      <c r="J94" s="187">
        <f>ROUND(I94*H94,2)</f>
        <v>0</v>
      </c>
      <c r="K94" s="183" t="s">
        <v>139</v>
      </c>
      <c r="L94" s="41"/>
      <c r="M94" s="188" t="s">
        <v>28</v>
      </c>
      <c r="N94" s="189" t="s">
        <v>46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2" t="s">
        <v>140</v>
      </c>
      <c r="AT94" s="192" t="s">
        <v>135</v>
      </c>
      <c r="AU94" s="192" t="s">
        <v>83</v>
      </c>
      <c r="AY94" s="19" t="s">
        <v>133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9" t="s">
        <v>140</v>
      </c>
      <c r="BK94" s="193">
        <f>ROUND(I94*H94,2)</f>
        <v>0</v>
      </c>
      <c r="BL94" s="19" t="s">
        <v>140</v>
      </c>
      <c r="BM94" s="192" t="s">
        <v>289</v>
      </c>
    </row>
    <row r="95" spans="1:65" s="2" customFormat="1">
      <c r="A95" s="36"/>
      <c r="B95" s="37"/>
      <c r="C95" s="38"/>
      <c r="D95" s="194" t="s">
        <v>142</v>
      </c>
      <c r="E95" s="38"/>
      <c r="F95" s="195" t="s">
        <v>290</v>
      </c>
      <c r="G95" s="38"/>
      <c r="H95" s="38"/>
      <c r="I95" s="196"/>
      <c r="J95" s="38"/>
      <c r="K95" s="38"/>
      <c r="L95" s="41"/>
      <c r="M95" s="197"/>
      <c r="N95" s="198"/>
      <c r="O95" s="67"/>
      <c r="P95" s="67"/>
      <c r="Q95" s="67"/>
      <c r="R95" s="67"/>
      <c r="S95" s="67"/>
      <c r="T95" s="68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142</v>
      </c>
      <c r="AU95" s="19" t="s">
        <v>83</v>
      </c>
    </row>
    <row r="96" spans="1:65" s="2" customFormat="1">
      <c r="A96" s="36"/>
      <c r="B96" s="37"/>
      <c r="C96" s="38"/>
      <c r="D96" s="199" t="s">
        <v>144</v>
      </c>
      <c r="E96" s="38"/>
      <c r="F96" s="200" t="s">
        <v>291</v>
      </c>
      <c r="G96" s="38"/>
      <c r="H96" s="38"/>
      <c r="I96" s="196"/>
      <c r="J96" s="38"/>
      <c r="K96" s="38"/>
      <c r="L96" s="41"/>
      <c r="M96" s="197"/>
      <c r="N96" s="198"/>
      <c r="O96" s="67"/>
      <c r="P96" s="67"/>
      <c r="Q96" s="67"/>
      <c r="R96" s="67"/>
      <c r="S96" s="67"/>
      <c r="T96" s="6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144</v>
      </c>
      <c r="AU96" s="19" t="s">
        <v>83</v>
      </c>
    </row>
    <row r="97" spans="1:65" s="13" customFormat="1">
      <c r="B97" s="201"/>
      <c r="C97" s="202"/>
      <c r="D97" s="194" t="s">
        <v>146</v>
      </c>
      <c r="E97" s="203" t="s">
        <v>28</v>
      </c>
      <c r="F97" s="204" t="s">
        <v>640</v>
      </c>
      <c r="G97" s="202"/>
      <c r="H97" s="203" t="s">
        <v>28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146</v>
      </c>
      <c r="AU97" s="210" t="s">
        <v>83</v>
      </c>
      <c r="AV97" s="13" t="s">
        <v>81</v>
      </c>
      <c r="AW97" s="13" t="s">
        <v>34</v>
      </c>
      <c r="AX97" s="13" t="s">
        <v>73</v>
      </c>
      <c r="AY97" s="210" t="s">
        <v>133</v>
      </c>
    </row>
    <row r="98" spans="1:65" s="14" customFormat="1">
      <c r="B98" s="211"/>
      <c r="C98" s="212"/>
      <c r="D98" s="194" t="s">
        <v>146</v>
      </c>
      <c r="E98" s="213" t="s">
        <v>28</v>
      </c>
      <c r="F98" s="214" t="s">
        <v>641</v>
      </c>
      <c r="G98" s="212"/>
      <c r="H98" s="215">
        <v>50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146</v>
      </c>
      <c r="AU98" s="221" t="s">
        <v>83</v>
      </c>
      <c r="AV98" s="14" t="s">
        <v>83</v>
      </c>
      <c r="AW98" s="14" t="s">
        <v>34</v>
      </c>
      <c r="AX98" s="14" t="s">
        <v>81</v>
      </c>
      <c r="AY98" s="221" t="s">
        <v>133</v>
      </c>
    </row>
    <row r="99" spans="1:65" s="2" customFormat="1" ht="16.5" customHeight="1">
      <c r="A99" s="36"/>
      <c r="B99" s="37"/>
      <c r="C99" s="181" t="s">
        <v>151</v>
      </c>
      <c r="D99" s="181" t="s">
        <v>135</v>
      </c>
      <c r="E99" s="182" t="s">
        <v>642</v>
      </c>
      <c r="F99" s="183" t="s">
        <v>643</v>
      </c>
      <c r="G99" s="184" t="s">
        <v>138</v>
      </c>
      <c r="H99" s="185">
        <v>47.27</v>
      </c>
      <c r="I99" s="186"/>
      <c r="J99" s="187">
        <f>ROUND(I99*H99,2)</f>
        <v>0</v>
      </c>
      <c r="K99" s="183" t="s">
        <v>139</v>
      </c>
      <c r="L99" s="41"/>
      <c r="M99" s="188" t="s">
        <v>28</v>
      </c>
      <c r="N99" s="189" t="s">
        <v>46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2" t="s">
        <v>140</v>
      </c>
      <c r="AT99" s="192" t="s">
        <v>135</v>
      </c>
      <c r="AU99" s="192" t="s">
        <v>83</v>
      </c>
      <c r="AY99" s="19" t="s">
        <v>133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9" t="s">
        <v>140</v>
      </c>
      <c r="BK99" s="193">
        <f>ROUND(I99*H99,2)</f>
        <v>0</v>
      </c>
      <c r="BL99" s="19" t="s">
        <v>140</v>
      </c>
      <c r="BM99" s="192" t="s">
        <v>644</v>
      </c>
    </row>
    <row r="100" spans="1:65" s="2" customFormat="1">
      <c r="A100" s="36"/>
      <c r="B100" s="37"/>
      <c r="C100" s="38"/>
      <c r="D100" s="194" t="s">
        <v>142</v>
      </c>
      <c r="E100" s="38"/>
      <c r="F100" s="195" t="s">
        <v>645</v>
      </c>
      <c r="G100" s="38"/>
      <c r="H100" s="38"/>
      <c r="I100" s="196"/>
      <c r="J100" s="38"/>
      <c r="K100" s="38"/>
      <c r="L100" s="41"/>
      <c r="M100" s="197"/>
      <c r="N100" s="198"/>
      <c r="O100" s="67"/>
      <c r="P100" s="67"/>
      <c r="Q100" s="67"/>
      <c r="R100" s="67"/>
      <c r="S100" s="67"/>
      <c r="T100" s="68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142</v>
      </c>
      <c r="AU100" s="19" t="s">
        <v>83</v>
      </c>
    </row>
    <row r="101" spans="1:65" s="2" customFormat="1">
      <c r="A101" s="36"/>
      <c r="B101" s="37"/>
      <c r="C101" s="38"/>
      <c r="D101" s="199" t="s">
        <v>144</v>
      </c>
      <c r="E101" s="38"/>
      <c r="F101" s="200" t="s">
        <v>646</v>
      </c>
      <c r="G101" s="38"/>
      <c r="H101" s="38"/>
      <c r="I101" s="196"/>
      <c r="J101" s="38"/>
      <c r="K101" s="38"/>
      <c r="L101" s="41"/>
      <c r="M101" s="197"/>
      <c r="N101" s="198"/>
      <c r="O101" s="67"/>
      <c r="P101" s="67"/>
      <c r="Q101" s="67"/>
      <c r="R101" s="67"/>
      <c r="S101" s="67"/>
      <c r="T101" s="68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144</v>
      </c>
      <c r="AU101" s="19" t="s">
        <v>83</v>
      </c>
    </row>
    <row r="102" spans="1:65" s="13" customFormat="1">
      <c r="B102" s="201"/>
      <c r="C102" s="202"/>
      <c r="D102" s="194" t="s">
        <v>146</v>
      </c>
      <c r="E102" s="203" t="s">
        <v>28</v>
      </c>
      <c r="F102" s="204" t="s">
        <v>647</v>
      </c>
      <c r="G102" s="202"/>
      <c r="H102" s="203" t="s">
        <v>28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146</v>
      </c>
      <c r="AU102" s="210" t="s">
        <v>83</v>
      </c>
      <c r="AV102" s="13" t="s">
        <v>81</v>
      </c>
      <c r="AW102" s="13" t="s">
        <v>34</v>
      </c>
      <c r="AX102" s="13" t="s">
        <v>73</v>
      </c>
      <c r="AY102" s="210" t="s">
        <v>133</v>
      </c>
    </row>
    <row r="103" spans="1:65" s="14" customFormat="1">
      <c r="B103" s="211"/>
      <c r="C103" s="212"/>
      <c r="D103" s="194" t="s">
        <v>146</v>
      </c>
      <c r="E103" s="213" t="s">
        <v>28</v>
      </c>
      <c r="F103" s="214" t="s">
        <v>648</v>
      </c>
      <c r="G103" s="212"/>
      <c r="H103" s="215">
        <v>47.27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146</v>
      </c>
      <c r="AU103" s="221" t="s">
        <v>83</v>
      </c>
      <c r="AV103" s="14" t="s">
        <v>83</v>
      </c>
      <c r="AW103" s="14" t="s">
        <v>34</v>
      </c>
      <c r="AX103" s="14" t="s">
        <v>81</v>
      </c>
      <c r="AY103" s="221" t="s">
        <v>133</v>
      </c>
    </row>
    <row r="104" spans="1:65" s="2" customFormat="1" ht="16.5" customHeight="1">
      <c r="A104" s="36"/>
      <c r="B104" s="37"/>
      <c r="C104" s="181" t="s">
        <v>140</v>
      </c>
      <c r="D104" s="181" t="s">
        <v>135</v>
      </c>
      <c r="E104" s="182" t="s">
        <v>649</v>
      </c>
      <c r="F104" s="183" t="s">
        <v>650</v>
      </c>
      <c r="G104" s="184" t="s">
        <v>138</v>
      </c>
      <c r="H104" s="185">
        <v>1.55</v>
      </c>
      <c r="I104" s="186"/>
      <c r="J104" s="187">
        <f>ROUND(I104*H104,2)</f>
        <v>0</v>
      </c>
      <c r="K104" s="183" t="s">
        <v>139</v>
      </c>
      <c r="L104" s="41"/>
      <c r="M104" s="188" t="s">
        <v>28</v>
      </c>
      <c r="N104" s="189" t="s">
        <v>46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2" t="s">
        <v>140</v>
      </c>
      <c r="AT104" s="192" t="s">
        <v>135</v>
      </c>
      <c r="AU104" s="192" t="s">
        <v>83</v>
      </c>
      <c r="AY104" s="19" t="s">
        <v>133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19" t="s">
        <v>140</v>
      </c>
      <c r="BK104" s="193">
        <f>ROUND(I104*H104,2)</f>
        <v>0</v>
      </c>
      <c r="BL104" s="19" t="s">
        <v>140</v>
      </c>
      <c r="BM104" s="192" t="s">
        <v>651</v>
      </c>
    </row>
    <row r="105" spans="1:65" s="2" customFormat="1">
      <c r="A105" s="36"/>
      <c r="B105" s="37"/>
      <c r="C105" s="38"/>
      <c r="D105" s="194" t="s">
        <v>142</v>
      </c>
      <c r="E105" s="38"/>
      <c r="F105" s="195" t="s">
        <v>652</v>
      </c>
      <c r="G105" s="38"/>
      <c r="H105" s="38"/>
      <c r="I105" s="196"/>
      <c r="J105" s="38"/>
      <c r="K105" s="38"/>
      <c r="L105" s="41"/>
      <c r="M105" s="197"/>
      <c r="N105" s="198"/>
      <c r="O105" s="67"/>
      <c r="P105" s="67"/>
      <c r="Q105" s="67"/>
      <c r="R105" s="67"/>
      <c r="S105" s="67"/>
      <c r="T105" s="68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142</v>
      </c>
      <c r="AU105" s="19" t="s">
        <v>83</v>
      </c>
    </row>
    <row r="106" spans="1:65" s="2" customFormat="1">
      <c r="A106" s="36"/>
      <c r="B106" s="37"/>
      <c r="C106" s="38"/>
      <c r="D106" s="199" t="s">
        <v>144</v>
      </c>
      <c r="E106" s="38"/>
      <c r="F106" s="200" t="s">
        <v>653</v>
      </c>
      <c r="G106" s="38"/>
      <c r="H106" s="38"/>
      <c r="I106" s="196"/>
      <c r="J106" s="38"/>
      <c r="K106" s="38"/>
      <c r="L106" s="41"/>
      <c r="M106" s="197"/>
      <c r="N106" s="198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144</v>
      </c>
      <c r="AU106" s="19" t="s">
        <v>83</v>
      </c>
    </row>
    <row r="107" spans="1:65" s="13" customFormat="1">
      <c r="B107" s="201"/>
      <c r="C107" s="202"/>
      <c r="D107" s="194" t="s">
        <v>146</v>
      </c>
      <c r="E107" s="203" t="s">
        <v>28</v>
      </c>
      <c r="F107" s="204" t="s">
        <v>654</v>
      </c>
      <c r="G107" s="202"/>
      <c r="H107" s="203" t="s">
        <v>28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146</v>
      </c>
      <c r="AU107" s="210" t="s">
        <v>83</v>
      </c>
      <c r="AV107" s="13" t="s">
        <v>81</v>
      </c>
      <c r="AW107" s="13" t="s">
        <v>34</v>
      </c>
      <c r="AX107" s="13" t="s">
        <v>73</v>
      </c>
      <c r="AY107" s="210" t="s">
        <v>133</v>
      </c>
    </row>
    <row r="108" spans="1:65" s="14" customFormat="1">
      <c r="B108" s="211"/>
      <c r="C108" s="212"/>
      <c r="D108" s="194" t="s">
        <v>146</v>
      </c>
      <c r="E108" s="213" t="s">
        <v>28</v>
      </c>
      <c r="F108" s="214" t="s">
        <v>655</v>
      </c>
      <c r="G108" s="212"/>
      <c r="H108" s="215">
        <v>1.55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146</v>
      </c>
      <c r="AU108" s="221" t="s">
        <v>83</v>
      </c>
      <c r="AV108" s="14" t="s">
        <v>83</v>
      </c>
      <c r="AW108" s="14" t="s">
        <v>34</v>
      </c>
      <c r="AX108" s="14" t="s">
        <v>81</v>
      </c>
      <c r="AY108" s="221" t="s">
        <v>133</v>
      </c>
    </row>
    <row r="109" spans="1:65" s="2" customFormat="1" ht="21.75" customHeight="1">
      <c r="A109" s="36"/>
      <c r="B109" s="37"/>
      <c r="C109" s="181" t="s">
        <v>186</v>
      </c>
      <c r="D109" s="181" t="s">
        <v>135</v>
      </c>
      <c r="E109" s="182" t="s">
        <v>294</v>
      </c>
      <c r="F109" s="183" t="s">
        <v>295</v>
      </c>
      <c r="G109" s="184" t="s">
        <v>138</v>
      </c>
      <c r="H109" s="185">
        <v>17.21</v>
      </c>
      <c r="I109" s="186"/>
      <c r="J109" s="187">
        <f>ROUND(I109*H109,2)</f>
        <v>0</v>
      </c>
      <c r="K109" s="183" t="s">
        <v>139</v>
      </c>
      <c r="L109" s="41"/>
      <c r="M109" s="188" t="s">
        <v>28</v>
      </c>
      <c r="N109" s="189" t="s">
        <v>46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2" t="s">
        <v>140</v>
      </c>
      <c r="AT109" s="192" t="s">
        <v>135</v>
      </c>
      <c r="AU109" s="192" t="s">
        <v>83</v>
      </c>
      <c r="AY109" s="19" t="s">
        <v>133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9" t="s">
        <v>140</v>
      </c>
      <c r="BK109" s="193">
        <f>ROUND(I109*H109,2)</f>
        <v>0</v>
      </c>
      <c r="BL109" s="19" t="s">
        <v>140</v>
      </c>
      <c r="BM109" s="192" t="s">
        <v>296</v>
      </c>
    </row>
    <row r="110" spans="1:65" s="2" customFormat="1" ht="19.5">
      <c r="A110" s="36"/>
      <c r="B110" s="37"/>
      <c r="C110" s="38"/>
      <c r="D110" s="194" t="s">
        <v>142</v>
      </c>
      <c r="E110" s="38"/>
      <c r="F110" s="195" t="s">
        <v>297</v>
      </c>
      <c r="G110" s="38"/>
      <c r="H110" s="38"/>
      <c r="I110" s="196"/>
      <c r="J110" s="38"/>
      <c r="K110" s="38"/>
      <c r="L110" s="41"/>
      <c r="M110" s="197"/>
      <c r="N110" s="198"/>
      <c r="O110" s="67"/>
      <c r="P110" s="67"/>
      <c r="Q110" s="67"/>
      <c r="R110" s="67"/>
      <c r="S110" s="67"/>
      <c r="T110" s="68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142</v>
      </c>
      <c r="AU110" s="19" t="s">
        <v>83</v>
      </c>
    </row>
    <row r="111" spans="1:65" s="2" customFormat="1">
      <c r="A111" s="36"/>
      <c r="B111" s="37"/>
      <c r="C111" s="38"/>
      <c r="D111" s="199" t="s">
        <v>144</v>
      </c>
      <c r="E111" s="38"/>
      <c r="F111" s="200" t="s">
        <v>298</v>
      </c>
      <c r="G111" s="38"/>
      <c r="H111" s="38"/>
      <c r="I111" s="196"/>
      <c r="J111" s="38"/>
      <c r="K111" s="38"/>
      <c r="L111" s="41"/>
      <c r="M111" s="197"/>
      <c r="N111" s="198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144</v>
      </c>
      <c r="AU111" s="19" t="s">
        <v>83</v>
      </c>
    </row>
    <row r="112" spans="1:65" s="13" customFormat="1">
      <c r="B112" s="201"/>
      <c r="C112" s="202"/>
      <c r="D112" s="194" t="s">
        <v>146</v>
      </c>
      <c r="E112" s="203" t="s">
        <v>28</v>
      </c>
      <c r="F112" s="204" t="s">
        <v>656</v>
      </c>
      <c r="G112" s="202"/>
      <c r="H112" s="203" t="s">
        <v>28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146</v>
      </c>
      <c r="AU112" s="210" t="s">
        <v>83</v>
      </c>
      <c r="AV112" s="13" t="s">
        <v>81</v>
      </c>
      <c r="AW112" s="13" t="s">
        <v>34</v>
      </c>
      <c r="AX112" s="13" t="s">
        <v>73</v>
      </c>
      <c r="AY112" s="210" t="s">
        <v>133</v>
      </c>
    </row>
    <row r="113" spans="1:65" s="14" customFormat="1">
      <c r="B113" s="211"/>
      <c r="C113" s="212"/>
      <c r="D113" s="194" t="s">
        <v>146</v>
      </c>
      <c r="E113" s="213" t="s">
        <v>28</v>
      </c>
      <c r="F113" s="214" t="s">
        <v>657</v>
      </c>
      <c r="G113" s="212"/>
      <c r="H113" s="215">
        <v>17.21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146</v>
      </c>
      <c r="AU113" s="221" t="s">
        <v>83</v>
      </c>
      <c r="AV113" s="14" t="s">
        <v>83</v>
      </c>
      <c r="AW113" s="14" t="s">
        <v>34</v>
      </c>
      <c r="AX113" s="14" t="s">
        <v>81</v>
      </c>
      <c r="AY113" s="221" t="s">
        <v>133</v>
      </c>
    </row>
    <row r="114" spans="1:65" s="2" customFormat="1" ht="16.5" customHeight="1">
      <c r="A114" s="36"/>
      <c r="B114" s="37"/>
      <c r="C114" s="181" t="s">
        <v>200</v>
      </c>
      <c r="D114" s="181" t="s">
        <v>135</v>
      </c>
      <c r="E114" s="182" t="s">
        <v>658</v>
      </c>
      <c r="F114" s="183" t="s">
        <v>659</v>
      </c>
      <c r="G114" s="184" t="s">
        <v>138</v>
      </c>
      <c r="H114" s="185">
        <v>9.65</v>
      </c>
      <c r="I114" s="186"/>
      <c r="J114" s="187">
        <f>ROUND(I114*H114,2)</f>
        <v>0</v>
      </c>
      <c r="K114" s="183" t="s">
        <v>28</v>
      </c>
      <c r="L114" s="41"/>
      <c r="M114" s="188" t="s">
        <v>28</v>
      </c>
      <c r="N114" s="189" t="s">
        <v>46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2" t="s">
        <v>140</v>
      </c>
      <c r="AT114" s="192" t="s">
        <v>135</v>
      </c>
      <c r="AU114" s="192" t="s">
        <v>83</v>
      </c>
      <c r="AY114" s="19" t="s">
        <v>133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9" t="s">
        <v>140</v>
      </c>
      <c r="BK114" s="193">
        <f>ROUND(I114*H114,2)</f>
        <v>0</v>
      </c>
      <c r="BL114" s="19" t="s">
        <v>140</v>
      </c>
      <c r="BM114" s="192" t="s">
        <v>660</v>
      </c>
    </row>
    <row r="115" spans="1:65" s="2" customFormat="1" ht="19.5">
      <c r="A115" s="36"/>
      <c r="B115" s="37"/>
      <c r="C115" s="38"/>
      <c r="D115" s="194" t="s">
        <v>142</v>
      </c>
      <c r="E115" s="38"/>
      <c r="F115" s="195" t="s">
        <v>661</v>
      </c>
      <c r="G115" s="38"/>
      <c r="H115" s="38"/>
      <c r="I115" s="196"/>
      <c r="J115" s="38"/>
      <c r="K115" s="38"/>
      <c r="L115" s="41"/>
      <c r="M115" s="197"/>
      <c r="N115" s="198"/>
      <c r="O115" s="67"/>
      <c r="P115" s="67"/>
      <c r="Q115" s="67"/>
      <c r="R115" s="67"/>
      <c r="S115" s="67"/>
      <c r="T115" s="68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142</v>
      </c>
      <c r="AU115" s="19" t="s">
        <v>83</v>
      </c>
    </row>
    <row r="116" spans="1:65" s="13" customFormat="1">
      <c r="B116" s="201"/>
      <c r="C116" s="202"/>
      <c r="D116" s="194" t="s">
        <v>146</v>
      </c>
      <c r="E116" s="203" t="s">
        <v>28</v>
      </c>
      <c r="F116" s="204" t="s">
        <v>662</v>
      </c>
      <c r="G116" s="202"/>
      <c r="H116" s="203" t="s">
        <v>28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146</v>
      </c>
      <c r="AU116" s="210" t="s">
        <v>83</v>
      </c>
      <c r="AV116" s="13" t="s">
        <v>81</v>
      </c>
      <c r="AW116" s="13" t="s">
        <v>34</v>
      </c>
      <c r="AX116" s="13" t="s">
        <v>73</v>
      </c>
      <c r="AY116" s="210" t="s">
        <v>133</v>
      </c>
    </row>
    <row r="117" spans="1:65" s="13" customFormat="1">
      <c r="B117" s="201"/>
      <c r="C117" s="202"/>
      <c r="D117" s="194" t="s">
        <v>146</v>
      </c>
      <c r="E117" s="203" t="s">
        <v>28</v>
      </c>
      <c r="F117" s="204" t="s">
        <v>309</v>
      </c>
      <c r="G117" s="202"/>
      <c r="H117" s="203" t="s">
        <v>28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146</v>
      </c>
      <c r="AU117" s="210" t="s">
        <v>83</v>
      </c>
      <c r="AV117" s="13" t="s">
        <v>81</v>
      </c>
      <c r="AW117" s="13" t="s">
        <v>34</v>
      </c>
      <c r="AX117" s="13" t="s">
        <v>73</v>
      </c>
      <c r="AY117" s="210" t="s">
        <v>133</v>
      </c>
    </row>
    <row r="118" spans="1:65" s="14" customFormat="1">
      <c r="B118" s="211"/>
      <c r="C118" s="212"/>
      <c r="D118" s="194" t="s">
        <v>146</v>
      </c>
      <c r="E118" s="213" t="s">
        <v>28</v>
      </c>
      <c r="F118" s="214" t="s">
        <v>663</v>
      </c>
      <c r="G118" s="212"/>
      <c r="H118" s="215">
        <v>6.5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146</v>
      </c>
      <c r="AU118" s="221" t="s">
        <v>83</v>
      </c>
      <c r="AV118" s="14" t="s">
        <v>83</v>
      </c>
      <c r="AW118" s="14" t="s">
        <v>34</v>
      </c>
      <c r="AX118" s="14" t="s">
        <v>73</v>
      </c>
      <c r="AY118" s="221" t="s">
        <v>133</v>
      </c>
    </row>
    <row r="119" spans="1:65" s="13" customFormat="1">
      <c r="B119" s="201"/>
      <c r="C119" s="202"/>
      <c r="D119" s="194" t="s">
        <v>146</v>
      </c>
      <c r="E119" s="203" t="s">
        <v>28</v>
      </c>
      <c r="F119" s="204" t="s">
        <v>664</v>
      </c>
      <c r="G119" s="202"/>
      <c r="H119" s="203" t="s">
        <v>28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146</v>
      </c>
      <c r="AU119" s="210" t="s">
        <v>83</v>
      </c>
      <c r="AV119" s="13" t="s">
        <v>81</v>
      </c>
      <c r="AW119" s="13" t="s">
        <v>34</v>
      </c>
      <c r="AX119" s="13" t="s">
        <v>73</v>
      </c>
      <c r="AY119" s="210" t="s">
        <v>133</v>
      </c>
    </row>
    <row r="120" spans="1:65" s="14" customFormat="1">
      <c r="B120" s="211"/>
      <c r="C120" s="212"/>
      <c r="D120" s="194" t="s">
        <v>146</v>
      </c>
      <c r="E120" s="213" t="s">
        <v>28</v>
      </c>
      <c r="F120" s="214" t="s">
        <v>665</v>
      </c>
      <c r="G120" s="212"/>
      <c r="H120" s="215">
        <v>3.15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146</v>
      </c>
      <c r="AU120" s="221" t="s">
        <v>83</v>
      </c>
      <c r="AV120" s="14" t="s">
        <v>83</v>
      </c>
      <c r="AW120" s="14" t="s">
        <v>34</v>
      </c>
      <c r="AX120" s="14" t="s">
        <v>73</v>
      </c>
      <c r="AY120" s="221" t="s">
        <v>133</v>
      </c>
    </row>
    <row r="121" spans="1:65" s="16" customFormat="1">
      <c r="B121" s="233"/>
      <c r="C121" s="234"/>
      <c r="D121" s="194" t="s">
        <v>146</v>
      </c>
      <c r="E121" s="235" t="s">
        <v>28</v>
      </c>
      <c r="F121" s="236" t="s">
        <v>162</v>
      </c>
      <c r="G121" s="234"/>
      <c r="H121" s="237">
        <v>9.65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146</v>
      </c>
      <c r="AU121" s="243" t="s">
        <v>83</v>
      </c>
      <c r="AV121" s="16" t="s">
        <v>140</v>
      </c>
      <c r="AW121" s="16" t="s">
        <v>34</v>
      </c>
      <c r="AX121" s="16" t="s">
        <v>81</v>
      </c>
      <c r="AY121" s="243" t="s">
        <v>133</v>
      </c>
    </row>
    <row r="122" spans="1:65" s="2" customFormat="1" ht="16.5" customHeight="1">
      <c r="A122" s="36"/>
      <c r="B122" s="37"/>
      <c r="C122" s="181" t="s">
        <v>208</v>
      </c>
      <c r="D122" s="181" t="s">
        <v>135</v>
      </c>
      <c r="E122" s="182" t="s">
        <v>321</v>
      </c>
      <c r="F122" s="183" t="s">
        <v>322</v>
      </c>
      <c r="G122" s="184" t="s">
        <v>138</v>
      </c>
      <c r="H122" s="185">
        <v>3.15</v>
      </c>
      <c r="I122" s="186"/>
      <c r="J122" s="187">
        <f>ROUND(I122*H122,2)</f>
        <v>0</v>
      </c>
      <c r="K122" s="183" t="s">
        <v>139</v>
      </c>
      <c r="L122" s="41"/>
      <c r="M122" s="188" t="s">
        <v>28</v>
      </c>
      <c r="N122" s="189" t="s">
        <v>46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2" t="s">
        <v>140</v>
      </c>
      <c r="AT122" s="192" t="s">
        <v>135</v>
      </c>
      <c r="AU122" s="192" t="s">
        <v>83</v>
      </c>
      <c r="AY122" s="19" t="s">
        <v>133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9" t="s">
        <v>140</v>
      </c>
      <c r="BK122" s="193">
        <f>ROUND(I122*H122,2)</f>
        <v>0</v>
      </c>
      <c r="BL122" s="19" t="s">
        <v>140</v>
      </c>
      <c r="BM122" s="192" t="s">
        <v>666</v>
      </c>
    </row>
    <row r="123" spans="1:65" s="2" customFormat="1" ht="19.5">
      <c r="A123" s="36"/>
      <c r="B123" s="37"/>
      <c r="C123" s="38"/>
      <c r="D123" s="194" t="s">
        <v>142</v>
      </c>
      <c r="E123" s="38"/>
      <c r="F123" s="195" t="s">
        <v>324</v>
      </c>
      <c r="G123" s="38"/>
      <c r="H123" s="38"/>
      <c r="I123" s="196"/>
      <c r="J123" s="38"/>
      <c r="K123" s="38"/>
      <c r="L123" s="41"/>
      <c r="M123" s="197"/>
      <c r="N123" s="198"/>
      <c r="O123" s="67"/>
      <c r="P123" s="67"/>
      <c r="Q123" s="67"/>
      <c r="R123" s="67"/>
      <c r="S123" s="67"/>
      <c r="T123" s="68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142</v>
      </c>
      <c r="AU123" s="19" t="s">
        <v>83</v>
      </c>
    </row>
    <row r="124" spans="1:65" s="2" customFormat="1">
      <c r="A124" s="36"/>
      <c r="B124" s="37"/>
      <c r="C124" s="38"/>
      <c r="D124" s="199" t="s">
        <v>144</v>
      </c>
      <c r="E124" s="38"/>
      <c r="F124" s="200" t="s">
        <v>325</v>
      </c>
      <c r="G124" s="38"/>
      <c r="H124" s="38"/>
      <c r="I124" s="196"/>
      <c r="J124" s="38"/>
      <c r="K124" s="38"/>
      <c r="L124" s="41"/>
      <c r="M124" s="197"/>
      <c r="N124" s="198"/>
      <c r="O124" s="67"/>
      <c r="P124" s="67"/>
      <c r="Q124" s="67"/>
      <c r="R124" s="67"/>
      <c r="S124" s="67"/>
      <c r="T124" s="6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144</v>
      </c>
      <c r="AU124" s="19" t="s">
        <v>83</v>
      </c>
    </row>
    <row r="125" spans="1:65" s="13" customFormat="1">
      <c r="B125" s="201"/>
      <c r="C125" s="202"/>
      <c r="D125" s="194" t="s">
        <v>146</v>
      </c>
      <c r="E125" s="203" t="s">
        <v>28</v>
      </c>
      <c r="F125" s="204" t="s">
        <v>667</v>
      </c>
      <c r="G125" s="202"/>
      <c r="H125" s="203" t="s">
        <v>28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146</v>
      </c>
      <c r="AU125" s="210" t="s">
        <v>83</v>
      </c>
      <c r="AV125" s="13" t="s">
        <v>81</v>
      </c>
      <c r="AW125" s="13" t="s">
        <v>34</v>
      </c>
      <c r="AX125" s="13" t="s">
        <v>73</v>
      </c>
      <c r="AY125" s="210" t="s">
        <v>133</v>
      </c>
    </row>
    <row r="126" spans="1:65" s="14" customFormat="1">
      <c r="B126" s="211"/>
      <c r="C126" s="212"/>
      <c r="D126" s="194" t="s">
        <v>146</v>
      </c>
      <c r="E126" s="213" t="s">
        <v>28</v>
      </c>
      <c r="F126" s="214" t="s">
        <v>665</v>
      </c>
      <c r="G126" s="212"/>
      <c r="H126" s="215">
        <v>3.15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146</v>
      </c>
      <c r="AU126" s="221" t="s">
        <v>83</v>
      </c>
      <c r="AV126" s="14" t="s">
        <v>83</v>
      </c>
      <c r="AW126" s="14" t="s">
        <v>34</v>
      </c>
      <c r="AX126" s="14" t="s">
        <v>81</v>
      </c>
      <c r="AY126" s="221" t="s">
        <v>133</v>
      </c>
    </row>
    <row r="127" spans="1:65" s="2" customFormat="1" ht="16.5" customHeight="1">
      <c r="A127" s="36"/>
      <c r="B127" s="37"/>
      <c r="C127" s="181" t="s">
        <v>191</v>
      </c>
      <c r="D127" s="181" t="s">
        <v>135</v>
      </c>
      <c r="E127" s="182" t="s">
        <v>163</v>
      </c>
      <c r="F127" s="183" t="s">
        <v>164</v>
      </c>
      <c r="G127" s="184" t="s">
        <v>165</v>
      </c>
      <c r="H127" s="185">
        <v>198.51900000000001</v>
      </c>
      <c r="I127" s="186"/>
      <c r="J127" s="187">
        <f>ROUND(I127*H127,2)</f>
        <v>0</v>
      </c>
      <c r="K127" s="183" t="s">
        <v>28</v>
      </c>
      <c r="L127" s="41"/>
      <c r="M127" s="188" t="s">
        <v>28</v>
      </c>
      <c r="N127" s="189" t="s">
        <v>46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2" t="s">
        <v>140</v>
      </c>
      <c r="AT127" s="192" t="s">
        <v>135</v>
      </c>
      <c r="AU127" s="192" t="s">
        <v>83</v>
      </c>
      <c r="AY127" s="19" t="s">
        <v>133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9" t="s">
        <v>140</v>
      </c>
      <c r="BK127" s="193">
        <f>ROUND(I127*H127,2)</f>
        <v>0</v>
      </c>
      <c r="BL127" s="19" t="s">
        <v>140</v>
      </c>
      <c r="BM127" s="192" t="s">
        <v>668</v>
      </c>
    </row>
    <row r="128" spans="1:65" s="2" customFormat="1">
      <c r="A128" s="36"/>
      <c r="B128" s="37"/>
      <c r="C128" s="38"/>
      <c r="D128" s="194" t="s">
        <v>142</v>
      </c>
      <c r="E128" s="38"/>
      <c r="F128" s="195" t="s">
        <v>669</v>
      </c>
      <c r="G128" s="38"/>
      <c r="H128" s="38"/>
      <c r="I128" s="196"/>
      <c r="J128" s="38"/>
      <c r="K128" s="38"/>
      <c r="L128" s="41"/>
      <c r="M128" s="197"/>
      <c r="N128" s="198"/>
      <c r="O128" s="67"/>
      <c r="P128" s="67"/>
      <c r="Q128" s="67"/>
      <c r="R128" s="67"/>
      <c r="S128" s="67"/>
      <c r="T128" s="68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142</v>
      </c>
      <c r="AU128" s="19" t="s">
        <v>83</v>
      </c>
    </row>
    <row r="129" spans="1:65" s="13" customFormat="1">
      <c r="B129" s="201"/>
      <c r="C129" s="202"/>
      <c r="D129" s="194" t="s">
        <v>146</v>
      </c>
      <c r="E129" s="203" t="s">
        <v>28</v>
      </c>
      <c r="F129" s="204" t="s">
        <v>670</v>
      </c>
      <c r="G129" s="202"/>
      <c r="H129" s="203" t="s">
        <v>28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146</v>
      </c>
      <c r="AU129" s="210" t="s">
        <v>83</v>
      </c>
      <c r="AV129" s="13" t="s">
        <v>81</v>
      </c>
      <c r="AW129" s="13" t="s">
        <v>34</v>
      </c>
      <c r="AX129" s="13" t="s">
        <v>73</v>
      </c>
      <c r="AY129" s="210" t="s">
        <v>133</v>
      </c>
    </row>
    <row r="130" spans="1:65" s="13" customFormat="1">
      <c r="B130" s="201"/>
      <c r="C130" s="202"/>
      <c r="D130" s="194" t="s">
        <v>146</v>
      </c>
      <c r="E130" s="203" t="s">
        <v>28</v>
      </c>
      <c r="F130" s="204" t="s">
        <v>671</v>
      </c>
      <c r="G130" s="202"/>
      <c r="H130" s="203" t="s">
        <v>28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146</v>
      </c>
      <c r="AU130" s="210" t="s">
        <v>83</v>
      </c>
      <c r="AV130" s="13" t="s">
        <v>81</v>
      </c>
      <c r="AW130" s="13" t="s">
        <v>34</v>
      </c>
      <c r="AX130" s="13" t="s">
        <v>73</v>
      </c>
      <c r="AY130" s="210" t="s">
        <v>133</v>
      </c>
    </row>
    <row r="131" spans="1:65" s="14" customFormat="1">
      <c r="B131" s="211"/>
      <c r="C131" s="212"/>
      <c r="D131" s="194" t="s">
        <v>146</v>
      </c>
      <c r="E131" s="213" t="s">
        <v>28</v>
      </c>
      <c r="F131" s="214" t="s">
        <v>672</v>
      </c>
      <c r="G131" s="212"/>
      <c r="H131" s="215">
        <v>94.54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146</v>
      </c>
      <c r="AU131" s="221" t="s">
        <v>83</v>
      </c>
      <c r="AV131" s="14" t="s">
        <v>83</v>
      </c>
      <c r="AW131" s="14" t="s">
        <v>34</v>
      </c>
      <c r="AX131" s="14" t="s">
        <v>73</v>
      </c>
      <c r="AY131" s="221" t="s">
        <v>133</v>
      </c>
    </row>
    <row r="132" spans="1:65" s="13" customFormat="1">
      <c r="B132" s="201"/>
      <c r="C132" s="202"/>
      <c r="D132" s="194" t="s">
        <v>146</v>
      </c>
      <c r="E132" s="203" t="s">
        <v>28</v>
      </c>
      <c r="F132" s="204" t="s">
        <v>673</v>
      </c>
      <c r="G132" s="202"/>
      <c r="H132" s="203" t="s">
        <v>28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146</v>
      </c>
      <c r="AU132" s="210" t="s">
        <v>83</v>
      </c>
      <c r="AV132" s="13" t="s">
        <v>81</v>
      </c>
      <c r="AW132" s="13" t="s">
        <v>34</v>
      </c>
      <c r="AX132" s="13" t="s">
        <v>73</v>
      </c>
      <c r="AY132" s="210" t="s">
        <v>133</v>
      </c>
    </row>
    <row r="133" spans="1:65" s="14" customFormat="1">
      <c r="B133" s="211"/>
      <c r="C133" s="212"/>
      <c r="D133" s="194" t="s">
        <v>146</v>
      </c>
      <c r="E133" s="213" t="s">
        <v>28</v>
      </c>
      <c r="F133" s="214" t="s">
        <v>674</v>
      </c>
      <c r="G133" s="212"/>
      <c r="H133" s="215">
        <v>58.8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146</v>
      </c>
      <c r="AU133" s="221" t="s">
        <v>83</v>
      </c>
      <c r="AV133" s="14" t="s">
        <v>83</v>
      </c>
      <c r="AW133" s="14" t="s">
        <v>34</v>
      </c>
      <c r="AX133" s="14" t="s">
        <v>73</v>
      </c>
      <c r="AY133" s="221" t="s">
        <v>133</v>
      </c>
    </row>
    <row r="134" spans="1:65" s="13" customFormat="1">
      <c r="B134" s="201"/>
      <c r="C134" s="202"/>
      <c r="D134" s="194" t="s">
        <v>146</v>
      </c>
      <c r="E134" s="203" t="s">
        <v>28</v>
      </c>
      <c r="F134" s="204" t="s">
        <v>675</v>
      </c>
      <c r="G134" s="202"/>
      <c r="H134" s="203" t="s">
        <v>28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146</v>
      </c>
      <c r="AU134" s="210" t="s">
        <v>83</v>
      </c>
      <c r="AV134" s="13" t="s">
        <v>81</v>
      </c>
      <c r="AW134" s="13" t="s">
        <v>34</v>
      </c>
      <c r="AX134" s="13" t="s">
        <v>73</v>
      </c>
      <c r="AY134" s="210" t="s">
        <v>133</v>
      </c>
    </row>
    <row r="135" spans="1:65" s="14" customFormat="1">
      <c r="B135" s="211"/>
      <c r="C135" s="212"/>
      <c r="D135" s="194" t="s">
        <v>146</v>
      </c>
      <c r="E135" s="213" t="s">
        <v>28</v>
      </c>
      <c r="F135" s="214" t="s">
        <v>676</v>
      </c>
      <c r="G135" s="212"/>
      <c r="H135" s="215">
        <v>41.304000000000002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146</v>
      </c>
      <c r="AU135" s="221" t="s">
        <v>83</v>
      </c>
      <c r="AV135" s="14" t="s">
        <v>83</v>
      </c>
      <c r="AW135" s="14" t="s">
        <v>34</v>
      </c>
      <c r="AX135" s="14" t="s">
        <v>73</v>
      </c>
      <c r="AY135" s="221" t="s">
        <v>133</v>
      </c>
    </row>
    <row r="136" spans="1:65" s="13" customFormat="1">
      <c r="B136" s="201"/>
      <c r="C136" s="202"/>
      <c r="D136" s="194" t="s">
        <v>146</v>
      </c>
      <c r="E136" s="203" t="s">
        <v>28</v>
      </c>
      <c r="F136" s="204" t="s">
        <v>677</v>
      </c>
      <c r="G136" s="202"/>
      <c r="H136" s="203" t="s">
        <v>28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146</v>
      </c>
      <c r="AU136" s="210" t="s">
        <v>83</v>
      </c>
      <c r="AV136" s="13" t="s">
        <v>81</v>
      </c>
      <c r="AW136" s="13" t="s">
        <v>34</v>
      </c>
      <c r="AX136" s="13" t="s">
        <v>73</v>
      </c>
      <c r="AY136" s="210" t="s">
        <v>133</v>
      </c>
    </row>
    <row r="137" spans="1:65" s="14" customFormat="1">
      <c r="B137" s="211"/>
      <c r="C137" s="212"/>
      <c r="D137" s="194" t="s">
        <v>146</v>
      </c>
      <c r="E137" s="213" t="s">
        <v>28</v>
      </c>
      <c r="F137" s="214" t="s">
        <v>678</v>
      </c>
      <c r="G137" s="212"/>
      <c r="H137" s="215">
        <v>3.875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146</v>
      </c>
      <c r="AU137" s="221" t="s">
        <v>83</v>
      </c>
      <c r="AV137" s="14" t="s">
        <v>83</v>
      </c>
      <c r="AW137" s="14" t="s">
        <v>34</v>
      </c>
      <c r="AX137" s="14" t="s">
        <v>73</v>
      </c>
      <c r="AY137" s="221" t="s">
        <v>133</v>
      </c>
    </row>
    <row r="138" spans="1:65" s="16" customFormat="1">
      <c r="B138" s="233"/>
      <c r="C138" s="234"/>
      <c r="D138" s="194" t="s">
        <v>146</v>
      </c>
      <c r="E138" s="235" t="s">
        <v>28</v>
      </c>
      <c r="F138" s="236" t="s">
        <v>162</v>
      </c>
      <c r="G138" s="234"/>
      <c r="H138" s="237">
        <v>198.51900000000001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146</v>
      </c>
      <c r="AU138" s="243" t="s">
        <v>83</v>
      </c>
      <c r="AV138" s="16" t="s">
        <v>140</v>
      </c>
      <c r="AW138" s="16" t="s">
        <v>34</v>
      </c>
      <c r="AX138" s="16" t="s">
        <v>81</v>
      </c>
      <c r="AY138" s="243" t="s">
        <v>133</v>
      </c>
    </row>
    <row r="139" spans="1:65" s="2" customFormat="1" ht="16.5" customHeight="1">
      <c r="A139" s="36"/>
      <c r="B139" s="37"/>
      <c r="C139" s="181" t="s">
        <v>223</v>
      </c>
      <c r="D139" s="181" t="s">
        <v>135</v>
      </c>
      <c r="E139" s="182" t="s">
        <v>345</v>
      </c>
      <c r="F139" s="183" t="s">
        <v>340</v>
      </c>
      <c r="G139" s="184" t="s">
        <v>138</v>
      </c>
      <c r="H139" s="185">
        <v>6.5</v>
      </c>
      <c r="I139" s="186"/>
      <c r="J139" s="187">
        <f>ROUND(I139*H139,2)</f>
        <v>0</v>
      </c>
      <c r="K139" s="183" t="s">
        <v>139</v>
      </c>
      <c r="L139" s="41"/>
      <c r="M139" s="188" t="s">
        <v>28</v>
      </c>
      <c r="N139" s="189" t="s">
        <v>46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2" t="s">
        <v>140</v>
      </c>
      <c r="AT139" s="192" t="s">
        <v>135</v>
      </c>
      <c r="AU139" s="192" t="s">
        <v>83</v>
      </c>
      <c r="AY139" s="19" t="s">
        <v>133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9" t="s">
        <v>140</v>
      </c>
      <c r="BK139" s="193">
        <f>ROUND(I139*H139,2)</f>
        <v>0</v>
      </c>
      <c r="BL139" s="19" t="s">
        <v>140</v>
      </c>
      <c r="BM139" s="192" t="s">
        <v>679</v>
      </c>
    </row>
    <row r="140" spans="1:65" s="2" customFormat="1">
      <c r="A140" s="36"/>
      <c r="B140" s="37"/>
      <c r="C140" s="38"/>
      <c r="D140" s="194" t="s">
        <v>142</v>
      </c>
      <c r="E140" s="38"/>
      <c r="F140" s="195" t="s">
        <v>342</v>
      </c>
      <c r="G140" s="38"/>
      <c r="H140" s="38"/>
      <c r="I140" s="196"/>
      <c r="J140" s="38"/>
      <c r="K140" s="38"/>
      <c r="L140" s="41"/>
      <c r="M140" s="197"/>
      <c r="N140" s="198"/>
      <c r="O140" s="67"/>
      <c r="P140" s="67"/>
      <c r="Q140" s="67"/>
      <c r="R140" s="67"/>
      <c r="S140" s="67"/>
      <c r="T140" s="68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142</v>
      </c>
      <c r="AU140" s="19" t="s">
        <v>83</v>
      </c>
    </row>
    <row r="141" spans="1:65" s="2" customFormat="1">
      <c r="A141" s="36"/>
      <c r="B141" s="37"/>
      <c r="C141" s="38"/>
      <c r="D141" s="199" t="s">
        <v>144</v>
      </c>
      <c r="E141" s="38"/>
      <c r="F141" s="200" t="s">
        <v>347</v>
      </c>
      <c r="G141" s="38"/>
      <c r="H141" s="38"/>
      <c r="I141" s="196"/>
      <c r="J141" s="38"/>
      <c r="K141" s="38"/>
      <c r="L141" s="41"/>
      <c r="M141" s="197"/>
      <c r="N141" s="198"/>
      <c r="O141" s="67"/>
      <c r="P141" s="67"/>
      <c r="Q141" s="67"/>
      <c r="R141" s="67"/>
      <c r="S141" s="67"/>
      <c r="T141" s="68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144</v>
      </c>
      <c r="AU141" s="19" t="s">
        <v>83</v>
      </c>
    </row>
    <row r="142" spans="1:65" s="13" customFormat="1">
      <c r="B142" s="201"/>
      <c r="C142" s="202"/>
      <c r="D142" s="194" t="s">
        <v>146</v>
      </c>
      <c r="E142" s="203" t="s">
        <v>28</v>
      </c>
      <c r="F142" s="204" t="s">
        <v>680</v>
      </c>
      <c r="G142" s="202"/>
      <c r="H142" s="203" t="s">
        <v>28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146</v>
      </c>
      <c r="AU142" s="210" t="s">
        <v>83</v>
      </c>
      <c r="AV142" s="13" t="s">
        <v>81</v>
      </c>
      <c r="AW142" s="13" t="s">
        <v>34</v>
      </c>
      <c r="AX142" s="13" t="s">
        <v>73</v>
      </c>
      <c r="AY142" s="210" t="s">
        <v>133</v>
      </c>
    </row>
    <row r="143" spans="1:65" s="14" customFormat="1">
      <c r="B143" s="211"/>
      <c r="C143" s="212"/>
      <c r="D143" s="194" t="s">
        <v>146</v>
      </c>
      <c r="E143" s="213" t="s">
        <v>28</v>
      </c>
      <c r="F143" s="214" t="s">
        <v>663</v>
      </c>
      <c r="G143" s="212"/>
      <c r="H143" s="215">
        <v>6.5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146</v>
      </c>
      <c r="AU143" s="221" t="s">
        <v>83</v>
      </c>
      <c r="AV143" s="14" t="s">
        <v>83</v>
      </c>
      <c r="AW143" s="14" t="s">
        <v>34</v>
      </c>
      <c r="AX143" s="14" t="s">
        <v>81</v>
      </c>
      <c r="AY143" s="221" t="s">
        <v>133</v>
      </c>
    </row>
    <row r="144" spans="1:65" s="2" customFormat="1" ht="16.5" customHeight="1">
      <c r="A144" s="36"/>
      <c r="B144" s="37"/>
      <c r="C144" s="181" t="s">
        <v>235</v>
      </c>
      <c r="D144" s="181" t="s">
        <v>135</v>
      </c>
      <c r="E144" s="182" t="s">
        <v>359</v>
      </c>
      <c r="F144" s="183" t="s">
        <v>360</v>
      </c>
      <c r="G144" s="184" t="s">
        <v>211</v>
      </c>
      <c r="H144" s="185">
        <v>20</v>
      </c>
      <c r="I144" s="186"/>
      <c r="J144" s="187">
        <f>ROUND(I144*H144,2)</f>
        <v>0</v>
      </c>
      <c r="K144" s="183" t="s">
        <v>139</v>
      </c>
      <c r="L144" s="41"/>
      <c r="M144" s="188" t="s">
        <v>28</v>
      </c>
      <c r="N144" s="189" t="s">
        <v>46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2" t="s">
        <v>140</v>
      </c>
      <c r="AT144" s="192" t="s">
        <v>135</v>
      </c>
      <c r="AU144" s="192" t="s">
        <v>83</v>
      </c>
      <c r="AY144" s="19" t="s">
        <v>133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9" t="s">
        <v>140</v>
      </c>
      <c r="BK144" s="193">
        <f>ROUND(I144*H144,2)</f>
        <v>0</v>
      </c>
      <c r="BL144" s="19" t="s">
        <v>140</v>
      </c>
      <c r="BM144" s="192" t="s">
        <v>361</v>
      </c>
    </row>
    <row r="145" spans="1:65" s="2" customFormat="1">
      <c r="A145" s="36"/>
      <c r="B145" s="37"/>
      <c r="C145" s="38"/>
      <c r="D145" s="194" t="s">
        <v>142</v>
      </c>
      <c r="E145" s="38"/>
      <c r="F145" s="195" t="s">
        <v>362</v>
      </c>
      <c r="G145" s="38"/>
      <c r="H145" s="38"/>
      <c r="I145" s="196"/>
      <c r="J145" s="38"/>
      <c r="K145" s="38"/>
      <c r="L145" s="41"/>
      <c r="M145" s="197"/>
      <c r="N145" s="198"/>
      <c r="O145" s="67"/>
      <c r="P145" s="67"/>
      <c r="Q145" s="67"/>
      <c r="R145" s="67"/>
      <c r="S145" s="67"/>
      <c r="T145" s="68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142</v>
      </c>
      <c r="AU145" s="19" t="s">
        <v>83</v>
      </c>
    </row>
    <row r="146" spans="1:65" s="2" customFormat="1">
      <c r="A146" s="36"/>
      <c r="B146" s="37"/>
      <c r="C146" s="38"/>
      <c r="D146" s="199" t="s">
        <v>144</v>
      </c>
      <c r="E146" s="38"/>
      <c r="F146" s="200" t="s">
        <v>363</v>
      </c>
      <c r="G146" s="38"/>
      <c r="H146" s="38"/>
      <c r="I146" s="196"/>
      <c r="J146" s="38"/>
      <c r="K146" s="38"/>
      <c r="L146" s="41"/>
      <c r="M146" s="197"/>
      <c r="N146" s="198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144</v>
      </c>
      <c r="AU146" s="19" t="s">
        <v>83</v>
      </c>
    </row>
    <row r="147" spans="1:65" s="13" customFormat="1">
      <c r="B147" s="201"/>
      <c r="C147" s="202"/>
      <c r="D147" s="194" t="s">
        <v>146</v>
      </c>
      <c r="E147" s="203" t="s">
        <v>28</v>
      </c>
      <c r="F147" s="204" t="s">
        <v>681</v>
      </c>
      <c r="G147" s="202"/>
      <c r="H147" s="203" t="s">
        <v>28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146</v>
      </c>
      <c r="AU147" s="210" t="s">
        <v>83</v>
      </c>
      <c r="AV147" s="13" t="s">
        <v>81</v>
      </c>
      <c r="AW147" s="13" t="s">
        <v>34</v>
      </c>
      <c r="AX147" s="13" t="s">
        <v>73</v>
      </c>
      <c r="AY147" s="210" t="s">
        <v>133</v>
      </c>
    </row>
    <row r="148" spans="1:65" s="14" customFormat="1">
      <c r="B148" s="211"/>
      <c r="C148" s="212"/>
      <c r="D148" s="194" t="s">
        <v>146</v>
      </c>
      <c r="E148" s="213" t="s">
        <v>28</v>
      </c>
      <c r="F148" s="214" t="s">
        <v>682</v>
      </c>
      <c r="G148" s="212"/>
      <c r="H148" s="215">
        <v>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146</v>
      </c>
      <c r="AU148" s="221" t="s">
        <v>83</v>
      </c>
      <c r="AV148" s="14" t="s">
        <v>83</v>
      </c>
      <c r="AW148" s="14" t="s">
        <v>34</v>
      </c>
      <c r="AX148" s="14" t="s">
        <v>81</v>
      </c>
      <c r="AY148" s="221" t="s">
        <v>133</v>
      </c>
    </row>
    <row r="149" spans="1:65" s="2" customFormat="1" ht="16.5" customHeight="1">
      <c r="A149" s="36"/>
      <c r="B149" s="37"/>
      <c r="C149" s="181" t="s">
        <v>243</v>
      </c>
      <c r="D149" s="181" t="s">
        <v>135</v>
      </c>
      <c r="E149" s="182" t="s">
        <v>683</v>
      </c>
      <c r="F149" s="183" t="s">
        <v>684</v>
      </c>
      <c r="G149" s="184" t="s">
        <v>211</v>
      </c>
      <c r="H149" s="185">
        <v>25.25</v>
      </c>
      <c r="I149" s="186"/>
      <c r="J149" s="187">
        <f>ROUND(I149*H149,2)</f>
        <v>0</v>
      </c>
      <c r="K149" s="183" t="s">
        <v>139</v>
      </c>
      <c r="L149" s="41"/>
      <c r="M149" s="188" t="s">
        <v>28</v>
      </c>
      <c r="N149" s="189" t="s">
        <v>46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140</v>
      </c>
      <c r="AT149" s="192" t="s">
        <v>135</v>
      </c>
      <c r="AU149" s="192" t="s">
        <v>83</v>
      </c>
      <c r="AY149" s="19" t="s">
        <v>133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140</v>
      </c>
      <c r="BK149" s="193">
        <f>ROUND(I149*H149,2)</f>
        <v>0</v>
      </c>
      <c r="BL149" s="19" t="s">
        <v>140</v>
      </c>
      <c r="BM149" s="192" t="s">
        <v>685</v>
      </c>
    </row>
    <row r="150" spans="1:65" s="2" customFormat="1">
      <c r="A150" s="36"/>
      <c r="B150" s="37"/>
      <c r="C150" s="38"/>
      <c r="D150" s="194" t="s">
        <v>142</v>
      </c>
      <c r="E150" s="38"/>
      <c r="F150" s="195" t="s">
        <v>686</v>
      </c>
      <c r="G150" s="38"/>
      <c r="H150" s="38"/>
      <c r="I150" s="196"/>
      <c r="J150" s="38"/>
      <c r="K150" s="38"/>
      <c r="L150" s="41"/>
      <c r="M150" s="197"/>
      <c r="N150" s="198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142</v>
      </c>
      <c r="AU150" s="19" t="s">
        <v>83</v>
      </c>
    </row>
    <row r="151" spans="1:65" s="2" customFormat="1">
      <c r="A151" s="36"/>
      <c r="B151" s="37"/>
      <c r="C151" s="38"/>
      <c r="D151" s="199" t="s">
        <v>144</v>
      </c>
      <c r="E151" s="38"/>
      <c r="F151" s="200" t="s">
        <v>687</v>
      </c>
      <c r="G151" s="38"/>
      <c r="H151" s="38"/>
      <c r="I151" s="196"/>
      <c r="J151" s="38"/>
      <c r="K151" s="38"/>
      <c r="L151" s="41"/>
      <c r="M151" s="197"/>
      <c r="N151" s="198"/>
      <c r="O151" s="67"/>
      <c r="P151" s="67"/>
      <c r="Q151" s="67"/>
      <c r="R151" s="67"/>
      <c r="S151" s="67"/>
      <c r="T151" s="68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144</v>
      </c>
      <c r="AU151" s="19" t="s">
        <v>83</v>
      </c>
    </row>
    <row r="152" spans="1:65" s="13" customFormat="1">
      <c r="B152" s="201"/>
      <c r="C152" s="202"/>
      <c r="D152" s="194" t="s">
        <v>146</v>
      </c>
      <c r="E152" s="203" t="s">
        <v>28</v>
      </c>
      <c r="F152" s="204" t="s">
        <v>688</v>
      </c>
      <c r="G152" s="202"/>
      <c r="H152" s="203" t="s">
        <v>28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146</v>
      </c>
      <c r="AU152" s="210" t="s">
        <v>83</v>
      </c>
      <c r="AV152" s="13" t="s">
        <v>81</v>
      </c>
      <c r="AW152" s="13" t="s">
        <v>34</v>
      </c>
      <c r="AX152" s="13" t="s">
        <v>73</v>
      </c>
      <c r="AY152" s="210" t="s">
        <v>133</v>
      </c>
    </row>
    <row r="153" spans="1:65" s="14" customFormat="1">
      <c r="B153" s="211"/>
      <c r="C153" s="212"/>
      <c r="D153" s="194" t="s">
        <v>146</v>
      </c>
      <c r="E153" s="213" t="s">
        <v>28</v>
      </c>
      <c r="F153" s="214" t="s">
        <v>689</v>
      </c>
      <c r="G153" s="212"/>
      <c r="H153" s="215">
        <v>25.25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146</v>
      </c>
      <c r="AU153" s="221" t="s">
        <v>83</v>
      </c>
      <c r="AV153" s="14" t="s">
        <v>83</v>
      </c>
      <c r="AW153" s="14" t="s">
        <v>34</v>
      </c>
      <c r="AX153" s="14" t="s">
        <v>81</v>
      </c>
      <c r="AY153" s="221" t="s">
        <v>133</v>
      </c>
    </row>
    <row r="154" spans="1:65" s="2" customFormat="1" ht="16.5" customHeight="1">
      <c r="A154" s="36"/>
      <c r="B154" s="37"/>
      <c r="C154" s="244" t="s">
        <v>252</v>
      </c>
      <c r="D154" s="244" t="s">
        <v>187</v>
      </c>
      <c r="E154" s="245" t="s">
        <v>374</v>
      </c>
      <c r="F154" s="246" t="s">
        <v>375</v>
      </c>
      <c r="G154" s="247" t="s">
        <v>376</v>
      </c>
      <c r="H154" s="248">
        <v>0.75800000000000001</v>
      </c>
      <c r="I154" s="249"/>
      <c r="J154" s="250">
        <f>ROUND(I154*H154,2)</f>
        <v>0</v>
      </c>
      <c r="K154" s="246" t="s">
        <v>139</v>
      </c>
      <c r="L154" s="251"/>
      <c r="M154" s="252" t="s">
        <v>28</v>
      </c>
      <c r="N154" s="253" t="s">
        <v>46</v>
      </c>
      <c r="O154" s="67"/>
      <c r="P154" s="190">
        <f>O154*H154</f>
        <v>0</v>
      </c>
      <c r="Q154" s="190">
        <v>1E-3</v>
      </c>
      <c r="R154" s="190">
        <f>Q154*H154</f>
        <v>7.5799999999999999E-4</v>
      </c>
      <c r="S154" s="190">
        <v>0</v>
      </c>
      <c r="T154" s="19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2" t="s">
        <v>191</v>
      </c>
      <c r="AT154" s="192" t="s">
        <v>187</v>
      </c>
      <c r="AU154" s="192" t="s">
        <v>83</v>
      </c>
      <c r="AY154" s="19" t="s">
        <v>133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9" t="s">
        <v>140</v>
      </c>
      <c r="BK154" s="193">
        <f>ROUND(I154*H154,2)</f>
        <v>0</v>
      </c>
      <c r="BL154" s="19" t="s">
        <v>140</v>
      </c>
      <c r="BM154" s="192" t="s">
        <v>690</v>
      </c>
    </row>
    <row r="155" spans="1:65" s="2" customFormat="1">
      <c r="A155" s="36"/>
      <c r="B155" s="37"/>
      <c r="C155" s="38"/>
      <c r="D155" s="194" t="s">
        <v>142</v>
      </c>
      <c r="E155" s="38"/>
      <c r="F155" s="195" t="s">
        <v>375</v>
      </c>
      <c r="G155" s="38"/>
      <c r="H155" s="38"/>
      <c r="I155" s="196"/>
      <c r="J155" s="38"/>
      <c r="K155" s="38"/>
      <c r="L155" s="41"/>
      <c r="M155" s="197"/>
      <c r="N155" s="198"/>
      <c r="O155" s="67"/>
      <c r="P155" s="67"/>
      <c r="Q155" s="67"/>
      <c r="R155" s="67"/>
      <c r="S155" s="67"/>
      <c r="T155" s="68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142</v>
      </c>
      <c r="AU155" s="19" t="s">
        <v>83</v>
      </c>
    </row>
    <row r="156" spans="1:65" s="13" customFormat="1">
      <c r="B156" s="201"/>
      <c r="C156" s="202"/>
      <c r="D156" s="194" t="s">
        <v>146</v>
      </c>
      <c r="E156" s="203" t="s">
        <v>28</v>
      </c>
      <c r="F156" s="204" t="s">
        <v>379</v>
      </c>
      <c r="G156" s="202"/>
      <c r="H156" s="203" t="s">
        <v>28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146</v>
      </c>
      <c r="AU156" s="210" t="s">
        <v>83</v>
      </c>
      <c r="AV156" s="13" t="s">
        <v>81</v>
      </c>
      <c r="AW156" s="13" t="s">
        <v>34</v>
      </c>
      <c r="AX156" s="13" t="s">
        <v>73</v>
      </c>
      <c r="AY156" s="210" t="s">
        <v>133</v>
      </c>
    </row>
    <row r="157" spans="1:65" s="14" customFormat="1">
      <c r="B157" s="211"/>
      <c r="C157" s="212"/>
      <c r="D157" s="194" t="s">
        <v>146</v>
      </c>
      <c r="E157" s="213" t="s">
        <v>28</v>
      </c>
      <c r="F157" s="214" t="s">
        <v>691</v>
      </c>
      <c r="G157" s="212"/>
      <c r="H157" s="215">
        <v>25.25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146</v>
      </c>
      <c r="AU157" s="221" t="s">
        <v>83</v>
      </c>
      <c r="AV157" s="14" t="s">
        <v>83</v>
      </c>
      <c r="AW157" s="14" t="s">
        <v>34</v>
      </c>
      <c r="AX157" s="14" t="s">
        <v>81</v>
      </c>
      <c r="AY157" s="221" t="s">
        <v>133</v>
      </c>
    </row>
    <row r="158" spans="1:65" s="14" customFormat="1">
      <c r="B158" s="211"/>
      <c r="C158" s="212"/>
      <c r="D158" s="194" t="s">
        <v>146</v>
      </c>
      <c r="E158" s="212"/>
      <c r="F158" s="214" t="s">
        <v>692</v>
      </c>
      <c r="G158" s="212"/>
      <c r="H158" s="215">
        <v>0.75800000000000001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146</v>
      </c>
      <c r="AU158" s="221" t="s">
        <v>83</v>
      </c>
      <c r="AV158" s="14" t="s">
        <v>83</v>
      </c>
      <c r="AW158" s="14" t="s">
        <v>4</v>
      </c>
      <c r="AX158" s="14" t="s">
        <v>81</v>
      </c>
      <c r="AY158" s="221" t="s">
        <v>133</v>
      </c>
    </row>
    <row r="159" spans="1:65" s="2" customFormat="1" ht="16.5" customHeight="1">
      <c r="A159" s="36"/>
      <c r="B159" s="37"/>
      <c r="C159" s="181" t="s">
        <v>261</v>
      </c>
      <c r="D159" s="181" t="s">
        <v>135</v>
      </c>
      <c r="E159" s="182" t="s">
        <v>693</v>
      </c>
      <c r="F159" s="183" t="s">
        <v>694</v>
      </c>
      <c r="G159" s="184" t="s">
        <v>211</v>
      </c>
      <c r="H159" s="185">
        <v>20</v>
      </c>
      <c r="I159" s="186"/>
      <c r="J159" s="187">
        <f>ROUND(I159*H159,2)</f>
        <v>0</v>
      </c>
      <c r="K159" s="183" t="s">
        <v>139</v>
      </c>
      <c r="L159" s="41"/>
      <c r="M159" s="188" t="s">
        <v>28</v>
      </c>
      <c r="N159" s="189" t="s">
        <v>46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2" t="s">
        <v>140</v>
      </c>
      <c r="AT159" s="192" t="s">
        <v>135</v>
      </c>
      <c r="AU159" s="192" t="s">
        <v>83</v>
      </c>
      <c r="AY159" s="19" t="s">
        <v>133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9" t="s">
        <v>140</v>
      </c>
      <c r="BK159" s="193">
        <f>ROUND(I159*H159,2)</f>
        <v>0</v>
      </c>
      <c r="BL159" s="19" t="s">
        <v>140</v>
      </c>
      <c r="BM159" s="192" t="s">
        <v>695</v>
      </c>
    </row>
    <row r="160" spans="1:65" s="2" customFormat="1">
      <c r="A160" s="36"/>
      <c r="B160" s="37"/>
      <c r="C160" s="38"/>
      <c r="D160" s="194" t="s">
        <v>142</v>
      </c>
      <c r="E160" s="38"/>
      <c r="F160" s="195" t="s">
        <v>696</v>
      </c>
      <c r="G160" s="38"/>
      <c r="H160" s="38"/>
      <c r="I160" s="196"/>
      <c r="J160" s="38"/>
      <c r="K160" s="38"/>
      <c r="L160" s="41"/>
      <c r="M160" s="197"/>
      <c r="N160" s="198"/>
      <c r="O160" s="67"/>
      <c r="P160" s="67"/>
      <c r="Q160" s="67"/>
      <c r="R160" s="67"/>
      <c r="S160" s="67"/>
      <c r="T160" s="68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142</v>
      </c>
      <c r="AU160" s="19" t="s">
        <v>83</v>
      </c>
    </row>
    <row r="161" spans="1:65" s="2" customFormat="1">
      <c r="A161" s="36"/>
      <c r="B161" s="37"/>
      <c r="C161" s="38"/>
      <c r="D161" s="199" t="s">
        <v>144</v>
      </c>
      <c r="E161" s="38"/>
      <c r="F161" s="200" t="s">
        <v>697</v>
      </c>
      <c r="G161" s="38"/>
      <c r="H161" s="38"/>
      <c r="I161" s="196"/>
      <c r="J161" s="38"/>
      <c r="K161" s="38"/>
      <c r="L161" s="41"/>
      <c r="M161" s="197"/>
      <c r="N161" s="198"/>
      <c r="O161" s="67"/>
      <c r="P161" s="67"/>
      <c r="Q161" s="67"/>
      <c r="R161" s="67"/>
      <c r="S161" s="67"/>
      <c r="T161" s="68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144</v>
      </c>
      <c r="AU161" s="19" t="s">
        <v>83</v>
      </c>
    </row>
    <row r="162" spans="1:65" s="13" customFormat="1">
      <c r="B162" s="201"/>
      <c r="C162" s="202"/>
      <c r="D162" s="194" t="s">
        <v>146</v>
      </c>
      <c r="E162" s="203" t="s">
        <v>28</v>
      </c>
      <c r="F162" s="204" t="s">
        <v>698</v>
      </c>
      <c r="G162" s="202"/>
      <c r="H162" s="203" t="s">
        <v>28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146</v>
      </c>
      <c r="AU162" s="210" t="s">
        <v>83</v>
      </c>
      <c r="AV162" s="13" t="s">
        <v>81</v>
      </c>
      <c r="AW162" s="13" t="s">
        <v>34</v>
      </c>
      <c r="AX162" s="13" t="s">
        <v>73</v>
      </c>
      <c r="AY162" s="210" t="s">
        <v>133</v>
      </c>
    </row>
    <row r="163" spans="1:65" s="14" customFormat="1">
      <c r="B163" s="211"/>
      <c r="C163" s="212"/>
      <c r="D163" s="194" t="s">
        <v>146</v>
      </c>
      <c r="E163" s="213" t="s">
        <v>28</v>
      </c>
      <c r="F163" s="214" t="s">
        <v>682</v>
      </c>
      <c r="G163" s="212"/>
      <c r="H163" s="215">
        <v>20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146</v>
      </c>
      <c r="AU163" s="221" t="s">
        <v>83</v>
      </c>
      <c r="AV163" s="14" t="s">
        <v>83</v>
      </c>
      <c r="AW163" s="14" t="s">
        <v>34</v>
      </c>
      <c r="AX163" s="14" t="s">
        <v>81</v>
      </c>
      <c r="AY163" s="221" t="s">
        <v>133</v>
      </c>
    </row>
    <row r="164" spans="1:65" s="2" customFormat="1" ht="16.5" customHeight="1">
      <c r="A164" s="36"/>
      <c r="B164" s="37"/>
      <c r="C164" s="181" t="s">
        <v>358</v>
      </c>
      <c r="D164" s="181" t="s">
        <v>135</v>
      </c>
      <c r="E164" s="182" t="s">
        <v>699</v>
      </c>
      <c r="F164" s="183" t="s">
        <v>700</v>
      </c>
      <c r="G164" s="184" t="s">
        <v>211</v>
      </c>
      <c r="H164" s="185">
        <v>90</v>
      </c>
      <c r="I164" s="186"/>
      <c r="J164" s="187">
        <f>ROUND(I164*H164,2)</f>
        <v>0</v>
      </c>
      <c r="K164" s="183" t="s">
        <v>139</v>
      </c>
      <c r="L164" s="41"/>
      <c r="M164" s="188" t="s">
        <v>28</v>
      </c>
      <c r="N164" s="189" t="s">
        <v>46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2" t="s">
        <v>140</v>
      </c>
      <c r="AT164" s="192" t="s">
        <v>135</v>
      </c>
      <c r="AU164" s="192" t="s">
        <v>83</v>
      </c>
      <c r="AY164" s="19" t="s">
        <v>133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9" t="s">
        <v>140</v>
      </c>
      <c r="BK164" s="193">
        <f>ROUND(I164*H164,2)</f>
        <v>0</v>
      </c>
      <c r="BL164" s="19" t="s">
        <v>140</v>
      </c>
      <c r="BM164" s="192" t="s">
        <v>701</v>
      </c>
    </row>
    <row r="165" spans="1:65" s="2" customFormat="1" ht="19.5">
      <c r="A165" s="36"/>
      <c r="B165" s="37"/>
      <c r="C165" s="38"/>
      <c r="D165" s="194" t="s">
        <v>142</v>
      </c>
      <c r="E165" s="38"/>
      <c r="F165" s="195" t="s">
        <v>702</v>
      </c>
      <c r="G165" s="38"/>
      <c r="H165" s="38"/>
      <c r="I165" s="196"/>
      <c r="J165" s="38"/>
      <c r="K165" s="38"/>
      <c r="L165" s="41"/>
      <c r="M165" s="197"/>
      <c r="N165" s="198"/>
      <c r="O165" s="67"/>
      <c r="P165" s="67"/>
      <c r="Q165" s="67"/>
      <c r="R165" s="67"/>
      <c r="S165" s="67"/>
      <c r="T165" s="68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142</v>
      </c>
      <c r="AU165" s="19" t="s">
        <v>83</v>
      </c>
    </row>
    <row r="166" spans="1:65" s="2" customFormat="1">
      <c r="A166" s="36"/>
      <c r="B166" s="37"/>
      <c r="C166" s="38"/>
      <c r="D166" s="199" t="s">
        <v>144</v>
      </c>
      <c r="E166" s="38"/>
      <c r="F166" s="200" t="s">
        <v>703</v>
      </c>
      <c r="G166" s="38"/>
      <c r="H166" s="38"/>
      <c r="I166" s="196"/>
      <c r="J166" s="38"/>
      <c r="K166" s="38"/>
      <c r="L166" s="41"/>
      <c r="M166" s="197"/>
      <c r="N166" s="198"/>
      <c r="O166" s="67"/>
      <c r="P166" s="67"/>
      <c r="Q166" s="67"/>
      <c r="R166" s="67"/>
      <c r="S166" s="67"/>
      <c r="T166" s="68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144</v>
      </c>
      <c r="AU166" s="19" t="s">
        <v>83</v>
      </c>
    </row>
    <row r="167" spans="1:65" s="13" customFormat="1">
      <c r="B167" s="201"/>
      <c r="C167" s="202"/>
      <c r="D167" s="194" t="s">
        <v>146</v>
      </c>
      <c r="E167" s="203" t="s">
        <v>28</v>
      </c>
      <c r="F167" s="204" t="s">
        <v>704</v>
      </c>
      <c r="G167" s="202"/>
      <c r="H167" s="203" t="s">
        <v>28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146</v>
      </c>
      <c r="AU167" s="210" t="s">
        <v>83</v>
      </c>
      <c r="AV167" s="13" t="s">
        <v>81</v>
      </c>
      <c r="AW167" s="13" t="s">
        <v>34</v>
      </c>
      <c r="AX167" s="13" t="s">
        <v>73</v>
      </c>
      <c r="AY167" s="210" t="s">
        <v>133</v>
      </c>
    </row>
    <row r="168" spans="1:65" s="14" customFormat="1">
      <c r="B168" s="211"/>
      <c r="C168" s="212"/>
      <c r="D168" s="194" t="s">
        <v>146</v>
      </c>
      <c r="E168" s="213" t="s">
        <v>28</v>
      </c>
      <c r="F168" s="214" t="s">
        <v>705</v>
      </c>
      <c r="G168" s="212"/>
      <c r="H168" s="215">
        <v>90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146</v>
      </c>
      <c r="AU168" s="221" t="s">
        <v>83</v>
      </c>
      <c r="AV168" s="14" t="s">
        <v>83</v>
      </c>
      <c r="AW168" s="14" t="s">
        <v>34</v>
      </c>
      <c r="AX168" s="14" t="s">
        <v>81</v>
      </c>
      <c r="AY168" s="221" t="s">
        <v>133</v>
      </c>
    </row>
    <row r="169" spans="1:65" s="12" customFormat="1" ht="22.9" customHeight="1">
      <c r="B169" s="165"/>
      <c r="C169" s="166"/>
      <c r="D169" s="167" t="s">
        <v>72</v>
      </c>
      <c r="E169" s="179" t="s">
        <v>83</v>
      </c>
      <c r="F169" s="179" t="s">
        <v>178</v>
      </c>
      <c r="G169" s="166"/>
      <c r="H169" s="166"/>
      <c r="I169" s="169"/>
      <c r="J169" s="180">
        <f>BK169</f>
        <v>0</v>
      </c>
      <c r="K169" s="166"/>
      <c r="L169" s="171"/>
      <c r="M169" s="172"/>
      <c r="N169" s="173"/>
      <c r="O169" s="173"/>
      <c r="P169" s="174">
        <f>SUM(P170:P188)</f>
        <v>0</v>
      </c>
      <c r="Q169" s="173"/>
      <c r="R169" s="174">
        <f>SUM(R170:R188)</f>
        <v>3.9220000000000005E-2</v>
      </c>
      <c r="S169" s="173"/>
      <c r="T169" s="175">
        <f>SUM(T170:T188)</f>
        <v>0</v>
      </c>
      <c r="AR169" s="176" t="s">
        <v>81</v>
      </c>
      <c r="AT169" s="177" t="s">
        <v>72</v>
      </c>
      <c r="AU169" s="177" t="s">
        <v>81</v>
      </c>
      <c r="AY169" s="176" t="s">
        <v>133</v>
      </c>
      <c r="BK169" s="178">
        <f>SUM(BK170:BK188)</f>
        <v>0</v>
      </c>
    </row>
    <row r="170" spans="1:65" s="2" customFormat="1" ht="16.5" customHeight="1">
      <c r="A170" s="36"/>
      <c r="B170" s="37"/>
      <c r="C170" s="181" t="s">
        <v>8</v>
      </c>
      <c r="D170" s="181" t="s">
        <v>135</v>
      </c>
      <c r="E170" s="182" t="s">
        <v>706</v>
      </c>
      <c r="F170" s="183" t="s">
        <v>707</v>
      </c>
      <c r="G170" s="184" t="s">
        <v>211</v>
      </c>
      <c r="H170" s="185">
        <v>117</v>
      </c>
      <c r="I170" s="186"/>
      <c r="J170" s="187">
        <f>ROUND(I170*H170,2)</f>
        <v>0</v>
      </c>
      <c r="K170" s="183" t="s">
        <v>139</v>
      </c>
      <c r="L170" s="41"/>
      <c r="M170" s="188" t="s">
        <v>28</v>
      </c>
      <c r="N170" s="189" t="s">
        <v>46</v>
      </c>
      <c r="O170" s="67"/>
      <c r="P170" s="190">
        <f>O170*H170</f>
        <v>0</v>
      </c>
      <c r="Q170" s="190">
        <v>1E-4</v>
      </c>
      <c r="R170" s="190">
        <f>Q170*H170</f>
        <v>1.17E-2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140</v>
      </c>
      <c r="AT170" s="192" t="s">
        <v>135</v>
      </c>
      <c r="AU170" s="192" t="s">
        <v>83</v>
      </c>
      <c r="AY170" s="19" t="s">
        <v>133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140</v>
      </c>
      <c r="BK170" s="193">
        <f>ROUND(I170*H170,2)</f>
        <v>0</v>
      </c>
      <c r="BL170" s="19" t="s">
        <v>140</v>
      </c>
      <c r="BM170" s="192" t="s">
        <v>708</v>
      </c>
    </row>
    <row r="171" spans="1:65" s="2" customFormat="1" ht="19.5">
      <c r="A171" s="36"/>
      <c r="B171" s="37"/>
      <c r="C171" s="38"/>
      <c r="D171" s="194" t="s">
        <v>142</v>
      </c>
      <c r="E171" s="38"/>
      <c r="F171" s="195" t="s">
        <v>709</v>
      </c>
      <c r="G171" s="38"/>
      <c r="H171" s="38"/>
      <c r="I171" s="196"/>
      <c r="J171" s="38"/>
      <c r="K171" s="38"/>
      <c r="L171" s="41"/>
      <c r="M171" s="197"/>
      <c r="N171" s="198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142</v>
      </c>
      <c r="AU171" s="19" t="s">
        <v>83</v>
      </c>
    </row>
    <row r="172" spans="1:65" s="2" customFormat="1">
      <c r="A172" s="36"/>
      <c r="B172" s="37"/>
      <c r="C172" s="38"/>
      <c r="D172" s="199" t="s">
        <v>144</v>
      </c>
      <c r="E172" s="38"/>
      <c r="F172" s="200" t="s">
        <v>710</v>
      </c>
      <c r="G172" s="38"/>
      <c r="H172" s="38"/>
      <c r="I172" s="196"/>
      <c r="J172" s="38"/>
      <c r="K172" s="38"/>
      <c r="L172" s="41"/>
      <c r="M172" s="197"/>
      <c r="N172" s="198"/>
      <c r="O172" s="67"/>
      <c r="P172" s="67"/>
      <c r="Q172" s="67"/>
      <c r="R172" s="67"/>
      <c r="S172" s="67"/>
      <c r="T172" s="68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144</v>
      </c>
      <c r="AU172" s="19" t="s">
        <v>83</v>
      </c>
    </row>
    <row r="173" spans="1:65" s="13" customFormat="1">
      <c r="B173" s="201"/>
      <c r="C173" s="202"/>
      <c r="D173" s="194" t="s">
        <v>146</v>
      </c>
      <c r="E173" s="203" t="s">
        <v>28</v>
      </c>
      <c r="F173" s="204" t="s">
        <v>711</v>
      </c>
      <c r="G173" s="202"/>
      <c r="H173" s="203" t="s">
        <v>28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146</v>
      </c>
      <c r="AU173" s="210" t="s">
        <v>83</v>
      </c>
      <c r="AV173" s="13" t="s">
        <v>81</v>
      </c>
      <c r="AW173" s="13" t="s">
        <v>34</v>
      </c>
      <c r="AX173" s="13" t="s">
        <v>73</v>
      </c>
      <c r="AY173" s="210" t="s">
        <v>133</v>
      </c>
    </row>
    <row r="174" spans="1:65" s="14" customFormat="1">
      <c r="B174" s="211"/>
      <c r="C174" s="212"/>
      <c r="D174" s="194" t="s">
        <v>146</v>
      </c>
      <c r="E174" s="213" t="s">
        <v>28</v>
      </c>
      <c r="F174" s="214" t="s">
        <v>712</v>
      </c>
      <c r="G174" s="212"/>
      <c r="H174" s="215">
        <v>117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146</v>
      </c>
      <c r="AU174" s="221" t="s">
        <v>83</v>
      </c>
      <c r="AV174" s="14" t="s">
        <v>83</v>
      </c>
      <c r="AW174" s="14" t="s">
        <v>34</v>
      </c>
      <c r="AX174" s="14" t="s">
        <v>81</v>
      </c>
      <c r="AY174" s="221" t="s">
        <v>133</v>
      </c>
    </row>
    <row r="175" spans="1:65" s="2" customFormat="1" ht="16.5" customHeight="1">
      <c r="A175" s="36"/>
      <c r="B175" s="37"/>
      <c r="C175" s="244" t="s">
        <v>373</v>
      </c>
      <c r="D175" s="244" t="s">
        <v>187</v>
      </c>
      <c r="E175" s="245" t="s">
        <v>713</v>
      </c>
      <c r="F175" s="246" t="s">
        <v>714</v>
      </c>
      <c r="G175" s="247" t="s">
        <v>211</v>
      </c>
      <c r="H175" s="248">
        <v>134.55000000000001</v>
      </c>
      <c r="I175" s="249"/>
      <c r="J175" s="250">
        <f>ROUND(I175*H175,2)</f>
        <v>0</v>
      </c>
      <c r="K175" s="246" t="s">
        <v>139</v>
      </c>
      <c r="L175" s="251"/>
      <c r="M175" s="252" t="s">
        <v>28</v>
      </c>
      <c r="N175" s="253" t="s">
        <v>46</v>
      </c>
      <c r="O175" s="67"/>
      <c r="P175" s="190">
        <f>O175*H175</f>
        <v>0</v>
      </c>
      <c r="Q175" s="190">
        <v>2.0000000000000001E-4</v>
      </c>
      <c r="R175" s="190">
        <f>Q175*H175</f>
        <v>2.6910000000000003E-2</v>
      </c>
      <c r="S175" s="190">
        <v>0</v>
      </c>
      <c r="T175" s="19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2" t="s">
        <v>191</v>
      </c>
      <c r="AT175" s="192" t="s">
        <v>187</v>
      </c>
      <c r="AU175" s="192" t="s">
        <v>83</v>
      </c>
      <c r="AY175" s="19" t="s">
        <v>133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9" t="s">
        <v>140</v>
      </c>
      <c r="BK175" s="193">
        <f>ROUND(I175*H175,2)</f>
        <v>0</v>
      </c>
      <c r="BL175" s="19" t="s">
        <v>140</v>
      </c>
      <c r="BM175" s="192" t="s">
        <v>715</v>
      </c>
    </row>
    <row r="176" spans="1:65" s="2" customFormat="1">
      <c r="A176" s="36"/>
      <c r="B176" s="37"/>
      <c r="C176" s="38"/>
      <c r="D176" s="194" t="s">
        <v>142</v>
      </c>
      <c r="E176" s="38"/>
      <c r="F176" s="195" t="s">
        <v>714</v>
      </c>
      <c r="G176" s="38"/>
      <c r="H176" s="38"/>
      <c r="I176" s="196"/>
      <c r="J176" s="38"/>
      <c r="K176" s="38"/>
      <c r="L176" s="41"/>
      <c r="M176" s="197"/>
      <c r="N176" s="198"/>
      <c r="O176" s="67"/>
      <c r="P176" s="67"/>
      <c r="Q176" s="67"/>
      <c r="R176" s="67"/>
      <c r="S176" s="67"/>
      <c r="T176" s="68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142</v>
      </c>
      <c r="AU176" s="19" t="s">
        <v>83</v>
      </c>
    </row>
    <row r="177" spans="1:65" s="13" customFormat="1">
      <c r="B177" s="201"/>
      <c r="C177" s="202"/>
      <c r="D177" s="194" t="s">
        <v>146</v>
      </c>
      <c r="E177" s="203" t="s">
        <v>28</v>
      </c>
      <c r="F177" s="204" t="s">
        <v>716</v>
      </c>
      <c r="G177" s="202"/>
      <c r="H177" s="203" t="s">
        <v>28</v>
      </c>
      <c r="I177" s="205"/>
      <c r="J177" s="202"/>
      <c r="K177" s="202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146</v>
      </c>
      <c r="AU177" s="210" t="s">
        <v>83</v>
      </c>
      <c r="AV177" s="13" t="s">
        <v>81</v>
      </c>
      <c r="AW177" s="13" t="s">
        <v>34</v>
      </c>
      <c r="AX177" s="13" t="s">
        <v>73</v>
      </c>
      <c r="AY177" s="210" t="s">
        <v>133</v>
      </c>
    </row>
    <row r="178" spans="1:65" s="14" customFormat="1">
      <c r="B178" s="211"/>
      <c r="C178" s="212"/>
      <c r="D178" s="194" t="s">
        <v>146</v>
      </c>
      <c r="E178" s="213" t="s">
        <v>28</v>
      </c>
      <c r="F178" s="214" t="s">
        <v>712</v>
      </c>
      <c r="G178" s="212"/>
      <c r="H178" s="215">
        <v>117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146</v>
      </c>
      <c r="AU178" s="221" t="s">
        <v>83</v>
      </c>
      <c r="AV178" s="14" t="s">
        <v>83</v>
      </c>
      <c r="AW178" s="14" t="s">
        <v>34</v>
      </c>
      <c r="AX178" s="14" t="s">
        <v>81</v>
      </c>
      <c r="AY178" s="221" t="s">
        <v>133</v>
      </c>
    </row>
    <row r="179" spans="1:65" s="14" customFormat="1">
      <c r="B179" s="211"/>
      <c r="C179" s="212"/>
      <c r="D179" s="194" t="s">
        <v>146</v>
      </c>
      <c r="E179" s="212"/>
      <c r="F179" s="214" t="s">
        <v>717</v>
      </c>
      <c r="G179" s="212"/>
      <c r="H179" s="215">
        <v>134.55000000000001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146</v>
      </c>
      <c r="AU179" s="221" t="s">
        <v>83</v>
      </c>
      <c r="AV179" s="14" t="s">
        <v>83</v>
      </c>
      <c r="AW179" s="14" t="s">
        <v>4</v>
      </c>
      <c r="AX179" s="14" t="s">
        <v>81</v>
      </c>
      <c r="AY179" s="221" t="s">
        <v>133</v>
      </c>
    </row>
    <row r="180" spans="1:65" s="2" customFormat="1" ht="16.5" customHeight="1">
      <c r="A180" s="36"/>
      <c r="B180" s="37"/>
      <c r="C180" s="244" t="s">
        <v>381</v>
      </c>
      <c r="D180" s="244" t="s">
        <v>187</v>
      </c>
      <c r="E180" s="245" t="s">
        <v>188</v>
      </c>
      <c r="F180" s="246" t="s">
        <v>189</v>
      </c>
      <c r="G180" s="247" t="s">
        <v>190</v>
      </c>
      <c r="H180" s="248">
        <v>1</v>
      </c>
      <c r="I180" s="249"/>
      <c r="J180" s="250">
        <f>ROUND(I180*H180,2)</f>
        <v>0</v>
      </c>
      <c r="K180" s="246" t="s">
        <v>28</v>
      </c>
      <c r="L180" s="251"/>
      <c r="M180" s="252" t="s">
        <v>28</v>
      </c>
      <c r="N180" s="253" t="s">
        <v>46</v>
      </c>
      <c r="O180" s="67"/>
      <c r="P180" s="190">
        <f>O180*H180</f>
        <v>0</v>
      </c>
      <c r="Q180" s="190">
        <v>6.0999999999999997E-4</v>
      </c>
      <c r="R180" s="190">
        <f>Q180*H180</f>
        <v>6.0999999999999997E-4</v>
      </c>
      <c r="S180" s="190">
        <v>0</v>
      </c>
      <c r="T180" s="19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2" t="s">
        <v>191</v>
      </c>
      <c r="AT180" s="192" t="s">
        <v>187</v>
      </c>
      <c r="AU180" s="192" t="s">
        <v>83</v>
      </c>
      <c r="AY180" s="19" t="s">
        <v>133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9" t="s">
        <v>140</v>
      </c>
      <c r="BK180" s="193">
        <f>ROUND(I180*H180,2)</f>
        <v>0</v>
      </c>
      <c r="BL180" s="19" t="s">
        <v>140</v>
      </c>
      <c r="BM180" s="192" t="s">
        <v>192</v>
      </c>
    </row>
    <row r="181" spans="1:65" s="2" customFormat="1">
      <c r="A181" s="36"/>
      <c r="B181" s="37"/>
      <c r="C181" s="38"/>
      <c r="D181" s="194" t="s">
        <v>142</v>
      </c>
      <c r="E181" s="38"/>
      <c r="F181" s="195" t="s">
        <v>189</v>
      </c>
      <c r="G181" s="38"/>
      <c r="H181" s="38"/>
      <c r="I181" s="196"/>
      <c r="J181" s="38"/>
      <c r="K181" s="38"/>
      <c r="L181" s="41"/>
      <c r="M181" s="197"/>
      <c r="N181" s="198"/>
      <c r="O181" s="67"/>
      <c r="P181" s="67"/>
      <c r="Q181" s="67"/>
      <c r="R181" s="67"/>
      <c r="S181" s="67"/>
      <c r="T181" s="68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142</v>
      </c>
      <c r="AU181" s="19" t="s">
        <v>83</v>
      </c>
    </row>
    <row r="182" spans="1:65" s="13" customFormat="1">
      <c r="B182" s="201"/>
      <c r="C182" s="202"/>
      <c r="D182" s="194" t="s">
        <v>146</v>
      </c>
      <c r="E182" s="203" t="s">
        <v>28</v>
      </c>
      <c r="F182" s="204" t="s">
        <v>718</v>
      </c>
      <c r="G182" s="202"/>
      <c r="H182" s="203" t="s">
        <v>28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146</v>
      </c>
      <c r="AU182" s="210" t="s">
        <v>83</v>
      </c>
      <c r="AV182" s="13" t="s">
        <v>81</v>
      </c>
      <c r="AW182" s="13" t="s">
        <v>34</v>
      </c>
      <c r="AX182" s="13" t="s">
        <v>73</v>
      </c>
      <c r="AY182" s="210" t="s">
        <v>133</v>
      </c>
    </row>
    <row r="183" spans="1:65" s="13" customFormat="1">
      <c r="B183" s="201"/>
      <c r="C183" s="202"/>
      <c r="D183" s="194" t="s">
        <v>146</v>
      </c>
      <c r="E183" s="203" t="s">
        <v>28</v>
      </c>
      <c r="F183" s="204" t="s">
        <v>194</v>
      </c>
      <c r="G183" s="202"/>
      <c r="H183" s="203" t="s">
        <v>28</v>
      </c>
      <c r="I183" s="205"/>
      <c r="J183" s="202"/>
      <c r="K183" s="202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146</v>
      </c>
      <c r="AU183" s="210" t="s">
        <v>83</v>
      </c>
      <c r="AV183" s="13" t="s">
        <v>81</v>
      </c>
      <c r="AW183" s="13" t="s">
        <v>34</v>
      </c>
      <c r="AX183" s="13" t="s">
        <v>73</v>
      </c>
      <c r="AY183" s="210" t="s">
        <v>133</v>
      </c>
    </row>
    <row r="184" spans="1:65" s="13" customFormat="1">
      <c r="B184" s="201"/>
      <c r="C184" s="202"/>
      <c r="D184" s="194" t="s">
        <v>146</v>
      </c>
      <c r="E184" s="203" t="s">
        <v>28</v>
      </c>
      <c r="F184" s="204" t="s">
        <v>719</v>
      </c>
      <c r="G184" s="202"/>
      <c r="H184" s="203" t="s">
        <v>28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146</v>
      </c>
      <c r="AU184" s="210" t="s">
        <v>83</v>
      </c>
      <c r="AV184" s="13" t="s">
        <v>81</v>
      </c>
      <c r="AW184" s="13" t="s">
        <v>34</v>
      </c>
      <c r="AX184" s="13" t="s">
        <v>73</v>
      </c>
      <c r="AY184" s="210" t="s">
        <v>133</v>
      </c>
    </row>
    <row r="185" spans="1:65" s="13" customFormat="1">
      <c r="B185" s="201"/>
      <c r="C185" s="202"/>
      <c r="D185" s="194" t="s">
        <v>146</v>
      </c>
      <c r="E185" s="203" t="s">
        <v>28</v>
      </c>
      <c r="F185" s="204" t="s">
        <v>196</v>
      </c>
      <c r="G185" s="202"/>
      <c r="H185" s="203" t="s">
        <v>28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146</v>
      </c>
      <c r="AU185" s="210" t="s">
        <v>83</v>
      </c>
      <c r="AV185" s="13" t="s">
        <v>81</v>
      </c>
      <c r="AW185" s="13" t="s">
        <v>34</v>
      </c>
      <c r="AX185" s="13" t="s">
        <v>73</v>
      </c>
      <c r="AY185" s="210" t="s">
        <v>133</v>
      </c>
    </row>
    <row r="186" spans="1:65" s="13" customFormat="1">
      <c r="B186" s="201"/>
      <c r="C186" s="202"/>
      <c r="D186" s="194" t="s">
        <v>146</v>
      </c>
      <c r="E186" s="203" t="s">
        <v>28</v>
      </c>
      <c r="F186" s="204" t="s">
        <v>197</v>
      </c>
      <c r="G186" s="202"/>
      <c r="H186" s="203" t="s">
        <v>28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146</v>
      </c>
      <c r="AU186" s="210" t="s">
        <v>83</v>
      </c>
      <c r="AV186" s="13" t="s">
        <v>81</v>
      </c>
      <c r="AW186" s="13" t="s">
        <v>34</v>
      </c>
      <c r="AX186" s="13" t="s">
        <v>73</v>
      </c>
      <c r="AY186" s="210" t="s">
        <v>133</v>
      </c>
    </row>
    <row r="187" spans="1:65" s="13" customFormat="1">
      <c r="B187" s="201"/>
      <c r="C187" s="202"/>
      <c r="D187" s="194" t="s">
        <v>146</v>
      </c>
      <c r="E187" s="203" t="s">
        <v>28</v>
      </c>
      <c r="F187" s="204" t="s">
        <v>198</v>
      </c>
      <c r="G187" s="202"/>
      <c r="H187" s="203" t="s">
        <v>28</v>
      </c>
      <c r="I187" s="205"/>
      <c r="J187" s="202"/>
      <c r="K187" s="202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146</v>
      </c>
      <c r="AU187" s="210" t="s">
        <v>83</v>
      </c>
      <c r="AV187" s="13" t="s">
        <v>81</v>
      </c>
      <c r="AW187" s="13" t="s">
        <v>34</v>
      </c>
      <c r="AX187" s="13" t="s">
        <v>73</v>
      </c>
      <c r="AY187" s="210" t="s">
        <v>133</v>
      </c>
    </row>
    <row r="188" spans="1:65" s="14" customFormat="1">
      <c r="B188" s="211"/>
      <c r="C188" s="212"/>
      <c r="D188" s="194" t="s">
        <v>146</v>
      </c>
      <c r="E188" s="213" t="s">
        <v>28</v>
      </c>
      <c r="F188" s="214" t="s">
        <v>81</v>
      </c>
      <c r="G188" s="212"/>
      <c r="H188" s="215">
        <v>1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146</v>
      </c>
      <c r="AU188" s="221" t="s">
        <v>83</v>
      </c>
      <c r="AV188" s="14" t="s">
        <v>83</v>
      </c>
      <c r="AW188" s="14" t="s">
        <v>34</v>
      </c>
      <c r="AX188" s="14" t="s">
        <v>81</v>
      </c>
      <c r="AY188" s="221" t="s">
        <v>133</v>
      </c>
    </row>
    <row r="189" spans="1:65" s="12" customFormat="1" ht="22.9" customHeight="1">
      <c r="B189" s="165"/>
      <c r="C189" s="166"/>
      <c r="D189" s="167" t="s">
        <v>72</v>
      </c>
      <c r="E189" s="179" t="s">
        <v>140</v>
      </c>
      <c r="F189" s="179" t="s">
        <v>215</v>
      </c>
      <c r="G189" s="166"/>
      <c r="H189" s="166"/>
      <c r="I189" s="169"/>
      <c r="J189" s="180">
        <f>BK189</f>
        <v>0</v>
      </c>
      <c r="K189" s="166"/>
      <c r="L189" s="171"/>
      <c r="M189" s="172"/>
      <c r="N189" s="173"/>
      <c r="O189" s="173"/>
      <c r="P189" s="174">
        <f>SUM(P190:P203)</f>
        <v>0</v>
      </c>
      <c r="Q189" s="173"/>
      <c r="R189" s="174">
        <f>SUM(R190:R203)</f>
        <v>115.44332</v>
      </c>
      <c r="S189" s="173"/>
      <c r="T189" s="175">
        <f>SUM(T190:T203)</f>
        <v>0</v>
      </c>
      <c r="AR189" s="176" t="s">
        <v>81</v>
      </c>
      <c r="AT189" s="177" t="s">
        <v>72</v>
      </c>
      <c r="AU189" s="177" t="s">
        <v>81</v>
      </c>
      <c r="AY189" s="176" t="s">
        <v>133</v>
      </c>
      <c r="BK189" s="178">
        <f>SUM(BK190:BK203)</f>
        <v>0</v>
      </c>
    </row>
    <row r="190" spans="1:65" s="2" customFormat="1" ht="16.5" customHeight="1">
      <c r="A190" s="36"/>
      <c r="B190" s="37"/>
      <c r="C190" s="181" t="s">
        <v>384</v>
      </c>
      <c r="D190" s="181" t="s">
        <v>135</v>
      </c>
      <c r="E190" s="182" t="s">
        <v>720</v>
      </c>
      <c r="F190" s="183" t="s">
        <v>721</v>
      </c>
      <c r="G190" s="184" t="s">
        <v>211</v>
      </c>
      <c r="H190" s="185">
        <v>110</v>
      </c>
      <c r="I190" s="186"/>
      <c r="J190" s="187">
        <f>ROUND(I190*H190,2)</f>
        <v>0</v>
      </c>
      <c r="K190" s="183" t="s">
        <v>139</v>
      </c>
      <c r="L190" s="41"/>
      <c r="M190" s="188" t="s">
        <v>28</v>
      </c>
      <c r="N190" s="189" t="s">
        <v>46</v>
      </c>
      <c r="O190" s="67"/>
      <c r="P190" s="190">
        <f>O190*H190</f>
        <v>0</v>
      </c>
      <c r="Q190" s="190">
        <v>0.20266000000000001</v>
      </c>
      <c r="R190" s="190">
        <f>Q190*H190</f>
        <v>22.2926</v>
      </c>
      <c r="S190" s="190">
        <v>0</v>
      </c>
      <c r="T190" s="19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2" t="s">
        <v>140</v>
      </c>
      <c r="AT190" s="192" t="s">
        <v>135</v>
      </c>
      <c r="AU190" s="192" t="s">
        <v>83</v>
      </c>
      <c r="AY190" s="19" t="s">
        <v>133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9" t="s">
        <v>140</v>
      </c>
      <c r="BK190" s="193">
        <f>ROUND(I190*H190,2)</f>
        <v>0</v>
      </c>
      <c r="BL190" s="19" t="s">
        <v>140</v>
      </c>
      <c r="BM190" s="192" t="s">
        <v>722</v>
      </c>
    </row>
    <row r="191" spans="1:65" s="2" customFormat="1">
      <c r="A191" s="36"/>
      <c r="B191" s="37"/>
      <c r="C191" s="38"/>
      <c r="D191" s="194" t="s">
        <v>142</v>
      </c>
      <c r="E191" s="38"/>
      <c r="F191" s="195" t="s">
        <v>723</v>
      </c>
      <c r="G191" s="38"/>
      <c r="H191" s="38"/>
      <c r="I191" s="196"/>
      <c r="J191" s="38"/>
      <c r="K191" s="38"/>
      <c r="L191" s="41"/>
      <c r="M191" s="197"/>
      <c r="N191" s="198"/>
      <c r="O191" s="67"/>
      <c r="P191" s="67"/>
      <c r="Q191" s="67"/>
      <c r="R191" s="67"/>
      <c r="S191" s="67"/>
      <c r="T191" s="68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142</v>
      </c>
      <c r="AU191" s="19" t="s">
        <v>83</v>
      </c>
    </row>
    <row r="192" spans="1:65" s="2" customFormat="1">
      <c r="A192" s="36"/>
      <c r="B192" s="37"/>
      <c r="C192" s="38"/>
      <c r="D192" s="199" t="s">
        <v>144</v>
      </c>
      <c r="E192" s="38"/>
      <c r="F192" s="200" t="s">
        <v>724</v>
      </c>
      <c r="G192" s="38"/>
      <c r="H192" s="38"/>
      <c r="I192" s="196"/>
      <c r="J192" s="38"/>
      <c r="K192" s="38"/>
      <c r="L192" s="41"/>
      <c r="M192" s="197"/>
      <c r="N192" s="198"/>
      <c r="O192" s="67"/>
      <c r="P192" s="67"/>
      <c r="Q192" s="67"/>
      <c r="R192" s="67"/>
      <c r="S192" s="67"/>
      <c r="T192" s="68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144</v>
      </c>
      <c r="AU192" s="19" t="s">
        <v>83</v>
      </c>
    </row>
    <row r="193" spans="1:65" s="13" customFormat="1">
      <c r="B193" s="201"/>
      <c r="C193" s="202"/>
      <c r="D193" s="194" t="s">
        <v>146</v>
      </c>
      <c r="E193" s="203" t="s">
        <v>28</v>
      </c>
      <c r="F193" s="204" t="s">
        <v>725</v>
      </c>
      <c r="G193" s="202"/>
      <c r="H193" s="203" t="s">
        <v>28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146</v>
      </c>
      <c r="AU193" s="210" t="s">
        <v>83</v>
      </c>
      <c r="AV193" s="13" t="s">
        <v>81</v>
      </c>
      <c r="AW193" s="13" t="s">
        <v>34</v>
      </c>
      <c r="AX193" s="13" t="s">
        <v>73</v>
      </c>
      <c r="AY193" s="210" t="s">
        <v>133</v>
      </c>
    </row>
    <row r="194" spans="1:65" s="13" customFormat="1">
      <c r="B194" s="201"/>
      <c r="C194" s="202"/>
      <c r="D194" s="194" t="s">
        <v>146</v>
      </c>
      <c r="E194" s="203" t="s">
        <v>28</v>
      </c>
      <c r="F194" s="204" t="s">
        <v>726</v>
      </c>
      <c r="G194" s="202"/>
      <c r="H194" s="203" t="s">
        <v>28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146</v>
      </c>
      <c r="AU194" s="210" t="s">
        <v>83</v>
      </c>
      <c r="AV194" s="13" t="s">
        <v>81</v>
      </c>
      <c r="AW194" s="13" t="s">
        <v>34</v>
      </c>
      <c r="AX194" s="13" t="s">
        <v>73</v>
      </c>
      <c r="AY194" s="210" t="s">
        <v>133</v>
      </c>
    </row>
    <row r="195" spans="1:65" s="14" customFormat="1">
      <c r="B195" s="211"/>
      <c r="C195" s="212"/>
      <c r="D195" s="194" t="s">
        <v>146</v>
      </c>
      <c r="E195" s="213" t="s">
        <v>28</v>
      </c>
      <c r="F195" s="214" t="s">
        <v>705</v>
      </c>
      <c r="G195" s="212"/>
      <c r="H195" s="215">
        <v>90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146</v>
      </c>
      <c r="AU195" s="221" t="s">
        <v>83</v>
      </c>
      <c r="AV195" s="14" t="s">
        <v>83</v>
      </c>
      <c r="AW195" s="14" t="s">
        <v>34</v>
      </c>
      <c r="AX195" s="14" t="s">
        <v>73</v>
      </c>
      <c r="AY195" s="221" t="s">
        <v>133</v>
      </c>
    </row>
    <row r="196" spans="1:65" s="13" customFormat="1">
      <c r="B196" s="201"/>
      <c r="C196" s="202"/>
      <c r="D196" s="194" t="s">
        <v>146</v>
      </c>
      <c r="E196" s="203" t="s">
        <v>28</v>
      </c>
      <c r="F196" s="204" t="s">
        <v>727</v>
      </c>
      <c r="G196" s="202"/>
      <c r="H196" s="203" t="s">
        <v>28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146</v>
      </c>
      <c r="AU196" s="210" t="s">
        <v>83</v>
      </c>
      <c r="AV196" s="13" t="s">
        <v>81</v>
      </c>
      <c r="AW196" s="13" t="s">
        <v>34</v>
      </c>
      <c r="AX196" s="13" t="s">
        <v>73</v>
      </c>
      <c r="AY196" s="210" t="s">
        <v>133</v>
      </c>
    </row>
    <row r="197" spans="1:65" s="14" customFormat="1">
      <c r="B197" s="211"/>
      <c r="C197" s="212"/>
      <c r="D197" s="194" t="s">
        <v>146</v>
      </c>
      <c r="E197" s="213" t="s">
        <v>28</v>
      </c>
      <c r="F197" s="214" t="s">
        <v>682</v>
      </c>
      <c r="G197" s="212"/>
      <c r="H197" s="215">
        <v>20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146</v>
      </c>
      <c r="AU197" s="221" t="s">
        <v>83</v>
      </c>
      <c r="AV197" s="14" t="s">
        <v>83</v>
      </c>
      <c r="AW197" s="14" t="s">
        <v>34</v>
      </c>
      <c r="AX197" s="14" t="s">
        <v>73</v>
      </c>
      <c r="AY197" s="221" t="s">
        <v>133</v>
      </c>
    </row>
    <row r="198" spans="1:65" s="16" customFormat="1">
      <c r="B198" s="233"/>
      <c r="C198" s="234"/>
      <c r="D198" s="194" t="s">
        <v>146</v>
      </c>
      <c r="E198" s="235" t="s">
        <v>28</v>
      </c>
      <c r="F198" s="236" t="s">
        <v>162</v>
      </c>
      <c r="G198" s="234"/>
      <c r="H198" s="237">
        <v>110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146</v>
      </c>
      <c r="AU198" s="243" t="s">
        <v>83</v>
      </c>
      <c r="AV198" s="16" t="s">
        <v>140</v>
      </c>
      <c r="AW198" s="16" t="s">
        <v>34</v>
      </c>
      <c r="AX198" s="16" t="s">
        <v>81</v>
      </c>
      <c r="AY198" s="243" t="s">
        <v>133</v>
      </c>
    </row>
    <row r="199" spans="1:65" s="2" customFormat="1" ht="16.5" customHeight="1">
      <c r="A199" s="36"/>
      <c r="B199" s="37"/>
      <c r="C199" s="181" t="s">
        <v>392</v>
      </c>
      <c r="D199" s="181" t="s">
        <v>135</v>
      </c>
      <c r="E199" s="182" t="s">
        <v>216</v>
      </c>
      <c r="F199" s="183" t="s">
        <v>217</v>
      </c>
      <c r="G199" s="184" t="s">
        <v>138</v>
      </c>
      <c r="H199" s="185">
        <v>46.65</v>
      </c>
      <c r="I199" s="186"/>
      <c r="J199" s="187">
        <f>ROUND(I199*H199,2)</f>
        <v>0</v>
      </c>
      <c r="K199" s="183" t="s">
        <v>139</v>
      </c>
      <c r="L199" s="41"/>
      <c r="M199" s="188" t="s">
        <v>28</v>
      </c>
      <c r="N199" s="189" t="s">
        <v>46</v>
      </c>
      <c r="O199" s="67"/>
      <c r="P199" s="190">
        <f>O199*H199</f>
        <v>0</v>
      </c>
      <c r="Q199" s="190">
        <v>1.9967999999999999</v>
      </c>
      <c r="R199" s="190">
        <f>Q199*H199</f>
        <v>93.150719999999993</v>
      </c>
      <c r="S199" s="190">
        <v>0</v>
      </c>
      <c r="T199" s="19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2" t="s">
        <v>140</v>
      </c>
      <c r="AT199" s="192" t="s">
        <v>135</v>
      </c>
      <c r="AU199" s="192" t="s">
        <v>83</v>
      </c>
      <c r="AY199" s="19" t="s">
        <v>133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9" t="s">
        <v>140</v>
      </c>
      <c r="BK199" s="193">
        <f>ROUND(I199*H199,2)</f>
        <v>0</v>
      </c>
      <c r="BL199" s="19" t="s">
        <v>140</v>
      </c>
      <c r="BM199" s="192" t="s">
        <v>218</v>
      </c>
    </row>
    <row r="200" spans="1:65" s="2" customFormat="1">
      <c r="A200" s="36"/>
      <c r="B200" s="37"/>
      <c r="C200" s="38"/>
      <c r="D200" s="194" t="s">
        <v>142</v>
      </c>
      <c r="E200" s="38"/>
      <c r="F200" s="195" t="s">
        <v>219</v>
      </c>
      <c r="G200" s="38"/>
      <c r="H200" s="38"/>
      <c r="I200" s="196"/>
      <c r="J200" s="38"/>
      <c r="K200" s="38"/>
      <c r="L200" s="41"/>
      <c r="M200" s="197"/>
      <c r="N200" s="198"/>
      <c r="O200" s="67"/>
      <c r="P200" s="67"/>
      <c r="Q200" s="67"/>
      <c r="R200" s="67"/>
      <c r="S200" s="67"/>
      <c r="T200" s="68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142</v>
      </c>
      <c r="AU200" s="19" t="s">
        <v>83</v>
      </c>
    </row>
    <row r="201" spans="1:65" s="2" customFormat="1">
      <c r="A201" s="36"/>
      <c r="B201" s="37"/>
      <c r="C201" s="38"/>
      <c r="D201" s="199" t="s">
        <v>144</v>
      </c>
      <c r="E201" s="38"/>
      <c r="F201" s="200" t="s">
        <v>220</v>
      </c>
      <c r="G201" s="38"/>
      <c r="H201" s="38"/>
      <c r="I201" s="196"/>
      <c r="J201" s="38"/>
      <c r="K201" s="38"/>
      <c r="L201" s="41"/>
      <c r="M201" s="197"/>
      <c r="N201" s="198"/>
      <c r="O201" s="67"/>
      <c r="P201" s="67"/>
      <c r="Q201" s="67"/>
      <c r="R201" s="67"/>
      <c r="S201" s="67"/>
      <c r="T201" s="68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144</v>
      </c>
      <c r="AU201" s="19" t="s">
        <v>83</v>
      </c>
    </row>
    <row r="202" spans="1:65" s="13" customFormat="1">
      <c r="B202" s="201"/>
      <c r="C202" s="202"/>
      <c r="D202" s="194" t="s">
        <v>146</v>
      </c>
      <c r="E202" s="203" t="s">
        <v>28</v>
      </c>
      <c r="F202" s="204" t="s">
        <v>728</v>
      </c>
      <c r="G202" s="202"/>
      <c r="H202" s="203" t="s">
        <v>28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146</v>
      </c>
      <c r="AU202" s="210" t="s">
        <v>83</v>
      </c>
      <c r="AV202" s="13" t="s">
        <v>81</v>
      </c>
      <c r="AW202" s="13" t="s">
        <v>34</v>
      </c>
      <c r="AX202" s="13" t="s">
        <v>73</v>
      </c>
      <c r="AY202" s="210" t="s">
        <v>133</v>
      </c>
    </row>
    <row r="203" spans="1:65" s="14" customFormat="1">
      <c r="B203" s="211"/>
      <c r="C203" s="212"/>
      <c r="D203" s="194" t="s">
        <v>146</v>
      </c>
      <c r="E203" s="213" t="s">
        <v>28</v>
      </c>
      <c r="F203" s="214" t="s">
        <v>729</v>
      </c>
      <c r="G203" s="212"/>
      <c r="H203" s="215">
        <v>46.65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146</v>
      </c>
      <c r="AU203" s="221" t="s">
        <v>83</v>
      </c>
      <c r="AV203" s="14" t="s">
        <v>83</v>
      </c>
      <c r="AW203" s="14" t="s">
        <v>34</v>
      </c>
      <c r="AX203" s="14" t="s">
        <v>81</v>
      </c>
      <c r="AY203" s="221" t="s">
        <v>133</v>
      </c>
    </row>
    <row r="204" spans="1:65" s="12" customFormat="1" ht="22.9" customHeight="1">
      <c r="B204" s="165"/>
      <c r="C204" s="166"/>
      <c r="D204" s="167" t="s">
        <v>72</v>
      </c>
      <c r="E204" s="179" t="s">
        <v>223</v>
      </c>
      <c r="F204" s="179" t="s">
        <v>234</v>
      </c>
      <c r="G204" s="166"/>
      <c r="H204" s="166"/>
      <c r="I204" s="169"/>
      <c r="J204" s="180">
        <f>BK204</f>
        <v>0</v>
      </c>
      <c r="K204" s="166"/>
      <c r="L204" s="171"/>
      <c r="M204" s="172"/>
      <c r="N204" s="173"/>
      <c r="O204" s="173"/>
      <c r="P204" s="174">
        <f>SUM(P205:P209)</f>
        <v>0</v>
      </c>
      <c r="Q204" s="173"/>
      <c r="R204" s="174">
        <f>SUM(R205:R209)</f>
        <v>0</v>
      </c>
      <c r="S204" s="173"/>
      <c r="T204" s="175">
        <f>SUM(T205:T209)</f>
        <v>20.25</v>
      </c>
      <c r="AR204" s="176" t="s">
        <v>81</v>
      </c>
      <c r="AT204" s="177" t="s">
        <v>72</v>
      </c>
      <c r="AU204" s="177" t="s">
        <v>81</v>
      </c>
      <c r="AY204" s="176" t="s">
        <v>133</v>
      </c>
      <c r="BK204" s="178">
        <f>SUM(BK205:BK209)</f>
        <v>0</v>
      </c>
    </row>
    <row r="205" spans="1:65" s="2" customFormat="1" ht="16.5" customHeight="1">
      <c r="A205" s="36"/>
      <c r="B205" s="37"/>
      <c r="C205" s="181" t="s">
        <v>400</v>
      </c>
      <c r="D205" s="181" t="s">
        <v>135</v>
      </c>
      <c r="E205" s="182" t="s">
        <v>730</v>
      </c>
      <c r="F205" s="183" t="s">
        <v>731</v>
      </c>
      <c r="G205" s="184" t="s">
        <v>138</v>
      </c>
      <c r="H205" s="185">
        <v>8.1</v>
      </c>
      <c r="I205" s="186"/>
      <c r="J205" s="187">
        <f>ROUND(I205*H205,2)</f>
        <v>0</v>
      </c>
      <c r="K205" s="183" t="s">
        <v>139</v>
      </c>
      <c r="L205" s="41"/>
      <c r="M205" s="188" t="s">
        <v>28</v>
      </c>
      <c r="N205" s="189" t="s">
        <v>46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2.5</v>
      </c>
      <c r="T205" s="191">
        <f>S205*H205</f>
        <v>20.25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2" t="s">
        <v>140</v>
      </c>
      <c r="AT205" s="192" t="s">
        <v>135</v>
      </c>
      <c r="AU205" s="192" t="s">
        <v>83</v>
      </c>
      <c r="AY205" s="19" t="s">
        <v>133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9" t="s">
        <v>140</v>
      </c>
      <c r="BK205" s="193">
        <f>ROUND(I205*H205,2)</f>
        <v>0</v>
      </c>
      <c r="BL205" s="19" t="s">
        <v>140</v>
      </c>
      <c r="BM205" s="192" t="s">
        <v>489</v>
      </c>
    </row>
    <row r="206" spans="1:65" s="2" customFormat="1">
      <c r="A206" s="36"/>
      <c r="B206" s="37"/>
      <c r="C206" s="38"/>
      <c r="D206" s="194" t="s">
        <v>142</v>
      </c>
      <c r="E206" s="38"/>
      <c r="F206" s="195" t="s">
        <v>732</v>
      </c>
      <c r="G206" s="38"/>
      <c r="H206" s="38"/>
      <c r="I206" s="196"/>
      <c r="J206" s="38"/>
      <c r="K206" s="38"/>
      <c r="L206" s="41"/>
      <c r="M206" s="197"/>
      <c r="N206" s="198"/>
      <c r="O206" s="67"/>
      <c r="P206" s="67"/>
      <c r="Q206" s="67"/>
      <c r="R206" s="67"/>
      <c r="S206" s="67"/>
      <c r="T206" s="68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142</v>
      </c>
      <c r="AU206" s="19" t="s">
        <v>83</v>
      </c>
    </row>
    <row r="207" spans="1:65" s="2" customFormat="1">
      <c r="A207" s="36"/>
      <c r="B207" s="37"/>
      <c r="C207" s="38"/>
      <c r="D207" s="199" t="s">
        <v>144</v>
      </c>
      <c r="E207" s="38"/>
      <c r="F207" s="200" t="s">
        <v>733</v>
      </c>
      <c r="G207" s="38"/>
      <c r="H207" s="38"/>
      <c r="I207" s="196"/>
      <c r="J207" s="38"/>
      <c r="K207" s="38"/>
      <c r="L207" s="41"/>
      <c r="M207" s="197"/>
      <c r="N207" s="198"/>
      <c r="O207" s="67"/>
      <c r="P207" s="67"/>
      <c r="Q207" s="67"/>
      <c r="R207" s="67"/>
      <c r="S207" s="67"/>
      <c r="T207" s="68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144</v>
      </c>
      <c r="AU207" s="19" t="s">
        <v>83</v>
      </c>
    </row>
    <row r="208" spans="1:65" s="13" customFormat="1">
      <c r="B208" s="201"/>
      <c r="C208" s="202"/>
      <c r="D208" s="194" t="s">
        <v>146</v>
      </c>
      <c r="E208" s="203" t="s">
        <v>28</v>
      </c>
      <c r="F208" s="204" t="s">
        <v>734</v>
      </c>
      <c r="G208" s="202"/>
      <c r="H208" s="203" t="s">
        <v>28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146</v>
      </c>
      <c r="AU208" s="210" t="s">
        <v>83</v>
      </c>
      <c r="AV208" s="13" t="s">
        <v>81</v>
      </c>
      <c r="AW208" s="13" t="s">
        <v>34</v>
      </c>
      <c r="AX208" s="13" t="s">
        <v>73</v>
      </c>
      <c r="AY208" s="210" t="s">
        <v>133</v>
      </c>
    </row>
    <row r="209" spans="1:65" s="14" customFormat="1">
      <c r="B209" s="211"/>
      <c r="C209" s="212"/>
      <c r="D209" s="194" t="s">
        <v>146</v>
      </c>
      <c r="E209" s="213" t="s">
        <v>28</v>
      </c>
      <c r="F209" s="214" t="s">
        <v>735</v>
      </c>
      <c r="G209" s="212"/>
      <c r="H209" s="215">
        <v>8.1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146</v>
      </c>
      <c r="AU209" s="221" t="s">
        <v>83</v>
      </c>
      <c r="AV209" s="14" t="s">
        <v>83</v>
      </c>
      <c r="AW209" s="14" t="s">
        <v>34</v>
      </c>
      <c r="AX209" s="14" t="s">
        <v>81</v>
      </c>
      <c r="AY209" s="221" t="s">
        <v>133</v>
      </c>
    </row>
    <row r="210" spans="1:65" s="12" customFormat="1" ht="22.9" customHeight="1">
      <c r="B210" s="165"/>
      <c r="C210" s="166"/>
      <c r="D210" s="167" t="s">
        <v>72</v>
      </c>
      <c r="E210" s="179" t="s">
        <v>250</v>
      </c>
      <c r="F210" s="179" t="s">
        <v>251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SUM(P211:P214)</f>
        <v>0</v>
      </c>
      <c r="Q210" s="173"/>
      <c r="R210" s="174">
        <f>SUM(R211:R214)</f>
        <v>0</v>
      </c>
      <c r="S210" s="173"/>
      <c r="T210" s="175">
        <f>SUM(T211:T214)</f>
        <v>0</v>
      </c>
      <c r="AR210" s="176" t="s">
        <v>81</v>
      </c>
      <c r="AT210" s="177" t="s">
        <v>72</v>
      </c>
      <c r="AU210" s="177" t="s">
        <v>81</v>
      </c>
      <c r="AY210" s="176" t="s">
        <v>133</v>
      </c>
      <c r="BK210" s="178">
        <f>SUM(BK211:BK214)</f>
        <v>0</v>
      </c>
    </row>
    <row r="211" spans="1:65" s="2" customFormat="1" ht="16.5" customHeight="1">
      <c r="A211" s="36"/>
      <c r="B211" s="37"/>
      <c r="C211" s="181" t="s">
        <v>7</v>
      </c>
      <c r="D211" s="181" t="s">
        <v>135</v>
      </c>
      <c r="E211" s="182" t="s">
        <v>496</v>
      </c>
      <c r="F211" s="183" t="s">
        <v>497</v>
      </c>
      <c r="G211" s="184" t="s">
        <v>165</v>
      </c>
      <c r="H211" s="185">
        <v>20.25</v>
      </c>
      <c r="I211" s="186"/>
      <c r="J211" s="187">
        <f>ROUND(I211*H211,2)</f>
        <v>0</v>
      </c>
      <c r="K211" s="183" t="s">
        <v>28</v>
      </c>
      <c r="L211" s="41"/>
      <c r="M211" s="188" t="s">
        <v>28</v>
      </c>
      <c r="N211" s="189" t="s">
        <v>46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2" t="s">
        <v>140</v>
      </c>
      <c r="AT211" s="192" t="s">
        <v>135</v>
      </c>
      <c r="AU211" s="192" t="s">
        <v>83</v>
      </c>
      <c r="AY211" s="19" t="s">
        <v>133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9" t="s">
        <v>140</v>
      </c>
      <c r="BK211" s="193">
        <f>ROUND(I211*H211,2)</f>
        <v>0</v>
      </c>
      <c r="BL211" s="19" t="s">
        <v>140</v>
      </c>
      <c r="BM211" s="192" t="s">
        <v>736</v>
      </c>
    </row>
    <row r="212" spans="1:65" s="2" customFormat="1">
      <c r="A212" s="36"/>
      <c r="B212" s="37"/>
      <c r="C212" s="38"/>
      <c r="D212" s="194" t="s">
        <v>142</v>
      </c>
      <c r="E212" s="38"/>
      <c r="F212" s="195" t="s">
        <v>499</v>
      </c>
      <c r="G212" s="38"/>
      <c r="H212" s="38"/>
      <c r="I212" s="196"/>
      <c r="J212" s="38"/>
      <c r="K212" s="38"/>
      <c r="L212" s="41"/>
      <c r="M212" s="197"/>
      <c r="N212" s="198"/>
      <c r="O212" s="67"/>
      <c r="P212" s="67"/>
      <c r="Q212" s="67"/>
      <c r="R212" s="67"/>
      <c r="S212" s="67"/>
      <c r="T212" s="68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142</v>
      </c>
      <c r="AU212" s="19" t="s">
        <v>83</v>
      </c>
    </row>
    <row r="213" spans="1:65" s="13" customFormat="1">
      <c r="B213" s="201"/>
      <c r="C213" s="202"/>
      <c r="D213" s="194" t="s">
        <v>146</v>
      </c>
      <c r="E213" s="203" t="s">
        <v>28</v>
      </c>
      <c r="F213" s="204" t="s">
        <v>737</v>
      </c>
      <c r="G213" s="202"/>
      <c r="H213" s="203" t="s">
        <v>28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146</v>
      </c>
      <c r="AU213" s="210" t="s">
        <v>83</v>
      </c>
      <c r="AV213" s="13" t="s">
        <v>81</v>
      </c>
      <c r="AW213" s="13" t="s">
        <v>34</v>
      </c>
      <c r="AX213" s="13" t="s">
        <v>73</v>
      </c>
      <c r="AY213" s="210" t="s">
        <v>133</v>
      </c>
    </row>
    <row r="214" spans="1:65" s="14" customFormat="1">
      <c r="B214" s="211"/>
      <c r="C214" s="212"/>
      <c r="D214" s="194" t="s">
        <v>146</v>
      </c>
      <c r="E214" s="213" t="s">
        <v>28</v>
      </c>
      <c r="F214" s="214" t="s">
        <v>738</v>
      </c>
      <c r="G214" s="212"/>
      <c r="H214" s="215">
        <v>20.25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146</v>
      </c>
      <c r="AU214" s="221" t="s">
        <v>83</v>
      </c>
      <c r="AV214" s="14" t="s">
        <v>83</v>
      </c>
      <c r="AW214" s="14" t="s">
        <v>34</v>
      </c>
      <c r="AX214" s="14" t="s">
        <v>81</v>
      </c>
      <c r="AY214" s="221" t="s">
        <v>133</v>
      </c>
    </row>
    <row r="215" spans="1:65" s="12" customFormat="1" ht="22.9" customHeight="1">
      <c r="B215" s="165"/>
      <c r="C215" s="166"/>
      <c r="D215" s="167" t="s">
        <v>72</v>
      </c>
      <c r="E215" s="179" t="s">
        <v>259</v>
      </c>
      <c r="F215" s="179" t="s">
        <v>260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SUM(P216:P218)</f>
        <v>0</v>
      </c>
      <c r="Q215" s="173"/>
      <c r="R215" s="174">
        <f>SUM(R216:R218)</f>
        <v>0</v>
      </c>
      <c r="S215" s="173"/>
      <c r="T215" s="175">
        <f>SUM(T216:T218)</f>
        <v>0</v>
      </c>
      <c r="AR215" s="176" t="s">
        <v>81</v>
      </c>
      <c r="AT215" s="177" t="s">
        <v>72</v>
      </c>
      <c r="AU215" s="177" t="s">
        <v>81</v>
      </c>
      <c r="AY215" s="176" t="s">
        <v>133</v>
      </c>
      <c r="BK215" s="178">
        <f>SUM(BK216:BK218)</f>
        <v>0</v>
      </c>
    </row>
    <row r="216" spans="1:65" s="2" customFormat="1" ht="16.5" customHeight="1">
      <c r="A216" s="36"/>
      <c r="B216" s="37"/>
      <c r="C216" s="181" t="s">
        <v>417</v>
      </c>
      <c r="D216" s="181" t="s">
        <v>135</v>
      </c>
      <c r="E216" s="182" t="s">
        <v>262</v>
      </c>
      <c r="F216" s="183" t="s">
        <v>263</v>
      </c>
      <c r="G216" s="184" t="s">
        <v>165</v>
      </c>
      <c r="H216" s="185">
        <v>115.483</v>
      </c>
      <c r="I216" s="186"/>
      <c r="J216" s="187">
        <f>ROUND(I216*H216,2)</f>
        <v>0</v>
      </c>
      <c r="K216" s="183" t="s">
        <v>139</v>
      </c>
      <c r="L216" s="41"/>
      <c r="M216" s="188" t="s">
        <v>28</v>
      </c>
      <c r="N216" s="189" t="s">
        <v>46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2" t="s">
        <v>140</v>
      </c>
      <c r="AT216" s="192" t="s">
        <v>135</v>
      </c>
      <c r="AU216" s="192" t="s">
        <v>83</v>
      </c>
      <c r="AY216" s="19" t="s">
        <v>133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9" t="s">
        <v>140</v>
      </c>
      <c r="BK216" s="193">
        <f>ROUND(I216*H216,2)</f>
        <v>0</v>
      </c>
      <c r="BL216" s="19" t="s">
        <v>140</v>
      </c>
      <c r="BM216" s="192" t="s">
        <v>264</v>
      </c>
    </row>
    <row r="217" spans="1:65" s="2" customFormat="1">
      <c r="A217" s="36"/>
      <c r="B217" s="37"/>
      <c r="C217" s="38"/>
      <c r="D217" s="194" t="s">
        <v>142</v>
      </c>
      <c r="E217" s="38"/>
      <c r="F217" s="195" t="s">
        <v>265</v>
      </c>
      <c r="G217" s="38"/>
      <c r="H217" s="38"/>
      <c r="I217" s="196"/>
      <c r="J217" s="38"/>
      <c r="K217" s="38"/>
      <c r="L217" s="41"/>
      <c r="M217" s="197"/>
      <c r="N217" s="198"/>
      <c r="O217" s="67"/>
      <c r="P217" s="67"/>
      <c r="Q217" s="67"/>
      <c r="R217" s="67"/>
      <c r="S217" s="67"/>
      <c r="T217" s="68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142</v>
      </c>
      <c r="AU217" s="19" t="s">
        <v>83</v>
      </c>
    </row>
    <row r="218" spans="1:65" s="2" customFormat="1">
      <c r="A218" s="36"/>
      <c r="B218" s="37"/>
      <c r="C218" s="38"/>
      <c r="D218" s="199" t="s">
        <v>144</v>
      </c>
      <c r="E218" s="38"/>
      <c r="F218" s="200" t="s">
        <v>266</v>
      </c>
      <c r="G218" s="38"/>
      <c r="H218" s="38"/>
      <c r="I218" s="196"/>
      <c r="J218" s="38"/>
      <c r="K218" s="38"/>
      <c r="L218" s="41"/>
      <c r="M218" s="254"/>
      <c r="N218" s="255"/>
      <c r="O218" s="256"/>
      <c r="P218" s="256"/>
      <c r="Q218" s="256"/>
      <c r="R218" s="256"/>
      <c r="S218" s="256"/>
      <c r="T218" s="25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144</v>
      </c>
      <c r="AU218" s="19" t="s">
        <v>83</v>
      </c>
    </row>
    <row r="219" spans="1:65" s="2" customFormat="1" ht="6.95" customHeight="1">
      <c r="A219" s="36"/>
      <c r="B219" s="50"/>
      <c r="C219" s="51"/>
      <c r="D219" s="51"/>
      <c r="E219" s="51"/>
      <c r="F219" s="51"/>
      <c r="G219" s="51"/>
      <c r="H219" s="51"/>
      <c r="I219" s="51"/>
      <c r="J219" s="51"/>
      <c r="K219" s="51"/>
      <c r="L219" s="41"/>
      <c r="M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</row>
  </sheetData>
  <sheetProtection algorithmName="SHA-512" hashValue="hHmEqb6k2PTbN5x6KmkQqg0gN73wnO/ErPlKquQkaCxp9UleKahvgiMm62Go2Thl2YfWWjTuzZgQrKpSvSvlFw==" saltValue="lAJMnJ5mSFD8v5Rk+CTQWCPyphEEonHWCl23TTJ0OVnkWQ8P5x8MmeaQtlNTx+occjUYJJB9A066cpii53C1QA==" spinCount="100000" sheet="1" objects="1" scenarios="1" formatColumns="0" formatRows="0" autoFilter="0"/>
  <autoFilter ref="C85:K218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1" r:id="rId3"/>
    <hyperlink ref="F106" r:id="rId4"/>
    <hyperlink ref="F111" r:id="rId5"/>
    <hyperlink ref="F124" r:id="rId6"/>
    <hyperlink ref="F141" r:id="rId7"/>
    <hyperlink ref="F146" r:id="rId8"/>
    <hyperlink ref="F151" r:id="rId9"/>
    <hyperlink ref="F161" r:id="rId10"/>
    <hyperlink ref="F166" r:id="rId11"/>
    <hyperlink ref="F172" r:id="rId12"/>
    <hyperlink ref="F192" r:id="rId13"/>
    <hyperlink ref="F201" r:id="rId14"/>
    <hyperlink ref="F207" r:id="rId15"/>
    <hyperlink ref="F218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9" t="s">
        <v>101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2"/>
      <c r="AT3" s="19" t="s">
        <v>83</v>
      </c>
    </row>
    <row r="4" spans="1:46" s="1" customFormat="1" ht="24.95" customHeight="1">
      <c r="B4" s="22"/>
      <c r="D4" s="113" t="s">
        <v>102</v>
      </c>
      <c r="L4" s="22"/>
      <c r="M4" s="114" t="s">
        <v>10</v>
      </c>
      <c r="AT4" s="19" t="s">
        <v>34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5" t="s">
        <v>16</v>
      </c>
      <c r="L6" s="22"/>
    </row>
    <row r="7" spans="1:46" s="1" customFormat="1" ht="16.5" customHeight="1">
      <c r="B7" s="22"/>
      <c r="E7" s="386" t="str">
        <f>'Rekapitulace stavby'!K6</f>
        <v>Větrovský potok, Frýdlant, rekonstrukce koryta</v>
      </c>
      <c r="F7" s="387"/>
      <c r="G7" s="387"/>
      <c r="H7" s="387"/>
      <c r="L7" s="22"/>
    </row>
    <row r="8" spans="1:46" s="2" customFormat="1" ht="12" customHeight="1">
      <c r="A8" s="36"/>
      <c r="B8" s="41"/>
      <c r="C8" s="36"/>
      <c r="D8" s="115" t="s">
        <v>103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8" t="s">
        <v>739</v>
      </c>
      <c r="F9" s="389"/>
      <c r="G9" s="389"/>
      <c r="H9" s="38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5" t="s">
        <v>18</v>
      </c>
      <c r="E11" s="36"/>
      <c r="F11" s="106" t="s">
        <v>95</v>
      </c>
      <c r="G11" s="36"/>
      <c r="H11" s="36"/>
      <c r="I11" s="115" t="s">
        <v>20</v>
      </c>
      <c r="J11" s="106" t="s">
        <v>21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5" t="s">
        <v>22</v>
      </c>
      <c r="E12" s="36"/>
      <c r="F12" s="106" t="s">
        <v>23</v>
      </c>
      <c r="G12" s="36"/>
      <c r="H12" s="36"/>
      <c r="I12" s="115" t="s">
        <v>24</v>
      </c>
      <c r="J12" s="117" t="str">
        <f>'Rekapitulace stavby'!AN8</f>
        <v>19. 8. 2022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5" t="s">
        <v>26</v>
      </c>
      <c r="E14" s="36"/>
      <c r="F14" s="36"/>
      <c r="G14" s="36"/>
      <c r="H14" s="36"/>
      <c r="I14" s="115" t="s">
        <v>27</v>
      </c>
      <c r="J14" s="106" t="s">
        <v>28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6" t="s">
        <v>29</v>
      </c>
      <c r="F15" s="36"/>
      <c r="G15" s="36"/>
      <c r="H15" s="36"/>
      <c r="I15" s="115" t="s">
        <v>30</v>
      </c>
      <c r="J15" s="106" t="s">
        <v>28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5" t="s">
        <v>31</v>
      </c>
      <c r="E17" s="36"/>
      <c r="F17" s="36"/>
      <c r="G17" s="36"/>
      <c r="H17" s="36"/>
      <c r="I17" s="115" t="s">
        <v>27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0" t="str">
        <f>'Rekapitulace stavby'!E14</f>
        <v>Vyplň údaj</v>
      </c>
      <c r="F18" s="391"/>
      <c r="G18" s="391"/>
      <c r="H18" s="391"/>
      <c r="I18" s="115" t="s">
        <v>30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5" t="s">
        <v>33</v>
      </c>
      <c r="E20" s="36"/>
      <c r="F20" s="36"/>
      <c r="G20" s="36"/>
      <c r="H20" s="36"/>
      <c r="I20" s="115" t="s">
        <v>27</v>
      </c>
      <c r="J20" s="106" t="s">
        <v>28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6" t="s">
        <v>29</v>
      </c>
      <c r="F21" s="36"/>
      <c r="G21" s="36"/>
      <c r="H21" s="36"/>
      <c r="I21" s="115" t="s">
        <v>30</v>
      </c>
      <c r="J21" s="106" t="s">
        <v>28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5" t="s">
        <v>35</v>
      </c>
      <c r="E23" s="36"/>
      <c r="F23" s="36"/>
      <c r="G23" s="36"/>
      <c r="H23" s="36"/>
      <c r="I23" s="115" t="s">
        <v>27</v>
      </c>
      <c r="J23" s="106" t="s">
        <v>28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6" t="s">
        <v>36</v>
      </c>
      <c r="F24" s="36"/>
      <c r="G24" s="36"/>
      <c r="H24" s="36"/>
      <c r="I24" s="115" t="s">
        <v>30</v>
      </c>
      <c r="J24" s="106" t="s">
        <v>28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5" t="s">
        <v>37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.25" customHeight="1">
      <c r="A27" s="118"/>
      <c r="B27" s="119"/>
      <c r="C27" s="118"/>
      <c r="D27" s="118"/>
      <c r="E27" s="392" t="s">
        <v>105</v>
      </c>
      <c r="F27" s="392"/>
      <c r="G27" s="392"/>
      <c r="H27" s="392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39</v>
      </c>
      <c r="E30" s="36"/>
      <c r="F30" s="36"/>
      <c r="G30" s="36"/>
      <c r="H30" s="36"/>
      <c r="I30" s="36"/>
      <c r="J30" s="123">
        <f>ROUND(J84,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41</v>
      </c>
      <c r="G32" s="36"/>
      <c r="H32" s="36"/>
      <c r="I32" s="124" t="s">
        <v>40</v>
      </c>
      <c r="J32" s="124" t="s">
        <v>42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hidden="1" customHeight="1">
      <c r="A33" s="36"/>
      <c r="B33" s="41"/>
      <c r="C33" s="36"/>
      <c r="D33" s="125" t="s">
        <v>43</v>
      </c>
      <c r="E33" s="115" t="s">
        <v>44</v>
      </c>
      <c r="F33" s="126">
        <f>ROUND((SUM(BE84:BE175)),  2)</f>
        <v>0</v>
      </c>
      <c r="G33" s="36"/>
      <c r="H33" s="36"/>
      <c r="I33" s="127">
        <v>0.21</v>
      </c>
      <c r="J33" s="126">
        <f>ROUND(((SUM(BE84:BE175))*I33),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hidden="1" customHeight="1">
      <c r="A34" s="36"/>
      <c r="B34" s="41"/>
      <c r="C34" s="36"/>
      <c r="D34" s="36"/>
      <c r="E34" s="115" t="s">
        <v>45</v>
      </c>
      <c r="F34" s="126">
        <f>ROUND((SUM(BF84:BF175)),  2)</f>
        <v>0</v>
      </c>
      <c r="G34" s="36"/>
      <c r="H34" s="36"/>
      <c r="I34" s="127">
        <v>0.15</v>
      </c>
      <c r="J34" s="126">
        <f>ROUND(((SUM(BF84:BF175))*I34),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5" t="s">
        <v>46</v>
      </c>
      <c r="F35" s="126">
        <f>ROUND((SUM(BG84:BG175)),  2)</f>
        <v>0</v>
      </c>
      <c r="G35" s="36"/>
      <c r="H35" s="36"/>
      <c r="I35" s="127">
        <v>0.21</v>
      </c>
      <c r="J35" s="126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5" t="s">
        <v>47</v>
      </c>
      <c r="F36" s="126">
        <f>ROUND((SUM(BH84:BH175)),  2)</f>
        <v>0</v>
      </c>
      <c r="G36" s="36"/>
      <c r="H36" s="36"/>
      <c r="I36" s="127">
        <v>0.15</v>
      </c>
      <c r="J36" s="126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5" t="s">
        <v>48</v>
      </c>
      <c r="F37" s="126">
        <f>ROUND((SUM(BI84:BI175)),  2)</f>
        <v>0</v>
      </c>
      <c r="G37" s="36"/>
      <c r="H37" s="36"/>
      <c r="I37" s="127">
        <v>0</v>
      </c>
      <c r="J37" s="126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8"/>
      <c r="D39" s="129" t="s">
        <v>49</v>
      </c>
      <c r="E39" s="130"/>
      <c r="F39" s="130"/>
      <c r="G39" s="131" t="s">
        <v>50</v>
      </c>
      <c r="H39" s="132" t="s">
        <v>51</v>
      </c>
      <c r="I39" s="130"/>
      <c r="J39" s="133">
        <f>SUM(J30:J37)</f>
        <v>0</v>
      </c>
      <c r="K39" s="134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106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Větrovský potok, Frýdlant, rekonstrukce koryta</v>
      </c>
      <c r="F48" s="385"/>
      <c r="G48" s="385"/>
      <c r="H48" s="385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103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2" t="str">
        <f>E9</f>
        <v>VON - Vedlejší a ostatní náklady</v>
      </c>
      <c r="F50" s="383"/>
      <c r="G50" s="383"/>
      <c r="H50" s="383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Frýdlant</v>
      </c>
      <c r="G52" s="38"/>
      <c r="H52" s="38"/>
      <c r="I52" s="31" t="s">
        <v>24</v>
      </c>
      <c r="J52" s="62" t="str">
        <f>IF(J12="","",J12)</f>
        <v>19. 8. 2022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26</v>
      </c>
      <c r="D54" s="38"/>
      <c r="E54" s="38"/>
      <c r="F54" s="29" t="str">
        <f>E15</f>
        <v>Povodí labe, státní podnik, OIČ, Hradec Králové</v>
      </c>
      <c r="G54" s="38"/>
      <c r="H54" s="38"/>
      <c r="I54" s="31" t="s">
        <v>33</v>
      </c>
      <c r="J54" s="34" t="str">
        <f>E21</f>
        <v>Povodí labe, státní podnik, OIČ, Hradec Králové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Ing. Eva Morkesová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9" t="s">
        <v>107</v>
      </c>
      <c r="D57" s="140"/>
      <c r="E57" s="140"/>
      <c r="F57" s="140"/>
      <c r="G57" s="140"/>
      <c r="H57" s="140"/>
      <c r="I57" s="140"/>
      <c r="J57" s="141" t="s">
        <v>108</v>
      </c>
      <c r="K57" s="140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2" t="s">
        <v>71</v>
      </c>
      <c r="D59" s="38"/>
      <c r="E59" s="38"/>
      <c r="F59" s="38"/>
      <c r="G59" s="38"/>
      <c r="H59" s="38"/>
      <c r="I59" s="38"/>
      <c r="J59" s="80">
        <f>J84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109</v>
      </c>
    </row>
    <row r="60" spans="1:47" s="9" customFormat="1" ht="24.95" customHeight="1">
      <c r="B60" s="143"/>
      <c r="C60" s="144"/>
      <c r="D60" s="145" t="s">
        <v>740</v>
      </c>
      <c r="E60" s="146"/>
      <c r="F60" s="146"/>
      <c r="G60" s="146"/>
      <c r="H60" s="146"/>
      <c r="I60" s="146"/>
      <c r="J60" s="147">
        <f>J85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741</v>
      </c>
      <c r="E61" s="151"/>
      <c r="F61" s="151"/>
      <c r="G61" s="151"/>
      <c r="H61" s="151"/>
      <c r="I61" s="151"/>
      <c r="J61" s="152">
        <f>J86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742</v>
      </c>
      <c r="E62" s="151"/>
      <c r="F62" s="151"/>
      <c r="G62" s="151"/>
      <c r="H62" s="151"/>
      <c r="I62" s="151"/>
      <c r="J62" s="152">
        <f>J114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743</v>
      </c>
      <c r="E63" s="151"/>
      <c r="F63" s="151"/>
      <c r="G63" s="151"/>
      <c r="H63" s="151"/>
      <c r="I63" s="151"/>
      <c r="J63" s="152">
        <f>J123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744</v>
      </c>
      <c r="E64" s="151"/>
      <c r="F64" s="151"/>
      <c r="G64" s="151"/>
      <c r="H64" s="151"/>
      <c r="I64" s="151"/>
      <c r="J64" s="152">
        <f>J130</f>
        <v>0</v>
      </c>
      <c r="K64" s="100"/>
      <c r="L64" s="153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118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Větrovský potok, Frýdlant, rekonstrukce koryta</v>
      </c>
      <c r="F74" s="385"/>
      <c r="G74" s="385"/>
      <c r="H74" s="385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103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72" t="str">
        <f>E9</f>
        <v>VON - Vedlejší a ostatní náklady</v>
      </c>
      <c r="F76" s="383"/>
      <c r="G76" s="383"/>
      <c r="H76" s="383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22</v>
      </c>
      <c r="D78" s="38"/>
      <c r="E78" s="38"/>
      <c r="F78" s="29" t="str">
        <f>F12</f>
        <v>Frýdlant</v>
      </c>
      <c r="G78" s="38"/>
      <c r="H78" s="38"/>
      <c r="I78" s="31" t="s">
        <v>24</v>
      </c>
      <c r="J78" s="62" t="str">
        <f>IF(J12="","",J12)</f>
        <v>19. 8. 2022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>
      <c r="A80" s="36"/>
      <c r="B80" s="37"/>
      <c r="C80" s="31" t="s">
        <v>26</v>
      </c>
      <c r="D80" s="38"/>
      <c r="E80" s="38"/>
      <c r="F80" s="29" t="str">
        <f>E15</f>
        <v>Povodí labe, státní podnik, OIČ, Hradec Králové</v>
      </c>
      <c r="G80" s="38"/>
      <c r="H80" s="38"/>
      <c r="I80" s="31" t="s">
        <v>33</v>
      </c>
      <c r="J80" s="34" t="str">
        <f>E21</f>
        <v>Povodí labe, státní podnik, OIČ, Hradec Králové</v>
      </c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Ing. Eva Morkesová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54"/>
      <c r="B83" s="155"/>
      <c r="C83" s="156" t="s">
        <v>119</v>
      </c>
      <c r="D83" s="157" t="s">
        <v>58</v>
      </c>
      <c r="E83" s="157" t="s">
        <v>54</v>
      </c>
      <c r="F83" s="157" t="s">
        <v>55</v>
      </c>
      <c r="G83" s="157" t="s">
        <v>120</v>
      </c>
      <c r="H83" s="157" t="s">
        <v>121</v>
      </c>
      <c r="I83" s="157" t="s">
        <v>122</v>
      </c>
      <c r="J83" s="157" t="s">
        <v>108</v>
      </c>
      <c r="K83" s="158" t="s">
        <v>123</v>
      </c>
      <c r="L83" s="159"/>
      <c r="M83" s="71" t="s">
        <v>28</v>
      </c>
      <c r="N83" s="72" t="s">
        <v>43</v>
      </c>
      <c r="O83" s="72" t="s">
        <v>124</v>
      </c>
      <c r="P83" s="72" t="s">
        <v>125</v>
      </c>
      <c r="Q83" s="72" t="s">
        <v>126</v>
      </c>
      <c r="R83" s="72" t="s">
        <v>127</v>
      </c>
      <c r="S83" s="72" t="s">
        <v>128</v>
      </c>
      <c r="T83" s="73" t="s">
        <v>129</v>
      </c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</row>
    <row r="84" spans="1:65" s="2" customFormat="1" ht="22.9" customHeight="1">
      <c r="A84" s="36"/>
      <c r="B84" s="37"/>
      <c r="C84" s="78" t="s">
        <v>130</v>
      </c>
      <c r="D84" s="38"/>
      <c r="E84" s="38"/>
      <c r="F84" s="38"/>
      <c r="G84" s="38"/>
      <c r="H84" s="38"/>
      <c r="I84" s="38"/>
      <c r="J84" s="160">
        <f>BK84</f>
        <v>0</v>
      </c>
      <c r="K84" s="38"/>
      <c r="L84" s="41"/>
      <c r="M84" s="74"/>
      <c r="N84" s="161"/>
      <c r="O84" s="75"/>
      <c r="P84" s="162">
        <f>P85</f>
        <v>0</v>
      </c>
      <c r="Q84" s="75"/>
      <c r="R84" s="162">
        <f>R85</f>
        <v>0</v>
      </c>
      <c r="S84" s="75"/>
      <c r="T84" s="163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109</v>
      </c>
      <c r="BK84" s="164">
        <f>BK85</f>
        <v>0</v>
      </c>
    </row>
    <row r="85" spans="1:65" s="12" customFormat="1" ht="25.9" customHeight="1">
      <c r="B85" s="165"/>
      <c r="C85" s="166"/>
      <c r="D85" s="167" t="s">
        <v>72</v>
      </c>
      <c r="E85" s="168" t="s">
        <v>745</v>
      </c>
      <c r="F85" s="168" t="s">
        <v>746</v>
      </c>
      <c r="G85" s="166"/>
      <c r="H85" s="166"/>
      <c r="I85" s="169"/>
      <c r="J85" s="170">
        <f>BK85</f>
        <v>0</v>
      </c>
      <c r="K85" s="166"/>
      <c r="L85" s="171"/>
      <c r="M85" s="172"/>
      <c r="N85" s="173"/>
      <c r="O85" s="173"/>
      <c r="P85" s="174">
        <f>P86+P114+P123+P130</f>
        <v>0</v>
      </c>
      <c r="Q85" s="173"/>
      <c r="R85" s="174">
        <f>R86+R114+R123+R130</f>
        <v>0</v>
      </c>
      <c r="S85" s="173"/>
      <c r="T85" s="175">
        <f>T86+T114+T123+T130</f>
        <v>0</v>
      </c>
      <c r="AR85" s="176" t="s">
        <v>140</v>
      </c>
      <c r="AT85" s="177" t="s">
        <v>72</v>
      </c>
      <c r="AU85" s="177" t="s">
        <v>73</v>
      </c>
      <c r="AY85" s="176" t="s">
        <v>133</v>
      </c>
      <c r="BK85" s="178">
        <f>BK86+BK114+BK123+BK130</f>
        <v>0</v>
      </c>
    </row>
    <row r="86" spans="1:65" s="12" customFormat="1" ht="22.9" customHeight="1">
      <c r="B86" s="165"/>
      <c r="C86" s="166"/>
      <c r="D86" s="167" t="s">
        <v>72</v>
      </c>
      <c r="E86" s="179" t="s">
        <v>747</v>
      </c>
      <c r="F86" s="179" t="s">
        <v>748</v>
      </c>
      <c r="G86" s="166"/>
      <c r="H86" s="166"/>
      <c r="I86" s="169"/>
      <c r="J86" s="180">
        <f>BK86</f>
        <v>0</v>
      </c>
      <c r="K86" s="166"/>
      <c r="L86" s="171"/>
      <c r="M86" s="172"/>
      <c r="N86" s="173"/>
      <c r="O86" s="173"/>
      <c r="P86" s="174">
        <f>SUM(P87:P113)</f>
        <v>0</v>
      </c>
      <c r="Q86" s="173"/>
      <c r="R86" s="174">
        <f>SUM(R87:R113)</f>
        <v>0</v>
      </c>
      <c r="S86" s="173"/>
      <c r="T86" s="175">
        <f>SUM(T87:T113)</f>
        <v>0</v>
      </c>
      <c r="AR86" s="176" t="s">
        <v>140</v>
      </c>
      <c r="AT86" s="177" t="s">
        <v>72</v>
      </c>
      <c r="AU86" s="177" t="s">
        <v>81</v>
      </c>
      <c r="AY86" s="176" t="s">
        <v>133</v>
      </c>
      <c r="BK86" s="178">
        <f>SUM(BK87:BK113)</f>
        <v>0</v>
      </c>
    </row>
    <row r="87" spans="1:65" s="2" customFormat="1" ht="16.5" customHeight="1">
      <c r="A87" s="36"/>
      <c r="B87" s="37"/>
      <c r="C87" s="181" t="s">
        <v>81</v>
      </c>
      <c r="D87" s="181" t="s">
        <v>135</v>
      </c>
      <c r="E87" s="182" t="s">
        <v>749</v>
      </c>
      <c r="F87" s="183" t="s">
        <v>750</v>
      </c>
      <c r="G87" s="184" t="s">
        <v>190</v>
      </c>
      <c r="H87" s="185">
        <v>1</v>
      </c>
      <c r="I87" s="186"/>
      <c r="J87" s="187">
        <f>ROUND(I87*H87,2)</f>
        <v>0</v>
      </c>
      <c r="K87" s="183" t="s">
        <v>28</v>
      </c>
      <c r="L87" s="41"/>
      <c r="M87" s="188" t="s">
        <v>28</v>
      </c>
      <c r="N87" s="189" t="s">
        <v>46</v>
      </c>
      <c r="O87" s="67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2" t="s">
        <v>751</v>
      </c>
      <c r="AT87" s="192" t="s">
        <v>135</v>
      </c>
      <c r="AU87" s="192" t="s">
        <v>83</v>
      </c>
      <c r="AY87" s="19" t="s">
        <v>133</v>
      </c>
      <c r="BE87" s="193">
        <f>IF(N87="základní",J87,0)</f>
        <v>0</v>
      </c>
      <c r="BF87" s="193">
        <f>IF(N87="snížená",J87,0)</f>
        <v>0</v>
      </c>
      <c r="BG87" s="193">
        <f>IF(N87="zákl. přenesená",J87,0)</f>
        <v>0</v>
      </c>
      <c r="BH87" s="193">
        <f>IF(N87="sníž. přenesená",J87,0)</f>
        <v>0</v>
      </c>
      <c r="BI87" s="193">
        <f>IF(N87="nulová",J87,0)</f>
        <v>0</v>
      </c>
      <c r="BJ87" s="19" t="s">
        <v>140</v>
      </c>
      <c r="BK87" s="193">
        <f>ROUND(I87*H87,2)</f>
        <v>0</v>
      </c>
      <c r="BL87" s="19" t="s">
        <v>751</v>
      </c>
      <c r="BM87" s="192" t="s">
        <v>752</v>
      </c>
    </row>
    <row r="88" spans="1:65" s="2" customFormat="1">
      <c r="A88" s="36"/>
      <c r="B88" s="37"/>
      <c r="C88" s="38"/>
      <c r="D88" s="194" t="s">
        <v>142</v>
      </c>
      <c r="E88" s="38"/>
      <c r="F88" s="195" t="s">
        <v>750</v>
      </c>
      <c r="G88" s="38"/>
      <c r="H88" s="38"/>
      <c r="I88" s="196"/>
      <c r="J88" s="38"/>
      <c r="K88" s="38"/>
      <c r="L88" s="41"/>
      <c r="M88" s="197"/>
      <c r="N88" s="198"/>
      <c r="O88" s="67"/>
      <c r="P88" s="67"/>
      <c r="Q88" s="67"/>
      <c r="R88" s="67"/>
      <c r="S88" s="67"/>
      <c r="T88" s="68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142</v>
      </c>
      <c r="AU88" s="19" t="s">
        <v>83</v>
      </c>
    </row>
    <row r="89" spans="1:65" s="13" customFormat="1">
      <c r="B89" s="201"/>
      <c r="C89" s="202"/>
      <c r="D89" s="194" t="s">
        <v>146</v>
      </c>
      <c r="E89" s="203" t="s">
        <v>28</v>
      </c>
      <c r="F89" s="204" t="s">
        <v>753</v>
      </c>
      <c r="G89" s="202"/>
      <c r="H89" s="203" t="s">
        <v>28</v>
      </c>
      <c r="I89" s="205"/>
      <c r="J89" s="202"/>
      <c r="K89" s="202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146</v>
      </c>
      <c r="AU89" s="210" t="s">
        <v>83</v>
      </c>
      <c r="AV89" s="13" t="s">
        <v>81</v>
      </c>
      <c r="AW89" s="13" t="s">
        <v>34</v>
      </c>
      <c r="AX89" s="13" t="s">
        <v>73</v>
      </c>
      <c r="AY89" s="210" t="s">
        <v>133</v>
      </c>
    </row>
    <row r="90" spans="1:65" s="13" customFormat="1">
      <c r="B90" s="201"/>
      <c r="C90" s="202"/>
      <c r="D90" s="194" t="s">
        <v>146</v>
      </c>
      <c r="E90" s="203" t="s">
        <v>28</v>
      </c>
      <c r="F90" s="204" t="s">
        <v>754</v>
      </c>
      <c r="G90" s="202"/>
      <c r="H90" s="203" t="s">
        <v>28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146</v>
      </c>
      <c r="AU90" s="210" t="s">
        <v>83</v>
      </c>
      <c r="AV90" s="13" t="s">
        <v>81</v>
      </c>
      <c r="AW90" s="13" t="s">
        <v>34</v>
      </c>
      <c r="AX90" s="13" t="s">
        <v>73</v>
      </c>
      <c r="AY90" s="210" t="s">
        <v>133</v>
      </c>
    </row>
    <row r="91" spans="1:65" s="13" customFormat="1">
      <c r="B91" s="201"/>
      <c r="C91" s="202"/>
      <c r="D91" s="194" t="s">
        <v>146</v>
      </c>
      <c r="E91" s="203" t="s">
        <v>28</v>
      </c>
      <c r="F91" s="204" t="s">
        <v>755</v>
      </c>
      <c r="G91" s="202"/>
      <c r="H91" s="203" t="s">
        <v>28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146</v>
      </c>
      <c r="AU91" s="210" t="s">
        <v>83</v>
      </c>
      <c r="AV91" s="13" t="s">
        <v>81</v>
      </c>
      <c r="AW91" s="13" t="s">
        <v>34</v>
      </c>
      <c r="AX91" s="13" t="s">
        <v>73</v>
      </c>
      <c r="AY91" s="210" t="s">
        <v>133</v>
      </c>
    </row>
    <row r="92" spans="1:65" s="13" customFormat="1">
      <c r="B92" s="201"/>
      <c r="C92" s="202"/>
      <c r="D92" s="194" t="s">
        <v>146</v>
      </c>
      <c r="E92" s="203" t="s">
        <v>28</v>
      </c>
      <c r="F92" s="204" t="s">
        <v>756</v>
      </c>
      <c r="G92" s="202"/>
      <c r="H92" s="203" t="s">
        <v>28</v>
      </c>
      <c r="I92" s="205"/>
      <c r="J92" s="202"/>
      <c r="K92" s="202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146</v>
      </c>
      <c r="AU92" s="210" t="s">
        <v>83</v>
      </c>
      <c r="AV92" s="13" t="s">
        <v>81</v>
      </c>
      <c r="AW92" s="13" t="s">
        <v>34</v>
      </c>
      <c r="AX92" s="13" t="s">
        <v>73</v>
      </c>
      <c r="AY92" s="210" t="s">
        <v>133</v>
      </c>
    </row>
    <row r="93" spans="1:65" s="13" customFormat="1">
      <c r="B93" s="201"/>
      <c r="C93" s="202"/>
      <c r="D93" s="194" t="s">
        <v>146</v>
      </c>
      <c r="E93" s="203" t="s">
        <v>28</v>
      </c>
      <c r="F93" s="204" t="s">
        <v>757</v>
      </c>
      <c r="G93" s="202"/>
      <c r="H93" s="203" t="s">
        <v>28</v>
      </c>
      <c r="I93" s="205"/>
      <c r="J93" s="202"/>
      <c r="K93" s="202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146</v>
      </c>
      <c r="AU93" s="210" t="s">
        <v>83</v>
      </c>
      <c r="AV93" s="13" t="s">
        <v>81</v>
      </c>
      <c r="AW93" s="13" t="s">
        <v>34</v>
      </c>
      <c r="AX93" s="13" t="s">
        <v>73</v>
      </c>
      <c r="AY93" s="210" t="s">
        <v>133</v>
      </c>
    </row>
    <row r="94" spans="1:65" s="13" customFormat="1">
      <c r="B94" s="201"/>
      <c r="C94" s="202"/>
      <c r="D94" s="194" t="s">
        <v>146</v>
      </c>
      <c r="E94" s="203" t="s">
        <v>28</v>
      </c>
      <c r="F94" s="204" t="s">
        <v>758</v>
      </c>
      <c r="G94" s="202"/>
      <c r="H94" s="203" t="s">
        <v>28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146</v>
      </c>
      <c r="AU94" s="210" t="s">
        <v>83</v>
      </c>
      <c r="AV94" s="13" t="s">
        <v>81</v>
      </c>
      <c r="AW94" s="13" t="s">
        <v>34</v>
      </c>
      <c r="AX94" s="13" t="s">
        <v>73</v>
      </c>
      <c r="AY94" s="210" t="s">
        <v>133</v>
      </c>
    </row>
    <row r="95" spans="1:65" s="13" customFormat="1" ht="22.5">
      <c r="B95" s="201"/>
      <c r="C95" s="202"/>
      <c r="D95" s="194" t="s">
        <v>146</v>
      </c>
      <c r="E95" s="203" t="s">
        <v>28</v>
      </c>
      <c r="F95" s="204" t="s">
        <v>759</v>
      </c>
      <c r="G95" s="202"/>
      <c r="H95" s="203" t="s">
        <v>28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146</v>
      </c>
      <c r="AU95" s="210" t="s">
        <v>83</v>
      </c>
      <c r="AV95" s="13" t="s">
        <v>81</v>
      </c>
      <c r="AW95" s="13" t="s">
        <v>34</v>
      </c>
      <c r="AX95" s="13" t="s">
        <v>73</v>
      </c>
      <c r="AY95" s="210" t="s">
        <v>133</v>
      </c>
    </row>
    <row r="96" spans="1:65" s="13" customFormat="1">
      <c r="B96" s="201"/>
      <c r="C96" s="202"/>
      <c r="D96" s="194" t="s">
        <v>146</v>
      </c>
      <c r="E96" s="203" t="s">
        <v>28</v>
      </c>
      <c r="F96" s="204" t="s">
        <v>760</v>
      </c>
      <c r="G96" s="202"/>
      <c r="H96" s="203" t="s">
        <v>28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146</v>
      </c>
      <c r="AU96" s="210" t="s">
        <v>83</v>
      </c>
      <c r="AV96" s="13" t="s">
        <v>81</v>
      </c>
      <c r="AW96" s="13" t="s">
        <v>34</v>
      </c>
      <c r="AX96" s="13" t="s">
        <v>73</v>
      </c>
      <c r="AY96" s="210" t="s">
        <v>133</v>
      </c>
    </row>
    <row r="97" spans="1:65" s="13" customFormat="1" ht="22.5">
      <c r="B97" s="201"/>
      <c r="C97" s="202"/>
      <c r="D97" s="194" t="s">
        <v>146</v>
      </c>
      <c r="E97" s="203" t="s">
        <v>28</v>
      </c>
      <c r="F97" s="204" t="s">
        <v>761</v>
      </c>
      <c r="G97" s="202"/>
      <c r="H97" s="203" t="s">
        <v>28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146</v>
      </c>
      <c r="AU97" s="210" t="s">
        <v>83</v>
      </c>
      <c r="AV97" s="13" t="s">
        <v>81</v>
      </c>
      <c r="AW97" s="13" t="s">
        <v>34</v>
      </c>
      <c r="AX97" s="13" t="s">
        <v>73</v>
      </c>
      <c r="AY97" s="210" t="s">
        <v>133</v>
      </c>
    </row>
    <row r="98" spans="1:65" s="13" customFormat="1">
      <c r="B98" s="201"/>
      <c r="C98" s="202"/>
      <c r="D98" s="194" t="s">
        <v>146</v>
      </c>
      <c r="E98" s="203" t="s">
        <v>28</v>
      </c>
      <c r="F98" s="204" t="s">
        <v>762</v>
      </c>
      <c r="G98" s="202"/>
      <c r="H98" s="203" t="s">
        <v>28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146</v>
      </c>
      <c r="AU98" s="210" t="s">
        <v>83</v>
      </c>
      <c r="AV98" s="13" t="s">
        <v>81</v>
      </c>
      <c r="AW98" s="13" t="s">
        <v>34</v>
      </c>
      <c r="AX98" s="13" t="s">
        <v>73</v>
      </c>
      <c r="AY98" s="210" t="s">
        <v>133</v>
      </c>
    </row>
    <row r="99" spans="1:65" s="13" customFormat="1">
      <c r="B99" s="201"/>
      <c r="C99" s="202"/>
      <c r="D99" s="194" t="s">
        <v>146</v>
      </c>
      <c r="E99" s="203" t="s">
        <v>28</v>
      </c>
      <c r="F99" s="204" t="s">
        <v>763</v>
      </c>
      <c r="G99" s="202"/>
      <c r="H99" s="203" t="s">
        <v>28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146</v>
      </c>
      <c r="AU99" s="210" t="s">
        <v>83</v>
      </c>
      <c r="AV99" s="13" t="s">
        <v>81</v>
      </c>
      <c r="AW99" s="13" t="s">
        <v>34</v>
      </c>
      <c r="AX99" s="13" t="s">
        <v>73</v>
      </c>
      <c r="AY99" s="210" t="s">
        <v>133</v>
      </c>
    </row>
    <row r="100" spans="1:65" s="13" customFormat="1" ht="22.5">
      <c r="B100" s="201"/>
      <c r="C100" s="202"/>
      <c r="D100" s="194" t="s">
        <v>146</v>
      </c>
      <c r="E100" s="203" t="s">
        <v>28</v>
      </c>
      <c r="F100" s="204" t="s">
        <v>764</v>
      </c>
      <c r="G100" s="202"/>
      <c r="H100" s="203" t="s">
        <v>28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146</v>
      </c>
      <c r="AU100" s="210" t="s">
        <v>83</v>
      </c>
      <c r="AV100" s="13" t="s">
        <v>81</v>
      </c>
      <c r="AW100" s="13" t="s">
        <v>34</v>
      </c>
      <c r="AX100" s="13" t="s">
        <v>73</v>
      </c>
      <c r="AY100" s="210" t="s">
        <v>133</v>
      </c>
    </row>
    <row r="101" spans="1:65" s="14" customFormat="1">
      <c r="B101" s="211"/>
      <c r="C101" s="212"/>
      <c r="D101" s="194" t="s">
        <v>146</v>
      </c>
      <c r="E101" s="213" t="s">
        <v>28</v>
      </c>
      <c r="F101" s="214" t="s">
        <v>81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146</v>
      </c>
      <c r="AU101" s="221" t="s">
        <v>83</v>
      </c>
      <c r="AV101" s="14" t="s">
        <v>83</v>
      </c>
      <c r="AW101" s="14" t="s">
        <v>34</v>
      </c>
      <c r="AX101" s="14" t="s">
        <v>81</v>
      </c>
      <c r="AY101" s="221" t="s">
        <v>133</v>
      </c>
    </row>
    <row r="102" spans="1:65" s="2" customFormat="1" ht="21.75" customHeight="1">
      <c r="A102" s="36"/>
      <c r="B102" s="37"/>
      <c r="C102" s="181" t="s">
        <v>83</v>
      </c>
      <c r="D102" s="181" t="s">
        <v>135</v>
      </c>
      <c r="E102" s="182" t="s">
        <v>765</v>
      </c>
      <c r="F102" s="183" t="s">
        <v>766</v>
      </c>
      <c r="G102" s="184" t="s">
        <v>172</v>
      </c>
      <c r="H102" s="185">
        <v>4</v>
      </c>
      <c r="I102" s="186"/>
      <c r="J102" s="187">
        <f>ROUND(I102*H102,2)</f>
        <v>0</v>
      </c>
      <c r="K102" s="183" t="s">
        <v>28</v>
      </c>
      <c r="L102" s="41"/>
      <c r="M102" s="188" t="s">
        <v>28</v>
      </c>
      <c r="N102" s="189" t="s">
        <v>46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2" t="s">
        <v>751</v>
      </c>
      <c r="AT102" s="192" t="s">
        <v>135</v>
      </c>
      <c r="AU102" s="192" t="s">
        <v>83</v>
      </c>
      <c r="AY102" s="19" t="s">
        <v>133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9" t="s">
        <v>140</v>
      </c>
      <c r="BK102" s="193">
        <f>ROUND(I102*H102,2)</f>
        <v>0</v>
      </c>
      <c r="BL102" s="19" t="s">
        <v>751</v>
      </c>
      <c r="BM102" s="192" t="s">
        <v>767</v>
      </c>
    </row>
    <row r="103" spans="1:65" s="2" customFormat="1">
      <c r="A103" s="36"/>
      <c r="B103" s="37"/>
      <c r="C103" s="38"/>
      <c r="D103" s="194" t="s">
        <v>142</v>
      </c>
      <c r="E103" s="38"/>
      <c r="F103" s="195" t="s">
        <v>766</v>
      </c>
      <c r="G103" s="38"/>
      <c r="H103" s="38"/>
      <c r="I103" s="196"/>
      <c r="J103" s="38"/>
      <c r="K103" s="38"/>
      <c r="L103" s="41"/>
      <c r="M103" s="197"/>
      <c r="N103" s="198"/>
      <c r="O103" s="67"/>
      <c r="P103" s="67"/>
      <c r="Q103" s="67"/>
      <c r="R103" s="67"/>
      <c r="S103" s="67"/>
      <c r="T103" s="68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142</v>
      </c>
      <c r="AU103" s="19" t="s">
        <v>83</v>
      </c>
    </row>
    <row r="104" spans="1:65" s="14" customFormat="1">
      <c r="B104" s="211"/>
      <c r="C104" s="212"/>
      <c r="D104" s="194" t="s">
        <v>146</v>
      </c>
      <c r="E104" s="213" t="s">
        <v>28</v>
      </c>
      <c r="F104" s="214" t="s">
        <v>140</v>
      </c>
      <c r="G104" s="212"/>
      <c r="H104" s="215">
        <v>4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146</v>
      </c>
      <c r="AU104" s="221" t="s">
        <v>83</v>
      </c>
      <c r="AV104" s="14" t="s">
        <v>83</v>
      </c>
      <c r="AW104" s="14" t="s">
        <v>34</v>
      </c>
      <c r="AX104" s="14" t="s">
        <v>81</v>
      </c>
      <c r="AY104" s="221" t="s">
        <v>133</v>
      </c>
    </row>
    <row r="105" spans="1:65" s="2" customFormat="1" ht="16.5" customHeight="1">
      <c r="A105" s="36"/>
      <c r="B105" s="37"/>
      <c r="C105" s="181" t="s">
        <v>151</v>
      </c>
      <c r="D105" s="181" t="s">
        <v>135</v>
      </c>
      <c r="E105" s="182" t="s">
        <v>768</v>
      </c>
      <c r="F105" s="183" t="s">
        <v>769</v>
      </c>
      <c r="G105" s="184" t="s">
        <v>190</v>
      </c>
      <c r="H105" s="185">
        <v>1</v>
      </c>
      <c r="I105" s="186"/>
      <c r="J105" s="187">
        <f>ROUND(I105*H105,2)</f>
        <v>0</v>
      </c>
      <c r="K105" s="183" t="s">
        <v>28</v>
      </c>
      <c r="L105" s="41"/>
      <c r="M105" s="188" t="s">
        <v>28</v>
      </c>
      <c r="N105" s="189" t="s">
        <v>46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2" t="s">
        <v>751</v>
      </c>
      <c r="AT105" s="192" t="s">
        <v>135</v>
      </c>
      <c r="AU105" s="192" t="s">
        <v>83</v>
      </c>
      <c r="AY105" s="19" t="s">
        <v>133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9" t="s">
        <v>140</v>
      </c>
      <c r="BK105" s="193">
        <f>ROUND(I105*H105,2)</f>
        <v>0</v>
      </c>
      <c r="BL105" s="19" t="s">
        <v>751</v>
      </c>
      <c r="BM105" s="192" t="s">
        <v>770</v>
      </c>
    </row>
    <row r="106" spans="1:65" s="2" customFormat="1">
      <c r="A106" s="36"/>
      <c r="B106" s="37"/>
      <c r="C106" s="38"/>
      <c r="D106" s="194" t="s">
        <v>142</v>
      </c>
      <c r="E106" s="38"/>
      <c r="F106" s="195" t="s">
        <v>769</v>
      </c>
      <c r="G106" s="38"/>
      <c r="H106" s="38"/>
      <c r="I106" s="196"/>
      <c r="J106" s="38"/>
      <c r="K106" s="38"/>
      <c r="L106" s="41"/>
      <c r="M106" s="197"/>
      <c r="N106" s="198"/>
      <c r="O106" s="67"/>
      <c r="P106" s="67"/>
      <c r="Q106" s="67"/>
      <c r="R106" s="67"/>
      <c r="S106" s="67"/>
      <c r="T106" s="68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142</v>
      </c>
      <c r="AU106" s="19" t="s">
        <v>83</v>
      </c>
    </row>
    <row r="107" spans="1:65" s="13" customFormat="1">
      <c r="B107" s="201"/>
      <c r="C107" s="202"/>
      <c r="D107" s="194" t="s">
        <v>146</v>
      </c>
      <c r="E107" s="203" t="s">
        <v>28</v>
      </c>
      <c r="F107" s="204" t="s">
        <v>771</v>
      </c>
      <c r="G107" s="202"/>
      <c r="H107" s="203" t="s">
        <v>28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146</v>
      </c>
      <c r="AU107" s="210" t="s">
        <v>83</v>
      </c>
      <c r="AV107" s="13" t="s">
        <v>81</v>
      </c>
      <c r="AW107" s="13" t="s">
        <v>34</v>
      </c>
      <c r="AX107" s="13" t="s">
        <v>73</v>
      </c>
      <c r="AY107" s="210" t="s">
        <v>133</v>
      </c>
    </row>
    <row r="108" spans="1:65" s="13" customFormat="1">
      <c r="B108" s="201"/>
      <c r="C108" s="202"/>
      <c r="D108" s="194" t="s">
        <v>146</v>
      </c>
      <c r="E108" s="203" t="s">
        <v>28</v>
      </c>
      <c r="F108" s="204" t="s">
        <v>772</v>
      </c>
      <c r="G108" s="202"/>
      <c r="H108" s="203" t="s">
        <v>28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146</v>
      </c>
      <c r="AU108" s="210" t="s">
        <v>83</v>
      </c>
      <c r="AV108" s="13" t="s">
        <v>81</v>
      </c>
      <c r="AW108" s="13" t="s">
        <v>34</v>
      </c>
      <c r="AX108" s="13" t="s">
        <v>73</v>
      </c>
      <c r="AY108" s="210" t="s">
        <v>133</v>
      </c>
    </row>
    <row r="109" spans="1:65" s="14" customFormat="1">
      <c r="B109" s="211"/>
      <c r="C109" s="212"/>
      <c r="D109" s="194" t="s">
        <v>146</v>
      </c>
      <c r="E109" s="213" t="s">
        <v>28</v>
      </c>
      <c r="F109" s="214" t="s">
        <v>81</v>
      </c>
      <c r="G109" s="212"/>
      <c r="H109" s="215">
        <v>1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146</v>
      </c>
      <c r="AU109" s="221" t="s">
        <v>83</v>
      </c>
      <c r="AV109" s="14" t="s">
        <v>83</v>
      </c>
      <c r="AW109" s="14" t="s">
        <v>34</v>
      </c>
      <c r="AX109" s="14" t="s">
        <v>81</v>
      </c>
      <c r="AY109" s="221" t="s">
        <v>133</v>
      </c>
    </row>
    <row r="110" spans="1:65" s="2" customFormat="1" ht="16.5" customHeight="1">
      <c r="A110" s="36"/>
      <c r="B110" s="37"/>
      <c r="C110" s="181" t="s">
        <v>140</v>
      </c>
      <c r="D110" s="181" t="s">
        <v>135</v>
      </c>
      <c r="E110" s="182" t="s">
        <v>773</v>
      </c>
      <c r="F110" s="183" t="s">
        <v>774</v>
      </c>
      <c r="G110" s="184" t="s">
        <v>190</v>
      </c>
      <c r="H110" s="185">
        <v>1</v>
      </c>
      <c r="I110" s="186"/>
      <c r="J110" s="187">
        <f>ROUND(I110*H110,2)</f>
        <v>0</v>
      </c>
      <c r="K110" s="183" t="s">
        <v>28</v>
      </c>
      <c r="L110" s="41"/>
      <c r="M110" s="188" t="s">
        <v>28</v>
      </c>
      <c r="N110" s="189" t="s">
        <v>46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2" t="s">
        <v>751</v>
      </c>
      <c r="AT110" s="192" t="s">
        <v>135</v>
      </c>
      <c r="AU110" s="192" t="s">
        <v>83</v>
      </c>
      <c r="AY110" s="19" t="s">
        <v>133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9" t="s">
        <v>140</v>
      </c>
      <c r="BK110" s="193">
        <f>ROUND(I110*H110,2)</f>
        <v>0</v>
      </c>
      <c r="BL110" s="19" t="s">
        <v>751</v>
      </c>
      <c r="BM110" s="192" t="s">
        <v>775</v>
      </c>
    </row>
    <row r="111" spans="1:65" s="2" customFormat="1">
      <c r="A111" s="36"/>
      <c r="B111" s="37"/>
      <c r="C111" s="38"/>
      <c r="D111" s="194" t="s">
        <v>142</v>
      </c>
      <c r="E111" s="38"/>
      <c r="F111" s="195" t="s">
        <v>776</v>
      </c>
      <c r="G111" s="38"/>
      <c r="H111" s="38"/>
      <c r="I111" s="196"/>
      <c r="J111" s="38"/>
      <c r="K111" s="38"/>
      <c r="L111" s="41"/>
      <c r="M111" s="197"/>
      <c r="N111" s="198"/>
      <c r="O111" s="67"/>
      <c r="P111" s="67"/>
      <c r="Q111" s="67"/>
      <c r="R111" s="67"/>
      <c r="S111" s="67"/>
      <c r="T111" s="68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142</v>
      </c>
      <c r="AU111" s="19" t="s">
        <v>83</v>
      </c>
    </row>
    <row r="112" spans="1:65" s="13" customFormat="1">
      <c r="B112" s="201"/>
      <c r="C112" s="202"/>
      <c r="D112" s="194" t="s">
        <v>146</v>
      </c>
      <c r="E112" s="203" t="s">
        <v>28</v>
      </c>
      <c r="F112" s="204" t="s">
        <v>777</v>
      </c>
      <c r="G112" s="202"/>
      <c r="H112" s="203" t="s">
        <v>28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146</v>
      </c>
      <c r="AU112" s="210" t="s">
        <v>83</v>
      </c>
      <c r="AV112" s="13" t="s">
        <v>81</v>
      </c>
      <c r="AW112" s="13" t="s">
        <v>34</v>
      </c>
      <c r="AX112" s="13" t="s">
        <v>73</v>
      </c>
      <c r="AY112" s="210" t="s">
        <v>133</v>
      </c>
    </row>
    <row r="113" spans="1:65" s="14" customFormat="1">
      <c r="B113" s="211"/>
      <c r="C113" s="212"/>
      <c r="D113" s="194" t="s">
        <v>146</v>
      </c>
      <c r="E113" s="213" t="s">
        <v>28</v>
      </c>
      <c r="F113" s="214" t="s">
        <v>81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146</v>
      </c>
      <c r="AU113" s="221" t="s">
        <v>83</v>
      </c>
      <c r="AV113" s="14" t="s">
        <v>83</v>
      </c>
      <c r="AW113" s="14" t="s">
        <v>34</v>
      </c>
      <c r="AX113" s="14" t="s">
        <v>81</v>
      </c>
      <c r="AY113" s="221" t="s">
        <v>133</v>
      </c>
    </row>
    <row r="114" spans="1:65" s="12" customFormat="1" ht="22.9" customHeight="1">
      <c r="B114" s="165"/>
      <c r="C114" s="166"/>
      <c r="D114" s="167" t="s">
        <v>72</v>
      </c>
      <c r="E114" s="179" t="s">
        <v>778</v>
      </c>
      <c r="F114" s="179" t="s">
        <v>779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SUM(P115:P122)</f>
        <v>0</v>
      </c>
      <c r="Q114" s="173"/>
      <c r="R114" s="174">
        <f>SUM(R115:R122)</f>
        <v>0</v>
      </c>
      <c r="S114" s="173"/>
      <c r="T114" s="175">
        <f>SUM(T115:T122)</f>
        <v>0</v>
      </c>
      <c r="AR114" s="176" t="s">
        <v>140</v>
      </c>
      <c r="AT114" s="177" t="s">
        <v>72</v>
      </c>
      <c r="AU114" s="177" t="s">
        <v>81</v>
      </c>
      <c r="AY114" s="176" t="s">
        <v>133</v>
      </c>
      <c r="BK114" s="178">
        <f>SUM(BK115:BK122)</f>
        <v>0</v>
      </c>
    </row>
    <row r="115" spans="1:65" s="2" customFormat="1" ht="16.5" customHeight="1">
      <c r="A115" s="36"/>
      <c r="B115" s="37"/>
      <c r="C115" s="181" t="s">
        <v>186</v>
      </c>
      <c r="D115" s="181" t="s">
        <v>135</v>
      </c>
      <c r="E115" s="182" t="s">
        <v>780</v>
      </c>
      <c r="F115" s="183" t="s">
        <v>781</v>
      </c>
      <c r="G115" s="184" t="s">
        <v>172</v>
      </c>
      <c r="H115" s="185">
        <v>1</v>
      </c>
      <c r="I115" s="186"/>
      <c r="J115" s="187">
        <f>ROUND(I115*H115,2)</f>
        <v>0</v>
      </c>
      <c r="K115" s="183" t="s">
        <v>28</v>
      </c>
      <c r="L115" s="41"/>
      <c r="M115" s="188" t="s">
        <v>28</v>
      </c>
      <c r="N115" s="189" t="s">
        <v>46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2" t="s">
        <v>782</v>
      </c>
      <c r="AT115" s="192" t="s">
        <v>135</v>
      </c>
      <c r="AU115" s="192" t="s">
        <v>83</v>
      </c>
      <c r="AY115" s="19" t="s">
        <v>133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9" t="s">
        <v>140</v>
      </c>
      <c r="BK115" s="193">
        <f>ROUND(I115*H115,2)</f>
        <v>0</v>
      </c>
      <c r="BL115" s="19" t="s">
        <v>782</v>
      </c>
      <c r="BM115" s="192" t="s">
        <v>783</v>
      </c>
    </row>
    <row r="116" spans="1:65" s="2" customFormat="1" ht="19.5">
      <c r="A116" s="36"/>
      <c r="B116" s="37"/>
      <c r="C116" s="38"/>
      <c r="D116" s="194" t="s">
        <v>142</v>
      </c>
      <c r="E116" s="38"/>
      <c r="F116" s="195" t="s">
        <v>784</v>
      </c>
      <c r="G116" s="38"/>
      <c r="H116" s="38"/>
      <c r="I116" s="196"/>
      <c r="J116" s="38"/>
      <c r="K116" s="38"/>
      <c r="L116" s="41"/>
      <c r="M116" s="197"/>
      <c r="N116" s="198"/>
      <c r="O116" s="67"/>
      <c r="P116" s="67"/>
      <c r="Q116" s="67"/>
      <c r="R116" s="67"/>
      <c r="S116" s="67"/>
      <c r="T116" s="68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142</v>
      </c>
      <c r="AU116" s="19" t="s">
        <v>83</v>
      </c>
    </row>
    <row r="117" spans="1:65" s="2" customFormat="1" ht="24.2" customHeight="1">
      <c r="A117" s="36"/>
      <c r="B117" s="37"/>
      <c r="C117" s="181" t="s">
        <v>200</v>
      </c>
      <c r="D117" s="181" t="s">
        <v>135</v>
      </c>
      <c r="E117" s="182" t="s">
        <v>785</v>
      </c>
      <c r="F117" s="183" t="s">
        <v>786</v>
      </c>
      <c r="G117" s="184" t="s">
        <v>172</v>
      </c>
      <c r="H117" s="185">
        <v>1</v>
      </c>
      <c r="I117" s="186"/>
      <c r="J117" s="187">
        <f>ROUND(I117*H117,2)</f>
        <v>0</v>
      </c>
      <c r="K117" s="183" t="s">
        <v>28</v>
      </c>
      <c r="L117" s="41"/>
      <c r="M117" s="188" t="s">
        <v>28</v>
      </c>
      <c r="N117" s="189" t="s">
        <v>46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2" t="s">
        <v>782</v>
      </c>
      <c r="AT117" s="192" t="s">
        <v>135</v>
      </c>
      <c r="AU117" s="192" t="s">
        <v>83</v>
      </c>
      <c r="AY117" s="19" t="s">
        <v>133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9" t="s">
        <v>140</v>
      </c>
      <c r="BK117" s="193">
        <f>ROUND(I117*H117,2)</f>
        <v>0</v>
      </c>
      <c r="BL117" s="19" t="s">
        <v>782</v>
      </c>
      <c r="BM117" s="192" t="s">
        <v>787</v>
      </c>
    </row>
    <row r="118" spans="1:65" s="2" customFormat="1" ht="19.5">
      <c r="A118" s="36"/>
      <c r="B118" s="37"/>
      <c r="C118" s="38"/>
      <c r="D118" s="194" t="s">
        <v>142</v>
      </c>
      <c r="E118" s="38"/>
      <c r="F118" s="195" t="s">
        <v>786</v>
      </c>
      <c r="G118" s="38"/>
      <c r="H118" s="38"/>
      <c r="I118" s="196"/>
      <c r="J118" s="38"/>
      <c r="K118" s="38"/>
      <c r="L118" s="41"/>
      <c r="M118" s="197"/>
      <c r="N118" s="198"/>
      <c r="O118" s="67"/>
      <c r="P118" s="67"/>
      <c r="Q118" s="67"/>
      <c r="R118" s="67"/>
      <c r="S118" s="67"/>
      <c r="T118" s="68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142</v>
      </c>
      <c r="AU118" s="19" t="s">
        <v>83</v>
      </c>
    </row>
    <row r="119" spans="1:65" s="2" customFormat="1" ht="16.5" customHeight="1">
      <c r="A119" s="36"/>
      <c r="B119" s="37"/>
      <c r="C119" s="181" t="s">
        <v>208</v>
      </c>
      <c r="D119" s="181" t="s">
        <v>135</v>
      </c>
      <c r="E119" s="182" t="s">
        <v>788</v>
      </c>
      <c r="F119" s="183" t="s">
        <v>789</v>
      </c>
      <c r="G119" s="184" t="s">
        <v>190</v>
      </c>
      <c r="H119" s="185">
        <v>1</v>
      </c>
      <c r="I119" s="186"/>
      <c r="J119" s="187">
        <f>ROUND(I119*H119,2)</f>
        <v>0</v>
      </c>
      <c r="K119" s="183" t="s">
        <v>28</v>
      </c>
      <c r="L119" s="41"/>
      <c r="M119" s="188" t="s">
        <v>28</v>
      </c>
      <c r="N119" s="189" t="s">
        <v>46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2" t="s">
        <v>751</v>
      </c>
      <c r="AT119" s="192" t="s">
        <v>135</v>
      </c>
      <c r="AU119" s="192" t="s">
        <v>83</v>
      </c>
      <c r="AY119" s="19" t="s">
        <v>133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9" t="s">
        <v>140</v>
      </c>
      <c r="BK119" s="193">
        <f>ROUND(I119*H119,2)</f>
        <v>0</v>
      </c>
      <c r="BL119" s="19" t="s">
        <v>751</v>
      </c>
      <c r="BM119" s="192" t="s">
        <v>790</v>
      </c>
    </row>
    <row r="120" spans="1:65" s="2" customFormat="1">
      <c r="A120" s="36"/>
      <c r="B120" s="37"/>
      <c r="C120" s="38"/>
      <c r="D120" s="194" t="s">
        <v>142</v>
      </c>
      <c r="E120" s="38"/>
      <c r="F120" s="195" t="s">
        <v>789</v>
      </c>
      <c r="G120" s="38"/>
      <c r="H120" s="38"/>
      <c r="I120" s="196"/>
      <c r="J120" s="38"/>
      <c r="K120" s="38"/>
      <c r="L120" s="41"/>
      <c r="M120" s="197"/>
      <c r="N120" s="198"/>
      <c r="O120" s="67"/>
      <c r="P120" s="67"/>
      <c r="Q120" s="67"/>
      <c r="R120" s="67"/>
      <c r="S120" s="67"/>
      <c r="T120" s="68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142</v>
      </c>
      <c r="AU120" s="19" t="s">
        <v>83</v>
      </c>
    </row>
    <row r="121" spans="1:65" s="13" customFormat="1">
      <c r="B121" s="201"/>
      <c r="C121" s="202"/>
      <c r="D121" s="194" t="s">
        <v>146</v>
      </c>
      <c r="E121" s="203" t="s">
        <v>28</v>
      </c>
      <c r="F121" s="204" t="s">
        <v>791</v>
      </c>
      <c r="G121" s="202"/>
      <c r="H121" s="203" t="s">
        <v>28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146</v>
      </c>
      <c r="AU121" s="210" t="s">
        <v>83</v>
      </c>
      <c r="AV121" s="13" t="s">
        <v>81</v>
      </c>
      <c r="AW121" s="13" t="s">
        <v>34</v>
      </c>
      <c r="AX121" s="13" t="s">
        <v>73</v>
      </c>
      <c r="AY121" s="210" t="s">
        <v>133</v>
      </c>
    </row>
    <row r="122" spans="1:65" s="14" customFormat="1">
      <c r="B122" s="211"/>
      <c r="C122" s="212"/>
      <c r="D122" s="194" t="s">
        <v>146</v>
      </c>
      <c r="E122" s="213" t="s">
        <v>28</v>
      </c>
      <c r="F122" s="214" t="s">
        <v>81</v>
      </c>
      <c r="G122" s="212"/>
      <c r="H122" s="215">
        <v>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146</v>
      </c>
      <c r="AU122" s="221" t="s">
        <v>83</v>
      </c>
      <c r="AV122" s="14" t="s">
        <v>83</v>
      </c>
      <c r="AW122" s="14" t="s">
        <v>34</v>
      </c>
      <c r="AX122" s="14" t="s">
        <v>81</v>
      </c>
      <c r="AY122" s="221" t="s">
        <v>133</v>
      </c>
    </row>
    <row r="123" spans="1:65" s="12" customFormat="1" ht="22.9" customHeight="1">
      <c r="B123" s="165"/>
      <c r="C123" s="166"/>
      <c r="D123" s="167" t="s">
        <v>72</v>
      </c>
      <c r="E123" s="179" t="s">
        <v>792</v>
      </c>
      <c r="F123" s="179" t="s">
        <v>793</v>
      </c>
      <c r="G123" s="166"/>
      <c r="H123" s="166"/>
      <c r="I123" s="169"/>
      <c r="J123" s="180">
        <f>BK123</f>
        <v>0</v>
      </c>
      <c r="K123" s="166"/>
      <c r="L123" s="171"/>
      <c r="M123" s="172"/>
      <c r="N123" s="173"/>
      <c r="O123" s="173"/>
      <c r="P123" s="174">
        <f>SUM(P124:P129)</f>
        <v>0</v>
      </c>
      <c r="Q123" s="173"/>
      <c r="R123" s="174">
        <f>SUM(R124:R129)</f>
        <v>0</v>
      </c>
      <c r="S123" s="173"/>
      <c r="T123" s="175">
        <f>SUM(T124:T129)</f>
        <v>0</v>
      </c>
      <c r="AR123" s="176" t="s">
        <v>140</v>
      </c>
      <c r="AT123" s="177" t="s">
        <v>72</v>
      </c>
      <c r="AU123" s="177" t="s">
        <v>81</v>
      </c>
      <c r="AY123" s="176" t="s">
        <v>133</v>
      </c>
      <c r="BK123" s="178">
        <f>SUM(BK124:BK129)</f>
        <v>0</v>
      </c>
    </row>
    <row r="124" spans="1:65" s="2" customFormat="1" ht="16.5" customHeight="1">
      <c r="A124" s="36"/>
      <c r="B124" s="37"/>
      <c r="C124" s="181" t="s">
        <v>191</v>
      </c>
      <c r="D124" s="181" t="s">
        <v>135</v>
      </c>
      <c r="E124" s="182" t="s">
        <v>794</v>
      </c>
      <c r="F124" s="183" t="s">
        <v>795</v>
      </c>
      <c r="G124" s="184" t="s">
        <v>190</v>
      </c>
      <c r="H124" s="185">
        <v>1</v>
      </c>
      <c r="I124" s="186"/>
      <c r="J124" s="187">
        <f>ROUND(I124*H124,2)</f>
        <v>0</v>
      </c>
      <c r="K124" s="183" t="s">
        <v>28</v>
      </c>
      <c r="L124" s="41"/>
      <c r="M124" s="188" t="s">
        <v>28</v>
      </c>
      <c r="N124" s="189" t="s">
        <v>46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2" t="s">
        <v>796</v>
      </c>
      <c r="AT124" s="192" t="s">
        <v>135</v>
      </c>
      <c r="AU124" s="192" t="s">
        <v>83</v>
      </c>
      <c r="AY124" s="19" t="s">
        <v>133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9" t="s">
        <v>140</v>
      </c>
      <c r="BK124" s="193">
        <f>ROUND(I124*H124,2)</f>
        <v>0</v>
      </c>
      <c r="BL124" s="19" t="s">
        <v>796</v>
      </c>
      <c r="BM124" s="192" t="s">
        <v>797</v>
      </c>
    </row>
    <row r="125" spans="1:65" s="2" customFormat="1">
      <c r="A125" s="36"/>
      <c r="B125" s="37"/>
      <c r="C125" s="38"/>
      <c r="D125" s="194" t="s">
        <v>142</v>
      </c>
      <c r="E125" s="38"/>
      <c r="F125" s="195" t="s">
        <v>795</v>
      </c>
      <c r="G125" s="38"/>
      <c r="H125" s="38"/>
      <c r="I125" s="196"/>
      <c r="J125" s="38"/>
      <c r="K125" s="38"/>
      <c r="L125" s="41"/>
      <c r="M125" s="197"/>
      <c r="N125" s="198"/>
      <c r="O125" s="67"/>
      <c r="P125" s="67"/>
      <c r="Q125" s="67"/>
      <c r="R125" s="67"/>
      <c r="S125" s="67"/>
      <c r="T125" s="68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142</v>
      </c>
      <c r="AU125" s="19" t="s">
        <v>83</v>
      </c>
    </row>
    <row r="126" spans="1:65" s="13" customFormat="1">
      <c r="B126" s="201"/>
      <c r="C126" s="202"/>
      <c r="D126" s="194" t="s">
        <v>146</v>
      </c>
      <c r="E126" s="203" t="s">
        <v>28</v>
      </c>
      <c r="F126" s="204" t="s">
        <v>798</v>
      </c>
      <c r="G126" s="202"/>
      <c r="H126" s="203" t="s">
        <v>28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146</v>
      </c>
      <c r="AU126" s="210" t="s">
        <v>83</v>
      </c>
      <c r="AV126" s="13" t="s">
        <v>81</v>
      </c>
      <c r="AW126" s="13" t="s">
        <v>34</v>
      </c>
      <c r="AX126" s="13" t="s">
        <v>73</v>
      </c>
      <c r="AY126" s="210" t="s">
        <v>133</v>
      </c>
    </row>
    <row r="127" spans="1:65" s="14" customFormat="1">
      <c r="B127" s="211"/>
      <c r="C127" s="212"/>
      <c r="D127" s="194" t="s">
        <v>146</v>
      </c>
      <c r="E127" s="213" t="s">
        <v>28</v>
      </c>
      <c r="F127" s="214" t="s">
        <v>81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146</v>
      </c>
      <c r="AU127" s="221" t="s">
        <v>83</v>
      </c>
      <c r="AV127" s="14" t="s">
        <v>83</v>
      </c>
      <c r="AW127" s="14" t="s">
        <v>34</v>
      </c>
      <c r="AX127" s="14" t="s">
        <v>81</v>
      </c>
      <c r="AY127" s="221" t="s">
        <v>133</v>
      </c>
    </row>
    <row r="128" spans="1:65" s="2" customFormat="1" ht="16.5" customHeight="1">
      <c r="A128" s="36"/>
      <c r="B128" s="37"/>
      <c r="C128" s="181" t="s">
        <v>223</v>
      </c>
      <c r="D128" s="181" t="s">
        <v>135</v>
      </c>
      <c r="E128" s="182" t="s">
        <v>799</v>
      </c>
      <c r="F128" s="183" t="s">
        <v>800</v>
      </c>
      <c r="G128" s="184" t="s">
        <v>190</v>
      </c>
      <c r="H128" s="185">
        <v>1</v>
      </c>
      <c r="I128" s="186"/>
      <c r="J128" s="187">
        <f>ROUND(I128*H128,2)</f>
        <v>0</v>
      </c>
      <c r="K128" s="183" t="s">
        <v>28</v>
      </c>
      <c r="L128" s="41"/>
      <c r="M128" s="188" t="s">
        <v>28</v>
      </c>
      <c r="N128" s="189" t="s">
        <v>46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2" t="s">
        <v>796</v>
      </c>
      <c r="AT128" s="192" t="s">
        <v>135</v>
      </c>
      <c r="AU128" s="192" t="s">
        <v>83</v>
      </c>
      <c r="AY128" s="19" t="s">
        <v>133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9" t="s">
        <v>140</v>
      </c>
      <c r="BK128" s="193">
        <f>ROUND(I128*H128,2)</f>
        <v>0</v>
      </c>
      <c r="BL128" s="19" t="s">
        <v>796</v>
      </c>
      <c r="BM128" s="192" t="s">
        <v>801</v>
      </c>
    </row>
    <row r="129" spans="1:65" s="2" customFormat="1">
      <c r="A129" s="36"/>
      <c r="B129" s="37"/>
      <c r="C129" s="38"/>
      <c r="D129" s="194" t="s">
        <v>142</v>
      </c>
      <c r="E129" s="38"/>
      <c r="F129" s="195" t="s">
        <v>800</v>
      </c>
      <c r="G129" s="38"/>
      <c r="H129" s="38"/>
      <c r="I129" s="196"/>
      <c r="J129" s="38"/>
      <c r="K129" s="38"/>
      <c r="L129" s="41"/>
      <c r="M129" s="197"/>
      <c r="N129" s="198"/>
      <c r="O129" s="67"/>
      <c r="P129" s="67"/>
      <c r="Q129" s="67"/>
      <c r="R129" s="67"/>
      <c r="S129" s="67"/>
      <c r="T129" s="68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142</v>
      </c>
      <c r="AU129" s="19" t="s">
        <v>83</v>
      </c>
    </row>
    <row r="130" spans="1:65" s="12" customFormat="1" ht="22.9" customHeight="1">
      <c r="B130" s="165"/>
      <c r="C130" s="166"/>
      <c r="D130" s="167" t="s">
        <v>72</v>
      </c>
      <c r="E130" s="179" t="s">
        <v>802</v>
      </c>
      <c r="F130" s="179" t="s">
        <v>803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SUM(P131:P175)</f>
        <v>0</v>
      </c>
      <c r="Q130" s="173"/>
      <c r="R130" s="174">
        <f>SUM(R131:R175)</f>
        <v>0</v>
      </c>
      <c r="S130" s="173"/>
      <c r="T130" s="175">
        <f>SUM(T131:T175)</f>
        <v>0</v>
      </c>
      <c r="AR130" s="176" t="s">
        <v>140</v>
      </c>
      <c r="AT130" s="177" t="s">
        <v>72</v>
      </c>
      <c r="AU130" s="177" t="s">
        <v>81</v>
      </c>
      <c r="AY130" s="176" t="s">
        <v>133</v>
      </c>
      <c r="BK130" s="178">
        <f>SUM(BK131:BK175)</f>
        <v>0</v>
      </c>
    </row>
    <row r="131" spans="1:65" s="2" customFormat="1" ht="24.2" customHeight="1">
      <c r="A131" s="36"/>
      <c r="B131" s="37"/>
      <c r="C131" s="181" t="s">
        <v>235</v>
      </c>
      <c r="D131" s="181" t="s">
        <v>135</v>
      </c>
      <c r="E131" s="182" t="s">
        <v>804</v>
      </c>
      <c r="F131" s="183" t="s">
        <v>805</v>
      </c>
      <c r="G131" s="184" t="s">
        <v>190</v>
      </c>
      <c r="H131" s="185">
        <v>1</v>
      </c>
      <c r="I131" s="186"/>
      <c r="J131" s="187">
        <f>ROUND(I131*H131,2)</f>
        <v>0</v>
      </c>
      <c r="K131" s="183" t="s">
        <v>28</v>
      </c>
      <c r="L131" s="41"/>
      <c r="M131" s="188" t="s">
        <v>28</v>
      </c>
      <c r="N131" s="189" t="s">
        <v>46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2" t="s">
        <v>796</v>
      </c>
      <c r="AT131" s="192" t="s">
        <v>135</v>
      </c>
      <c r="AU131" s="192" t="s">
        <v>83</v>
      </c>
      <c r="AY131" s="19" t="s">
        <v>133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9" t="s">
        <v>140</v>
      </c>
      <c r="BK131" s="193">
        <f>ROUND(I131*H131,2)</f>
        <v>0</v>
      </c>
      <c r="BL131" s="19" t="s">
        <v>796</v>
      </c>
      <c r="BM131" s="192" t="s">
        <v>806</v>
      </c>
    </row>
    <row r="132" spans="1:65" s="2" customFormat="1" ht="19.5">
      <c r="A132" s="36"/>
      <c r="B132" s="37"/>
      <c r="C132" s="38"/>
      <c r="D132" s="194" t="s">
        <v>142</v>
      </c>
      <c r="E132" s="38"/>
      <c r="F132" s="195" t="s">
        <v>805</v>
      </c>
      <c r="G132" s="38"/>
      <c r="H132" s="38"/>
      <c r="I132" s="196"/>
      <c r="J132" s="38"/>
      <c r="K132" s="38"/>
      <c r="L132" s="41"/>
      <c r="M132" s="197"/>
      <c r="N132" s="198"/>
      <c r="O132" s="67"/>
      <c r="P132" s="67"/>
      <c r="Q132" s="67"/>
      <c r="R132" s="67"/>
      <c r="S132" s="67"/>
      <c r="T132" s="68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142</v>
      </c>
      <c r="AU132" s="19" t="s">
        <v>83</v>
      </c>
    </row>
    <row r="133" spans="1:65" s="2" customFormat="1" ht="16.5" customHeight="1">
      <c r="A133" s="36"/>
      <c r="B133" s="37"/>
      <c r="C133" s="181" t="s">
        <v>252</v>
      </c>
      <c r="D133" s="181" t="s">
        <v>135</v>
      </c>
      <c r="E133" s="182" t="s">
        <v>807</v>
      </c>
      <c r="F133" s="183" t="s">
        <v>808</v>
      </c>
      <c r="G133" s="184" t="s">
        <v>172</v>
      </c>
      <c r="H133" s="185">
        <v>1</v>
      </c>
      <c r="I133" s="186"/>
      <c r="J133" s="187">
        <f>ROUND(I133*H133,2)</f>
        <v>0</v>
      </c>
      <c r="K133" s="183" t="s">
        <v>28</v>
      </c>
      <c r="L133" s="41"/>
      <c r="M133" s="188" t="s">
        <v>28</v>
      </c>
      <c r="N133" s="189" t="s">
        <v>46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2" t="s">
        <v>796</v>
      </c>
      <c r="AT133" s="192" t="s">
        <v>135</v>
      </c>
      <c r="AU133" s="192" t="s">
        <v>83</v>
      </c>
      <c r="AY133" s="19" t="s">
        <v>133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9" t="s">
        <v>140</v>
      </c>
      <c r="BK133" s="193">
        <f>ROUND(I133*H133,2)</f>
        <v>0</v>
      </c>
      <c r="BL133" s="19" t="s">
        <v>796</v>
      </c>
      <c r="BM133" s="192" t="s">
        <v>809</v>
      </c>
    </row>
    <row r="134" spans="1:65" s="2" customFormat="1">
      <c r="A134" s="36"/>
      <c r="B134" s="37"/>
      <c r="C134" s="38"/>
      <c r="D134" s="194" t="s">
        <v>142</v>
      </c>
      <c r="E134" s="38"/>
      <c r="F134" s="195" t="s">
        <v>808</v>
      </c>
      <c r="G134" s="38"/>
      <c r="H134" s="38"/>
      <c r="I134" s="196"/>
      <c r="J134" s="38"/>
      <c r="K134" s="38"/>
      <c r="L134" s="41"/>
      <c r="M134" s="197"/>
      <c r="N134" s="198"/>
      <c r="O134" s="67"/>
      <c r="P134" s="67"/>
      <c r="Q134" s="67"/>
      <c r="R134" s="67"/>
      <c r="S134" s="67"/>
      <c r="T134" s="68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142</v>
      </c>
      <c r="AU134" s="19" t="s">
        <v>83</v>
      </c>
    </row>
    <row r="135" spans="1:65" s="13" customFormat="1">
      <c r="B135" s="201"/>
      <c r="C135" s="202"/>
      <c r="D135" s="194" t="s">
        <v>146</v>
      </c>
      <c r="E135" s="203" t="s">
        <v>28</v>
      </c>
      <c r="F135" s="204" t="s">
        <v>810</v>
      </c>
      <c r="G135" s="202"/>
      <c r="H135" s="203" t="s">
        <v>28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146</v>
      </c>
      <c r="AU135" s="210" t="s">
        <v>83</v>
      </c>
      <c r="AV135" s="13" t="s">
        <v>81</v>
      </c>
      <c r="AW135" s="13" t="s">
        <v>34</v>
      </c>
      <c r="AX135" s="13" t="s">
        <v>73</v>
      </c>
      <c r="AY135" s="210" t="s">
        <v>133</v>
      </c>
    </row>
    <row r="136" spans="1:65" s="14" customFormat="1">
      <c r="B136" s="211"/>
      <c r="C136" s="212"/>
      <c r="D136" s="194" t="s">
        <v>146</v>
      </c>
      <c r="E136" s="213" t="s">
        <v>28</v>
      </c>
      <c r="F136" s="214" t="s">
        <v>81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146</v>
      </c>
      <c r="AU136" s="221" t="s">
        <v>83</v>
      </c>
      <c r="AV136" s="14" t="s">
        <v>83</v>
      </c>
      <c r="AW136" s="14" t="s">
        <v>34</v>
      </c>
      <c r="AX136" s="14" t="s">
        <v>81</v>
      </c>
      <c r="AY136" s="221" t="s">
        <v>133</v>
      </c>
    </row>
    <row r="137" spans="1:65" s="2" customFormat="1" ht="16.5" customHeight="1">
      <c r="A137" s="36"/>
      <c r="B137" s="37"/>
      <c r="C137" s="181" t="s">
        <v>243</v>
      </c>
      <c r="D137" s="181" t="s">
        <v>135</v>
      </c>
      <c r="E137" s="182" t="s">
        <v>811</v>
      </c>
      <c r="F137" s="183" t="s">
        <v>812</v>
      </c>
      <c r="G137" s="184" t="s">
        <v>190</v>
      </c>
      <c r="H137" s="185">
        <v>1</v>
      </c>
      <c r="I137" s="186"/>
      <c r="J137" s="187">
        <f>ROUND(I137*H137,2)</f>
        <v>0</v>
      </c>
      <c r="K137" s="183" t="s">
        <v>28</v>
      </c>
      <c r="L137" s="41"/>
      <c r="M137" s="188" t="s">
        <v>28</v>
      </c>
      <c r="N137" s="189" t="s">
        <v>46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2" t="s">
        <v>796</v>
      </c>
      <c r="AT137" s="192" t="s">
        <v>135</v>
      </c>
      <c r="AU137" s="192" t="s">
        <v>83</v>
      </c>
      <c r="AY137" s="19" t="s">
        <v>133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9" t="s">
        <v>140</v>
      </c>
      <c r="BK137" s="193">
        <f>ROUND(I137*H137,2)</f>
        <v>0</v>
      </c>
      <c r="BL137" s="19" t="s">
        <v>796</v>
      </c>
      <c r="BM137" s="192" t="s">
        <v>813</v>
      </c>
    </row>
    <row r="138" spans="1:65" s="2" customFormat="1" ht="19.5">
      <c r="A138" s="36"/>
      <c r="B138" s="37"/>
      <c r="C138" s="38"/>
      <c r="D138" s="194" t="s">
        <v>142</v>
      </c>
      <c r="E138" s="38"/>
      <c r="F138" s="195" t="s">
        <v>814</v>
      </c>
      <c r="G138" s="38"/>
      <c r="H138" s="38"/>
      <c r="I138" s="196"/>
      <c r="J138" s="38"/>
      <c r="K138" s="38"/>
      <c r="L138" s="41"/>
      <c r="M138" s="197"/>
      <c r="N138" s="198"/>
      <c r="O138" s="67"/>
      <c r="P138" s="67"/>
      <c r="Q138" s="67"/>
      <c r="R138" s="67"/>
      <c r="S138" s="67"/>
      <c r="T138" s="68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142</v>
      </c>
      <c r="AU138" s="19" t="s">
        <v>83</v>
      </c>
    </row>
    <row r="139" spans="1:65" s="13" customFormat="1">
      <c r="B139" s="201"/>
      <c r="C139" s="202"/>
      <c r="D139" s="194" t="s">
        <v>146</v>
      </c>
      <c r="E139" s="203" t="s">
        <v>28</v>
      </c>
      <c r="F139" s="204" t="s">
        <v>815</v>
      </c>
      <c r="G139" s="202"/>
      <c r="H139" s="203" t="s">
        <v>28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146</v>
      </c>
      <c r="AU139" s="210" t="s">
        <v>83</v>
      </c>
      <c r="AV139" s="13" t="s">
        <v>81</v>
      </c>
      <c r="AW139" s="13" t="s">
        <v>34</v>
      </c>
      <c r="AX139" s="13" t="s">
        <v>73</v>
      </c>
      <c r="AY139" s="210" t="s">
        <v>133</v>
      </c>
    </row>
    <row r="140" spans="1:65" s="14" customFormat="1">
      <c r="B140" s="211"/>
      <c r="C140" s="212"/>
      <c r="D140" s="194" t="s">
        <v>146</v>
      </c>
      <c r="E140" s="213" t="s">
        <v>28</v>
      </c>
      <c r="F140" s="214" t="s">
        <v>81</v>
      </c>
      <c r="G140" s="212"/>
      <c r="H140" s="215">
        <v>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146</v>
      </c>
      <c r="AU140" s="221" t="s">
        <v>83</v>
      </c>
      <c r="AV140" s="14" t="s">
        <v>83</v>
      </c>
      <c r="AW140" s="14" t="s">
        <v>34</v>
      </c>
      <c r="AX140" s="14" t="s">
        <v>81</v>
      </c>
      <c r="AY140" s="221" t="s">
        <v>133</v>
      </c>
    </row>
    <row r="141" spans="1:65" s="2" customFormat="1" ht="16.5" customHeight="1">
      <c r="A141" s="36"/>
      <c r="B141" s="37"/>
      <c r="C141" s="181" t="s">
        <v>261</v>
      </c>
      <c r="D141" s="181" t="s">
        <v>135</v>
      </c>
      <c r="E141" s="182" t="s">
        <v>816</v>
      </c>
      <c r="F141" s="183" t="s">
        <v>817</v>
      </c>
      <c r="G141" s="184" t="s">
        <v>190</v>
      </c>
      <c r="H141" s="185">
        <v>1</v>
      </c>
      <c r="I141" s="186"/>
      <c r="J141" s="187">
        <f>ROUND(I141*H141,2)</f>
        <v>0</v>
      </c>
      <c r="K141" s="183" t="s">
        <v>28</v>
      </c>
      <c r="L141" s="41"/>
      <c r="M141" s="188" t="s">
        <v>28</v>
      </c>
      <c r="N141" s="189" t="s">
        <v>46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2" t="s">
        <v>796</v>
      </c>
      <c r="AT141" s="192" t="s">
        <v>135</v>
      </c>
      <c r="AU141" s="192" t="s">
        <v>83</v>
      </c>
      <c r="AY141" s="19" t="s">
        <v>133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9" t="s">
        <v>140</v>
      </c>
      <c r="BK141" s="193">
        <f>ROUND(I141*H141,2)</f>
        <v>0</v>
      </c>
      <c r="BL141" s="19" t="s">
        <v>796</v>
      </c>
      <c r="BM141" s="192" t="s">
        <v>818</v>
      </c>
    </row>
    <row r="142" spans="1:65" s="2" customFormat="1">
      <c r="A142" s="36"/>
      <c r="B142" s="37"/>
      <c r="C142" s="38"/>
      <c r="D142" s="194" t="s">
        <v>142</v>
      </c>
      <c r="E142" s="38"/>
      <c r="F142" s="195" t="s">
        <v>817</v>
      </c>
      <c r="G142" s="38"/>
      <c r="H142" s="38"/>
      <c r="I142" s="196"/>
      <c r="J142" s="38"/>
      <c r="K142" s="38"/>
      <c r="L142" s="41"/>
      <c r="M142" s="197"/>
      <c r="N142" s="198"/>
      <c r="O142" s="67"/>
      <c r="P142" s="67"/>
      <c r="Q142" s="67"/>
      <c r="R142" s="67"/>
      <c r="S142" s="67"/>
      <c r="T142" s="68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142</v>
      </c>
      <c r="AU142" s="19" t="s">
        <v>83</v>
      </c>
    </row>
    <row r="143" spans="1:65" s="13" customFormat="1">
      <c r="B143" s="201"/>
      <c r="C143" s="202"/>
      <c r="D143" s="194" t="s">
        <v>146</v>
      </c>
      <c r="E143" s="203" t="s">
        <v>28</v>
      </c>
      <c r="F143" s="204" t="s">
        <v>819</v>
      </c>
      <c r="G143" s="202"/>
      <c r="H143" s="203" t="s">
        <v>28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146</v>
      </c>
      <c r="AU143" s="210" t="s">
        <v>83</v>
      </c>
      <c r="AV143" s="13" t="s">
        <v>81</v>
      </c>
      <c r="AW143" s="13" t="s">
        <v>34</v>
      </c>
      <c r="AX143" s="13" t="s">
        <v>73</v>
      </c>
      <c r="AY143" s="210" t="s">
        <v>133</v>
      </c>
    </row>
    <row r="144" spans="1:65" s="14" customFormat="1">
      <c r="B144" s="211"/>
      <c r="C144" s="212"/>
      <c r="D144" s="194" t="s">
        <v>146</v>
      </c>
      <c r="E144" s="213" t="s">
        <v>28</v>
      </c>
      <c r="F144" s="214" t="s">
        <v>81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146</v>
      </c>
      <c r="AU144" s="221" t="s">
        <v>83</v>
      </c>
      <c r="AV144" s="14" t="s">
        <v>83</v>
      </c>
      <c r="AW144" s="14" t="s">
        <v>34</v>
      </c>
      <c r="AX144" s="14" t="s">
        <v>81</v>
      </c>
      <c r="AY144" s="221" t="s">
        <v>133</v>
      </c>
    </row>
    <row r="145" spans="1:65" s="2" customFormat="1" ht="24.2" customHeight="1">
      <c r="A145" s="36"/>
      <c r="B145" s="37"/>
      <c r="C145" s="181" t="s">
        <v>358</v>
      </c>
      <c r="D145" s="181" t="s">
        <v>135</v>
      </c>
      <c r="E145" s="182" t="s">
        <v>820</v>
      </c>
      <c r="F145" s="183" t="s">
        <v>821</v>
      </c>
      <c r="G145" s="184" t="s">
        <v>190</v>
      </c>
      <c r="H145" s="185">
        <v>1</v>
      </c>
      <c r="I145" s="186"/>
      <c r="J145" s="187">
        <f>ROUND(I145*H145,2)</f>
        <v>0</v>
      </c>
      <c r="K145" s="183" t="s">
        <v>28</v>
      </c>
      <c r="L145" s="41"/>
      <c r="M145" s="188" t="s">
        <v>28</v>
      </c>
      <c r="N145" s="189" t="s">
        <v>46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2" t="s">
        <v>796</v>
      </c>
      <c r="AT145" s="192" t="s">
        <v>135</v>
      </c>
      <c r="AU145" s="192" t="s">
        <v>83</v>
      </c>
      <c r="AY145" s="19" t="s">
        <v>133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9" t="s">
        <v>140</v>
      </c>
      <c r="BK145" s="193">
        <f>ROUND(I145*H145,2)</f>
        <v>0</v>
      </c>
      <c r="BL145" s="19" t="s">
        <v>796</v>
      </c>
      <c r="BM145" s="192" t="s">
        <v>822</v>
      </c>
    </row>
    <row r="146" spans="1:65" s="2" customFormat="1" ht="19.5">
      <c r="A146" s="36"/>
      <c r="B146" s="37"/>
      <c r="C146" s="38"/>
      <c r="D146" s="194" t="s">
        <v>142</v>
      </c>
      <c r="E146" s="38"/>
      <c r="F146" s="195" t="s">
        <v>821</v>
      </c>
      <c r="G146" s="38"/>
      <c r="H146" s="38"/>
      <c r="I146" s="196"/>
      <c r="J146" s="38"/>
      <c r="K146" s="38"/>
      <c r="L146" s="41"/>
      <c r="M146" s="197"/>
      <c r="N146" s="198"/>
      <c r="O146" s="67"/>
      <c r="P146" s="67"/>
      <c r="Q146" s="67"/>
      <c r="R146" s="67"/>
      <c r="S146" s="67"/>
      <c r="T146" s="68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142</v>
      </c>
      <c r="AU146" s="19" t="s">
        <v>83</v>
      </c>
    </row>
    <row r="147" spans="1:65" s="2" customFormat="1" ht="16.5" customHeight="1">
      <c r="A147" s="36"/>
      <c r="B147" s="37"/>
      <c r="C147" s="181" t="s">
        <v>8</v>
      </c>
      <c r="D147" s="181" t="s">
        <v>135</v>
      </c>
      <c r="E147" s="182" t="s">
        <v>823</v>
      </c>
      <c r="F147" s="183" t="s">
        <v>824</v>
      </c>
      <c r="G147" s="184" t="s">
        <v>190</v>
      </c>
      <c r="H147" s="185">
        <v>1</v>
      </c>
      <c r="I147" s="186"/>
      <c r="J147" s="187">
        <f>ROUND(I147*H147,2)</f>
        <v>0</v>
      </c>
      <c r="K147" s="183" t="s">
        <v>28</v>
      </c>
      <c r="L147" s="41"/>
      <c r="M147" s="188" t="s">
        <v>28</v>
      </c>
      <c r="N147" s="189" t="s">
        <v>46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2" t="s">
        <v>796</v>
      </c>
      <c r="AT147" s="192" t="s">
        <v>135</v>
      </c>
      <c r="AU147" s="192" t="s">
        <v>83</v>
      </c>
      <c r="AY147" s="19" t="s">
        <v>133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9" t="s">
        <v>140</v>
      </c>
      <c r="BK147" s="193">
        <f>ROUND(I147*H147,2)</f>
        <v>0</v>
      </c>
      <c r="BL147" s="19" t="s">
        <v>796</v>
      </c>
      <c r="BM147" s="192" t="s">
        <v>825</v>
      </c>
    </row>
    <row r="148" spans="1:65" s="2" customFormat="1">
      <c r="A148" s="36"/>
      <c r="B148" s="37"/>
      <c r="C148" s="38"/>
      <c r="D148" s="194" t="s">
        <v>142</v>
      </c>
      <c r="E148" s="38"/>
      <c r="F148" s="195" t="s">
        <v>826</v>
      </c>
      <c r="G148" s="38"/>
      <c r="H148" s="38"/>
      <c r="I148" s="196"/>
      <c r="J148" s="38"/>
      <c r="K148" s="38"/>
      <c r="L148" s="41"/>
      <c r="M148" s="197"/>
      <c r="N148" s="198"/>
      <c r="O148" s="67"/>
      <c r="P148" s="67"/>
      <c r="Q148" s="67"/>
      <c r="R148" s="67"/>
      <c r="S148" s="67"/>
      <c r="T148" s="68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142</v>
      </c>
      <c r="AU148" s="19" t="s">
        <v>83</v>
      </c>
    </row>
    <row r="149" spans="1:65" s="2" customFormat="1" ht="21.75" customHeight="1">
      <c r="A149" s="36"/>
      <c r="B149" s="37"/>
      <c r="C149" s="181" t="s">
        <v>373</v>
      </c>
      <c r="D149" s="181" t="s">
        <v>135</v>
      </c>
      <c r="E149" s="182" t="s">
        <v>827</v>
      </c>
      <c r="F149" s="183" t="s">
        <v>828</v>
      </c>
      <c r="G149" s="184" t="s">
        <v>190</v>
      </c>
      <c r="H149" s="185">
        <v>1</v>
      </c>
      <c r="I149" s="186"/>
      <c r="J149" s="187">
        <f>ROUND(I149*H149,2)</f>
        <v>0</v>
      </c>
      <c r="K149" s="183" t="s">
        <v>28</v>
      </c>
      <c r="L149" s="41"/>
      <c r="M149" s="188" t="s">
        <v>28</v>
      </c>
      <c r="N149" s="189" t="s">
        <v>46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2" t="s">
        <v>796</v>
      </c>
      <c r="AT149" s="192" t="s">
        <v>135</v>
      </c>
      <c r="AU149" s="192" t="s">
        <v>83</v>
      </c>
      <c r="AY149" s="19" t="s">
        <v>133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9" t="s">
        <v>140</v>
      </c>
      <c r="BK149" s="193">
        <f>ROUND(I149*H149,2)</f>
        <v>0</v>
      </c>
      <c r="BL149" s="19" t="s">
        <v>796</v>
      </c>
      <c r="BM149" s="192" t="s">
        <v>829</v>
      </c>
    </row>
    <row r="150" spans="1:65" s="2" customFormat="1">
      <c r="A150" s="36"/>
      <c r="B150" s="37"/>
      <c r="C150" s="38"/>
      <c r="D150" s="194" t="s">
        <v>142</v>
      </c>
      <c r="E150" s="38"/>
      <c r="F150" s="195" t="s">
        <v>828</v>
      </c>
      <c r="G150" s="38"/>
      <c r="H150" s="38"/>
      <c r="I150" s="196"/>
      <c r="J150" s="38"/>
      <c r="K150" s="38"/>
      <c r="L150" s="41"/>
      <c r="M150" s="197"/>
      <c r="N150" s="198"/>
      <c r="O150" s="67"/>
      <c r="P150" s="67"/>
      <c r="Q150" s="67"/>
      <c r="R150" s="67"/>
      <c r="S150" s="67"/>
      <c r="T150" s="68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142</v>
      </c>
      <c r="AU150" s="19" t="s">
        <v>83</v>
      </c>
    </row>
    <row r="151" spans="1:65" s="2" customFormat="1" ht="16.5" customHeight="1">
      <c r="A151" s="36"/>
      <c r="B151" s="37"/>
      <c r="C151" s="181" t="s">
        <v>381</v>
      </c>
      <c r="D151" s="181" t="s">
        <v>135</v>
      </c>
      <c r="E151" s="182" t="s">
        <v>830</v>
      </c>
      <c r="F151" s="183" t="s">
        <v>831</v>
      </c>
      <c r="G151" s="184" t="s">
        <v>190</v>
      </c>
      <c r="H151" s="185">
        <v>1</v>
      </c>
      <c r="I151" s="186"/>
      <c r="J151" s="187">
        <f>ROUND(I151*H151,2)</f>
        <v>0</v>
      </c>
      <c r="K151" s="183" t="s">
        <v>28</v>
      </c>
      <c r="L151" s="41"/>
      <c r="M151" s="188" t="s">
        <v>28</v>
      </c>
      <c r="N151" s="189" t="s">
        <v>46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2" t="s">
        <v>796</v>
      </c>
      <c r="AT151" s="192" t="s">
        <v>135</v>
      </c>
      <c r="AU151" s="192" t="s">
        <v>83</v>
      </c>
      <c r="AY151" s="19" t="s">
        <v>133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9" t="s">
        <v>140</v>
      </c>
      <c r="BK151" s="193">
        <f>ROUND(I151*H151,2)</f>
        <v>0</v>
      </c>
      <c r="BL151" s="19" t="s">
        <v>796</v>
      </c>
      <c r="BM151" s="192" t="s">
        <v>832</v>
      </c>
    </row>
    <row r="152" spans="1:65" s="2" customFormat="1">
      <c r="A152" s="36"/>
      <c r="B152" s="37"/>
      <c r="C152" s="38"/>
      <c r="D152" s="194" t="s">
        <v>142</v>
      </c>
      <c r="E152" s="38"/>
      <c r="F152" s="195" t="s">
        <v>831</v>
      </c>
      <c r="G152" s="38"/>
      <c r="H152" s="38"/>
      <c r="I152" s="196"/>
      <c r="J152" s="38"/>
      <c r="K152" s="38"/>
      <c r="L152" s="41"/>
      <c r="M152" s="197"/>
      <c r="N152" s="198"/>
      <c r="O152" s="67"/>
      <c r="P152" s="67"/>
      <c r="Q152" s="67"/>
      <c r="R152" s="67"/>
      <c r="S152" s="67"/>
      <c r="T152" s="68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142</v>
      </c>
      <c r="AU152" s="19" t="s">
        <v>83</v>
      </c>
    </row>
    <row r="153" spans="1:65" s="2" customFormat="1" ht="16.5" customHeight="1">
      <c r="A153" s="36"/>
      <c r="B153" s="37"/>
      <c r="C153" s="181" t="s">
        <v>384</v>
      </c>
      <c r="D153" s="181" t="s">
        <v>135</v>
      </c>
      <c r="E153" s="182" t="s">
        <v>833</v>
      </c>
      <c r="F153" s="183" t="s">
        <v>834</v>
      </c>
      <c r="G153" s="184" t="s">
        <v>190</v>
      </c>
      <c r="H153" s="185">
        <v>1</v>
      </c>
      <c r="I153" s="186"/>
      <c r="J153" s="187">
        <f>ROUND(I153*H153,2)</f>
        <v>0</v>
      </c>
      <c r="K153" s="183" t="s">
        <v>28</v>
      </c>
      <c r="L153" s="41"/>
      <c r="M153" s="188" t="s">
        <v>28</v>
      </c>
      <c r="N153" s="189" t="s">
        <v>46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2" t="s">
        <v>796</v>
      </c>
      <c r="AT153" s="192" t="s">
        <v>135</v>
      </c>
      <c r="AU153" s="192" t="s">
        <v>83</v>
      </c>
      <c r="AY153" s="19" t="s">
        <v>133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9" t="s">
        <v>140</v>
      </c>
      <c r="BK153" s="193">
        <f>ROUND(I153*H153,2)</f>
        <v>0</v>
      </c>
      <c r="BL153" s="19" t="s">
        <v>796</v>
      </c>
      <c r="BM153" s="192" t="s">
        <v>835</v>
      </c>
    </row>
    <row r="154" spans="1:65" s="2" customFormat="1">
      <c r="A154" s="36"/>
      <c r="B154" s="37"/>
      <c r="C154" s="38"/>
      <c r="D154" s="194" t="s">
        <v>142</v>
      </c>
      <c r="E154" s="38"/>
      <c r="F154" s="195" t="s">
        <v>834</v>
      </c>
      <c r="G154" s="38"/>
      <c r="H154" s="38"/>
      <c r="I154" s="196"/>
      <c r="J154" s="38"/>
      <c r="K154" s="38"/>
      <c r="L154" s="41"/>
      <c r="M154" s="197"/>
      <c r="N154" s="198"/>
      <c r="O154" s="67"/>
      <c r="P154" s="67"/>
      <c r="Q154" s="67"/>
      <c r="R154" s="67"/>
      <c r="S154" s="67"/>
      <c r="T154" s="68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142</v>
      </c>
      <c r="AU154" s="19" t="s">
        <v>83</v>
      </c>
    </row>
    <row r="155" spans="1:65" s="13" customFormat="1">
      <c r="B155" s="201"/>
      <c r="C155" s="202"/>
      <c r="D155" s="194" t="s">
        <v>146</v>
      </c>
      <c r="E155" s="203" t="s">
        <v>28</v>
      </c>
      <c r="F155" s="204" t="s">
        <v>836</v>
      </c>
      <c r="G155" s="202"/>
      <c r="H155" s="203" t="s">
        <v>28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146</v>
      </c>
      <c r="AU155" s="210" t="s">
        <v>83</v>
      </c>
      <c r="AV155" s="13" t="s">
        <v>81</v>
      </c>
      <c r="AW155" s="13" t="s">
        <v>34</v>
      </c>
      <c r="AX155" s="13" t="s">
        <v>73</v>
      </c>
      <c r="AY155" s="210" t="s">
        <v>133</v>
      </c>
    </row>
    <row r="156" spans="1:65" s="13" customFormat="1">
      <c r="B156" s="201"/>
      <c r="C156" s="202"/>
      <c r="D156" s="194" t="s">
        <v>146</v>
      </c>
      <c r="E156" s="203" t="s">
        <v>28</v>
      </c>
      <c r="F156" s="204" t="s">
        <v>837</v>
      </c>
      <c r="G156" s="202"/>
      <c r="H156" s="203" t="s">
        <v>28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146</v>
      </c>
      <c r="AU156" s="210" t="s">
        <v>83</v>
      </c>
      <c r="AV156" s="13" t="s">
        <v>81</v>
      </c>
      <c r="AW156" s="13" t="s">
        <v>34</v>
      </c>
      <c r="AX156" s="13" t="s">
        <v>73</v>
      </c>
      <c r="AY156" s="210" t="s">
        <v>133</v>
      </c>
    </row>
    <row r="157" spans="1:65" s="13" customFormat="1">
      <c r="B157" s="201"/>
      <c r="C157" s="202"/>
      <c r="D157" s="194" t="s">
        <v>146</v>
      </c>
      <c r="E157" s="203" t="s">
        <v>28</v>
      </c>
      <c r="F157" s="204" t="s">
        <v>838</v>
      </c>
      <c r="G157" s="202"/>
      <c r="H157" s="203" t="s">
        <v>28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146</v>
      </c>
      <c r="AU157" s="210" t="s">
        <v>83</v>
      </c>
      <c r="AV157" s="13" t="s">
        <v>81</v>
      </c>
      <c r="AW157" s="13" t="s">
        <v>34</v>
      </c>
      <c r="AX157" s="13" t="s">
        <v>73</v>
      </c>
      <c r="AY157" s="210" t="s">
        <v>133</v>
      </c>
    </row>
    <row r="158" spans="1:65" s="13" customFormat="1">
      <c r="B158" s="201"/>
      <c r="C158" s="202"/>
      <c r="D158" s="194" t="s">
        <v>146</v>
      </c>
      <c r="E158" s="203" t="s">
        <v>28</v>
      </c>
      <c r="F158" s="204" t="s">
        <v>839</v>
      </c>
      <c r="G158" s="202"/>
      <c r="H158" s="203" t="s">
        <v>28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146</v>
      </c>
      <c r="AU158" s="210" t="s">
        <v>83</v>
      </c>
      <c r="AV158" s="13" t="s">
        <v>81</v>
      </c>
      <c r="AW158" s="13" t="s">
        <v>34</v>
      </c>
      <c r="AX158" s="13" t="s">
        <v>73</v>
      </c>
      <c r="AY158" s="210" t="s">
        <v>133</v>
      </c>
    </row>
    <row r="159" spans="1:65" s="14" customFormat="1">
      <c r="B159" s="211"/>
      <c r="C159" s="212"/>
      <c r="D159" s="194" t="s">
        <v>146</v>
      </c>
      <c r="E159" s="213" t="s">
        <v>28</v>
      </c>
      <c r="F159" s="214" t="s">
        <v>81</v>
      </c>
      <c r="G159" s="212"/>
      <c r="H159" s="215">
        <v>1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146</v>
      </c>
      <c r="AU159" s="221" t="s">
        <v>83</v>
      </c>
      <c r="AV159" s="14" t="s">
        <v>83</v>
      </c>
      <c r="AW159" s="14" t="s">
        <v>34</v>
      </c>
      <c r="AX159" s="14" t="s">
        <v>81</v>
      </c>
      <c r="AY159" s="221" t="s">
        <v>133</v>
      </c>
    </row>
    <row r="160" spans="1:65" s="2" customFormat="1" ht="16.5" customHeight="1">
      <c r="A160" s="36"/>
      <c r="B160" s="37"/>
      <c r="C160" s="181" t="s">
        <v>392</v>
      </c>
      <c r="D160" s="181" t="s">
        <v>135</v>
      </c>
      <c r="E160" s="182" t="s">
        <v>840</v>
      </c>
      <c r="F160" s="183" t="s">
        <v>841</v>
      </c>
      <c r="G160" s="184" t="s">
        <v>190</v>
      </c>
      <c r="H160" s="185">
        <v>1</v>
      </c>
      <c r="I160" s="186"/>
      <c r="J160" s="187">
        <f>ROUND(I160*H160,2)</f>
        <v>0</v>
      </c>
      <c r="K160" s="183" t="s">
        <v>28</v>
      </c>
      <c r="L160" s="41"/>
      <c r="M160" s="188" t="s">
        <v>28</v>
      </c>
      <c r="N160" s="189" t="s">
        <v>46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2" t="s">
        <v>796</v>
      </c>
      <c r="AT160" s="192" t="s">
        <v>135</v>
      </c>
      <c r="AU160" s="192" t="s">
        <v>83</v>
      </c>
      <c r="AY160" s="19" t="s">
        <v>133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9" t="s">
        <v>140</v>
      </c>
      <c r="BK160" s="193">
        <f>ROUND(I160*H160,2)</f>
        <v>0</v>
      </c>
      <c r="BL160" s="19" t="s">
        <v>796</v>
      </c>
      <c r="BM160" s="192" t="s">
        <v>842</v>
      </c>
    </row>
    <row r="161" spans="1:65" s="2" customFormat="1">
      <c r="A161" s="36"/>
      <c r="B161" s="37"/>
      <c r="C161" s="38"/>
      <c r="D161" s="194" t="s">
        <v>142</v>
      </c>
      <c r="E161" s="38"/>
      <c r="F161" s="195" t="s">
        <v>841</v>
      </c>
      <c r="G161" s="38"/>
      <c r="H161" s="38"/>
      <c r="I161" s="196"/>
      <c r="J161" s="38"/>
      <c r="K161" s="38"/>
      <c r="L161" s="41"/>
      <c r="M161" s="197"/>
      <c r="N161" s="198"/>
      <c r="O161" s="67"/>
      <c r="P161" s="67"/>
      <c r="Q161" s="67"/>
      <c r="R161" s="67"/>
      <c r="S161" s="67"/>
      <c r="T161" s="68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142</v>
      </c>
      <c r="AU161" s="19" t="s">
        <v>83</v>
      </c>
    </row>
    <row r="162" spans="1:65" s="13" customFormat="1">
      <c r="B162" s="201"/>
      <c r="C162" s="202"/>
      <c r="D162" s="194" t="s">
        <v>146</v>
      </c>
      <c r="E162" s="203" t="s">
        <v>28</v>
      </c>
      <c r="F162" s="204" t="s">
        <v>843</v>
      </c>
      <c r="G162" s="202"/>
      <c r="H162" s="203" t="s">
        <v>28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146</v>
      </c>
      <c r="AU162" s="210" t="s">
        <v>83</v>
      </c>
      <c r="AV162" s="13" t="s">
        <v>81</v>
      </c>
      <c r="AW162" s="13" t="s">
        <v>34</v>
      </c>
      <c r="AX162" s="13" t="s">
        <v>73</v>
      </c>
      <c r="AY162" s="210" t="s">
        <v>133</v>
      </c>
    </row>
    <row r="163" spans="1:65" s="13" customFormat="1">
      <c r="B163" s="201"/>
      <c r="C163" s="202"/>
      <c r="D163" s="194" t="s">
        <v>146</v>
      </c>
      <c r="E163" s="203" t="s">
        <v>28</v>
      </c>
      <c r="F163" s="204" t="s">
        <v>844</v>
      </c>
      <c r="G163" s="202"/>
      <c r="H163" s="203" t="s">
        <v>28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146</v>
      </c>
      <c r="AU163" s="210" t="s">
        <v>83</v>
      </c>
      <c r="AV163" s="13" t="s">
        <v>81</v>
      </c>
      <c r="AW163" s="13" t="s">
        <v>34</v>
      </c>
      <c r="AX163" s="13" t="s">
        <v>73</v>
      </c>
      <c r="AY163" s="210" t="s">
        <v>133</v>
      </c>
    </row>
    <row r="164" spans="1:65" s="13" customFormat="1">
      <c r="B164" s="201"/>
      <c r="C164" s="202"/>
      <c r="D164" s="194" t="s">
        <v>146</v>
      </c>
      <c r="E164" s="203" t="s">
        <v>28</v>
      </c>
      <c r="F164" s="204" t="s">
        <v>845</v>
      </c>
      <c r="G164" s="202"/>
      <c r="H164" s="203" t="s">
        <v>28</v>
      </c>
      <c r="I164" s="205"/>
      <c r="J164" s="202"/>
      <c r="K164" s="202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146</v>
      </c>
      <c r="AU164" s="210" t="s">
        <v>83</v>
      </c>
      <c r="AV164" s="13" t="s">
        <v>81</v>
      </c>
      <c r="AW164" s="13" t="s">
        <v>34</v>
      </c>
      <c r="AX164" s="13" t="s">
        <v>73</v>
      </c>
      <c r="AY164" s="210" t="s">
        <v>133</v>
      </c>
    </row>
    <row r="165" spans="1:65" s="14" customFormat="1">
      <c r="B165" s="211"/>
      <c r="C165" s="212"/>
      <c r="D165" s="194" t="s">
        <v>146</v>
      </c>
      <c r="E165" s="213" t="s">
        <v>28</v>
      </c>
      <c r="F165" s="214" t="s">
        <v>81</v>
      </c>
      <c r="G165" s="212"/>
      <c r="H165" s="215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146</v>
      </c>
      <c r="AU165" s="221" t="s">
        <v>83</v>
      </c>
      <c r="AV165" s="14" t="s">
        <v>83</v>
      </c>
      <c r="AW165" s="14" t="s">
        <v>34</v>
      </c>
      <c r="AX165" s="14" t="s">
        <v>81</v>
      </c>
      <c r="AY165" s="221" t="s">
        <v>133</v>
      </c>
    </row>
    <row r="166" spans="1:65" s="2" customFormat="1" ht="16.5" customHeight="1">
      <c r="A166" s="36"/>
      <c r="B166" s="37"/>
      <c r="C166" s="181" t="s">
        <v>400</v>
      </c>
      <c r="D166" s="181" t="s">
        <v>135</v>
      </c>
      <c r="E166" s="182" t="s">
        <v>846</v>
      </c>
      <c r="F166" s="183" t="s">
        <v>847</v>
      </c>
      <c r="G166" s="184" t="s">
        <v>190</v>
      </c>
      <c r="H166" s="185">
        <v>1</v>
      </c>
      <c r="I166" s="186"/>
      <c r="J166" s="187">
        <f>ROUND(I166*H166,2)</f>
        <v>0</v>
      </c>
      <c r="K166" s="183" t="s">
        <v>28</v>
      </c>
      <c r="L166" s="41"/>
      <c r="M166" s="188" t="s">
        <v>28</v>
      </c>
      <c r="N166" s="189" t="s">
        <v>46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2" t="s">
        <v>796</v>
      </c>
      <c r="AT166" s="192" t="s">
        <v>135</v>
      </c>
      <c r="AU166" s="192" t="s">
        <v>83</v>
      </c>
      <c r="AY166" s="19" t="s">
        <v>133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9" t="s">
        <v>140</v>
      </c>
      <c r="BK166" s="193">
        <f>ROUND(I166*H166,2)</f>
        <v>0</v>
      </c>
      <c r="BL166" s="19" t="s">
        <v>796</v>
      </c>
      <c r="BM166" s="192" t="s">
        <v>848</v>
      </c>
    </row>
    <row r="167" spans="1:65" s="2" customFormat="1">
      <c r="A167" s="36"/>
      <c r="B167" s="37"/>
      <c r="C167" s="38"/>
      <c r="D167" s="194" t="s">
        <v>142</v>
      </c>
      <c r="E167" s="38"/>
      <c r="F167" s="195" t="s">
        <v>847</v>
      </c>
      <c r="G167" s="38"/>
      <c r="H167" s="38"/>
      <c r="I167" s="196"/>
      <c r="J167" s="38"/>
      <c r="K167" s="38"/>
      <c r="L167" s="41"/>
      <c r="M167" s="197"/>
      <c r="N167" s="198"/>
      <c r="O167" s="67"/>
      <c r="P167" s="67"/>
      <c r="Q167" s="67"/>
      <c r="R167" s="67"/>
      <c r="S167" s="67"/>
      <c r="T167" s="68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142</v>
      </c>
      <c r="AU167" s="19" t="s">
        <v>83</v>
      </c>
    </row>
    <row r="168" spans="1:65" s="13" customFormat="1">
      <c r="B168" s="201"/>
      <c r="C168" s="202"/>
      <c r="D168" s="194" t="s">
        <v>146</v>
      </c>
      <c r="E168" s="203" t="s">
        <v>28</v>
      </c>
      <c r="F168" s="204" t="s">
        <v>849</v>
      </c>
      <c r="G168" s="202"/>
      <c r="H168" s="203" t="s">
        <v>28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146</v>
      </c>
      <c r="AU168" s="210" t="s">
        <v>83</v>
      </c>
      <c r="AV168" s="13" t="s">
        <v>81</v>
      </c>
      <c r="AW168" s="13" t="s">
        <v>34</v>
      </c>
      <c r="AX168" s="13" t="s">
        <v>73</v>
      </c>
      <c r="AY168" s="210" t="s">
        <v>133</v>
      </c>
    </row>
    <row r="169" spans="1:65" s="14" customFormat="1">
      <c r="B169" s="211"/>
      <c r="C169" s="212"/>
      <c r="D169" s="194" t="s">
        <v>146</v>
      </c>
      <c r="E169" s="213" t="s">
        <v>28</v>
      </c>
      <c r="F169" s="214" t="s">
        <v>81</v>
      </c>
      <c r="G169" s="212"/>
      <c r="H169" s="215">
        <v>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146</v>
      </c>
      <c r="AU169" s="221" t="s">
        <v>83</v>
      </c>
      <c r="AV169" s="14" t="s">
        <v>83</v>
      </c>
      <c r="AW169" s="14" t="s">
        <v>34</v>
      </c>
      <c r="AX169" s="14" t="s">
        <v>81</v>
      </c>
      <c r="AY169" s="221" t="s">
        <v>133</v>
      </c>
    </row>
    <row r="170" spans="1:65" s="2" customFormat="1" ht="21.75" customHeight="1">
      <c r="A170" s="36"/>
      <c r="B170" s="37"/>
      <c r="C170" s="181" t="s">
        <v>7</v>
      </c>
      <c r="D170" s="181" t="s">
        <v>135</v>
      </c>
      <c r="E170" s="182" t="s">
        <v>850</v>
      </c>
      <c r="F170" s="183" t="s">
        <v>851</v>
      </c>
      <c r="G170" s="184" t="s">
        <v>190</v>
      </c>
      <c r="H170" s="185">
        <v>1</v>
      </c>
      <c r="I170" s="186"/>
      <c r="J170" s="187">
        <f>ROUND(I170*H170,2)</f>
        <v>0</v>
      </c>
      <c r="K170" s="183" t="s">
        <v>28</v>
      </c>
      <c r="L170" s="41"/>
      <c r="M170" s="188" t="s">
        <v>28</v>
      </c>
      <c r="N170" s="189" t="s">
        <v>46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2" t="s">
        <v>796</v>
      </c>
      <c r="AT170" s="192" t="s">
        <v>135</v>
      </c>
      <c r="AU170" s="192" t="s">
        <v>83</v>
      </c>
      <c r="AY170" s="19" t="s">
        <v>133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9" t="s">
        <v>140</v>
      </c>
      <c r="BK170" s="193">
        <f>ROUND(I170*H170,2)</f>
        <v>0</v>
      </c>
      <c r="BL170" s="19" t="s">
        <v>796</v>
      </c>
      <c r="BM170" s="192" t="s">
        <v>852</v>
      </c>
    </row>
    <row r="171" spans="1:65" s="2" customFormat="1">
      <c r="A171" s="36"/>
      <c r="B171" s="37"/>
      <c r="C171" s="38"/>
      <c r="D171" s="194" t="s">
        <v>142</v>
      </c>
      <c r="E171" s="38"/>
      <c r="F171" s="195" t="s">
        <v>851</v>
      </c>
      <c r="G171" s="38"/>
      <c r="H171" s="38"/>
      <c r="I171" s="196"/>
      <c r="J171" s="38"/>
      <c r="K171" s="38"/>
      <c r="L171" s="41"/>
      <c r="M171" s="197"/>
      <c r="N171" s="198"/>
      <c r="O171" s="67"/>
      <c r="P171" s="67"/>
      <c r="Q171" s="67"/>
      <c r="R171" s="67"/>
      <c r="S171" s="67"/>
      <c r="T171" s="68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142</v>
      </c>
      <c r="AU171" s="19" t="s">
        <v>83</v>
      </c>
    </row>
    <row r="172" spans="1:65" s="13" customFormat="1">
      <c r="B172" s="201"/>
      <c r="C172" s="202"/>
      <c r="D172" s="194" t="s">
        <v>146</v>
      </c>
      <c r="E172" s="203" t="s">
        <v>28</v>
      </c>
      <c r="F172" s="204" t="s">
        <v>853</v>
      </c>
      <c r="G172" s="202"/>
      <c r="H172" s="203" t="s">
        <v>28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146</v>
      </c>
      <c r="AU172" s="210" t="s">
        <v>83</v>
      </c>
      <c r="AV172" s="13" t="s">
        <v>81</v>
      </c>
      <c r="AW172" s="13" t="s">
        <v>34</v>
      </c>
      <c r="AX172" s="13" t="s">
        <v>73</v>
      </c>
      <c r="AY172" s="210" t="s">
        <v>133</v>
      </c>
    </row>
    <row r="173" spans="1:65" s="14" customFormat="1">
      <c r="B173" s="211"/>
      <c r="C173" s="212"/>
      <c r="D173" s="194" t="s">
        <v>146</v>
      </c>
      <c r="E173" s="213" t="s">
        <v>28</v>
      </c>
      <c r="F173" s="214" t="s">
        <v>81</v>
      </c>
      <c r="G173" s="212"/>
      <c r="H173" s="215">
        <v>1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146</v>
      </c>
      <c r="AU173" s="221" t="s">
        <v>83</v>
      </c>
      <c r="AV173" s="14" t="s">
        <v>83</v>
      </c>
      <c r="AW173" s="14" t="s">
        <v>34</v>
      </c>
      <c r="AX173" s="14" t="s">
        <v>81</v>
      </c>
      <c r="AY173" s="221" t="s">
        <v>133</v>
      </c>
    </row>
    <row r="174" spans="1:65" s="2" customFormat="1" ht="16.5" customHeight="1">
      <c r="A174" s="36"/>
      <c r="B174" s="37"/>
      <c r="C174" s="181" t="s">
        <v>417</v>
      </c>
      <c r="D174" s="181" t="s">
        <v>135</v>
      </c>
      <c r="E174" s="182" t="s">
        <v>854</v>
      </c>
      <c r="F174" s="183" t="s">
        <v>855</v>
      </c>
      <c r="G174" s="184" t="s">
        <v>190</v>
      </c>
      <c r="H174" s="185">
        <v>1</v>
      </c>
      <c r="I174" s="186"/>
      <c r="J174" s="187">
        <f>ROUND(I174*H174,2)</f>
        <v>0</v>
      </c>
      <c r="K174" s="183" t="s">
        <v>28</v>
      </c>
      <c r="L174" s="41"/>
      <c r="M174" s="188" t="s">
        <v>28</v>
      </c>
      <c r="N174" s="189" t="s">
        <v>46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2" t="s">
        <v>796</v>
      </c>
      <c r="AT174" s="192" t="s">
        <v>135</v>
      </c>
      <c r="AU174" s="192" t="s">
        <v>83</v>
      </c>
      <c r="AY174" s="19" t="s">
        <v>133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9" t="s">
        <v>140</v>
      </c>
      <c r="BK174" s="193">
        <f>ROUND(I174*H174,2)</f>
        <v>0</v>
      </c>
      <c r="BL174" s="19" t="s">
        <v>796</v>
      </c>
      <c r="BM174" s="192" t="s">
        <v>856</v>
      </c>
    </row>
    <row r="175" spans="1:65" s="2" customFormat="1">
      <c r="A175" s="36"/>
      <c r="B175" s="37"/>
      <c r="C175" s="38"/>
      <c r="D175" s="194" t="s">
        <v>142</v>
      </c>
      <c r="E175" s="38"/>
      <c r="F175" s="195" t="s">
        <v>855</v>
      </c>
      <c r="G175" s="38"/>
      <c r="H175" s="38"/>
      <c r="I175" s="196"/>
      <c r="J175" s="38"/>
      <c r="K175" s="38"/>
      <c r="L175" s="41"/>
      <c r="M175" s="254"/>
      <c r="N175" s="255"/>
      <c r="O175" s="256"/>
      <c r="P175" s="256"/>
      <c r="Q175" s="256"/>
      <c r="R175" s="256"/>
      <c r="S175" s="256"/>
      <c r="T175" s="25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142</v>
      </c>
      <c r="AU175" s="19" t="s">
        <v>83</v>
      </c>
    </row>
    <row r="176" spans="1:65" s="2" customFormat="1" ht="6.95" customHeight="1">
      <c r="A176" s="36"/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41"/>
      <c r="M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</sheetData>
  <sheetProtection algorithmName="SHA-512" hashValue="/obxXw8zt32kw3jxuahvVCFlKfBfqw59gOSPntYhb61i7/KTsBg3w6B93MlHuVpVC4RjGFOeN9mjQODTOQIu/w==" saltValue="mrhUDrEw40P6smXmPcUJCe2RZGCCKooRW139f2jqtqc5IEVEy9PY7kAhZPmujQvn3/YZIZve1P54NZ8wgh70lA==" spinCount="100000" sheet="1" objects="1" scenarios="1" formatColumns="0" formatRows="0" autoFilter="0"/>
  <autoFilter ref="C83:K17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7" customFormat="1" ht="45" customHeight="1">
      <c r="B3" s="262"/>
      <c r="C3" s="394" t="s">
        <v>857</v>
      </c>
      <c r="D3" s="394"/>
      <c r="E3" s="394"/>
      <c r="F3" s="394"/>
      <c r="G3" s="394"/>
      <c r="H3" s="394"/>
      <c r="I3" s="394"/>
      <c r="J3" s="394"/>
      <c r="K3" s="263"/>
    </row>
    <row r="4" spans="2:11" s="1" customFormat="1" ht="25.5" customHeight="1">
      <c r="B4" s="264"/>
      <c r="C4" s="395" t="s">
        <v>858</v>
      </c>
      <c r="D4" s="395"/>
      <c r="E4" s="395"/>
      <c r="F4" s="395"/>
      <c r="G4" s="395"/>
      <c r="H4" s="395"/>
      <c r="I4" s="395"/>
      <c r="J4" s="395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393" t="s">
        <v>859</v>
      </c>
      <c r="D6" s="393"/>
      <c r="E6" s="393"/>
      <c r="F6" s="393"/>
      <c r="G6" s="393"/>
      <c r="H6" s="393"/>
      <c r="I6" s="393"/>
      <c r="J6" s="393"/>
      <c r="K6" s="265"/>
    </row>
    <row r="7" spans="2:11" s="1" customFormat="1" ht="15" customHeight="1">
      <c r="B7" s="268"/>
      <c r="C7" s="393" t="s">
        <v>860</v>
      </c>
      <c r="D7" s="393"/>
      <c r="E7" s="393"/>
      <c r="F7" s="393"/>
      <c r="G7" s="393"/>
      <c r="H7" s="393"/>
      <c r="I7" s="393"/>
      <c r="J7" s="393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393" t="s">
        <v>861</v>
      </c>
      <c r="D9" s="393"/>
      <c r="E9" s="393"/>
      <c r="F9" s="393"/>
      <c r="G9" s="393"/>
      <c r="H9" s="393"/>
      <c r="I9" s="393"/>
      <c r="J9" s="393"/>
      <c r="K9" s="265"/>
    </row>
    <row r="10" spans="2:11" s="1" customFormat="1" ht="15" customHeight="1">
      <c r="B10" s="268"/>
      <c r="C10" s="267"/>
      <c r="D10" s="393" t="s">
        <v>862</v>
      </c>
      <c r="E10" s="393"/>
      <c r="F10" s="393"/>
      <c r="G10" s="393"/>
      <c r="H10" s="393"/>
      <c r="I10" s="393"/>
      <c r="J10" s="393"/>
      <c r="K10" s="265"/>
    </row>
    <row r="11" spans="2:11" s="1" customFormat="1" ht="15" customHeight="1">
      <c r="B11" s="268"/>
      <c r="C11" s="269"/>
      <c r="D11" s="393" t="s">
        <v>863</v>
      </c>
      <c r="E11" s="393"/>
      <c r="F11" s="393"/>
      <c r="G11" s="393"/>
      <c r="H11" s="393"/>
      <c r="I11" s="393"/>
      <c r="J11" s="393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864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393" t="s">
        <v>865</v>
      </c>
      <c r="E15" s="393"/>
      <c r="F15" s="393"/>
      <c r="G15" s="393"/>
      <c r="H15" s="393"/>
      <c r="I15" s="393"/>
      <c r="J15" s="393"/>
      <c r="K15" s="265"/>
    </row>
    <row r="16" spans="2:11" s="1" customFormat="1" ht="15" customHeight="1">
      <c r="B16" s="268"/>
      <c r="C16" s="269"/>
      <c r="D16" s="393" t="s">
        <v>866</v>
      </c>
      <c r="E16" s="393"/>
      <c r="F16" s="393"/>
      <c r="G16" s="393"/>
      <c r="H16" s="393"/>
      <c r="I16" s="393"/>
      <c r="J16" s="393"/>
      <c r="K16" s="265"/>
    </row>
    <row r="17" spans="2:11" s="1" customFormat="1" ht="15" customHeight="1">
      <c r="B17" s="268"/>
      <c r="C17" s="269"/>
      <c r="D17" s="393" t="s">
        <v>867</v>
      </c>
      <c r="E17" s="393"/>
      <c r="F17" s="393"/>
      <c r="G17" s="393"/>
      <c r="H17" s="393"/>
      <c r="I17" s="393"/>
      <c r="J17" s="393"/>
      <c r="K17" s="265"/>
    </row>
    <row r="18" spans="2:11" s="1" customFormat="1" ht="15" customHeight="1">
      <c r="B18" s="268"/>
      <c r="C18" s="269"/>
      <c r="D18" s="269"/>
      <c r="E18" s="271" t="s">
        <v>80</v>
      </c>
      <c r="F18" s="393" t="s">
        <v>868</v>
      </c>
      <c r="G18" s="393"/>
      <c r="H18" s="393"/>
      <c r="I18" s="393"/>
      <c r="J18" s="393"/>
      <c r="K18" s="265"/>
    </row>
    <row r="19" spans="2:11" s="1" customFormat="1" ht="15" customHeight="1">
      <c r="B19" s="268"/>
      <c r="C19" s="269"/>
      <c r="D19" s="269"/>
      <c r="E19" s="271" t="s">
        <v>869</v>
      </c>
      <c r="F19" s="393" t="s">
        <v>870</v>
      </c>
      <c r="G19" s="393"/>
      <c r="H19" s="393"/>
      <c r="I19" s="393"/>
      <c r="J19" s="393"/>
      <c r="K19" s="265"/>
    </row>
    <row r="20" spans="2:11" s="1" customFormat="1" ht="15" customHeight="1">
      <c r="B20" s="268"/>
      <c r="C20" s="269"/>
      <c r="D20" s="269"/>
      <c r="E20" s="271" t="s">
        <v>871</v>
      </c>
      <c r="F20" s="393" t="s">
        <v>872</v>
      </c>
      <c r="G20" s="393"/>
      <c r="H20" s="393"/>
      <c r="I20" s="393"/>
      <c r="J20" s="393"/>
      <c r="K20" s="265"/>
    </row>
    <row r="21" spans="2:11" s="1" customFormat="1" ht="15" customHeight="1">
      <c r="B21" s="268"/>
      <c r="C21" s="269"/>
      <c r="D21" s="269"/>
      <c r="E21" s="271" t="s">
        <v>99</v>
      </c>
      <c r="F21" s="393" t="s">
        <v>100</v>
      </c>
      <c r="G21" s="393"/>
      <c r="H21" s="393"/>
      <c r="I21" s="393"/>
      <c r="J21" s="393"/>
      <c r="K21" s="265"/>
    </row>
    <row r="22" spans="2:11" s="1" customFormat="1" ht="15" customHeight="1">
      <c r="B22" s="268"/>
      <c r="C22" s="269"/>
      <c r="D22" s="269"/>
      <c r="E22" s="271" t="s">
        <v>745</v>
      </c>
      <c r="F22" s="393" t="s">
        <v>873</v>
      </c>
      <c r="G22" s="393"/>
      <c r="H22" s="393"/>
      <c r="I22" s="393"/>
      <c r="J22" s="393"/>
      <c r="K22" s="265"/>
    </row>
    <row r="23" spans="2:11" s="1" customFormat="1" ht="15" customHeight="1">
      <c r="B23" s="268"/>
      <c r="C23" s="269"/>
      <c r="D23" s="269"/>
      <c r="E23" s="271" t="s">
        <v>88</v>
      </c>
      <c r="F23" s="393" t="s">
        <v>874</v>
      </c>
      <c r="G23" s="393"/>
      <c r="H23" s="393"/>
      <c r="I23" s="393"/>
      <c r="J23" s="393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393" t="s">
        <v>875</v>
      </c>
      <c r="D25" s="393"/>
      <c r="E25" s="393"/>
      <c r="F25" s="393"/>
      <c r="G25" s="393"/>
      <c r="H25" s="393"/>
      <c r="I25" s="393"/>
      <c r="J25" s="393"/>
      <c r="K25" s="265"/>
    </row>
    <row r="26" spans="2:11" s="1" customFormat="1" ht="15" customHeight="1">
      <c r="B26" s="268"/>
      <c r="C26" s="393" t="s">
        <v>876</v>
      </c>
      <c r="D26" s="393"/>
      <c r="E26" s="393"/>
      <c r="F26" s="393"/>
      <c r="G26" s="393"/>
      <c r="H26" s="393"/>
      <c r="I26" s="393"/>
      <c r="J26" s="393"/>
      <c r="K26" s="265"/>
    </row>
    <row r="27" spans="2:11" s="1" customFormat="1" ht="15" customHeight="1">
      <c r="B27" s="268"/>
      <c r="C27" s="267"/>
      <c r="D27" s="393" t="s">
        <v>877</v>
      </c>
      <c r="E27" s="393"/>
      <c r="F27" s="393"/>
      <c r="G27" s="393"/>
      <c r="H27" s="393"/>
      <c r="I27" s="393"/>
      <c r="J27" s="393"/>
      <c r="K27" s="265"/>
    </row>
    <row r="28" spans="2:11" s="1" customFormat="1" ht="15" customHeight="1">
      <c r="B28" s="268"/>
      <c r="C28" s="269"/>
      <c r="D28" s="393" t="s">
        <v>878</v>
      </c>
      <c r="E28" s="393"/>
      <c r="F28" s="393"/>
      <c r="G28" s="393"/>
      <c r="H28" s="393"/>
      <c r="I28" s="393"/>
      <c r="J28" s="393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393" t="s">
        <v>879</v>
      </c>
      <c r="E30" s="393"/>
      <c r="F30" s="393"/>
      <c r="G30" s="393"/>
      <c r="H30" s="393"/>
      <c r="I30" s="393"/>
      <c r="J30" s="393"/>
      <c r="K30" s="265"/>
    </row>
    <row r="31" spans="2:11" s="1" customFormat="1" ht="15" customHeight="1">
      <c r="B31" s="268"/>
      <c r="C31" s="269"/>
      <c r="D31" s="393" t="s">
        <v>880</v>
      </c>
      <c r="E31" s="393"/>
      <c r="F31" s="393"/>
      <c r="G31" s="393"/>
      <c r="H31" s="393"/>
      <c r="I31" s="393"/>
      <c r="J31" s="393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393" t="s">
        <v>881</v>
      </c>
      <c r="E33" s="393"/>
      <c r="F33" s="393"/>
      <c r="G33" s="393"/>
      <c r="H33" s="393"/>
      <c r="I33" s="393"/>
      <c r="J33" s="393"/>
      <c r="K33" s="265"/>
    </row>
    <row r="34" spans="2:11" s="1" customFormat="1" ht="15" customHeight="1">
      <c r="B34" s="268"/>
      <c r="C34" s="269"/>
      <c r="D34" s="393" t="s">
        <v>882</v>
      </c>
      <c r="E34" s="393"/>
      <c r="F34" s="393"/>
      <c r="G34" s="393"/>
      <c r="H34" s="393"/>
      <c r="I34" s="393"/>
      <c r="J34" s="393"/>
      <c r="K34" s="265"/>
    </row>
    <row r="35" spans="2:11" s="1" customFormat="1" ht="15" customHeight="1">
      <c r="B35" s="268"/>
      <c r="C35" s="269"/>
      <c r="D35" s="393" t="s">
        <v>883</v>
      </c>
      <c r="E35" s="393"/>
      <c r="F35" s="393"/>
      <c r="G35" s="393"/>
      <c r="H35" s="393"/>
      <c r="I35" s="393"/>
      <c r="J35" s="393"/>
      <c r="K35" s="265"/>
    </row>
    <row r="36" spans="2:11" s="1" customFormat="1" ht="15" customHeight="1">
      <c r="B36" s="268"/>
      <c r="C36" s="269"/>
      <c r="D36" s="267"/>
      <c r="E36" s="270" t="s">
        <v>119</v>
      </c>
      <c r="F36" s="267"/>
      <c r="G36" s="393" t="s">
        <v>884</v>
      </c>
      <c r="H36" s="393"/>
      <c r="I36" s="393"/>
      <c r="J36" s="393"/>
      <c r="K36" s="265"/>
    </row>
    <row r="37" spans="2:11" s="1" customFormat="1" ht="30.75" customHeight="1">
      <c r="B37" s="268"/>
      <c r="C37" s="269"/>
      <c r="D37" s="267"/>
      <c r="E37" s="270" t="s">
        <v>885</v>
      </c>
      <c r="F37" s="267"/>
      <c r="G37" s="393" t="s">
        <v>886</v>
      </c>
      <c r="H37" s="393"/>
      <c r="I37" s="393"/>
      <c r="J37" s="393"/>
      <c r="K37" s="265"/>
    </row>
    <row r="38" spans="2:11" s="1" customFormat="1" ht="15" customHeight="1">
      <c r="B38" s="268"/>
      <c r="C38" s="269"/>
      <c r="D38" s="267"/>
      <c r="E38" s="270" t="s">
        <v>54</v>
      </c>
      <c r="F38" s="267"/>
      <c r="G38" s="393" t="s">
        <v>887</v>
      </c>
      <c r="H38" s="393"/>
      <c r="I38" s="393"/>
      <c r="J38" s="393"/>
      <c r="K38" s="265"/>
    </row>
    <row r="39" spans="2:11" s="1" customFormat="1" ht="15" customHeight="1">
      <c r="B39" s="268"/>
      <c r="C39" s="269"/>
      <c r="D39" s="267"/>
      <c r="E39" s="270" t="s">
        <v>55</v>
      </c>
      <c r="F39" s="267"/>
      <c r="G39" s="393" t="s">
        <v>888</v>
      </c>
      <c r="H39" s="393"/>
      <c r="I39" s="393"/>
      <c r="J39" s="393"/>
      <c r="K39" s="265"/>
    </row>
    <row r="40" spans="2:11" s="1" customFormat="1" ht="15" customHeight="1">
      <c r="B40" s="268"/>
      <c r="C40" s="269"/>
      <c r="D40" s="267"/>
      <c r="E40" s="270" t="s">
        <v>120</v>
      </c>
      <c r="F40" s="267"/>
      <c r="G40" s="393" t="s">
        <v>889</v>
      </c>
      <c r="H40" s="393"/>
      <c r="I40" s="393"/>
      <c r="J40" s="393"/>
      <c r="K40" s="265"/>
    </row>
    <row r="41" spans="2:11" s="1" customFormat="1" ht="15" customHeight="1">
      <c r="B41" s="268"/>
      <c r="C41" s="269"/>
      <c r="D41" s="267"/>
      <c r="E41" s="270" t="s">
        <v>121</v>
      </c>
      <c r="F41" s="267"/>
      <c r="G41" s="393" t="s">
        <v>890</v>
      </c>
      <c r="H41" s="393"/>
      <c r="I41" s="393"/>
      <c r="J41" s="393"/>
      <c r="K41" s="265"/>
    </row>
    <row r="42" spans="2:11" s="1" customFormat="1" ht="15" customHeight="1">
      <c r="B42" s="268"/>
      <c r="C42" s="269"/>
      <c r="D42" s="267"/>
      <c r="E42" s="270" t="s">
        <v>891</v>
      </c>
      <c r="F42" s="267"/>
      <c r="G42" s="393" t="s">
        <v>892</v>
      </c>
      <c r="H42" s="393"/>
      <c r="I42" s="393"/>
      <c r="J42" s="393"/>
      <c r="K42" s="265"/>
    </row>
    <row r="43" spans="2:11" s="1" customFormat="1" ht="15" customHeight="1">
      <c r="B43" s="268"/>
      <c r="C43" s="269"/>
      <c r="D43" s="267"/>
      <c r="E43" s="270"/>
      <c r="F43" s="267"/>
      <c r="G43" s="393" t="s">
        <v>893</v>
      </c>
      <c r="H43" s="393"/>
      <c r="I43" s="393"/>
      <c r="J43" s="393"/>
      <c r="K43" s="265"/>
    </row>
    <row r="44" spans="2:11" s="1" customFormat="1" ht="15" customHeight="1">
      <c r="B44" s="268"/>
      <c r="C44" s="269"/>
      <c r="D44" s="267"/>
      <c r="E44" s="270" t="s">
        <v>894</v>
      </c>
      <c r="F44" s="267"/>
      <c r="G44" s="393" t="s">
        <v>895</v>
      </c>
      <c r="H44" s="393"/>
      <c r="I44" s="393"/>
      <c r="J44" s="393"/>
      <c r="K44" s="265"/>
    </row>
    <row r="45" spans="2:11" s="1" customFormat="1" ht="15" customHeight="1">
      <c r="B45" s="268"/>
      <c r="C45" s="269"/>
      <c r="D45" s="267"/>
      <c r="E45" s="270" t="s">
        <v>123</v>
      </c>
      <c r="F45" s="267"/>
      <c r="G45" s="393" t="s">
        <v>896</v>
      </c>
      <c r="H45" s="393"/>
      <c r="I45" s="393"/>
      <c r="J45" s="393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393" t="s">
        <v>897</v>
      </c>
      <c r="E47" s="393"/>
      <c r="F47" s="393"/>
      <c r="G47" s="393"/>
      <c r="H47" s="393"/>
      <c r="I47" s="393"/>
      <c r="J47" s="393"/>
      <c r="K47" s="265"/>
    </row>
    <row r="48" spans="2:11" s="1" customFormat="1" ht="15" customHeight="1">
      <c r="B48" s="268"/>
      <c r="C48" s="269"/>
      <c r="D48" s="269"/>
      <c r="E48" s="393" t="s">
        <v>898</v>
      </c>
      <c r="F48" s="393"/>
      <c r="G48" s="393"/>
      <c r="H48" s="393"/>
      <c r="I48" s="393"/>
      <c r="J48" s="393"/>
      <c r="K48" s="265"/>
    </row>
    <row r="49" spans="2:11" s="1" customFormat="1" ht="15" customHeight="1">
      <c r="B49" s="268"/>
      <c r="C49" s="269"/>
      <c r="D49" s="269"/>
      <c r="E49" s="393" t="s">
        <v>899</v>
      </c>
      <c r="F49" s="393"/>
      <c r="G49" s="393"/>
      <c r="H49" s="393"/>
      <c r="I49" s="393"/>
      <c r="J49" s="393"/>
      <c r="K49" s="265"/>
    </row>
    <row r="50" spans="2:11" s="1" customFormat="1" ht="15" customHeight="1">
      <c r="B50" s="268"/>
      <c r="C50" s="269"/>
      <c r="D50" s="269"/>
      <c r="E50" s="393" t="s">
        <v>900</v>
      </c>
      <c r="F50" s="393"/>
      <c r="G50" s="393"/>
      <c r="H50" s="393"/>
      <c r="I50" s="393"/>
      <c r="J50" s="393"/>
      <c r="K50" s="265"/>
    </row>
    <row r="51" spans="2:11" s="1" customFormat="1" ht="15" customHeight="1">
      <c r="B51" s="268"/>
      <c r="C51" s="269"/>
      <c r="D51" s="393" t="s">
        <v>901</v>
      </c>
      <c r="E51" s="393"/>
      <c r="F51" s="393"/>
      <c r="G51" s="393"/>
      <c r="H51" s="393"/>
      <c r="I51" s="393"/>
      <c r="J51" s="393"/>
      <c r="K51" s="265"/>
    </row>
    <row r="52" spans="2:11" s="1" customFormat="1" ht="25.5" customHeight="1">
      <c r="B52" s="264"/>
      <c r="C52" s="395" t="s">
        <v>902</v>
      </c>
      <c r="D52" s="395"/>
      <c r="E52" s="395"/>
      <c r="F52" s="395"/>
      <c r="G52" s="395"/>
      <c r="H52" s="395"/>
      <c r="I52" s="395"/>
      <c r="J52" s="395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393" t="s">
        <v>903</v>
      </c>
      <c r="D54" s="393"/>
      <c r="E54" s="393"/>
      <c r="F54" s="393"/>
      <c r="G54" s="393"/>
      <c r="H54" s="393"/>
      <c r="I54" s="393"/>
      <c r="J54" s="393"/>
      <c r="K54" s="265"/>
    </row>
    <row r="55" spans="2:11" s="1" customFormat="1" ht="15" customHeight="1">
      <c r="B55" s="264"/>
      <c r="C55" s="393" t="s">
        <v>904</v>
      </c>
      <c r="D55" s="393"/>
      <c r="E55" s="393"/>
      <c r="F55" s="393"/>
      <c r="G55" s="393"/>
      <c r="H55" s="393"/>
      <c r="I55" s="393"/>
      <c r="J55" s="393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393" t="s">
        <v>905</v>
      </c>
      <c r="D57" s="393"/>
      <c r="E57" s="393"/>
      <c r="F57" s="393"/>
      <c r="G57" s="393"/>
      <c r="H57" s="393"/>
      <c r="I57" s="393"/>
      <c r="J57" s="393"/>
      <c r="K57" s="265"/>
    </row>
    <row r="58" spans="2:11" s="1" customFormat="1" ht="15" customHeight="1">
      <c r="B58" s="264"/>
      <c r="C58" s="269"/>
      <c r="D58" s="393" t="s">
        <v>906</v>
      </c>
      <c r="E58" s="393"/>
      <c r="F58" s="393"/>
      <c r="G58" s="393"/>
      <c r="H58" s="393"/>
      <c r="I58" s="393"/>
      <c r="J58" s="393"/>
      <c r="K58" s="265"/>
    </row>
    <row r="59" spans="2:11" s="1" customFormat="1" ht="15" customHeight="1">
      <c r="B59" s="264"/>
      <c r="C59" s="269"/>
      <c r="D59" s="393" t="s">
        <v>907</v>
      </c>
      <c r="E59" s="393"/>
      <c r="F59" s="393"/>
      <c r="G59" s="393"/>
      <c r="H59" s="393"/>
      <c r="I59" s="393"/>
      <c r="J59" s="393"/>
      <c r="K59" s="265"/>
    </row>
    <row r="60" spans="2:11" s="1" customFormat="1" ht="15" customHeight="1">
      <c r="B60" s="264"/>
      <c r="C60" s="269"/>
      <c r="D60" s="393" t="s">
        <v>908</v>
      </c>
      <c r="E60" s="393"/>
      <c r="F60" s="393"/>
      <c r="G60" s="393"/>
      <c r="H60" s="393"/>
      <c r="I60" s="393"/>
      <c r="J60" s="393"/>
      <c r="K60" s="265"/>
    </row>
    <row r="61" spans="2:11" s="1" customFormat="1" ht="15" customHeight="1">
      <c r="B61" s="264"/>
      <c r="C61" s="269"/>
      <c r="D61" s="393" t="s">
        <v>909</v>
      </c>
      <c r="E61" s="393"/>
      <c r="F61" s="393"/>
      <c r="G61" s="393"/>
      <c r="H61" s="393"/>
      <c r="I61" s="393"/>
      <c r="J61" s="393"/>
      <c r="K61" s="265"/>
    </row>
    <row r="62" spans="2:11" s="1" customFormat="1" ht="15" customHeight="1">
      <c r="B62" s="264"/>
      <c r="C62" s="269"/>
      <c r="D62" s="397" t="s">
        <v>910</v>
      </c>
      <c r="E62" s="397"/>
      <c r="F62" s="397"/>
      <c r="G62" s="397"/>
      <c r="H62" s="397"/>
      <c r="I62" s="397"/>
      <c r="J62" s="397"/>
      <c r="K62" s="265"/>
    </row>
    <row r="63" spans="2:11" s="1" customFormat="1" ht="15" customHeight="1">
      <c r="B63" s="264"/>
      <c r="C63" s="269"/>
      <c r="D63" s="393" t="s">
        <v>911</v>
      </c>
      <c r="E63" s="393"/>
      <c r="F63" s="393"/>
      <c r="G63" s="393"/>
      <c r="H63" s="393"/>
      <c r="I63" s="393"/>
      <c r="J63" s="393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393" t="s">
        <v>912</v>
      </c>
      <c r="E65" s="393"/>
      <c r="F65" s="393"/>
      <c r="G65" s="393"/>
      <c r="H65" s="393"/>
      <c r="I65" s="393"/>
      <c r="J65" s="393"/>
      <c r="K65" s="265"/>
    </row>
    <row r="66" spans="2:11" s="1" customFormat="1" ht="15" customHeight="1">
      <c r="B66" s="264"/>
      <c r="C66" s="269"/>
      <c r="D66" s="397" t="s">
        <v>913</v>
      </c>
      <c r="E66" s="397"/>
      <c r="F66" s="397"/>
      <c r="G66" s="397"/>
      <c r="H66" s="397"/>
      <c r="I66" s="397"/>
      <c r="J66" s="397"/>
      <c r="K66" s="265"/>
    </row>
    <row r="67" spans="2:11" s="1" customFormat="1" ht="15" customHeight="1">
      <c r="B67" s="264"/>
      <c r="C67" s="269"/>
      <c r="D67" s="393" t="s">
        <v>914</v>
      </c>
      <c r="E67" s="393"/>
      <c r="F67" s="393"/>
      <c r="G67" s="393"/>
      <c r="H67" s="393"/>
      <c r="I67" s="393"/>
      <c r="J67" s="393"/>
      <c r="K67" s="265"/>
    </row>
    <row r="68" spans="2:11" s="1" customFormat="1" ht="15" customHeight="1">
      <c r="B68" s="264"/>
      <c r="C68" s="269"/>
      <c r="D68" s="393" t="s">
        <v>915</v>
      </c>
      <c r="E68" s="393"/>
      <c r="F68" s="393"/>
      <c r="G68" s="393"/>
      <c r="H68" s="393"/>
      <c r="I68" s="393"/>
      <c r="J68" s="393"/>
      <c r="K68" s="265"/>
    </row>
    <row r="69" spans="2:11" s="1" customFormat="1" ht="15" customHeight="1">
      <c r="B69" s="264"/>
      <c r="C69" s="269"/>
      <c r="D69" s="393" t="s">
        <v>916</v>
      </c>
      <c r="E69" s="393"/>
      <c r="F69" s="393"/>
      <c r="G69" s="393"/>
      <c r="H69" s="393"/>
      <c r="I69" s="393"/>
      <c r="J69" s="393"/>
      <c r="K69" s="265"/>
    </row>
    <row r="70" spans="2:11" s="1" customFormat="1" ht="15" customHeight="1">
      <c r="B70" s="264"/>
      <c r="C70" s="269"/>
      <c r="D70" s="393" t="s">
        <v>917</v>
      </c>
      <c r="E70" s="393"/>
      <c r="F70" s="393"/>
      <c r="G70" s="393"/>
      <c r="H70" s="393"/>
      <c r="I70" s="393"/>
      <c r="J70" s="393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396" t="s">
        <v>918</v>
      </c>
      <c r="D75" s="396"/>
      <c r="E75" s="396"/>
      <c r="F75" s="396"/>
      <c r="G75" s="396"/>
      <c r="H75" s="396"/>
      <c r="I75" s="396"/>
      <c r="J75" s="396"/>
      <c r="K75" s="282"/>
    </row>
    <row r="76" spans="2:11" s="1" customFormat="1" ht="17.25" customHeight="1">
      <c r="B76" s="281"/>
      <c r="C76" s="283" t="s">
        <v>919</v>
      </c>
      <c r="D76" s="283"/>
      <c r="E76" s="283"/>
      <c r="F76" s="283" t="s">
        <v>920</v>
      </c>
      <c r="G76" s="284"/>
      <c r="H76" s="283" t="s">
        <v>55</v>
      </c>
      <c r="I76" s="283" t="s">
        <v>58</v>
      </c>
      <c r="J76" s="283" t="s">
        <v>921</v>
      </c>
      <c r="K76" s="282"/>
    </row>
    <row r="77" spans="2:11" s="1" customFormat="1" ht="17.25" customHeight="1">
      <c r="B77" s="281"/>
      <c r="C77" s="285" t="s">
        <v>922</v>
      </c>
      <c r="D77" s="285"/>
      <c r="E77" s="285"/>
      <c r="F77" s="286" t="s">
        <v>923</v>
      </c>
      <c r="G77" s="287"/>
      <c r="H77" s="285"/>
      <c r="I77" s="285"/>
      <c r="J77" s="285" t="s">
        <v>924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54</v>
      </c>
      <c r="D79" s="290"/>
      <c r="E79" s="290"/>
      <c r="F79" s="291" t="s">
        <v>925</v>
      </c>
      <c r="G79" s="292"/>
      <c r="H79" s="270" t="s">
        <v>926</v>
      </c>
      <c r="I79" s="270" t="s">
        <v>927</v>
      </c>
      <c r="J79" s="270">
        <v>20</v>
      </c>
      <c r="K79" s="282"/>
    </row>
    <row r="80" spans="2:11" s="1" customFormat="1" ht="15" customHeight="1">
      <c r="B80" s="281"/>
      <c r="C80" s="270" t="s">
        <v>928</v>
      </c>
      <c r="D80" s="270"/>
      <c r="E80" s="270"/>
      <c r="F80" s="291" t="s">
        <v>925</v>
      </c>
      <c r="G80" s="292"/>
      <c r="H80" s="270" t="s">
        <v>929</v>
      </c>
      <c r="I80" s="270" t="s">
        <v>927</v>
      </c>
      <c r="J80" s="270">
        <v>120</v>
      </c>
      <c r="K80" s="282"/>
    </row>
    <row r="81" spans="2:11" s="1" customFormat="1" ht="15" customHeight="1">
      <c r="B81" s="293"/>
      <c r="C81" s="270" t="s">
        <v>930</v>
      </c>
      <c r="D81" s="270"/>
      <c r="E81" s="270"/>
      <c r="F81" s="291" t="s">
        <v>931</v>
      </c>
      <c r="G81" s="292"/>
      <c r="H81" s="270" t="s">
        <v>932</v>
      </c>
      <c r="I81" s="270" t="s">
        <v>927</v>
      </c>
      <c r="J81" s="270">
        <v>50</v>
      </c>
      <c r="K81" s="282"/>
    </row>
    <row r="82" spans="2:11" s="1" customFormat="1" ht="15" customHeight="1">
      <c r="B82" s="293"/>
      <c r="C82" s="270" t="s">
        <v>933</v>
      </c>
      <c r="D82" s="270"/>
      <c r="E82" s="270"/>
      <c r="F82" s="291" t="s">
        <v>925</v>
      </c>
      <c r="G82" s="292"/>
      <c r="H82" s="270" t="s">
        <v>934</v>
      </c>
      <c r="I82" s="270" t="s">
        <v>935</v>
      </c>
      <c r="J82" s="270"/>
      <c r="K82" s="282"/>
    </row>
    <row r="83" spans="2:11" s="1" customFormat="1" ht="15" customHeight="1">
      <c r="B83" s="293"/>
      <c r="C83" s="294" t="s">
        <v>936</v>
      </c>
      <c r="D83" s="294"/>
      <c r="E83" s="294"/>
      <c r="F83" s="295" t="s">
        <v>931</v>
      </c>
      <c r="G83" s="294"/>
      <c r="H83" s="294" t="s">
        <v>937</v>
      </c>
      <c r="I83" s="294" t="s">
        <v>927</v>
      </c>
      <c r="J83" s="294">
        <v>15</v>
      </c>
      <c r="K83" s="282"/>
    </row>
    <row r="84" spans="2:11" s="1" customFormat="1" ht="15" customHeight="1">
      <c r="B84" s="293"/>
      <c r="C84" s="294" t="s">
        <v>938</v>
      </c>
      <c r="D84" s="294"/>
      <c r="E84" s="294"/>
      <c r="F84" s="295" t="s">
        <v>931</v>
      </c>
      <c r="G84" s="294"/>
      <c r="H84" s="294" t="s">
        <v>939</v>
      </c>
      <c r="I84" s="294" t="s">
        <v>927</v>
      </c>
      <c r="J84" s="294">
        <v>15</v>
      </c>
      <c r="K84" s="282"/>
    </row>
    <row r="85" spans="2:11" s="1" customFormat="1" ht="15" customHeight="1">
      <c r="B85" s="293"/>
      <c r="C85" s="294" t="s">
        <v>940</v>
      </c>
      <c r="D85" s="294"/>
      <c r="E85" s="294"/>
      <c r="F85" s="295" t="s">
        <v>931</v>
      </c>
      <c r="G85" s="294"/>
      <c r="H85" s="294" t="s">
        <v>941</v>
      </c>
      <c r="I85" s="294" t="s">
        <v>927</v>
      </c>
      <c r="J85" s="294">
        <v>20</v>
      </c>
      <c r="K85" s="282"/>
    </row>
    <row r="86" spans="2:11" s="1" customFormat="1" ht="15" customHeight="1">
      <c r="B86" s="293"/>
      <c r="C86" s="294" t="s">
        <v>942</v>
      </c>
      <c r="D86" s="294"/>
      <c r="E86" s="294"/>
      <c r="F86" s="295" t="s">
        <v>931</v>
      </c>
      <c r="G86" s="294"/>
      <c r="H86" s="294" t="s">
        <v>943</v>
      </c>
      <c r="I86" s="294" t="s">
        <v>927</v>
      </c>
      <c r="J86" s="294">
        <v>20</v>
      </c>
      <c r="K86" s="282"/>
    </row>
    <row r="87" spans="2:11" s="1" customFormat="1" ht="15" customHeight="1">
      <c r="B87" s="293"/>
      <c r="C87" s="270" t="s">
        <v>944</v>
      </c>
      <c r="D87" s="270"/>
      <c r="E87" s="270"/>
      <c r="F87" s="291" t="s">
        <v>931</v>
      </c>
      <c r="G87" s="292"/>
      <c r="H87" s="270" t="s">
        <v>945</v>
      </c>
      <c r="I87" s="270" t="s">
        <v>927</v>
      </c>
      <c r="J87" s="270">
        <v>50</v>
      </c>
      <c r="K87" s="282"/>
    </row>
    <row r="88" spans="2:11" s="1" customFormat="1" ht="15" customHeight="1">
      <c r="B88" s="293"/>
      <c r="C88" s="270" t="s">
        <v>946</v>
      </c>
      <c r="D88" s="270"/>
      <c r="E88" s="270"/>
      <c r="F88" s="291" t="s">
        <v>931</v>
      </c>
      <c r="G88" s="292"/>
      <c r="H88" s="270" t="s">
        <v>947</v>
      </c>
      <c r="I88" s="270" t="s">
        <v>927</v>
      </c>
      <c r="J88" s="270">
        <v>20</v>
      </c>
      <c r="K88" s="282"/>
    </row>
    <row r="89" spans="2:11" s="1" customFormat="1" ht="15" customHeight="1">
      <c r="B89" s="293"/>
      <c r="C89" s="270" t="s">
        <v>948</v>
      </c>
      <c r="D89" s="270"/>
      <c r="E89" s="270"/>
      <c r="F89" s="291" t="s">
        <v>931</v>
      </c>
      <c r="G89" s="292"/>
      <c r="H89" s="270" t="s">
        <v>949</v>
      </c>
      <c r="I89" s="270" t="s">
        <v>927</v>
      </c>
      <c r="J89" s="270">
        <v>20</v>
      </c>
      <c r="K89" s="282"/>
    </row>
    <row r="90" spans="2:11" s="1" customFormat="1" ht="15" customHeight="1">
      <c r="B90" s="293"/>
      <c r="C90" s="270" t="s">
        <v>950</v>
      </c>
      <c r="D90" s="270"/>
      <c r="E90" s="270"/>
      <c r="F90" s="291" t="s">
        <v>931</v>
      </c>
      <c r="G90" s="292"/>
      <c r="H90" s="270" t="s">
        <v>951</v>
      </c>
      <c r="I90" s="270" t="s">
        <v>927</v>
      </c>
      <c r="J90" s="270">
        <v>50</v>
      </c>
      <c r="K90" s="282"/>
    </row>
    <row r="91" spans="2:11" s="1" customFormat="1" ht="15" customHeight="1">
      <c r="B91" s="293"/>
      <c r="C91" s="270" t="s">
        <v>952</v>
      </c>
      <c r="D91" s="270"/>
      <c r="E91" s="270"/>
      <c r="F91" s="291" t="s">
        <v>931</v>
      </c>
      <c r="G91" s="292"/>
      <c r="H91" s="270" t="s">
        <v>952</v>
      </c>
      <c r="I91" s="270" t="s">
        <v>927</v>
      </c>
      <c r="J91" s="270">
        <v>50</v>
      </c>
      <c r="K91" s="282"/>
    </row>
    <row r="92" spans="2:11" s="1" customFormat="1" ht="15" customHeight="1">
      <c r="B92" s="293"/>
      <c r="C92" s="270" t="s">
        <v>953</v>
      </c>
      <c r="D92" s="270"/>
      <c r="E92" s="270"/>
      <c r="F92" s="291" t="s">
        <v>931</v>
      </c>
      <c r="G92" s="292"/>
      <c r="H92" s="270" t="s">
        <v>954</v>
      </c>
      <c r="I92" s="270" t="s">
        <v>927</v>
      </c>
      <c r="J92" s="270">
        <v>255</v>
      </c>
      <c r="K92" s="282"/>
    </row>
    <row r="93" spans="2:11" s="1" customFormat="1" ht="15" customHeight="1">
      <c r="B93" s="293"/>
      <c r="C93" s="270" t="s">
        <v>955</v>
      </c>
      <c r="D93" s="270"/>
      <c r="E93" s="270"/>
      <c r="F93" s="291" t="s">
        <v>925</v>
      </c>
      <c r="G93" s="292"/>
      <c r="H93" s="270" t="s">
        <v>956</v>
      </c>
      <c r="I93" s="270" t="s">
        <v>957</v>
      </c>
      <c r="J93" s="270"/>
      <c r="K93" s="282"/>
    </row>
    <row r="94" spans="2:11" s="1" customFormat="1" ht="15" customHeight="1">
      <c r="B94" s="293"/>
      <c r="C94" s="270" t="s">
        <v>958</v>
      </c>
      <c r="D94" s="270"/>
      <c r="E94" s="270"/>
      <c r="F94" s="291" t="s">
        <v>925</v>
      </c>
      <c r="G94" s="292"/>
      <c r="H94" s="270" t="s">
        <v>959</v>
      </c>
      <c r="I94" s="270" t="s">
        <v>960</v>
      </c>
      <c r="J94" s="270"/>
      <c r="K94" s="282"/>
    </row>
    <row r="95" spans="2:11" s="1" customFormat="1" ht="15" customHeight="1">
      <c r="B95" s="293"/>
      <c r="C95" s="270" t="s">
        <v>961</v>
      </c>
      <c r="D95" s="270"/>
      <c r="E95" s="270"/>
      <c r="F95" s="291" t="s">
        <v>925</v>
      </c>
      <c r="G95" s="292"/>
      <c r="H95" s="270" t="s">
        <v>961</v>
      </c>
      <c r="I95" s="270" t="s">
        <v>960</v>
      </c>
      <c r="J95" s="270"/>
      <c r="K95" s="282"/>
    </row>
    <row r="96" spans="2:11" s="1" customFormat="1" ht="15" customHeight="1">
      <c r="B96" s="293"/>
      <c r="C96" s="270" t="s">
        <v>39</v>
      </c>
      <c r="D96" s="270"/>
      <c r="E96" s="270"/>
      <c r="F96" s="291" t="s">
        <v>925</v>
      </c>
      <c r="G96" s="292"/>
      <c r="H96" s="270" t="s">
        <v>962</v>
      </c>
      <c r="I96" s="270" t="s">
        <v>960</v>
      </c>
      <c r="J96" s="270"/>
      <c r="K96" s="282"/>
    </row>
    <row r="97" spans="2:11" s="1" customFormat="1" ht="15" customHeight="1">
      <c r="B97" s="293"/>
      <c r="C97" s="270" t="s">
        <v>49</v>
      </c>
      <c r="D97" s="270"/>
      <c r="E97" s="270"/>
      <c r="F97" s="291" t="s">
        <v>925</v>
      </c>
      <c r="G97" s="292"/>
      <c r="H97" s="270" t="s">
        <v>963</v>
      </c>
      <c r="I97" s="270" t="s">
        <v>960</v>
      </c>
      <c r="J97" s="270"/>
      <c r="K97" s="282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396" t="s">
        <v>964</v>
      </c>
      <c r="D102" s="396"/>
      <c r="E102" s="396"/>
      <c r="F102" s="396"/>
      <c r="G102" s="396"/>
      <c r="H102" s="396"/>
      <c r="I102" s="396"/>
      <c r="J102" s="396"/>
      <c r="K102" s="282"/>
    </row>
    <row r="103" spans="2:11" s="1" customFormat="1" ht="17.25" customHeight="1">
      <c r="B103" s="281"/>
      <c r="C103" s="283" t="s">
        <v>919</v>
      </c>
      <c r="D103" s="283"/>
      <c r="E103" s="283"/>
      <c r="F103" s="283" t="s">
        <v>920</v>
      </c>
      <c r="G103" s="284"/>
      <c r="H103" s="283" t="s">
        <v>55</v>
      </c>
      <c r="I103" s="283" t="s">
        <v>58</v>
      </c>
      <c r="J103" s="283" t="s">
        <v>921</v>
      </c>
      <c r="K103" s="282"/>
    </row>
    <row r="104" spans="2:11" s="1" customFormat="1" ht="17.25" customHeight="1">
      <c r="B104" s="281"/>
      <c r="C104" s="285" t="s">
        <v>922</v>
      </c>
      <c r="D104" s="285"/>
      <c r="E104" s="285"/>
      <c r="F104" s="286" t="s">
        <v>923</v>
      </c>
      <c r="G104" s="287"/>
      <c r="H104" s="285"/>
      <c r="I104" s="285"/>
      <c r="J104" s="285" t="s">
        <v>924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pans="2:11" s="1" customFormat="1" ht="15" customHeight="1">
      <c r="B106" s="281"/>
      <c r="C106" s="270" t="s">
        <v>54</v>
      </c>
      <c r="D106" s="290"/>
      <c r="E106" s="290"/>
      <c r="F106" s="291" t="s">
        <v>925</v>
      </c>
      <c r="G106" s="270"/>
      <c r="H106" s="270" t="s">
        <v>965</v>
      </c>
      <c r="I106" s="270" t="s">
        <v>927</v>
      </c>
      <c r="J106" s="270">
        <v>20</v>
      </c>
      <c r="K106" s="282"/>
    </row>
    <row r="107" spans="2:11" s="1" customFormat="1" ht="15" customHeight="1">
      <c r="B107" s="281"/>
      <c r="C107" s="270" t="s">
        <v>928</v>
      </c>
      <c r="D107" s="270"/>
      <c r="E107" s="270"/>
      <c r="F107" s="291" t="s">
        <v>925</v>
      </c>
      <c r="G107" s="270"/>
      <c r="H107" s="270" t="s">
        <v>965</v>
      </c>
      <c r="I107" s="270" t="s">
        <v>927</v>
      </c>
      <c r="J107" s="270">
        <v>120</v>
      </c>
      <c r="K107" s="282"/>
    </row>
    <row r="108" spans="2:11" s="1" customFormat="1" ht="15" customHeight="1">
      <c r="B108" s="293"/>
      <c r="C108" s="270" t="s">
        <v>930</v>
      </c>
      <c r="D108" s="270"/>
      <c r="E108" s="270"/>
      <c r="F108" s="291" t="s">
        <v>931</v>
      </c>
      <c r="G108" s="270"/>
      <c r="H108" s="270" t="s">
        <v>965</v>
      </c>
      <c r="I108" s="270" t="s">
        <v>927</v>
      </c>
      <c r="J108" s="270">
        <v>50</v>
      </c>
      <c r="K108" s="282"/>
    </row>
    <row r="109" spans="2:11" s="1" customFormat="1" ht="15" customHeight="1">
      <c r="B109" s="293"/>
      <c r="C109" s="270" t="s">
        <v>933</v>
      </c>
      <c r="D109" s="270"/>
      <c r="E109" s="270"/>
      <c r="F109" s="291" t="s">
        <v>925</v>
      </c>
      <c r="G109" s="270"/>
      <c r="H109" s="270" t="s">
        <v>965</v>
      </c>
      <c r="I109" s="270" t="s">
        <v>935</v>
      </c>
      <c r="J109" s="270"/>
      <c r="K109" s="282"/>
    </row>
    <row r="110" spans="2:11" s="1" customFormat="1" ht="15" customHeight="1">
      <c r="B110" s="293"/>
      <c r="C110" s="270" t="s">
        <v>944</v>
      </c>
      <c r="D110" s="270"/>
      <c r="E110" s="270"/>
      <c r="F110" s="291" t="s">
        <v>931</v>
      </c>
      <c r="G110" s="270"/>
      <c r="H110" s="270" t="s">
        <v>965</v>
      </c>
      <c r="I110" s="270" t="s">
        <v>927</v>
      </c>
      <c r="J110" s="270">
        <v>50</v>
      </c>
      <c r="K110" s="282"/>
    </row>
    <row r="111" spans="2:11" s="1" customFormat="1" ht="15" customHeight="1">
      <c r="B111" s="293"/>
      <c r="C111" s="270" t="s">
        <v>952</v>
      </c>
      <c r="D111" s="270"/>
      <c r="E111" s="270"/>
      <c r="F111" s="291" t="s">
        <v>931</v>
      </c>
      <c r="G111" s="270"/>
      <c r="H111" s="270" t="s">
        <v>965</v>
      </c>
      <c r="I111" s="270" t="s">
        <v>927</v>
      </c>
      <c r="J111" s="270">
        <v>50</v>
      </c>
      <c r="K111" s="282"/>
    </row>
    <row r="112" spans="2:11" s="1" customFormat="1" ht="15" customHeight="1">
      <c r="B112" s="293"/>
      <c r="C112" s="270" t="s">
        <v>950</v>
      </c>
      <c r="D112" s="270"/>
      <c r="E112" s="270"/>
      <c r="F112" s="291" t="s">
        <v>931</v>
      </c>
      <c r="G112" s="270"/>
      <c r="H112" s="270" t="s">
        <v>965</v>
      </c>
      <c r="I112" s="270" t="s">
        <v>927</v>
      </c>
      <c r="J112" s="270">
        <v>50</v>
      </c>
      <c r="K112" s="282"/>
    </row>
    <row r="113" spans="2:11" s="1" customFormat="1" ht="15" customHeight="1">
      <c r="B113" s="293"/>
      <c r="C113" s="270" t="s">
        <v>54</v>
      </c>
      <c r="D113" s="270"/>
      <c r="E113" s="270"/>
      <c r="F113" s="291" t="s">
        <v>925</v>
      </c>
      <c r="G113" s="270"/>
      <c r="H113" s="270" t="s">
        <v>966</v>
      </c>
      <c r="I113" s="270" t="s">
        <v>927</v>
      </c>
      <c r="J113" s="270">
        <v>20</v>
      </c>
      <c r="K113" s="282"/>
    </row>
    <row r="114" spans="2:11" s="1" customFormat="1" ht="15" customHeight="1">
      <c r="B114" s="293"/>
      <c r="C114" s="270" t="s">
        <v>967</v>
      </c>
      <c r="D114" s="270"/>
      <c r="E114" s="270"/>
      <c r="F114" s="291" t="s">
        <v>925</v>
      </c>
      <c r="G114" s="270"/>
      <c r="H114" s="270" t="s">
        <v>968</v>
      </c>
      <c r="I114" s="270" t="s">
        <v>927</v>
      </c>
      <c r="J114" s="270">
        <v>120</v>
      </c>
      <c r="K114" s="282"/>
    </row>
    <row r="115" spans="2:11" s="1" customFormat="1" ht="15" customHeight="1">
      <c r="B115" s="293"/>
      <c r="C115" s="270" t="s">
        <v>39</v>
      </c>
      <c r="D115" s="270"/>
      <c r="E115" s="270"/>
      <c r="F115" s="291" t="s">
        <v>925</v>
      </c>
      <c r="G115" s="270"/>
      <c r="H115" s="270" t="s">
        <v>969</v>
      </c>
      <c r="I115" s="270" t="s">
        <v>960</v>
      </c>
      <c r="J115" s="270"/>
      <c r="K115" s="282"/>
    </row>
    <row r="116" spans="2:11" s="1" customFormat="1" ht="15" customHeight="1">
      <c r="B116" s="293"/>
      <c r="C116" s="270" t="s">
        <v>49</v>
      </c>
      <c r="D116" s="270"/>
      <c r="E116" s="270"/>
      <c r="F116" s="291" t="s">
        <v>925</v>
      </c>
      <c r="G116" s="270"/>
      <c r="H116" s="270" t="s">
        <v>970</v>
      </c>
      <c r="I116" s="270" t="s">
        <v>960</v>
      </c>
      <c r="J116" s="270"/>
      <c r="K116" s="282"/>
    </row>
    <row r="117" spans="2:11" s="1" customFormat="1" ht="15" customHeight="1">
      <c r="B117" s="293"/>
      <c r="C117" s="270" t="s">
        <v>58</v>
      </c>
      <c r="D117" s="270"/>
      <c r="E117" s="270"/>
      <c r="F117" s="291" t="s">
        <v>925</v>
      </c>
      <c r="G117" s="270"/>
      <c r="H117" s="270" t="s">
        <v>971</v>
      </c>
      <c r="I117" s="270" t="s">
        <v>972</v>
      </c>
      <c r="J117" s="270"/>
      <c r="K117" s="282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394" t="s">
        <v>973</v>
      </c>
      <c r="D122" s="394"/>
      <c r="E122" s="394"/>
      <c r="F122" s="394"/>
      <c r="G122" s="394"/>
      <c r="H122" s="394"/>
      <c r="I122" s="394"/>
      <c r="J122" s="394"/>
      <c r="K122" s="310"/>
    </row>
    <row r="123" spans="2:11" s="1" customFormat="1" ht="17.25" customHeight="1">
      <c r="B123" s="311"/>
      <c r="C123" s="283" t="s">
        <v>919</v>
      </c>
      <c r="D123" s="283"/>
      <c r="E123" s="283"/>
      <c r="F123" s="283" t="s">
        <v>920</v>
      </c>
      <c r="G123" s="284"/>
      <c r="H123" s="283" t="s">
        <v>55</v>
      </c>
      <c r="I123" s="283" t="s">
        <v>58</v>
      </c>
      <c r="J123" s="283" t="s">
        <v>921</v>
      </c>
      <c r="K123" s="312"/>
    </row>
    <row r="124" spans="2:11" s="1" customFormat="1" ht="17.25" customHeight="1">
      <c r="B124" s="311"/>
      <c r="C124" s="285" t="s">
        <v>922</v>
      </c>
      <c r="D124" s="285"/>
      <c r="E124" s="285"/>
      <c r="F124" s="286" t="s">
        <v>923</v>
      </c>
      <c r="G124" s="287"/>
      <c r="H124" s="285"/>
      <c r="I124" s="285"/>
      <c r="J124" s="285" t="s">
        <v>924</v>
      </c>
      <c r="K124" s="312"/>
    </row>
    <row r="125" spans="2:11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pans="2:11" s="1" customFormat="1" ht="15" customHeight="1">
      <c r="B126" s="313"/>
      <c r="C126" s="270" t="s">
        <v>928</v>
      </c>
      <c r="D126" s="290"/>
      <c r="E126" s="290"/>
      <c r="F126" s="291" t="s">
        <v>925</v>
      </c>
      <c r="G126" s="270"/>
      <c r="H126" s="270" t="s">
        <v>965</v>
      </c>
      <c r="I126" s="270" t="s">
        <v>927</v>
      </c>
      <c r="J126" s="270">
        <v>120</v>
      </c>
      <c r="K126" s="316"/>
    </row>
    <row r="127" spans="2:11" s="1" customFormat="1" ht="15" customHeight="1">
      <c r="B127" s="313"/>
      <c r="C127" s="270" t="s">
        <v>974</v>
      </c>
      <c r="D127" s="270"/>
      <c r="E127" s="270"/>
      <c r="F127" s="291" t="s">
        <v>925</v>
      </c>
      <c r="G127" s="270"/>
      <c r="H127" s="270" t="s">
        <v>975</v>
      </c>
      <c r="I127" s="270" t="s">
        <v>927</v>
      </c>
      <c r="J127" s="270" t="s">
        <v>976</v>
      </c>
      <c r="K127" s="316"/>
    </row>
    <row r="128" spans="2:11" s="1" customFormat="1" ht="15" customHeight="1">
      <c r="B128" s="313"/>
      <c r="C128" s="270" t="s">
        <v>88</v>
      </c>
      <c r="D128" s="270"/>
      <c r="E128" s="270"/>
      <c r="F128" s="291" t="s">
        <v>925</v>
      </c>
      <c r="G128" s="270"/>
      <c r="H128" s="270" t="s">
        <v>977</v>
      </c>
      <c r="I128" s="270" t="s">
        <v>927</v>
      </c>
      <c r="J128" s="270" t="s">
        <v>976</v>
      </c>
      <c r="K128" s="316"/>
    </row>
    <row r="129" spans="2:11" s="1" customFormat="1" ht="15" customHeight="1">
      <c r="B129" s="313"/>
      <c r="C129" s="270" t="s">
        <v>936</v>
      </c>
      <c r="D129" s="270"/>
      <c r="E129" s="270"/>
      <c r="F129" s="291" t="s">
        <v>931</v>
      </c>
      <c r="G129" s="270"/>
      <c r="H129" s="270" t="s">
        <v>937</v>
      </c>
      <c r="I129" s="270" t="s">
        <v>927</v>
      </c>
      <c r="J129" s="270">
        <v>15</v>
      </c>
      <c r="K129" s="316"/>
    </row>
    <row r="130" spans="2:11" s="1" customFormat="1" ht="15" customHeight="1">
      <c r="B130" s="313"/>
      <c r="C130" s="294" t="s">
        <v>938</v>
      </c>
      <c r="D130" s="294"/>
      <c r="E130" s="294"/>
      <c r="F130" s="295" t="s">
        <v>931</v>
      </c>
      <c r="G130" s="294"/>
      <c r="H130" s="294" t="s">
        <v>939</v>
      </c>
      <c r="I130" s="294" t="s">
        <v>927</v>
      </c>
      <c r="J130" s="294">
        <v>15</v>
      </c>
      <c r="K130" s="316"/>
    </row>
    <row r="131" spans="2:11" s="1" customFormat="1" ht="15" customHeight="1">
      <c r="B131" s="313"/>
      <c r="C131" s="294" t="s">
        <v>940</v>
      </c>
      <c r="D131" s="294"/>
      <c r="E131" s="294"/>
      <c r="F131" s="295" t="s">
        <v>931</v>
      </c>
      <c r="G131" s="294"/>
      <c r="H131" s="294" t="s">
        <v>941</v>
      </c>
      <c r="I131" s="294" t="s">
        <v>927</v>
      </c>
      <c r="J131" s="294">
        <v>20</v>
      </c>
      <c r="K131" s="316"/>
    </row>
    <row r="132" spans="2:11" s="1" customFormat="1" ht="15" customHeight="1">
      <c r="B132" s="313"/>
      <c r="C132" s="294" t="s">
        <v>942</v>
      </c>
      <c r="D132" s="294"/>
      <c r="E132" s="294"/>
      <c r="F132" s="295" t="s">
        <v>931</v>
      </c>
      <c r="G132" s="294"/>
      <c r="H132" s="294" t="s">
        <v>943</v>
      </c>
      <c r="I132" s="294" t="s">
        <v>927</v>
      </c>
      <c r="J132" s="294">
        <v>20</v>
      </c>
      <c r="K132" s="316"/>
    </row>
    <row r="133" spans="2:11" s="1" customFormat="1" ht="15" customHeight="1">
      <c r="B133" s="313"/>
      <c r="C133" s="270" t="s">
        <v>930</v>
      </c>
      <c r="D133" s="270"/>
      <c r="E133" s="270"/>
      <c r="F133" s="291" t="s">
        <v>931</v>
      </c>
      <c r="G133" s="270"/>
      <c r="H133" s="270" t="s">
        <v>965</v>
      </c>
      <c r="I133" s="270" t="s">
        <v>927</v>
      </c>
      <c r="J133" s="270">
        <v>50</v>
      </c>
      <c r="K133" s="316"/>
    </row>
    <row r="134" spans="2:11" s="1" customFormat="1" ht="15" customHeight="1">
      <c r="B134" s="313"/>
      <c r="C134" s="270" t="s">
        <v>944</v>
      </c>
      <c r="D134" s="270"/>
      <c r="E134" s="270"/>
      <c r="F134" s="291" t="s">
        <v>931</v>
      </c>
      <c r="G134" s="270"/>
      <c r="H134" s="270" t="s">
        <v>965</v>
      </c>
      <c r="I134" s="270" t="s">
        <v>927</v>
      </c>
      <c r="J134" s="270">
        <v>50</v>
      </c>
      <c r="K134" s="316"/>
    </row>
    <row r="135" spans="2:11" s="1" customFormat="1" ht="15" customHeight="1">
      <c r="B135" s="313"/>
      <c r="C135" s="270" t="s">
        <v>950</v>
      </c>
      <c r="D135" s="270"/>
      <c r="E135" s="270"/>
      <c r="F135" s="291" t="s">
        <v>931</v>
      </c>
      <c r="G135" s="270"/>
      <c r="H135" s="270" t="s">
        <v>965</v>
      </c>
      <c r="I135" s="270" t="s">
        <v>927</v>
      </c>
      <c r="J135" s="270">
        <v>50</v>
      </c>
      <c r="K135" s="316"/>
    </row>
    <row r="136" spans="2:11" s="1" customFormat="1" ht="15" customHeight="1">
      <c r="B136" s="313"/>
      <c r="C136" s="270" t="s">
        <v>952</v>
      </c>
      <c r="D136" s="270"/>
      <c r="E136" s="270"/>
      <c r="F136" s="291" t="s">
        <v>931</v>
      </c>
      <c r="G136" s="270"/>
      <c r="H136" s="270" t="s">
        <v>965</v>
      </c>
      <c r="I136" s="270" t="s">
        <v>927</v>
      </c>
      <c r="J136" s="270">
        <v>50</v>
      </c>
      <c r="K136" s="316"/>
    </row>
    <row r="137" spans="2:11" s="1" customFormat="1" ht="15" customHeight="1">
      <c r="B137" s="313"/>
      <c r="C137" s="270" t="s">
        <v>953</v>
      </c>
      <c r="D137" s="270"/>
      <c r="E137" s="270"/>
      <c r="F137" s="291" t="s">
        <v>931</v>
      </c>
      <c r="G137" s="270"/>
      <c r="H137" s="270" t="s">
        <v>978</v>
      </c>
      <c r="I137" s="270" t="s">
        <v>927</v>
      </c>
      <c r="J137" s="270">
        <v>255</v>
      </c>
      <c r="K137" s="316"/>
    </row>
    <row r="138" spans="2:11" s="1" customFormat="1" ht="15" customHeight="1">
      <c r="B138" s="313"/>
      <c r="C138" s="270" t="s">
        <v>955</v>
      </c>
      <c r="D138" s="270"/>
      <c r="E138" s="270"/>
      <c r="F138" s="291" t="s">
        <v>925</v>
      </c>
      <c r="G138" s="270"/>
      <c r="H138" s="270" t="s">
        <v>979</v>
      </c>
      <c r="I138" s="270" t="s">
        <v>957</v>
      </c>
      <c r="J138" s="270"/>
      <c r="K138" s="316"/>
    </row>
    <row r="139" spans="2:11" s="1" customFormat="1" ht="15" customHeight="1">
      <c r="B139" s="313"/>
      <c r="C139" s="270" t="s">
        <v>958</v>
      </c>
      <c r="D139" s="270"/>
      <c r="E139" s="270"/>
      <c r="F139" s="291" t="s">
        <v>925</v>
      </c>
      <c r="G139" s="270"/>
      <c r="H139" s="270" t="s">
        <v>980</v>
      </c>
      <c r="I139" s="270" t="s">
        <v>960</v>
      </c>
      <c r="J139" s="270"/>
      <c r="K139" s="316"/>
    </row>
    <row r="140" spans="2:11" s="1" customFormat="1" ht="15" customHeight="1">
      <c r="B140" s="313"/>
      <c r="C140" s="270" t="s">
        <v>961</v>
      </c>
      <c r="D140" s="270"/>
      <c r="E140" s="270"/>
      <c r="F140" s="291" t="s">
        <v>925</v>
      </c>
      <c r="G140" s="270"/>
      <c r="H140" s="270" t="s">
        <v>961</v>
      </c>
      <c r="I140" s="270" t="s">
        <v>960</v>
      </c>
      <c r="J140" s="270"/>
      <c r="K140" s="316"/>
    </row>
    <row r="141" spans="2:11" s="1" customFormat="1" ht="15" customHeight="1">
      <c r="B141" s="313"/>
      <c r="C141" s="270" t="s">
        <v>39</v>
      </c>
      <c r="D141" s="270"/>
      <c r="E141" s="270"/>
      <c r="F141" s="291" t="s">
        <v>925</v>
      </c>
      <c r="G141" s="270"/>
      <c r="H141" s="270" t="s">
        <v>981</v>
      </c>
      <c r="I141" s="270" t="s">
        <v>960</v>
      </c>
      <c r="J141" s="270"/>
      <c r="K141" s="316"/>
    </row>
    <row r="142" spans="2:11" s="1" customFormat="1" ht="15" customHeight="1">
      <c r="B142" s="313"/>
      <c r="C142" s="270" t="s">
        <v>982</v>
      </c>
      <c r="D142" s="270"/>
      <c r="E142" s="270"/>
      <c r="F142" s="291" t="s">
        <v>925</v>
      </c>
      <c r="G142" s="270"/>
      <c r="H142" s="270" t="s">
        <v>983</v>
      </c>
      <c r="I142" s="270" t="s">
        <v>960</v>
      </c>
      <c r="J142" s="270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396" t="s">
        <v>984</v>
      </c>
      <c r="D147" s="396"/>
      <c r="E147" s="396"/>
      <c r="F147" s="396"/>
      <c r="G147" s="396"/>
      <c r="H147" s="396"/>
      <c r="I147" s="396"/>
      <c r="J147" s="396"/>
      <c r="K147" s="282"/>
    </row>
    <row r="148" spans="2:11" s="1" customFormat="1" ht="17.25" customHeight="1">
      <c r="B148" s="281"/>
      <c r="C148" s="283" t="s">
        <v>919</v>
      </c>
      <c r="D148" s="283"/>
      <c r="E148" s="283"/>
      <c r="F148" s="283" t="s">
        <v>920</v>
      </c>
      <c r="G148" s="284"/>
      <c r="H148" s="283" t="s">
        <v>55</v>
      </c>
      <c r="I148" s="283" t="s">
        <v>58</v>
      </c>
      <c r="J148" s="283" t="s">
        <v>921</v>
      </c>
      <c r="K148" s="282"/>
    </row>
    <row r="149" spans="2:11" s="1" customFormat="1" ht="17.25" customHeight="1">
      <c r="B149" s="281"/>
      <c r="C149" s="285" t="s">
        <v>922</v>
      </c>
      <c r="D149" s="285"/>
      <c r="E149" s="285"/>
      <c r="F149" s="286" t="s">
        <v>923</v>
      </c>
      <c r="G149" s="287"/>
      <c r="H149" s="285"/>
      <c r="I149" s="285"/>
      <c r="J149" s="285" t="s">
        <v>924</v>
      </c>
      <c r="K149" s="282"/>
    </row>
    <row r="150" spans="2:11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pans="2:11" s="1" customFormat="1" ht="15" customHeight="1">
      <c r="B151" s="293"/>
      <c r="C151" s="320" t="s">
        <v>928</v>
      </c>
      <c r="D151" s="270"/>
      <c r="E151" s="270"/>
      <c r="F151" s="321" t="s">
        <v>925</v>
      </c>
      <c r="G151" s="270"/>
      <c r="H151" s="320" t="s">
        <v>965</v>
      </c>
      <c r="I151" s="320" t="s">
        <v>927</v>
      </c>
      <c r="J151" s="320">
        <v>120</v>
      </c>
      <c r="K151" s="316"/>
    </row>
    <row r="152" spans="2:11" s="1" customFormat="1" ht="15" customHeight="1">
      <c r="B152" s="293"/>
      <c r="C152" s="320" t="s">
        <v>974</v>
      </c>
      <c r="D152" s="270"/>
      <c r="E152" s="270"/>
      <c r="F152" s="321" t="s">
        <v>925</v>
      </c>
      <c r="G152" s="270"/>
      <c r="H152" s="320" t="s">
        <v>985</v>
      </c>
      <c r="I152" s="320" t="s">
        <v>927</v>
      </c>
      <c r="J152" s="320" t="s">
        <v>976</v>
      </c>
      <c r="K152" s="316"/>
    </row>
    <row r="153" spans="2:11" s="1" customFormat="1" ht="15" customHeight="1">
      <c r="B153" s="293"/>
      <c r="C153" s="320" t="s">
        <v>88</v>
      </c>
      <c r="D153" s="270"/>
      <c r="E153" s="270"/>
      <c r="F153" s="321" t="s">
        <v>925</v>
      </c>
      <c r="G153" s="270"/>
      <c r="H153" s="320" t="s">
        <v>986</v>
      </c>
      <c r="I153" s="320" t="s">
        <v>927</v>
      </c>
      <c r="J153" s="320" t="s">
        <v>976</v>
      </c>
      <c r="K153" s="316"/>
    </row>
    <row r="154" spans="2:11" s="1" customFormat="1" ht="15" customHeight="1">
      <c r="B154" s="293"/>
      <c r="C154" s="320" t="s">
        <v>930</v>
      </c>
      <c r="D154" s="270"/>
      <c r="E154" s="270"/>
      <c r="F154" s="321" t="s">
        <v>931</v>
      </c>
      <c r="G154" s="270"/>
      <c r="H154" s="320" t="s">
        <v>965</v>
      </c>
      <c r="I154" s="320" t="s">
        <v>927</v>
      </c>
      <c r="J154" s="320">
        <v>50</v>
      </c>
      <c r="K154" s="316"/>
    </row>
    <row r="155" spans="2:11" s="1" customFormat="1" ht="15" customHeight="1">
      <c r="B155" s="293"/>
      <c r="C155" s="320" t="s">
        <v>933</v>
      </c>
      <c r="D155" s="270"/>
      <c r="E155" s="270"/>
      <c r="F155" s="321" t="s">
        <v>925</v>
      </c>
      <c r="G155" s="270"/>
      <c r="H155" s="320" t="s">
        <v>965</v>
      </c>
      <c r="I155" s="320" t="s">
        <v>935</v>
      </c>
      <c r="J155" s="320"/>
      <c r="K155" s="316"/>
    </row>
    <row r="156" spans="2:11" s="1" customFormat="1" ht="15" customHeight="1">
      <c r="B156" s="293"/>
      <c r="C156" s="320" t="s">
        <v>944</v>
      </c>
      <c r="D156" s="270"/>
      <c r="E156" s="270"/>
      <c r="F156" s="321" t="s">
        <v>931</v>
      </c>
      <c r="G156" s="270"/>
      <c r="H156" s="320" t="s">
        <v>965</v>
      </c>
      <c r="I156" s="320" t="s">
        <v>927</v>
      </c>
      <c r="J156" s="320">
        <v>50</v>
      </c>
      <c r="K156" s="316"/>
    </row>
    <row r="157" spans="2:11" s="1" customFormat="1" ht="15" customHeight="1">
      <c r="B157" s="293"/>
      <c r="C157" s="320" t="s">
        <v>952</v>
      </c>
      <c r="D157" s="270"/>
      <c r="E157" s="270"/>
      <c r="F157" s="321" t="s">
        <v>931</v>
      </c>
      <c r="G157" s="270"/>
      <c r="H157" s="320" t="s">
        <v>965</v>
      </c>
      <c r="I157" s="320" t="s">
        <v>927</v>
      </c>
      <c r="J157" s="320">
        <v>50</v>
      </c>
      <c r="K157" s="316"/>
    </row>
    <row r="158" spans="2:11" s="1" customFormat="1" ht="15" customHeight="1">
      <c r="B158" s="293"/>
      <c r="C158" s="320" t="s">
        <v>950</v>
      </c>
      <c r="D158" s="270"/>
      <c r="E158" s="270"/>
      <c r="F158" s="321" t="s">
        <v>931</v>
      </c>
      <c r="G158" s="270"/>
      <c r="H158" s="320" t="s">
        <v>965</v>
      </c>
      <c r="I158" s="320" t="s">
        <v>927</v>
      </c>
      <c r="J158" s="320">
        <v>50</v>
      </c>
      <c r="K158" s="316"/>
    </row>
    <row r="159" spans="2:11" s="1" customFormat="1" ht="15" customHeight="1">
      <c r="B159" s="293"/>
      <c r="C159" s="320" t="s">
        <v>107</v>
      </c>
      <c r="D159" s="270"/>
      <c r="E159" s="270"/>
      <c r="F159" s="321" t="s">
        <v>925</v>
      </c>
      <c r="G159" s="270"/>
      <c r="H159" s="320" t="s">
        <v>987</v>
      </c>
      <c r="I159" s="320" t="s">
        <v>927</v>
      </c>
      <c r="J159" s="320" t="s">
        <v>988</v>
      </c>
      <c r="K159" s="316"/>
    </row>
    <row r="160" spans="2:11" s="1" customFormat="1" ht="15" customHeight="1">
      <c r="B160" s="293"/>
      <c r="C160" s="320" t="s">
        <v>989</v>
      </c>
      <c r="D160" s="270"/>
      <c r="E160" s="270"/>
      <c r="F160" s="321" t="s">
        <v>925</v>
      </c>
      <c r="G160" s="270"/>
      <c r="H160" s="320" t="s">
        <v>990</v>
      </c>
      <c r="I160" s="320" t="s">
        <v>960</v>
      </c>
      <c r="J160" s="320"/>
      <c r="K160" s="316"/>
    </row>
    <row r="161" spans="2:1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pans="2:11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394" t="s">
        <v>991</v>
      </c>
      <c r="D165" s="394"/>
      <c r="E165" s="394"/>
      <c r="F165" s="394"/>
      <c r="G165" s="394"/>
      <c r="H165" s="394"/>
      <c r="I165" s="394"/>
      <c r="J165" s="394"/>
      <c r="K165" s="263"/>
    </row>
    <row r="166" spans="2:11" s="1" customFormat="1" ht="17.25" customHeight="1">
      <c r="B166" s="262"/>
      <c r="C166" s="283" t="s">
        <v>919</v>
      </c>
      <c r="D166" s="283"/>
      <c r="E166" s="283"/>
      <c r="F166" s="283" t="s">
        <v>920</v>
      </c>
      <c r="G166" s="325"/>
      <c r="H166" s="326" t="s">
        <v>55</v>
      </c>
      <c r="I166" s="326" t="s">
        <v>58</v>
      </c>
      <c r="J166" s="283" t="s">
        <v>921</v>
      </c>
      <c r="K166" s="263"/>
    </row>
    <row r="167" spans="2:11" s="1" customFormat="1" ht="17.25" customHeight="1">
      <c r="B167" s="264"/>
      <c r="C167" s="285" t="s">
        <v>922</v>
      </c>
      <c r="D167" s="285"/>
      <c r="E167" s="285"/>
      <c r="F167" s="286" t="s">
        <v>923</v>
      </c>
      <c r="G167" s="327"/>
      <c r="H167" s="328"/>
      <c r="I167" s="328"/>
      <c r="J167" s="285" t="s">
        <v>924</v>
      </c>
      <c r="K167" s="265"/>
    </row>
    <row r="168" spans="2:11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pans="2:11" s="1" customFormat="1" ht="15" customHeight="1">
      <c r="B169" s="293"/>
      <c r="C169" s="270" t="s">
        <v>928</v>
      </c>
      <c r="D169" s="270"/>
      <c r="E169" s="270"/>
      <c r="F169" s="291" t="s">
        <v>925</v>
      </c>
      <c r="G169" s="270"/>
      <c r="H169" s="270" t="s">
        <v>965</v>
      </c>
      <c r="I169" s="270" t="s">
        <v>927</v>
      </c>
      <c r="J169" s="270">
        <v>120</v>
      </c>
      <c r="K169" s="316"/>
    </row>
    <row r="170" spans="2:11" s="1" customFormat="1" ht="15" customHeight="1">
      <c r="B170" s="293"/>
      <c r="C170" s="270" t="s">
        <v>974</v>
      </c>
      <c r="D170" s="270"/>
      <c r="E170" s="270"/>
      <c r="F170" s="291" t="s">
        <v>925</v>
      </c>
      <c r="G170" s="270"/>
      <c r="H170" s="270" t="s">
        <v>975</v>
      </c>
      <c r="I170" s="270" t="s">
        <v>927</v>
      </c>
      <c r="J170" s="270" t="s">
        <v>976</v>
      </c>
      <c r="K170" s="316"/>
    </row>
    <row r="171" spans="2:11" s="1" customFormat="1" ht="15" customHeight="1">
      <c r="B171" s="293"/>
      <c r="C171" s="270" t="s">
        <v>88</v>
      </c>
      <c r="D171" s="270"/>
      <c r="E171" s="270"/>
      <c r="F171" s="291" t="s">
        <v>925</v>
      </c>
      <c r="G171" s="270"/>
      <c r="H171" s="270" t="s">
        <v>992</v>
      </c>
      <c r="I171" s="270" t="s">
        <v>927</v>
      </c>
      <c r="J171" s="270" t="s">
        <v>976</v>
      </c>
      <c r="K171" s="316"/>
    </row>
    <row r="172" spans="2:11" s="1" customFormat="1" ht="15" customHeight="1">
      <c r="B172" s="293"/>
      <c r="C172" s="270" t="s">
        <v>930</v>
      </c>
      <c r="D172" s="270"/>
      <c r="E172" s="270"/>
      <c r="F172" s="291" t="s">
        <v>931</v>
      </c>
      <c r="G172" s="270"/>
      <c r="H172" s="270" t="s">
        <v>992</v>
      </c>
      <c r="I172" s="270" t="s">
        <v>927</v>
      </c>
      <c r="J172" s="270">
        <v>50</v>
      </c>
      <c r="K172" s="316"/>
    </row>
    <row r="173" spans="2:11" s="1" customFormat="1" ht="15" customHeight="1">
      <c r="B173" s="293"/>
      <c r="C173" s="270" t="s">
        <v>933</v>
      </c>
      <c r="D173" s="270"/>
      <c r="E173" s="270"/>
      <c r="F173" s="291" t="s">
        <v>925</v>
      </c>
      <c r="G173" s="270"/>
      <c r="H173" s="270" t="s">
        <v>992</v>
      </c>
      <c r="I173" s="270" t="s">
        <v>935</v>
      </c>
      <c r="J173" s="270"/>
      <c r="K173" s="316"/>
    </row>
    <row r="174" spans="2:11" s="1" customFormat="1" ht="15" customHeight="1">
      <c r="B174" s="293"/>
      <c r="C174" s="270" t="s">
        <v>944</v>
      </c>
      <c r="D174" s="270"/>
      <c r="E174" s="270"/>
      <c r="F174" s="291" t="s">
        <v>931</v>
      </c>
      <c r="G174" s="270"/>
      <c r="H174" s="270" t="s">
        <v>992</v>
      </c>
      <c r="I174" s="270" t="s">
        <v>927</v>
      </c>
      <c r="J174" s="270">
        <v>50</v>
      </c>
      <c r="K174" s="316"/>
    </row>
    <row r="175" spans="2:11" s="1" customFormat="1" ht="15" customHeight="1">
      <c r="B175" s="293"/>
      <c r="C175" s="270" t="s">
        <v>952</v>
      </c>
      <c r="D175" s="270"/>
      <c r="E175" s="270"/>
      <c r="F175" s="291" t="s">
        <v>931</v>
      </c>
      <c r="G175" s="270"/>
      <c r="H175" s="270" t="s">
        <v>992</v>
      </c>
      <c r="I175" s="270" t="s">
        <v>927</v>
      </c>
      <c r="J175" s="270">
        <v>50</v>
      </c>
      <c r="K175" s="316"/>
    </row>
    <row r="176" spans="2:11" s="1" customFormat="1" ht="15" customHeight="1">
      <c r="B176" s="293"/>
      <c r="C176" s="270" t="s">
        <v>950</v>
      </c>
      <c r="D176" s="270"/>
      <c r="E176" s="270"/>
      <c r="F176" s="291" t="s">
        <v>931</v>
      </c>
      <c r="G176" s="270"/>
      <c r="H176" s="270" t="s">
        <v>992</v>
      </c>
      <c r="I176" s="270" t="s">
        <v>927</v>
      </c>
      <c r="J176" s="270">
        <v>50</v>
      </c>
      <c r="K176" s="316"/>
    </row>
    <row r="177" spans="2:11" s="1" customFormat="1" ht="15" customHeight="1">
      <c r="B177" s="293"/>
      <c r="C177" s="270" t="s">
        <v>119</v>
      </c>
      <c r="D177" s="270"/>
      <c r="E177" s="270"/>
      <c r="F177" s="291" t="s">
        <v>925</v>
      </c>
      <c r="G177" s="270"/>
      <c r="H177" s="270" t="s">
        <v>993</v>
      </c>
      <c r="I177" s="270" t="s">
        <v>994</v>
      </c>
      <c r="J177" s="270"/>
      <c r="K177" s="316"/>
    </row>
    <row r="178" spans="2:11" s="1" customFormat="1" ht="15" customHeight="1">
      <c r="B178" s="293"/>
      <c r="C178" s="270" t="s">
        <v>58</v>
      </c>
      <c r="D178" s="270"/>
      <c r="E178" s="270"/>
      <c r="F178" s="291" t="s">
        <v>925</v>
      </c>
      <c r="G178" s="270"/>
      <c r="H178" s="270" t="s">
        <v>995</v>
      </c>
      <c r="I178" s="270" t="s">
        <v>996</v>
      </c>
      <c r="J178" s="270">
        <v>1</v>
      </c>
      <c r="K178" s="316"/>
    </row>
    <row r="179" spans="2:11" s="1" customFormat="1" ht="15" customHeight="1">
      <c r="B179" s="293"/>
      <c r="C179" s="270" t="s">
        <v>54</v>
      </c>
      <c r="D179" s="270"/>
      <c r="E179" s="270"/>
      <c r="F179" s="291" t="s">
        <v>925</v>
      </c>
      <c r="G179" s="270"/>
      <c r="H179" s="270" t="s">
        <v>997</v>
      </c>
      <c r="I179" s="270" t="s">
        <v>927</v>
      </c>
      <c r="J179" s="270">
        <v>20</v>
      </c>
      <c r="K179" s="316"/>
    </row>
    <row r="180" spans="2:11" s="1" customFormat="1" ht="15" customHeight="1">
      <c r="B180" s="293"/>
      <c r="C180" s="270" t="s">
        <v>55</v>
      </c>
      <c r="D180" s="270"/>
      <c r="E180" s="270"/>
      <c r="F180" s="291" t="s">
        <v>925</v>
      </c>
      <c r="G180" s="270"/>
      <c r="H180" s="270" t="s">
        <v>998</v>
      </c>
      <c r="I180" s="270" t="s">
        <v>927</v>
      </c>
      <c r="J180" s="270">
        <v>255</v>
      </c>
      <c r="K180" s="316"/>
    </row>
    <row r="181" spans="2:11" s="1" customFormat="1" ht="15" customHeight="1">
      <c r="B181" s="293"/>
      <c r="C181" s="270" t="s">
        <v>120</v>
      </c>
      <c r="D181" s="270"/>
      <c r="E181" s="270"/>
      <c r="F181" s="291" t="s">
        <v>925</v>
      </c>
      <c r="G181" s="270"/>
      <c r="H181" s="270" t="s">
        <v>889</v>
      </c>
      <c r="I181" s="270" t="s">
        <v>927</v>
      </c>
      <c r="J181" s="270">
        <v>10</v>
      </c>
      <c r="K181" s="316"/>
    </row>
    <row r="182" spans="2:11" s="1" customFormat="1" ht="15" customHeight="1">
      <c r="B182" s="293"/>
      <c r="C182" s="270" t="s">
        <v>121</v>
      </c>
      <c r="D182" s="270"/>
      <c r="E182" s="270"/>
      <c r="F182" s="291" t="s">
        <v>925</v>
      </c>
      <c r="G182" s="270"/>
      <c r="H182" s="270" t="s">
        <v>999</v>
      </c>
      <c r="I182" s="270" t="s">
        <v>960</v>
      </c>
      <c r="J182" s="270"/>
      <c r="K182" s="316"/>
    </row>
    <row r="183" spans="2:11" s="1" customFormat="1" ht="15" customHeight="1">
      <c r="B183" s="293"/>
      <c r="C183" s="270" t="s">
        <v>1000</v>
      </c>
      <c r="D183" s="270"/>
      <c r="E183" s="270"/>
      <c r="F183" s="291" t="s">
        <v>925</v>
      </c>
      <c r="G183" s="270"/>
      <c r="H183" s="270" t="s">
        <v>1001</v>
      </c>
      <c r="I183" s="270" t="s">
        <v>960</v>
      </c>
      <c r="J183" s="270"/>
      <c r="K183" s="316"/>
    </row>
    <row r="184" spans="2:11" s="1" customFormat="1" ht="15" customHeight="1">
      <c r="B184" s="293"/>
      <c r="C184" s="270" t="s">
        <v>989</v>
      </c>
      <c r="D184" s="270"/>
      <c r="E184" s="270"/>
      <c r="F184" s="291" t="s">
        <v>925</v>
      </c>
      <c r="G184" s="270"/>
      <c r="H184" s="270" t="s">
        <v>1002</v>
      </c>
      <c r="I184" s="270" t="s">
        <v>960</v>
      </c>
      <c r="J184" s="270"/>
      <c r="K184" s="316"/>
    </row>
    <row r="185" spans="2:11" s="1" customFormat="1" ht="15" customHeight="1">
      <c r="B185" s="293"/>
      <c r="C185" s="270" t="s">
        <v>123</v>
      </c>
      <c r="D185" s="270"/>
      <c r="E185" s="270"/>
      <c r="F185" s="291" t="s">
        <v>931</v>
      </c>
      <c r="G185" s="270"/>
      <c r="H185" s="270" t="s">
        <v>1003</v>
      </c>
      <c r="I185" s="270" t="s">
        <v>927</v>
      </c>
      <c r="J185" s="270">
        <v>50</v>
      </c>
      <c r="K185" s="316"/>
    </row>
    <row r="186" spans="2:11" s="1" customFormat="1" ht="15" customHeight="1">
      <c r="B186" s="293"/>
      <c r="C186" s="270" t="s">
        <v>1004</v>
      </c>
      <c r="D186" s="270"/>
      <c r="E186" s="270"/>
      <c r="F186" s="291" t="s">
        <v>931</v>
      </c>
      <c r="G186" s="270"/>
      <c r="H186" s="270" t="s">
        <v>1005</v>
      </c>
      <c r="I186" s="270" t="s">
        <v>1006</v>
      </c>
      <c r="J186" s="270"/>
      <c r="K186" s="316"/>
    </row>
    <row r="187" spans="2:11" s="1" customFormat="1" ht="15" customHeight="1">
      <c r="B187" s="293"/>
      <c r="C187" s="270" t="s">
        <v>1007</v>
      </c>
      <c r="D187" s="270"/>
      <c r="E187" s="270"/>
      <c r="F187" s="291" t="s">
        <v>931</v>
      </c>
      <c r="G187" s="270"/>
      <c r="H187" s="270" t="s">
        <v>1008</v>
      </c>
      <c r="I187" s="270" t="s">
        <v>1006</v>
      </c>
      <c r="J187" s="270"/>
      <c r="K187" s="316"/>
    </row>
    <row r="188" spans="2:11" s="1" customFormat="1" ht="15" customHeight="1">
      <c r="B188" s="293"/>
      <c r="C188" s="270" t="s">
        <v>1009</v>
      </c>
      <c r="D188" s="270"/>
      <c r="E188" s="270"/>
      <c r="F188" s="291" t="s">
        <v>931</v>
      </c>
      <c r="G188" s="270"/>
      <c r="H188" s="270" t="s">
        <v>1010</v>
      </c>
      <c r="I188" s="270" t="s">
        <v>1006</v>
      </c>
      <c r="J188" s="270"/>
      <c r="K188" s="316"/>
    </row>
    <row r="189" spans="2:11" s="1" customFormat="1" ht="15" customHeight="1">
      <c r="B189" s="293"/>
      <c r="C189" s="329" t="s">
        <v>1011</v>
      </c>
      <c r="D189" s="270"/>
      <c r="E189" s="270"/>
      <c r="F189" s="291" t="s">
        <v>931</v>
      </c>
      <c r="G189" s="270"/>
      <c r="H189" s="270" t="s">
        <v>1012</v>
      </c>
      <c r="I189" s="270" t="s">
        <v>1013</v>
      </c>
      <c r="J189" s="330" t="s">
        <v>1014</v>
      </c>
      <c r="K189" s="316"/>
    </row>
    <row r="190" spans="2:11" s="1" customFormat="1" ht="15" customHeight="1">
      <c r="B190" s="293"/>
      <c r="C190" s="329" t="s">
        <v>43</v>
      </c>
      <c r="D190" s="270"/>
      <c r="E190" s="270"/>
      <c r="F190" s="291" t="s">
        <v>925</v>
      </c>
      <c r="G190" s="270"/>
      <c r="H190" s="267" t="s">
        <v>1015</v>
      </c>
      <c r="I190" s="270" t="s">
        <v>1016</v>
      </c>
      <c r="J190" s="270"/>
      <c r="K190" s="316"/>
    </row>
    <row r="191" spans="2:11" s="1" customFormat="1" ht="15" customHeight="1">
      <c r="B191" s="293"/>
      <c r="C191" s="329" t="s">
        <v>1017</v>
      </c>
      <c r="D191" s="270"/>
      <c r="E191" s="270"/>
      <c r="F191" s="291" t="s">
        <v>925</v>
      </c>
      <c r="G191" s="270"/>
      <c r="H191" s="270" t="s">
        <v>1018</v>
      </c>
      <c r="I191" s="270" t="s">
        <v>960</v>
      </c>
      <c r="J191" s="270"/>
      <c r="K191" s="316"/>
    </row>
    <row r="192" spans="2:11" s="1" customFormat="1" ht="15" customHeight="1">
      <c r="B192" s="293"/>
      <c r="C192" s="329" t="s">
        <v>1019</v>
      </c>
      <c r="D192" s="270"/>
      <c r="E192" s="270"/>
      <c r="F192" s="291" t="s">
        <v>925</v>
      </c>
      <c r="G192" s="270"/>
      <c r="H192" s="270" t="s">
        <v>1020</v>
      </c>
      <c r="I192" s="270" t="s">
        <v>960</v>
      </c>
      <c r="J192" s="270"/>
      <c r="K192" s="316"/>
    </row>
    <row r="193" spans="2:11" s="1" customFormat="1" ht="15" customHeight="1">
      <c r="B193" s="293"/>
      <c r="C193" s="329" t="s">
        <v>1021</v>
      </c>
      <c r="D193" s="270"/>
      <c r="E193" s="270"/>
      <c r="F193" s="291" t="s">
        <v>931</v>
      </c>
      <c r="G193" s="270"/>
      <c r="H193" s="270" t="s">
        <v>1022</v>
      </c>
      <c r="I193" s="270" t="s">
        <v>960</v>
      </c>
      <c r="J193" s="270"/>
      <c r="K193" s="316"/>
    </row>
    <row r="194" spans="2:11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pans="2:11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pans="2:11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pans="2:11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s="1" customFormat="1" ht="21">
      <c r="B199" s="262"/>
      <c r="C199" s="394" t="s">
        <v>1023</v>
      </c>
      <c r="D199" s="394"/>
      <c r="E199" s="394"/>
      <c r="F199" s="394"/>
      <c r="G199" s="394"/>
      <c r="H199" s="394"/>
      <c r="I199" s="394"/>
      <c r="J199" s="394"/>
      <c r="K199" s="263"/>
    </row>
    <row r="200" spans="2:11" s="1" customFormat="1" ht="25.5" customHeight="1">
      <c r="B200" s="262"/>
      <c r="C200" s="332" t="s">
        <v>1024</v>
      </c>
      <c r="D200" s="332"/>
      <c r="E200" s="332"/>
      <c r="F200" s="332" t="s">
        <v>1025</v>
      </c>
      <c r="G200" s="333"/>
      <c r="H200" s="400" t="s">
        <v>1026</v>
      </c>
      <c r="I200" s="400"/>
      <c r="J200" s="400"/>
      <c r="K200" s="263"/>
    </row>
    <row r="201" spans="2:1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pans="2:11" s="1" customFormat="1" ht="15" customHeight="1">
      <c r="B202" s="293"/>
      <c r="C202" s="270" t="s">
        <v>1016</v>
      </c>
      <c r="D202" s="270"/>
      <c r="E202" s="270"/>
      <c r="F202" s="291" t="s">
        <v>44</v>
      </c>
      <c r="G202" s="270"/>
      <c r="H202" s="399" t="s">
        <v>1027</v>
      </c>
      <c r="I202" s="399"/>
      <c r="J202" s="399"/>
      <c r="K202" s="316"/>
    </row>
    <row r="203" spans="2:11" s="1" customFormat="1" ht="15" customHeight="1">
      <c r="B203" s="293"/>
      <c r="C203" s="270"/>
      <c r="D203" s="270"/>
      <c r="E203" s="270"/>
      <c r="F203" s="291" t="s">
        <v>45</v>
      </c>
      <c r="G203" s="270"/>
      <c r="H203" s="399" t="s">
        <v>1028</v>
      </c>
      <c r="I203" s="399"/>
      <c r="J203" s="399"/>
      <c r="K203" s="316"/>
    </row>
    <row r="204" spans="2:11" s="1" customFormat="1" ht="15" customHeight="1">
      <c r="B204" s="293"/>
      <c r="C204" s="270"/>
      <c r="D204" s="270"/>
      <c r="E204" s="270"/>
      <c r="F204" s="291" t="s">
        <v>48</v>
      </c>
      <c r="G204" s="270"/>
      <c r="H204" s="399" t="s">
        <v>1029</v>
      </c>
      <c r="I204" s="399"/>
      <c r="J204" s="399"/>
      <c r="K204" s="316"/>
    </row>
    <row r="205" spans="2:11" s="1" customFormat="1" ht="15" customHeight="1">
      <c r="B205" s="293"/>
      <c r="C205" s="270"/>
      <c r="D205" s="270"/>
      <c r="E205" s="270"/>
      <c r="F205" s="291" t="s">
        <v>46</v>
      </c>
      <c r="G205" s="270"/>
      <c r="H205" s="399" t="s">
        <v>1030</v>
      </c>
      <c r="I205" s="399"/>
      <c r="J205" s="399"/>
      <c r="K205" s="316"/>
    </row>
    <row r="206" spans="2:11" s="1" customFormat="1" ht="15" customHeight="1">
      <c r="B206" s="293"/>
      <c r="C206" s="270"/>
      <c r="D206" s="270"/>
      <c r="E206" s="270"/>
      <c r="F206" s="291" t="s">
        <v>47</v>
      </c>
      <c r="G206" s="270"/>
      <c r="H206" s="399" t="s">
        <v>1031</v>
      </c>
      <c r="I206" s="399"/>
      <c r="J206" s="399"/>
      <c r="K206" s="316"/>
    </row>
    <row r="207" spans="2:11" s="1" customFormat="1" ht="15" customHeight="1">
      <c r="B207" s="293"/>
      <c r="C207" s="270"/>
      <c r="D207" s="270"/>
      <c r="E207" s="270"/>
      <c r="F207" s="291"/>
      <c r="G207" s="270"/>
      <c r="H207" s="270"/>
      <c r="I207" s="270"/>
      <c r="J207" s="270"/>
      <c r="K207" s="316"/>
    </row>
    <row r="208" spans="2:11" s="1" customFormat="1" ht="15" customHeight="1">
      <c r="B208" s="293"/>
      <c r="C208" s="270" t="s">
        <v>972</v>
      </c>
      <c r="D208" s="270"/>
      <c r="E208" s="270"/>
      <c r="F208" s="291" t="s">
        <v>80</v>
      </c>
      <c r="G208" s="270"/>
      <c r="H208" s="399" t="s">
        <v>1032</v>
      </c>
      <c r="I208" s="399"/>
      <c r="J208" s="399"/>
      <c r="K208" s="316"/>
    </row>
    <row r="209" spans="2:11" s="1" customFormat="1" ht="15" customHeight="1">
      <c r="B209" s="293"/>
      <c r="C209" s="270"/>
      <c r="D209" s="270"/>
      <c r="E209" s="270"/>
      <c r="F209" s="291" t="s">
        <v>871</v>
      </c>
      <c r="G209" s="270"/>
      <c r="H209" s="399" t="s">
        <v>872</v>
      </c>
      <c r="I209" s="399"/>
      <c r="J209" s="399"/>
      <c r="K209" s="316"/>
    </row>
    <row r="210" spans="2:11" s="1" customFormat="1" ht="15" customHeight="1">
      <c r="B210" s="293"/>
      <c r="C210" s="270"/>
      <c r="D210" s="270"/>
      <c r="E210" s="270"/>
      <c r="F210" s="291" t="s">
        <v>869</v>
      </c>
      <c r="G210" s="270"/>
      <c r="H210" s="399" t="s">
        <v>1033</v>
      </c>
      <c r="I210" s="399"/>
      <c r="J210" s="399"/>
      <c r="K210" s="316"/>
    </row>
    <row r="211" spans="2:11" s="1" customFormat="1" ht="15" customHeight="1">
      <c r="B211" s="334"/>
      <c r="C211" s="270"/>
      <c r="D211" s="270"/>
      <c r="E211" s="270"/>
      <c r="F211" s="291" t="s">
        <v>99</v>
      </c>
      <c r="G211" s="329"/>
      <c r="H211" s="398" t="s">
        <v>100</v>
      </c>
      <c r="I211" s="398"/>
      <c r="J211" s="398"/>
      <c r="K211" s="335"/>
    </row>
    <row r="212" spans="2:11" s="1" customFormat="1" ht="15" customHeight="1">
      <c r="B212" s="334"/>
      <c r="C212" s="270"/>
      <c r="D212" s="270"/>
      <c r="E212" s="270"/>
      <c r="F212" s="291" t="s">
        <v>745</v>
      </c>
      <c r="G212" s="329"/>
      <c r="H212" s="398" t="s">
        <v>803</v>
      </c>
      <c r="I212" s="398"/>
      <c r="J212" s="398"/>
      <c r="K212" s="335"/>
    </row>
    <row r="213" spans="2:11" s="1" customFormat="1" ht="15" customHeight="1">
      <c r="B213" s="334"/>
      <c r="C213" s="270"/>
      <c r="D213" s="270"/>
      <c r="E213" s="270"/>
      <c r="F213" s="291"/>
      <c r="G213" s="329"/>
      <c r="H213" s="320"/>
      <c r="I213" s="320"/>
      <c r="J213" s="320"/>
      <c r="K213" s="335"/>
    </row>
    <row r="214" spans="2:11" s="1" customFormat="1" ht="15" customHeight="1">
      <c r="B214" s="334"/>
      <c r="C214" s="270" t="s">
        <v>996</v>
      </c>
      <c r="D214" s="270"/>
      <c r="E214" s="270"/>
      <c r="F214" s="291">
        <v>1</v>
      </c>
      <c r="G214" s="329"/>
      <c r="H214" s="398" t="s">
        <v>1034</v>
      </c>
      <c r="I214" s="398"/>
      <c r="J214" s="398"/>
      <c r="K214" s="335"/>
    </row>
    <row r="215" spans="2:11" s="1" customFormat="1" ht="15" customHeight="1">
      <c r="B215" s="334"/>
      <c r="C215" s="270"/>
      <c r="D215" s="270"/>
      <c r="E215" s="270"/>
      <c r="F215" s="291">
        <v>2</v>
      </c>
      <c r="G215" s="329"/>
      <c r="H215" s="398" t="s">
        <v>1035</v>
      </c>
      <c r="I215" s="398"/>
      <c r="J215" s="398"/>
      <c r="K215" s="335"/>
    </row>
    <row r="216" spans="2:11" s="1" customFormat="1" ht="15" customHeight="1">
      <c r="B216" s="334"/>
      <c r="C216" s="270"/>
      <c r="D216" s="270"/>
      <c r="E216" s="270"/>
      <c r="F216" s="291">
        <v>3</v>
      </c>
      <c r="G216" s="329"/>
      <c r="H216" s="398" t="s">
        <v>1036</v>
      </c>
      <c r="I216" s="398"/>
      <c r="J216" s="398"/>
      <c r="K216" s="335"/>
    </row>
    <row r="217" spans="2:11" s="1" customFormat="1" ht="15" customHeight="1">
      <c r="B217" s="334"/>
      <c r="C217" s="270"/>
      <c r="D217" s="270"/>
      <c r="E217" s="270"/>
      <c r="F217" s="291">
        <v>4</v>
      </c>
      <c r="G217" s="329"/>
      <c r="H217" s="398" t="s">
        <v>1037</v>
      </c>
      <c r="I217" s="398"/>
      <c r="J217" s="398"/>
      <c r="K217" s="335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SO 01 - Příčné prahy</vt:lpstr>
      <vt:lpstr>SO 02.1 - Opěrná zeď</vt:lpstr>
      <vt:lpstr>SO 02.2 - Příčné prahy</vt:lpstr>
      <vt:lpstr>SO 02.3 - Náhradní výsadba</vt:lpstr>
      <vt:lpstr>SO 03 - Kamenná rovnanina</vt:lpstr>
      <vt:lpstr>VON - Vedlejší a ostatní ...</vt:lpstr>
      <vt:lpstr>Pokyny pro vyplnění</vt:lpstr>
      <vt:lpstr>'Rekapitulace stavby'!Názvy_tisku</vt:lpstr>
      <vt:lpstr>'SO 01 - Příčné prahy'!Názvy_tisku</vt:lpstr>
      <vt:lpstr>'SO 02.1 - Opěrná zeď'!Názvy_tisku</vt:lpstr>
      <vt:lpstr>'SO 02.2 - Příčné prahy'!Názvy_tisku</vt:lpstr>
      <vt:lpstr>'SO 02.3 - Náhradní výsadba'!Názvy_tisku</vt:lpstr>
      <vt:lpstr>'SO 03 - Kamenná rovnanina'!Názvy_tisku</vt:lpstr>
      <vt:lpstr>'VON - Vedlejší a ostatní ...'!Názvy_tisku</vt:lpstr>
      <vt:lpstr>'Pokyny pro vyplnění'!Oblast_tisku</vt:lpstr>
      <vt:lpstr>'Rekapitulace stavby'!Oblast_tisku</vt:lpstr>
      <vt:lpstr>'SO 01 - Příčné prahy'!Oblast_tisku</vt:lpstr>
      <vt:lpstr>'SO 02.1 - Opěrná zeď'!Oblast_tisku</vt:lpstr>
      <vt:lpstr>'SO 02.2 - Příčné prahy'!Oblast_tisku</vt:lpstr>
      <vt:lpstr>'SO 02.3 - Náhradní výsadba'!Oblast_tisku</vt:lpstr>
      <vt:lpstr>'SO 03 - Kamenná rovnanina'!Oblast_tisku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Jakub Hušek</cp:lastModifiedBy>
  <dcterms:created xsi:type="dcterms:W3CDTF">2022-08-19T08:37:44Z</dcterms:created>
  <dcterms:modified xsi:type="dcterms:W3CDTF">2023-01-18T06:45:08Z</dcterms:modified>
</cp:coreProperties>
</file>