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70" yWindow="585" windowWidth="20775" windowHeight="10680" activeTab="0"/>
  </bookViews>
  <sheets>
    <sheet name="Rekapitulace stavby" sheetId="1" r:id="rId1"/>
    <sheet name="SO-01 - Oprava PB nábřežn..." sheetId="2" r:id="rId2"/>
    <sheet name="VON - Vedlejší a ostatní ..." sheetId="3" r:id="rId3"/>
    <sheet name="Pokyny pro vyplnění" sheetId="4" r:id="rId4"/>
  </sheets>
  <definedNames>
    <definedName name="_xlnm._FilterDatabase" localSheetId="1" hidden="1">'SO-01 - Oprava PB nábřežn...'!$C$90:$K$284</definedName>
    <definedName name="_xlnm._FilterDatabase" localSheetId="2" hidden="1">'VON - Vedlejší a ostatní ...'!$C$81:$K$116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Area" localSheetId="1">'SO-01 - Oprava PB nábřežn...'!$C$4:$J$39,'SO-01 - Oprava PB nábřežn...'!$C$45:$J$72,'SO-01 - Oprava PB nábřežn...'!$C$78:$K$284</definedName>
    <definedName name="_xlnm.Print_Area" localSheetId="2">'VON - Vedlejší a ostatní ...'!$C$4:$J$39,'VON - Vedlejší a ostatní ...'!$C$45:$J$63,'VON - Vedlejší a ostatní ...'!$C$69:$K$116</definedName>
    <definedName name="_xlnm.Print_Titles" localSheetId="0">'Rekapitulace stavby'!$52:$52</definedName>
    <definedName name="_xlnm.Print_Titles" localSheetId="1">'SO-01 - Oprava PB nábřežn...'!$90:$90</definedName>
    <definedName name="_xlnm.Print_Titles" localSheetId="2">'VON - Vedlejší a ostatní ...'!$81:$81</definedName>
  </definedNames>
  <calcPr calcId="125725"/>
</workbook>
</file>

<file path=xl/sharedStrings.xml><?xml version="1.0" encoding="utf-8"?>
<sst xmlns="http://schemas.openxmlformats.org/spreadsheetml/2006/main" count="2653" uniqueCount="696">
  <si>
    <t>Export Komplet</t>
  </si>
  <si>
    <t>VZ</t>
  </si>
  <si>
    <t>2.0</t>
  </si>
  <si>
    <t>ZAMOK</t>
  </si>
  <si>
    <t>False</t>
  </si>
  <si>
    <t>{07771a6f-053a-44a0-9eeb-303e5e713da7}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</si>
  <si>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</si>
  <si>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</si>
  <si>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</si>
  <si>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</si>
  <si>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</si>
  <si>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</si>
  <si>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</si>
  <si>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</si>
  <si>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PAV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</si>
  <si>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</si>
  <si>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</si>
  <si>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Cidlina, Chlumec nad Cidlinou, oprava PB nábřežní zdi, ř. km 29,280-29,330 - DSJ</t>
  </si>
  <si>
    <t>KSO:</t>
  </si>
  <si>
    <t/>
  </si>
  <si>
    <t>CC-CZ:</t>
  </si>
  <si>
    <t>Místo:</t>
  </si>
  <si>
    <t xml:space="preserve"> </t>
  </si>
  <si>
    <t>Datum:</t>
  </si>
  <si>
    <t>1. 2. 2023</t>
  </si>
  <si>
    <t>Zadavatel:</t>
  </si>
  <si>
    <t>IČ:</t>
  </si>
  <si>
    <t>Povodí Labe, státní podnik, Hradec Králové</t>
  </si>
  <si>
    <t>DIČ:</t>
  </si>
  <si>
    <t>Uchazeč:</t>
  </si>
  <si>
    <t>Vyplň údaj</t>
  </si>
  <si>
    <t>Projektant:</t>
  </si>
  <si>
    <t>Agroprojekce Litomyšl,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</si>
  <si>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</si>
  <si>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</si>
  <si>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</si>
  <si>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</si>
  <si>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</si>
  <si>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</si>
  <si>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</si>
  <si>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</si>
  <si>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</si>
  <si>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</si>
  <si>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</si>
  <si>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</si>
  <si>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</si>
  <si>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</si>
  <si>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</si>
  <si>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</si>
  <si>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</si>
  <si>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</si>
  <si>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</si>
  <si>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</si>
  <si>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</si>
  <si>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</si>
  <si>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</si>
  <si>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</si>
  <si>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</si>
  <si>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</si>
  <si>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</si>
  <si>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</si>
  <si>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</si>
  <si>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</si>
  <si>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</si>
  <si>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</si>
  <si>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</si>
  <si>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</si>
  <si>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</si>
  <si>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</si>
  <si>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</si>
  <si>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</si>
  <si>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</si>
  <si>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</si>
  <si>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</si>
  <si>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</si>
  <si>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</si>
  <si>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</si>
  <si>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Oprava PB nábřežní zdi ř. km 29,280-29,330</t>
  </si>
  <si>
    <t>STA</t>
  </si>
  <si>
    <t>1</t>
  </si>
  <si>
    <t>{4dec1b9f-b776-496c-9b90-1ead52573e99}</t>
  </si>
  <si>
    <t>833 2</t>
  </si>
  <si>
    <t>2</t>
  </si>
  <si>
    <t>VON</t>
  </si>
  <si>
    <t>Vedlejší a ostatní náklady</t>
  </si>
  <si>
    <t>{62543bf8-34a0-4ac8-9be0-1d0e70354635}</t>
  </si>
  <si>
    <t>KRYCÍ LIST SOUPISU PRACÍ</t>
  </si>
  <si>
    <t>Objekt:</t>
  </si>
  <si>
    <t>SO-01 - Oprava PB nábřežní zdi ř. km 29,280-29,330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</si>
  <si>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</si>
  <si>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</si>
  <si>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</si>
  <si>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</si>
  <si>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</si>
  <si>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</si>
  <si>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</si>
  <si>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</si>
  <si>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</si>
  <si>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</si>
  <si>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</si>
  <si>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</si>
  <si>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</si>
  <si>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</si>
  <si>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782 - Dokončovací práce - obklady z kamene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</si>
  <si>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</si>
  <si>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</si>
  <si>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</si>
  <si>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</si>
  <si>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</si>
  <si>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</si>
  <si>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</si>
  <si>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</si>
  <si>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</si>
  <si>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</si>
  <si>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</si>
  <si>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</si>
  <si>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</si>
  <si>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</si>
  <si>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</si>
  <si>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</si>
  <si>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</si>
  <si>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</si>
  <si>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</si>
  <si>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112251104</t>
  </si>
  <si>
    <t>Odstranění pařezů průměru přes 700 do 900 mm</t>
  </si>
  <si>
    <t>kus</t>
  </si>
  <si>
    <t>CS ÚRS 2023 01</t>
  </si>
  <si>
    <t>4</t>
  </si>
  <si>
    <t>-1386849116</t>
  </si>
  <si>
    <t>PP</t>
  </si>
  <si>
    <t>Odstranění pařezů strojně s jejich vykopáním nebo vytrháním průměru přes 700 do 900 mm</t>
  </si>
  <si>
    <t>Online PSC</t>
  </si>
  <si>
    <t>https://podminky.urs.cz/item/CS_URS_2023_01/112251104</t>
  </si>
  <si>
    <t>VV</t>
  </si>
  <si>
    <t>"samostatný pařez - viz. D.1.1.6." 1,0</t>
  </si>
  <si>
    <t>114203202</t>
  </si>
  <si>
    <t>Očištění lomového kamene nebo betonových tvárnic od malty</t>
  </si>
  <si>
    <t>m3</t>
  </si>
  <si>
    <t>1390409984</t>
  </si>
  <si>
    <t>Očištění lomového kamene nebo betonových tvárnic získaných při rozebrání dlažeb, záhozů, rovnanin a soustřeďovacích staveb od malty</t>
  </si>
  <si>
    <t>https://podminky.urs.cz/item/CS_URS_2023_01/114203202</t>
  </si>
  <si>
    <t>"použitelný rozebraný obklad (90%)" 22,7*0,9</t>
  </si>
  <si>
    <t>"použitelný rozebraný parapet (90% z poloviny)" 7,5/2*0,9</t>
  </si>
  <si>
    <t>3</t>
  </si>
  <si>
    <t>114203301</t>
  </si>
  <si>
    <t>Třídění lomového kamene nebo betonových tvárnic podle druhu, velikosti nebo tvaru</t>
  </si>
  <si>
    <t>-1812565966</t>
  </si>
  <si>
    <t>Třídění lomového kamene nebo betonových tvárnic získaných při rozebrání dlažeb, záhozů, rovnanin a soustřeďovacích staveb podle druhu, velikosti nebo tvaru</t>
  </si>
  <si>
    <t>https://podminky.urs.cz/item/CS_URS_2023_01/114203301</t>
  </si>
  <si>
    <t>114203401</t>
  </si>
  <si>
    <t>Srovnání lomového kamene nebo betonových tvárnic s přemístěním do 10 m</t>
  </si>
  <si>
    <t>-483723132</t>
  </si>
  <si>
    <t>Srovnání lomového kamene nebo betonových tvárnic do měřitelných figur s přemístěním na vzdálenost do 10 m</t>
  </si>
  <si>
    <t>https://podminky.urs.cz/item/CS_URS_2023_01/114203401</t>
  </si>
  <si>
    <t>5</t>
  </si>
  <si>
    <t>122251101</t>
  </si>
  <si>
    <t>Odkopávky a prokopávky nezapažené v hornině třídy těžitelnosti I skupiny 3 objem do 20 m3 strojně</t>
  </si>
  <si>
    <t>-629183206</t>
  </si>
  <si>
    <t>Odkopávky a prokopávky nezapažené strojně v hornině třídy těžitelnosti I skupiny 3 do 20 m3</t>
  </si>
  <si>
    <t>https://podminky.urs.cz/item/CS_URS_2023_01/122251101</t>
  </si>
  <si>
    <t>"výkop za zdí - viz. B.2.6." 25,0</t>
  </si>
  <si>
    <t>6</t>
  </si>
  <si>
    <t>131111323</t>
  </si>
  <si>
    <t>Vrtání jamek pro plotové sloupky D přes 200 do 300 mm ručně s mechanickým vrtákem</t>
  </si>
  <si>
    <t>m</t>
  </si>
  <si>
    <t>-1291292232</t>
  </si>
  <si>
    <t>Vrtání jamek ručně mechanickým vrtákem průměru přes 200 do 300 mm</t>
  </si>
  <si>
    <t>https://podminky.urs.cz/item/CS_URS_2023_01/131111323</t>
  </si>
  <si>
    <t>"znovuosazení sloupku - plot kolmo na zeď (pletivo v rámu)" 1*0,8</t>
  </si>
  <si>
    <t>7</t>
  </si>
  <si>
    <t>162751137</t>
  </si>
  <si>
    <t>Vodorovné přemístění přes 9 000 do 10000 m výkopku/sypaniny z horniny třídy těžitelnosti II skupiny 4 a 5</t>
  </si>
  <si>
    <t>719837591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</si>
  <si>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</si>
  <si>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https://podminky.urs.cz/item/CS_URS_2023_01/162751137</t>
  </si>
  <si>
    <t>"dovoz kamenného obkladu" 1,8+2,27</t>
  </si>
  <si>
    <t>"dovoz kamenného parapetu" (20,0+4,0)*0,75*0,25</t>
  </si>
  <si>
    <t>8</t>
  </si>
  <si>
    <t>162751139</t>
  </si>
  <si>
    <t>Příplatek k vodorovnému přemístění výkopku/sypaniny z horniny třídy těžitelnosti II skupiny 4 a 5 ZKD 1000 m přes 10000 m</t>
  </si>
  <si>
    <t>1471903091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</si>
  <si>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</si>
  <si>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https://podminky.urs.cz/item/CS_URS_2023_01/162751139</t>
  </si>
  <si>
    <t>86*8,57</t>
  </si>
  <si>
    <t>9</t>
  </si>
  <si>
    <t>162999004-R</t>
  </si>
  <si>
    <t>Likvidace přebytečné zeminy, její naložení, odvoz a složení vč. případného poplatku za uložení</t>
  </si>
  <si>
    <t>-1358545525</t>
  </si>
  <si>
    <t>"přebytečná zemina" 25,0</t>
  </si>
  <si>
    <t>10</t>
  </si>
  <si>
    <t>162999006-R</t>
  </si>
  <si>
    <t>Likvidace dřevního odpadu s naložením, odvozem a složením vč. případného poplatku za uložení</t>
  </si>
  <si>
    <t>ks</t>
  </si>
  <si>
    <t>1942561504</t>
  </si>
  <si>
    <t>"pařez" 1,0</t>
  </si>
  <si>
    <t>11</t>
  </si>
  <si>
    <t>171251101</t>
  </si>
  <si>
    <t>Uložení sypaniny do násypů nezhutněných strojně</t>
  </si>
  <si>
    <t>967630343</t>
  </si>
  <si>
    <t>Uložení sypanin do násypů strojně s rozprostřením sypaniny ve vrstvách a s hrubým urovnáním nezhutněných jakékoliv třídy těžitelnosti</t>
  </si>
  <si>
    <t>https://podminky.urs.cz/item/CS_URS_2023_01/171251101</t>
  </si>
  <si>
    <t>"zemina z jamky pro sloupek (rozprostřít v místě)" 0,06</t>
  </si>
  <si>
    <t>Zakládání</t>
  </si>
  <si>
    <t>12</t>
  </si>
  <si>
    <t>224211116</t>
  </si>
  <si>
    <t>Vrty maloprofilové D přes 56 do 93 mm úklon do 45° hl 0 až 25 m hornina V a VI</t>
  </si>
  <si>
    <t>-976190350</t>
  </si>
  <si>
    <t>Maloprofilové vrty průběžným sacím vrtáním průměru přes 56 do 93 mm do úklonu 45° v hl 0 až 25 m v hornině tř. V a VI</t>
  </si>
  <si>
    <t>https://podminky.urs.cz/item/CS_URS_2023_01/224211116</t>
  </si>
  <si>
    <t>"otvor D 80 mm pro znovuosazení sloupků kovového oplocení do nového parapetu" 20*0,28</t>
  </si>
  <si>
    <t>13</t>
  </si>
  <si>
    <t>273321611</t>
  </si>
  <si>
    <t>Základové desky ze ŽB bez zvýšených nároků na prostředí tř. C 30/37</t>
  </si>
  <si>
    <t>171702342</t>
  </si>
  <si>
    <t>Základy z betonu železového (bez výztuže) desky z betonu bez zvláštních nároků na prostředí tř. C 30/37</t>
  </si>
  <si>
    <t>https://podminky.urs.cz/item/CS_URS_2023_01/273321611</t>
  </si>
  <si>
    <t>"deska vč. rozšíření v místě sloupku - viz. D.1.1.3.+D.1.1.5." 10,0+20*0,35*0,35*0,35</t>
  </si>
  <si>
    <t>14</t>
  </si>
  <si>
    <t>273351121</t>
  </si>
  <si>
    <t>Zřízení bednění základových desek</t>
  </si>
  <si>
    <t>m2</t>
  </si>
  <si>
    <t>-1219193754</t>
  </si>
  <si>
    <t>Bednění základů desek zřízení</t>
  </si>
  <si>
    <t>https://podminky.urs.cz/item/CS_URS_2023_01/273351121</t>
  </si>
  <si>
    <t>"bednění přední strany desky + boky rozšíření v místě sloupku - viz. D.1.1.3." 40,0*2,4+20*0,35*0,35*2</t>
  </si>
  <si>
    <t>273351122</t>
  </si>
  <si>
    <t>Odstranění bednění základových desek</t>
  </si>
  <si>
    <t>1042706462</t>
  </si>
  <si>
    <t>Bednění základů desek odstranění</t>
  </si>
  <si>
    <t>https://podminky.urs.cz/item/CS_URS_2023_01/273351122</t>
  </si>
  <si>
    <t>16</t>
  </si>
  <si>
    <t>273362021</t>
  </si>
  <si>
    <t>Výztuž základových desek svařovanými sítěmi Kari</t>
  </si>
  <si>
    <t>t</t>
  </si>
  <si>
    <t>732952466</t>
  </si>
  <si>
    <t>Výztuž základů desek ze svařovaných sítí z drátů typu KARI</t>
  </si>
  <si>
    <t>https://podminky.urs.cz/item/CS_URS_2023_01/273362021</t>
  </si>
  <si>
    <t>"deska - viz. D.1.1.3." 476,0*0,001</t>
  </si>
  <si>
    <t>Svislé a kompletní konstrukce</t>
  </si>
  <si>
    <t>17</t>
  </si>
  <si>
    <t>316911112</t>
  </si>
  <si>
    <t>Osazení kamenných krycích desek tl přes 180 do 300 mm</t>
  </si>
  <si>
    <t>1043011873</t>
  </si>
  <si>
    <t>Osazení kamenných krycích desek na cementovou maltu s vyspárováním i vypálením spár, tl. desek přes 180 do 300 mm</t>
  </si>
  <si>
    <t>https://podminky.urs.cz/item/CS_URS_2023_01/316911112</t>
  </si>
  <si>
    <t>"parapet zdi - viz. D.1.1.3." 40,0*0,75</t>
  </si>
  <si>
    <t>18</t>
  </si>
  <si>
    <t>M</t>
  </si>
  <si>
    <t>58399002-R</t>
  </si>
  <si>
    <t>Žulový parapet 100x75x15-28 cm</t>
  </si>
  <si>
    <t>996147894</t>
  </si>
  <si>
    <t>"doplnění parapetu v místě sloupků zábradlí - viz. D.1.1.3." 20*1,0*0,75</t>
  </si>
  <si>
    <t>"náhrada poškozeného parapetu - viz. TZ D.1.1. (10% z rozebraného parapetu)" 40,0*0,75*0,1</t>
  </si>
  <si>
    <t>19</t>
  </si>
  <si>
    <t>321222311</t>
  </si>
  <si>
    <t>Zdění obkladního zdiva vodních staveb kvádrového objem do 0,2 m3</t>
  </si>
  <si>
    <t>2056670927</t>
  </si>
  <si>
    <t>Zdění obkladního zdiva vodních staveb přehrad, jezů a plavebních komor, spodní stavby vodních elektráren, odběrných věží a výpustných zařízení, opěrných zdí, šachet, šachtic a ostatních konstrukcí kvádrového s vyspárováním na maltu cementovou kvádrů objemu do 0,2 m3</t>
  </si>
  <si>
    <t>https://podminky.urs.cz/item/CS_URS_2023_01/321222311</t>
  </si>
  <si>
    <t>P</t>
  </si>
  <si>
    <t>Poznámka k položce:
- z rozebraného použitelného kamene - 20,43 m3
V cenách jsou započteny i náklady na vypracování lícních ploch.</t>
  </si>
  <si>
    <t>"viz. D.1.1.3." 98,0*0,25</t>
  </si>
  <si>
    <t>20</t>
  </si>
  <si>
    <t>58381076-R</t>
  </si>
  <si>
    <t xml:space="preserve">Kvádrové zdivo pískovec 25x30x25-80 cm </t>
  </si>
  <si>
    <t>871261531</t>
  </si>
  <si>
    <t>Poznámka k položce:
Božanovský pískovec</t>
  </si>
  <si>
    <t>"doplnění chybějícího kamene - viz. D.1.1.3." 1,8*2,4</t>
  </si>
  <si>
    <t>"náhrada poškozeného kamene - viz. TZ D.1.1. (10% z rozebraného obkladu)" 22,7*0,1*2,4</t>
  </si>
  <si>
    <t>338171111</t>
  </si>
  <si>
    <t>Osazování sloupků a vzpěr plotových ocelových v do 2 m se zalitím MC</t>
  </si>
  <si>
    <t>-832896944</t>
  </si>
  <si>
    <t>Montáž sloupků a vzpěr plotových ocelových trubkových nebo profilovaných výšky do 2 m se zalitím cementovou maltou do vynechaných otvorů</t>
  </si>
  <si>
    <t>https://podminky.urs.cz/item/CS_URS_2023_01/338171111</t>
  </si>
  <si>
    <t>Poznámka k položce:
- místo malty otvor vyplněn studniční montážní pěnou (kolem sloupku na výšku parapetu 0,28 m a uvnitř sloupku na výšku 0,63 m)</t>
  </si>
  <si>
    <t>"osazení U 50, dl. 0,63 m před betonáží desky (pro znovuosazení sloupků kovového oplocení)" 20,0</t>
  </si>
  <si>
    <t>22</t>
  </si>
  <si>
    <t>13010810</t>
  </si>
  <si>
    <t>ocel profilová jakost S235JR (11 375) průřez U (UPN) 50</t>
  </si>
  <si>
    <t>1713975606</t>
  </si>
  <si>
    <t>20*0,63*5,59*1,08*0,001</t>
  </si>
  <si>
    <t>23</t>
  </si>
  <si>
    <t>338171123</t>
  </si>
  <si>
    <t>Osazování sloupků a vzpěr plotových ocelových v přes 2 do 2,6 m se zabetonováním</t>
  </si>
  <si>
    <t>-874201541</t>
  </si>
  <si>
    <t>Montáž sloupků a vzpěr plotových ocelových trubkových nebo profilovaných výšky přes 2 do 2,6 m se zabetonováním do 0,08 m3 do připravených jamek</t>
  </si>
  <si>
    <t>https://podminky.urs.cz/item/CS_URS_2023_01/338171123</t>
  </si>
  <si>
    <t>"znovuosazení sloupku - plot kolmo na zeď (pletivo v rámu)" 1,0</t>
  </si>
  <si>
    <t>24</t>
  </si>
  <si>
    <t>348171110</t>
  </si>
  <si>
    <t>Montáž rámového oplocení v do 1 m</t>
  </si>
  <si>
    <t>252283899</t>
  </si>
  <si>
    <t>Montáž oplocení z dílců kovových rámových, na ocelové sloupky, výšky do 1,0 m</t>
  </si>
  <si>
    <t>https://podminky.urs.cz/item/CS_URS_2023_01/348171110</t>
  </si>
  <si>
    <t>"znovuosazení kovového oplocení - viz. TZ D.1.1.+D.1.1.5." 40,0</t>
  </si>
  <si>
    <t>25</t>
  </si>
  <si>
    <t>348171130</t>
  </si>
  <si>
    <t>Montáž rámového oplocení v přes 1,5 do 2 m</t>
  </si>
  <si>
    <t>-775463629</t>
  </si>
  <si>
    <t>Montáž oplocení z dílců kovových rámových, na ocelové sloupky, výšky přes 1,5 do 2,0 m</t>
  </si>
  <si>
    <t>https://podminky.urs.cz/item/CS_URS_2023_01/348171130</t>
  </si>
  <si>
    <t>"znovuosazení plotu kolmo na zeď (pletivo v rámu)" 3,0</t>
  </si>
  <si>
    <t>Trubní vedení</t>
  </si>
  <si>
    <t>26</t>
  </si>
  <si>
    <t>871218111</t>
  </si>
  <si>
    <t>Kladení drenážního potrubí z tvrdého PVC průměru do 90 mm</t>
  </si>
  <si>
    <t>-860151898</t>
  </si>
  <si>
    <t>Kladení drenážního potrubí z plastických hmot do připravené rýhy z tvrdého PVC, průměru do 90 mm</t>
  </si>
  <si>
    <t>https://podminky.urs.cz/item/CS_URS_2023_01/871218111</t>
  </si>
  <si>
    <t>"odvodnění zdi - viz. D.1.1.3." 9*0,5</t>
  </si>
  <si>
    <t>27</t>
  </si>
  <si>
    <t>28610001</t>
  </si>
  <si>
    <t>trubka tlaková hrdlovaná vodovodní PVC dl 6m DN 80</t>
  </si>
  <si>
    <t>-952354201</t>
  </si>
  <si>
    <t>28</t>
  </si>
  <si>
    <t>899999035-R</t>
  </si>
  <si>
    <t>Příplatek za perforaci trub</t>
  </si>
  <si>
    <t>1034314392</t>
  </si>
  <si>
    <t>"perforace nátoku odvodňovací trubky - viz. D.1.1.3." 9*0,15</t>
  </si>
  <si>
    <t>Ostatní konstrukce a práce, bourání</t>
  </si>
  <si>
    <t>29</t>
  </si>
  <si>
    <t>931994111</t>
  </si>
  <si>
    <t>Těsnění styčné spáry u prefa dílců bobtnajícím profilem</t>
  </si>
  <si>
    <t>73148492</t>
  </si>
  <si>
    <t>Těsnění spáry betonové konstrukce pásy, profily, tmely profilem, spáry styčné u prefa dílců bobtnajícím</t>
  </si>
  <si>
    <t>https://podminky.urs.cz/item/CS_URS_2023_01/931994111</t>
  </si>
  <si>
    <t>"utěsnění kolem sloupků kovového oplocení - viz. D.1.1.5." 20*0,05*4</t>
  </si>
  <si>
    <t>30</t>
  </si>
  <si>
    <t>936457113</t>
  </si>
  <si>
    <t>Zálivka kotevních šroubů betonem objemu přes 0,25 do 1 m3</t>
  </si>
  <si>
    <t>-635903919</t>
  </si>
  <si>
    <t>Zálivka kotevních šroubů, ocelových konstrukcí a dutin betonem se zvýšenými nároky na prostředí objemu jednotlivě přes 0,25 do 1,00 m3</t>
  </si>
  <si>
    <t>https://podminky.urs.cz/item/CS_URS_2023_01/936457113</t>
  </si>
  <si>
    <t>"sanace=vyplnění dutin za deskou - viz. B.2.6.+D.1.1.3." 15,0</t>
  </si>
  <si>
    <t>31</t>
  </si>
  <si>
    <t>938902132</t>
  </si>
  <si>
    <t>Očištění konstrukcí na ostatních plochách od porostu</t>
  </si>
  <si>
    <t>-998489151</t>
  </si>
  <si>
    <t>Dokončovací práce na dosavadních konstrukcích očištění stavebních konstrukcí od porostu, s naložením odstraněného porostu na dopravní prostředek nebo s přemístěním na výšku do 6 m a odklizením na hromady do vzdálenosti 50 m na ostatních plochách</t>
  </si>
  <si>
    <t>https://podminky.urs.cz/item/CS_URS_2023_01/938902132</t>
  </si>
  <si>
    <t>"použitelný rozebraný obklad (90%)" 22,7/0,25*0,9</t>
  </si>
  <si>
    <t>"použitelný rozebraný parapet (90% z poloviny)" 7,5/2/0,25*0,9</t>
  </si>
  <si>
    <t>32</t>
  </si>
  <si>
    <t>966071711</t>
  </si>
  <si>
    <t>Bourání sloupků a vzpěr plotových ocelových do 2,5 m zabetonovaných</t>
  </si>
  <si>
    <t>-534443396</t>
  </si>
  <si>
    <t>Bourání plotových sloupků a vzpěr ocelových trubkových nebo profilovaných výšky do 2,50 m zabetonovaných</t>
  </si>
  <si>
    <t>https://podminky.urs.cz/item/CS_URS_2023_01/966071711</t>
  </si>
  <si>
    <t>"plot kolmo na zeď (pletivo v rámu)" 1,0</t>
  </si>
  <si>
    <t>33</t>
  </si>
  <si>
    <t>966071721</t>
  </si>
  <si>
    <t>Bourání sloupků a vzpěr plotových ocelových do 2,5 m odřezáním</t>
  </si>
  <si>
    <t>725061730</t>
  </si>
  <si>
    <t>Bourání plotových sloupků a vzpěr ocelových trubkových nebo profilovaných výšky do 2,50 m odřezáním</t>
  </si>
  <si>
    <t>https://podminky.urs.cz/item/CS_URS_2023_01/966071721</t>
  </si>
  <si>
    <t>"kovové oplocení na nábřežní zdi - viz. TZ D.1.1.+D.1.1.5." 20,0</t>
  </si>
  <si>
    <t>34</t>
  </si>
  <si>
    <t>966072810</t>
  </si>
  <si>
    <t>Rozebrání rámového oplocení na ocelové sloupky v do 1 m</t>
  </si>
  <si>
    <t>574484116</t>
  </si>
  <si>
    <t>Rozebrání oplocení z dílců rámových na ocelové sloupky, výšky do 1 m</t>
  </si>
  <si>
    <t>https://podminky.urs.cz/item/CS_URS_2023_01/966072810</t>
  </si>
  <si>
    <t>"kovové oplocení na nábřežní zdi - viz. TZ D.1.1.+D.1.1.5." 40,0</t>
  </si>
  <si>
    <t>35</t>
  </si>
  <si>
    <t>966072811</t>
  </si>
  <si>
    <t>Rozebrání rámového oplocení na ocelové sloupky v přes 1 do 2 m</t>
  </si>
  <si>
    <t>1304904344</t>
  </si>
  <si>
    <t>Rozebrání oplocení z dílců rámových na ocelové sloupky, výšky přes 1 do 2 m</t>
  </si>
  <si>
    <t>https://podminky.urs.cz/item/CS_URS_2023_01/966072811</t>
  </si>
  <si>
    <t>"plot kolmo na zeď (pletivo v rámu)" 3,0</t>
  </si>
  <si>
    <t>36</t>
  </si>
  <si>
    <t>985221013</t>
  </si>
  <si>
    <t>Postupné rozebírání kamenného zdiva pro další použití přes 3 m3</t>
  </si>
  <si>
    <t>321906406</t>
  </si>
  <si>
    <t>Postupné rozebírání zdiva pro další použití kamenného, objemu přes 3 m3</t>
  </si>
  <si>
    <t>https://podminky.urs.cz/item/CS_URS_2023_01/985221013</t>
  </si>
  <si>
    <t>"rozebrání obkladu zdi (odpočet chybějícího kamene) - viz. D.1.1.3." 98,0*0,25-1,8</t>
  </si>
  <si>
    <t>"rozebrání parapetu zdi - viz. D.1.1.3." 40,0*0,75*0,25</t>
  </si>
  <si>
    <t>997</t>
  </si>
  <si>
    <t>Přesun sutě</t>
  </si>
  <si>
    <t>37</t>
  </si>
  <si>
    <t>997999999-R</t>
  </si>
  <si>
    <t>Likvidace suti, její naložení, odvoz a složení vč. případného poplatku za uložení</t>
  </si>
  <si>
    <t>488909336</t>
  </si>
  <si>
    <t>"nepoužitelný poškozený obklad (10%)" 22,7*0,1*2,5</t>
  </si>
  <si>
    <t>"nepoužitelný poškozený parapet (10%)" 40,0*0,75*0,25*0,1*2,5</t>
  </si>
  <si>
    <t>998</t>
  </si>
  <si>
    <t>Přesun hmot</t>
  </si>
  <si>
    <t>38</t>
  </si>
  <si>
    <t>998332011</t>
  </si>
  <si>
    <t>Přesun hmot pro úpravy vodních toků a kanály</t>
  </si>
  <si>
    <t>1717977203</t>
  </si>
  <si>
    <t>Přesun hmot pro úpravy vodních toků a kanály, hráze rybníků apod. dopravní vzdálenost do 500 m</t>
  </si>
  <si>
    <t>https://podminky.urs.cz/item/CS_URS_2023_01/998332011</t>
  </si>
  <si>
    <t>PSV</t>
  </si>
  <si>
    <t>Práce a dodávky PSV</t>
  </si>
  <si>
    <t>767</t>
  </si>
  <si>
    <t>Konstrukce zámečnické</t>
  </si>
  <si>
    <t>39</t>
  </si>
  <si>
    <t>767995111</t>
  </si>
  <si>
    <t>Montáž atypických zámečnických konstrukcí hm do 5 kg</t>
  </si>
  <si>
    <t>kg</t>
  </si>
  <si>
    <t>1629064683</t>
  </si>
  <si>
    <t>Montáž ostatních atypických zámečnických konstrukcí hmotnosti do 5 kg</t>
  </si>
  <si>
    <t>https://podminky.urs.cz/item/CS_URS_2023_01/767995111</t>
  </si>
  <si>
    <t>Poznámka k položce:
- stávající sloupky budou případně zkráceny na požadovanou výšku</t>
  </si>
  <si>
    <t>"trny - viz. D.1.1.3." 352*0,35*1,58</t>
  </si>
  <si>
    <t>"znovuosazení stávajících sloupků kovového oplocení U50 (nad parapetem přivařeny k U50)" 20*1,05*5,59</t>
  </si>
  <si>
    <t>"spoj U50 bude zpevněn přivařením pásoviny v dl. 0,2 m" 20*0,2*1,88</t>
  </si>
  <si>
    <t>40</t>
  </si>
  <si>
    <t>13021015</t>
  </si>
  <si>
    <t>tyč ocelová kruhová žebírková DIN 488 jakost B500B (10 505) výztuž do betonu D 16mm</t>
  </si>
  <si>
    <t>964464780</t>
  </si>
  <si>
    <t>"trny" 194,7*1,08*0,001</t>
  </si>
  <si>
    <t>41</t>
  </si>
  <si>
    <t>13010184</t>
  </si>
  <si>
    <t>tyč ocelová plochá jakost S235JR (11 375) 30x8mm</t>
  </si>
  <si>
    <t>1528562805</t>
  </si>
  <si>
    <t>20*0,2*1,88*1,08*0,001</t>
  </si>
  <si>
    <t>42</t>
  </si>
  <si>
    <t>998767101</t>
  </si>
  <si>
    <t>Přesun hmot tonážní pro zámečnické konstrukce v objektech v do 6 m</t>
  </si>
  <si>
    <t>2117186734</t>
  </si>
  <si>
    <t>Přesun hmot pro zámečnické konstrukce stanovený z hmotnosti přesunovaného materiálu vodorovná dopravní vzdálenost do 50 m v objektech výšky do 6 m</t>
  </si>
  <si>
    <t>https://podminky.urs.cz/item/CS_URS_2023_01/998767101</t>
  </si>
  <si>
    <t>782</t>
  </si>
  <si>
    <t>Dokončovací práce - obklady z kamene</t>
  </si>
  <si>
    <t>43</t>
  </si>
  <si>
    <t>782991422</t>
  </si>
  <si>
    <t>Základní čištění nových kamenných obkladů včetně dvouvrstvého impregnačního nátěru</t>
  </si>
  <si>
    <t>-704558204</t>
  </si>
  <si>
    <t>Obklady z kamene - ostatní práce impregnační nátěr včetně základního čištění dvouvrstvý</t>
  </si>
  <si>
    <t>https://podminky.urs.cz/item/CS_URS_2023_01/782991422</t>
  </si>
  <si>
    <t>Poznámka k položce:
Impregnace proti obrůstání mechem, aplikace podle technologických postupů výrobce.</t>
  </si>
  <si>
    <t>"obklad" 98,0</t>
  </si>
  <si>
    <t>"parapet" 40,0*(0,8+0,15+0,1)</t>
  </si>
  <si>
    <t>783</t>
  </si>
  <si>
    <t>Dokončovací práce - nátěry</t>
  </si>
  <si>
    <t>44</t>
  </si>
  <si>
    <t>783301313</t>
  </si>
  <si>
    <t>Odmaštění zámečnických konstrukcí ředidlovým odmašťovačem</t>
  </si>
  <si>
    <t>-557329822</t>
  </si>
  <si>
    <t>Příprava podkladu zámečnických konstrukcí před provedením nátěru odmaštění odmašťovačem ředidlovým</t>
  </si>
  <si>
    <t>https://podminky.urs.cz/item/CS_URS_2023_01/783301313</t>
  </si>
  <si>
    <t>"U50 pro znovuosazení sloupků kovového oplocení do nového parapetu vč. sváru!" 20*0,33*0,23</t>
  </si>
  <si>
    <t>45</t>
  </si>
  <si>
    <t>783314101</t>
  </si>
  <si>
    <t>Základní jednonásobný syntetický nátěr zámečnických konstrukcí</t>
  </si>
  <si>
    <t>983963050</t>
  </si>
  <si>
    <t>Základní nátěr zámečnických konstrukcí jednonásobný syntetický</t>
  </si>
  <si>
    <t>https://podminky.urs.cz/item/CS_URS_2023_01/783314101</t>
  </si>
  <si>
    <t>46</t>
  </si>
  <si>
    <t>783317101</t>
  </si>
  <si>
    <t>Krycí jednonásobný syntetický standardní nátěr zámečnických konstrukcí</t>
  </si>
  <si>
    <t>329379910</t>
  </si>
  <si>
    <t>Krycí nátěr (email) zámečnických konstrukcí jednonásobný syntetický standardní</t>
  </si>
  <si>
    <t>https://podminky.urs.cz/item/CS_URS_2023_01/783317101</t>
  </si>
  <si>
    <t>VON - Vedlejší a ostatní náklady</t>
  </si>
  <si>
    <t>VRN - Vedlejší a ostatní náklady</t>
  </si>
  <si>
    <t xml:space="preserve">    VRN3 - Vedlejší náklady</t>
  </si>
  <si>
    <t xml:space="preserve">    VRN9 - Ostatní náklady</t>
  </si>
  <si>
    <t>VRN</t>
  </si>
  <si>
    <t>VRN3</t>
  </si>
  <si>
    <t>Vedlejší náklady</t>
  </si>
  <si>
    <t>031002000</t>
  </si>
  <si>
    <t>Zařízení staveniště</t>
  </si>
  <si>
    <t>soubor</t>
  </si>
  <si>
    <t>1024</t>
  </si>
  <si>
    <t>-1886255009</t>
  </si>
  <si>
    <t xml:space="preserve">Poznámka k položce:
- zajištění místnosti pro TDI v ZS vč. jejího vybavení - zajištění ohlášení všech staveb zařízení staveniště dle § 104 odst. (2) zákona č. 183/2006 Sb. - zajištění oplocení prostoru ZS, jeho napojení na inž. sítě - zajištění následné likvidace všech objektů ZS včetně  při
pojení na sítě - zajištění zřízení a odstranění dočasných komunikací, sjezdů a nájezdů pro realizaci stavby - zajištění zřízení a odstranění dočasné deponie pro uložení výkopku - zajištění ostrahy stavby a staveniště po dobu realizace stavby - zajištění podmínek pro použití přístupových komunikací dotčených stavbou s příslušnými vlastníky či správci a zajištění jejich splnění - zřízení čistících zón před výjezdem z obvodu staveniště - provedení takových opatření, aby plochy obvodu staveniště nebyly znečištěny ropnými látkami a jinými podobnými produkty - provedení takových opatření, aby nebyly překročeny limity prašnosti a hlučnosti dané obecně závaznou vyhláškou - zajištění péče o nepředané objekty a konstrukce stavby, jejich ošetřování a zimní opatření - zajištění výroby a instalace informačních tabulí ke stavbě - zajištění ochrany veškeré zeleně v prostoru staveniště a v jeho bezprostřední blízkosti proti poškození během realizace stavby - uvedení pozemků do stavu shodného před zahájením stavby vč. případných oprav asfaltových krytů, osetí travním semenem apod.
</t>
  </si>
  <si>
    <t>031002002</t>
  </si>
  <si>
    <t>Zajištění dopravně inženýrských opatření</t>
  </si>
  <si>
    <t>-1522868862</t>
  </si>
  <si>
    <t>Poznámka k položce:
- zajištění dopravně inženýrských opatření - zajištění zřízení a likvidace dopravního značení včetně případné světelné signalizace - zajištění vydání dopravně inženýrského rozhodnutí</t>
  </si>
  <si>
    <t>031002003</t>
  </si>
  <si>
    <t>Zřízení a odstranění pracovní rampy</t>
  </si>
  <si>
    <t>927689578</t>
  </si>
  <si>
    <t>Poznámka k položce:
Dočasná rampa z lomového kamen - 500 m3.</t>
  </si>
  <si>
    <t>031004000</t>
  </si>
  <si>
    <t>Práce v ochranném pásmu</t>
  </si>
  <si>
    <t>-775973363</t>
  </si>
  <si>
    <t>Poznámka k položce:
Stavba se nachází na území Ochranného pásma zámku Karlova koruna a souboru dalších nemovitých kulturních památek v historickém jádru města Chlumec nad Cidlinou vymezeného Rozhodnutím OkÚ v Hradci Králové o vymezení ochranného pásma zámku Karlova Koruna a souboru dalších nemovitých památek v historickém jádru města Chlumce nad Cidlinou ze dne 7. 3. 1996. Stavba se zároveň dotýká dvou nemovitých kulturních památek sochy sv. Václava na pozemku parc. č. 25, v k. ú. Chlumec nad Cidlinou, rejstříkové číslo 10251/6-626 a budovy č.p. 1 (tzv. majorát)  na pozemku st. parc. č. 110 v k. ú. Chlumec nad Cidlinou, rejstříkové číslo 17662/6-626. Na stavbu je nutné mít vydané závazné stanovisko Magistrátu Hradce Králové, památková péče.</t>
  </si>
  <si>
    <t>VRN9</t>
  </si>
  <si>
    <t>Ostatní náklady</t>
  </si>
  <si>
    <t>090002000</t>
  </si>
  <si>
    <t xml:space="preserve">Zajištění šetření o podzemních sítích vč. zajištění nových vyjádření v případě, že před realizací pozbyly platnosti </t>
  </si>
  <si>
    <t>-67762323</t>
  </si>
  <si>
    <t>091204000</t>
  </si>
  <si>
    <t>Dokumentace skutečného provedení stavby</t>
  </si>
  <si>
    <t>1446780616</t>
  </si>
  <si>
    <t>Poznámka k položce:
Vypracování projektové dokumentace skutečného provedení díla 3x v grafické (tištěné) podobě a 1x v digitálním vyhotovení.</t>
  </si>
  <si>
    <t>091404000</t>
  </si>
  <si>
    <t>Zajištění veškerých předepsaných rozborů, atestů, zkoušek a revizí dle příslušných norem a dalších předpisů a nařízení platných v ČR</t>
  </si>
  <si>
    <t>262144</t>
  </si>
  <si>
    <t>1213016086</t>
  </si>
  <si>
    <t>Zajištění veškerých předepsaných rozborů, atestů, zkoušek a revizí dle příslušných norem a dalších předpisů a nařízení platných v ČR, kterými bude prokázáno dosažení předepsané kvality a parametrů dokončeného díla</t>
  </si>
  <si>
    <t>091704000</t>
  </si>
  <si>
    <t>Vypracování Plánu opatření pro případ havárie</t>
  </si>
  <si>
    <t>225420250</t>
  </si>
  <si>
    <t>Poznámka k položce:
Zhotovitelem vypracovaný Plán opatření pro případ úniku závadných látek (např. ropné produkty, cementové výluhy, odpadní vody z těsnících clon,atd.)</t>
  </si>
  <si>
    <t>091804000</t>
  </si>
  <si>
    <t>Zpracování povodňového plánu stavby dle §71 zákona č. 254/2001 Sb. včetně zajištění schválení příslušnými orgány správy a Povodím Labe, státní podnik</t>
  </si>
  <si>
    <t>-1670348470</t>
  </si>
  <si>
    <t>091904001</t>
  </si>
  <si>
    <t>Provedení pasportizace stávajících nemovitostí (vč. pozemků) a jejich příslušenství, zajištění fotodokumentace stávajícho stavu přístupových komunikací</t>
  </si>
  <si>
    <t>-1919248004</t>
  </si>
  <si>
    <t>092004002</t>
  </si>
  <si>
    <t>Zajištění fotodokumentace veškerých konstrukcí, které budou v průběhu výstavby skryty nebo zakryty</t>
  </si>
  <si>
    <t>-2013398422</t>
  </si>
  <si>
    <t>092004008</t>
  </si>
  <si>
    <t>Zajištění případných písemných souhlasných vyjádření všech dotčených vlastníků a případných uživatelů všech pozemků dotčených stavbou s jejich konečnou úpravou po dokončení prací vč. nájmu za užívání pozemků</t>
  </si>
  <si>
    <t>-714481094</t>
  </si>
  <si>
    <t>Poznámka k položce:
Přístupy budou projednány a odsouhlaseny vlastníky dotčených pozemků.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</si>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</sst>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2251104" TargetMode="External" /><Relationship Id="rId2" Type="http://schemas.openxmlformats.org/officeDocument/2006/relationships/hyperlink" Target="https://podminky.urs.cz/item/CS_URS_2023_01/114203202" TargetMode="External" /><Relationship Id="rId3" Type="http://schemas.openxmlformats.org/officeDocument/2006/relationships/hyperlink" Target="https://podminky.urs.cz/item/CS_URS_2023_01/114203301" TargetMode="External" /><Relationship Id="rId4" Type="http://schemas.openxmlformats.org/officeDocument/2006/relationships/hyperlink" Target="https://podminky.urs.cz/item/CS_URS_2023_01/114203401" TargetMode="External" /><Relationship Id="rId5" Type="http://schemas.openxmlformats.org/officeDocument/2006/relationships/hyperlink" Target="https://podminky.urs.cz/item/CS_URS_2023_01/122251101" TargetMode="External" /><Relationship Id="rId6" Type="http://schemas.openxmlformats.org/officeDocument/2006/relationships/hyperlink" Target="https://podminky.urs.cz/item/CS_URS_2023_01/131111323" TargetMode="External" /><Relationship Id="rId7" Type="http://schemas.openxmlformats.org/officeDocument/2006/relationships/hyperlink" Target="https://podminky.urs.cz/item/CS_URS_2023_01/162751137" TargetMode="External" /><Relationship Id="rId8" Type="http://schemas.openxmlformats.org/officeDocument/2006/relationships/hyperlink" Target="https://podminky.urs.cz/item/CS_URS_2023_01/162751139" TargetMode="External" /><Relationship Id="rId9" Type="http://schemas.openxmlformats.org/officeDocument/2006/relationships/hyperlink" Target="https://podminky.urs.cz/item/CS_URS_2023_01/171251101" TargetMode="External" /><Relationship Id="rId10" Type="http://schemas.openxmlformats.org/officeDocument/2006/relationships/hyperlink" Target="https://podminky.urs.cz/item/CS_URS_2023_01/224211116" TargetMode="External" /><Relationship Id="rId11" Type="http://schemas.openxmlformats.org/officeDocument/2006/relationships/hyperlink" Target="https://podminky.urs.cz/item/CS_URS_2023_01/273321611" TargetMode="External" /><Relationship Id="rId12" Type="http://schemas.openxmlformats.org/officeDocument/2006/relationships/hyperlink" Target="https://podminky.urs.cz/item/CS_URS_2023_01/273351121" TargetMode="External" /><Relationship Id="rId13" Type="http://schemas.openxmlformats.org/officeDocument/2006/relationships/hyperlink" Target="https://podminky.urs.cz/item/CS_URS_2023_01/273351122" TargetMode="External" /><Relationship Id="rId14" Type="http://schemas.openxmlformats.org/officeDocument/2006/relationships/hyperlink" Target="https://podminky.urs.cz/item/CS_URS_2023_01/273362021" TargetMode="External" /><Relationship Id="rId15" Type="http://schemas.openxmlformats.org/officeDocument/2006/relationships/hyperlink" Target="https://podminky.urs.cz/item/CS_URS_2023_01/316911112" TargetMode="External" /><Relationship Id="rId16" Type="http://schemas.openxmlformats.org/officeDocument/2006/relationships/hyperlink" Target="https://podminky.urs.cz/item/CS_URS_2023_01/321222311" TargetMode="External" /><Relationship Id="rId17" Type="http://schemas.openxmlformats.org/officeDocument/2006/relationships/hyperlink" Target="https://podminky.urs.cz/item/CS_URS_2023_01/338171111" TargetMode="External" /><Relationship Id="rId18" Type="http://schemas.openxmlformats.org/officeDocument/2006/relationships/hyperlink" Target="https://podminky.urs.cz/item/CS_URS_2023_01/338171123" TargetMode="External" /><Relationship Id="rId19" Type="http://schemas.openxmlformats.org/officeDocument/2006/relationships/hyperlink" Target="https://podminky.urs.cz/item/CS_URS_2023_01/348171110" TargetMode="External" /><Relationship Id="rId20" Type="http://schemas.openxmlformats.org/officeDocument/2006/relationships/hyperlink" Target="https://podminky.urs.cz/item/CS_URS_2023_01/348171130" TargetMode="External" /><Relationship Id="rId21" Type="http://schemas.openxmlformats.org/officeDocument/2006/relationships/hyperlink" Target="https://podminky.urs.cz/item/CS_URS_2023_01/871218111" TargetMode="External" /><Relationship Id="rId22" Type="http://schemas.openxmlformats.org/officeDocument/2006/relationships/hyperlink" Target="https://podminky.urs.cz/item/CS_URS_2023_01/931994111" TargetMode="External" /><Relationship Id="rId23" Type="http://schemas.openxmlformats.org/officeDocument/2006/relationships/hyperlink" Target="https://podminky.urs.cz/item/CS_URS_2023_01/936457113" TargetMode="External" /><Relationship Id="rId24" Type="http://schemas.openxmlformats.org/officeDocument/2006/relationships/hyperlink" Target="https://podminky.urs.cz/item/CS_URS_2023_01/938902132" TargetMode="External" /><Relationship Id="rId25" Type="http://schemas.openxmlformats.org/officeDocument/2006/relationships/hyperlink" Target="https://podminky.urs.cz/item/CS_URS_2023_01/966071711" TargetMode="External" /><Relationship Id="rId26" Type="http://schemas.openxmlformats.org/officeDocument/2006/relationships/hyperlink" Target="https://podminky.urs.cz/item/CS_URS_2023_01/966071721" TargetMode="External" /><Relationship Id="rId27" Type="http://schemas.openxmlformats.org/officeDocument/2006/relationships/hyperlink" Target="https://podminky.urs.cz/item/CS_URS_2023_01/966072810" TargetMode="External" /><Relationship Id="rId28" Type="http://schemas.openxmlformats.org/officeDocument/2006/relationships/hyperlink" Target="https://podminky.urs.cz/item/CS_URS_2023_01/966072811" TargetMode="External" /><Relationship Id="rId29" Type="http://schemas.openxmlformats.org/officeDocument/2006/relationships/hyperlink" Target="https://podminky.urs.cz/item/CS_URS_2023_01/985221013" TargetMode="External" /><Relationship Id="rId30" Type="http://schemas.openxmlformats.org/officeDocument/2006/relationships/hyperlink" Target="https://podminky.urs.cz/item/CS_URS_2023_01/998332011" TargetMode="External" /><Relationship Id="rId31" Type="http://schemas.openxmlformats.org/officeDocument/2006/relationships/hyperlink" Target="https://podminky.urs.cz/item/CS_URS_2023_01/767995111" TargetMode="External" /><Relationship Id="rId32" Type="http://schemas.openxmlformats.org/officeDocument/2006/relationships/hyperlink" Target="https://podminky.urs.cz/item/CS_URS_2023_01/998767101" TargetMode="External" /><Relationship Id="rId33" Type="http://schemas.openxmlformats.org/officeDocument/2006/relationships/hyperlink" Target="https://podminky.urs.cz/item/CS_URS_2023_01/782991422" TargetMode="External" /><Relationship Id="rId34" Type="http://schemas.openxmlformats.org/officeDocument/2006/relationships/hyperlink" Target="https://podminky.urs.cz/item/CS_URS_2023_01/783301313" TargetMode="External" /><Relationship Id="rId35" Type="http://schemas.openxmlformats.org/officeDocument/2006/relationships/hyperlink" Target="https://podminky.urs.cz/item/CS_URS_2023_01/783314101" TargetMode="External" /><Relationship Id="rId36" Type="http://schemas.openxmlformats.org/officeDocument/2006/relationships/hyperlink" Target="https://podminky.urs.cz/item/CS_URS_2023_01/783317101" TargetMode="External" /><Relationship Id="rId3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4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302" t="s">
        <v>14</v>
      </c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21"/>
      <c r="AQ5" s="21"/>
      <c r="AR5" s="19"/>
      <c r="BE5" s="299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304" t="s">
        <v>17</v>
      </c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21"/>
      <c r="AQ6" s="21"/>
      <c r="AR6" s="19"/>
      <c r="BE6" s="300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300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24</v>
      </c>
      <c r="AO8" s="21"/>
      <c r="AP8" s="21"/>
      <c r="AQ8" s="21"/>
      <c r="AR8" s="19"/>
      <c r="BE8" s="300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0"/>
      <c r="BS9" s="16" t="s">
        <v>6</v>
      </c>
    </row>
    <row r="10" spans="2:71" s="1" customFormat="1" ht="12" customHeight="1">
      <c r="B10" s="20"/>
      <c r="C10" s="21"/>
      <c r="D10" s="28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0"/>
      <c r="BS10" s="16" t="s">
        <v>6</v>
      </c>
    </row>
    <row r="11" spans="2:71" s="1" customFormat="1" ht="18.4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0"/>
      <c r="BS12" s="16" t="s">
        <v>6</v>
      </c>
    </row>
    <row r="13" spans="2:71" s="1" customFormat="1" ht="12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26</v>
      </c>
      <c r="AL13" s="21"/>
      <c r="AM13" s="21"/>
      <c r="AN13" s="30" t="s">
        <v>30</v>
      </c>
      <c r="AO13" s="21"/>
      <c r="AP13" s="21"/>
      <c r="AQ13" s="21"/>
      <c r="AR13" s="19"/>
      <c r="BE13" s="300"/>
      <c r="BS13" s="16" t="s">
        <v>6</v>
      </c>
    </row>
    <row r="14" spans="2:71" ht="12.75">
      <c r="B14" s="20"/>
      <c r="C14" s="21"/>
      <c r="D14" s="21"/>
      <c r="E14" s="305" t="s">
        <v>30</v>
      </c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28" t="s">
        <v>28</v>
      </c>
      <c r="AL14" s="21"/>
      <c r="AM14" s="21"/>
      <c r="AN14" s="30" t="s">
        <v>30</v>
      </c>
      <c r="AO14" s="21"/>
      <c r="AP14" s="21"/>
      <c r="AQ14" s="21"/>
      <c r="AR14" s="19"/>
      <c r="BE14" s="30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0"/>
      <c r="BS15" s="16" t="s">
        <v>4</v>
      </c>
    </row>
    <row r="16" spans="2:71" s="1" customFormat="1" ht="12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0"/>
      <c r="BS16" s="16" t="s">
        <v>4</v>
      </c>
    </row>
    <row r="17" spans="2:71" s="1" customFormat="1" ht="18.4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0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0"/>
      <c r="BS18" s="16" t="s">
        <v>6</v>
      </c>
    </row>
    <row r="19" spans="2:71" s="1" customFormat="1" ht="12" customHeight="1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0"/>
      <c r="BS19" s="16" t="s">
        <v>6</v>
      </c>
    </row>
    <row r="20" spans="2:71" s="1" customFormat="1" ht="18.4" customHeight="1">
      <c r="B20" s="20"/>
      <c r="C20" s="21"/>
      <c r="D20" s="21"/>
      <c r="E20" s="26" t="s">
        <v>22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0"/>
      <c r="BS20" s="16" t="s">
        <v>33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0"/>
    </row>
    <row r="22" spans="2:57" s="1" customFormat="1" ht="12" customHeight="1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0"/>
    </row>
    <row r="23" spans="2:57" s="1" customFormat="1" ht="47.25" customHeight="1">
      <c r="B23" s="20"/>
      <c r="C23" s="21"/>
      <c r="D23" s="21"/>
      <c r="E23" s="307" t="s">
        <v>36</v>
      </c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21"/>
      <c r="AP23" s="21"/>
      <c r="AQ23" s="21"/>
      <c r="AR23" s="19"/>
      <c r="BE23" s="30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0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300"/>
    </row>
    <row r="26" spans="1:57" s="2" customFormat="1" ht="25.9" customHeight="1">
      <c r="A26" s="33"/>
      <c r="B26" s="34"/>
      <c r="C26" s="35"/>
      <c r="D26" s="36" t="s">
        <v>37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08">
        <f>ROUND(AG54,2)</f>
        <v>0</v>
      </c>
      <c r="AL26" s="309"/>
      <c r="AM26" s="309"/>
      <c r="AN26" s="309"/>
      <c r="AO26" s="309"/>
      <c r="AP26" s="35"/>
      <c r="AQ26" s="35"/>
      <c r="AR26" s="38"/>
      <c r="BE26" s="300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00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10" t="s">
        <v>38</v>
      </c>
      <c r="M28" s="310"/>
      <c r="N28" s="310"/>
      <c r="O28" s="310"/>
      <c r="P28" s="310"/>
      <c r="Q28" s="35"/>
      <c r="R28" s="35"/>
      <c r="S28" s="35"/>
      <c r="T28" s="35"/>
      <c r="U28" s="35"/>
      <c r="V28" s="35"/>
      <c r="W28" s="310" t="s">
        <v>39</v>
      </c>
      <c r="X28" s="310"/>
      <c r="Y28" s="310"/>
      <c r="Z28" s="310"/>
      <c r="AA28" s="310"/>
      <c r="AB28" s="310"/>
      <c r="AC28" s="310"/>
      <c r="AD28" s="310"/>
      <c r="AE28" s="310"/>
      <c r="AF28" s="35"/>
      <c r="AG28" s="35"/>
      <c r="AH28" s="35"/>
      <c r="AI28" s="35"/>
      <c r="AJ28" s="35"/>
      <c r="AK28" s="310" t="s">
        <v>40</v>
      </c>
      <c r="AL28" s="310"/>
      <c r="AM28" s="310"/>
      <c r="AN28" s="310"/>
      <c r="AO28" s="310"/>
      <c r="AP28" s="35"/>
      <c r="AQ28" s="35"/>
      <c r="AR28" s="38"/>
      <c r="BE28" s="300"/>
    </row>
    <row r="29" spans="2:57" s="3" customFormat="1" ht="14.45" customHeight="1">
      <c r="B29" s="39"/>
      <c r="C29" s="40"/>
      <c r="D29" s="28" t="s">
        <v>41</v>
      </c>
      <c r="E29" s="40"/>
      <c r="F29" s="28" t="s">
        <v>42</v>
      </c>
      <c r="G29" s="40"/>
      <c r="H29" s="40"/>
      <c r="I29" s="40"/>
      <c r="J29" s="40"/>
      <c r="K29" s="40"/>
      <c r="L29" s="313">
        <v>0.21</v>
      </c>
      <c r="M29" s="312"/>
      <c r="N29" s="312"/>
      <c r="O29" s="312"/>
      <c r="P29" s="312"/>
      <c r="Q29" s="40"/>
      <c r="R29" s="40"/>
      <c r="S29" s="40"/>
      <c r="T29" s="40"/>
      <c r="U29" s="40"/>
      <c r="V29" s="40"/>
      <c r="W29" s="311">
        <f>ROUND(AZ54,2)</f>
        <v>0</v>
      </c>
      <c r="X29" s="312"/>
      <c r="Y29" s="312"/>
      <c r="Z29" s="312"/>
      <c r="AA29" s="312"/>
      <c r="AB29" s="312"/>
      <c r="AC29" s="312"/>
      <c r="AD29" s="312"/>
      <c r="AE29" s="312"/>
      <c r="AF29" s="40"/>
      <c r="AG29" s="40"/>
      <c r="AH29" s="40"/>
      <c r="AI29" s="40"/>
      <c r="AJ29" s="40"/>
      <c r="AK29" s="311">
        <f>ROUND(AV54,2)</f>
        <v>0</v>
      </c>
      <c r="AL29" s="312"/>
      <c r="AM29" s="312"/>
      <c r="AN29" s="312"/>
      <c r="AO29" s="312"/>
      <c r="AP29" s="40"/>
      <c r="AQ29" s="40"/>
      <c r="AR29" s="41"/>
      <c r="BE29" s="301"/>
    </row>
    <row r="30" spans="2:57" s="3" customFormat="1" ht="14.45" customHeight="1">
      <c r="B30" s="39"/>
      <c r="C30" s="40"/>
      <c r="D30" s="40"/>
      <c r="E30" s="40"/>
      <c r="F30" s="28" t="s">
        <v>43</v>
      </c>
      <c r="G30" s="40"/>
      <c r="H30" s="40"/>
      <c r="I30" s="40"/>
      <c r="J30" s="40"/>
      <c r="K30" s="40"/>
      <c r="L30" s="313">
        <v>0.15</v>
      </c>
      <c r="M30" s="312"/>
      <c r="N30" s="312"/>
      <c r="O30" s="312"/>
      <c r="P30" s="312"/>
      <c r="Q30" s="40"/>
      <c r="R30" s="40"/>
      <c r="S30" s="40"/>
      <c r="T30" s="40"/>
      <c r="U30" s="40"/>
      <c r="V30" s="40"/>
      <c r="W30" s="311">
        <f>ROUND(BA54,2)</f>
        <v>0</v>
      </c>
      <c r="X30" s="312"/>
      <c r="Y30" s="312"/>
      <c r="Z30" s="312"/>
      <c r="AA30" s="312"/>
      <c r="AB30" s="312"/>
      <c r="AC30" s="312"/>
      <c r="AD30" s="312"/>
      <c r="AE30" s="312"/>
      <c r="AF30" s="40"/>
      <c r="AG30" s="40"/>
      <c r="AH30" s="40"/>
      <c r="AI30" s="40"/>
      <c r="AJ30" s="40"/>
      <c r="AK30" s="311">
        <f>ROUND(AW54,2)</f>
        <v>0</v>
      </c>
      <c r="AL30" s="312"/>
      <c r="AM30" s="312"/>
      <c r="AN30" s="312"/>
      <c r="AO30" s="312"/>
      <c r="AP30" s="40"/>
      <c r="AQ30" s="40"/>
      <c r="AR30" s="41"/>
      <c r="BE30" s="301"/>
    </row>
    <row r="31" spans="2:57" s="3" customFormat="1" ht="14.45" customHeight="1" hidden="1">
      <c r="B31" s="39"/>
      <c r="C31" s="40"/>
      <c r="D31" s="40"/>
      <c r="E31" s="40"/>
      <c r="F31" s="28" t="s">
        <v>44</v>
      </c>
      <c r="G31" s="40"/>
      <c r="H31" s="40"/>
      <c r="I31" s="40"/>
      <c r="J31" s="40"/>
      <c r="K31" s="40"/>
      <c r="L31" s="313">
        <v>0.21</v>
      </c>
      <c r="M31" s="312"/>
      <c r="N31" s="312"/>
      <c r="O31" s="312"/>
      <c r="P31" s="312"/>
      <c r="Q31" s="40"/>
      <c r="R31" s="40"/>
      <c r="S31" s="40"/>
      <c r="T31" s="40"/>
      <c r="U31" s="40"/>
      <c r="V31" s="40"/>
      <c r="W31" s="311">
        <f>ROUND(BB54,2)</f>
        <v>0</v>
      </c>
      <c r="X31" s="312"/>
      <c r="Y31" s="312"/>
      <c r="Z31" s="312"/>
      <c r="AA31" s="312"/>
      <c r="AB31" s="312"/>
      <c r="AC31" s="312"/>
      <c r="AD31" s="312"/>
      <c r="AE31" s="312"/>
      <c r="AF31" s="40"/>
      <c r="AG31" s="40"/>
      <c r="AH31" s="40"/>
      <c r="AI31" s="40"/>
      <c r="AJ31" s="40"/>
      <c r="AK31" s="311">
        <v>0</v>
      </c>
      <c r="AL31" s="312"/>
      <c r="AM31" s="312"/>
      <c r="AN31" s="312"/>
      <c r="AO31" s="312"/>
      <c r="AP31" s="40"/>
      <c r="AQ31" s="40"/>
      <c r="AR31" s="41"/>
      <c r="BE31" s="301"/>
    </row>
    <row r="32" spans="2:57" s="3" customFormat="1" ht="14.45" customHeight="1" hidden="1">
      <c r="B32" s="39"/>
      <c r="C32" s="40"/>
      <c r="D32" s="40"/>
      <c r="E32" s="40"/>
      <c r="F32" s="28" t="s">
        <v>45</v>
      </c>
      <c r="G32" s="40"/>
      <c r="H32" s="40"/>
      <c r="I32" s="40"/>
      <c r="J32" s="40"/>
      <c r="K32" s="40"/>
      <c r="L32" s="313">
        <v>0.15</v>
      </c>
      <c r="M32" s="312"/>
      <c r="N32" s="312"/>
      <c r="O32" s="312"/>
      <c r="P32" s="312"/>
      <c r="Q32" s="40"/>
      <c r="R32" s="40"/>
      <c r="S32" s="40"/>
      <c r="T32" s="40"/>
      <c r="U32" s="40"/>
      <c r="V32" s="40"/>
      <c r="W32" s="311">
        <f>ROUND(BC54,2)</f>
        <v>0</v>
      </c>
      <c r="X32" s="312"/>
      <c r="Y32" s="312"/>
      <c r="Z32" s="312"/>
      <c r="AA32" s="312"/>
      <c r="AB32" s="312"/>
      <c r="AC32" s="312"/>
      <c r="AD32" s="312"/>
      <c r="AE32" s="312"/>
      <c r="AF32" s="40"/>
      <c r="AG32" s="40"/>
      <c r="AH32" s="40"/>
      <c r="AI32" s="40"/>
      <c r="AJ32" s="40"/>
      <c r="AK32" s="311">
        <v>0</v>
      </c>
      <c r="AL32" s="312"/>
      <c r="AM32" s="312"/>
      <c r="AN32" s="312"/>
      <c r="AO32" s="312"/>
      <c r="AP32" s="40"/>
      <c r="AQ32" s="40"/>
      <c r="AR32" s="41"/>
      <c r="BE32" s="301"/>
    </row>
    <row r="33" spans="2:44" s="3" customFormat="1" ht="14.45" customHeight="1" hidden="1">
      <c r="B33" s="39"/>
      <c r="C33" s="40"/>
      <c r="D33" s="40"/>
      <c r="E33" s="40"/>
      <c r="F33" s="28" t="s">
        <v>46</v>
      </c>
      <c r="G33" s="40"/>
      <c r="H33" s="40"/>
      <c r="I33" s="40"/>
      <c r="J33" s="40"/>
      <c r="K33" s="40"/>
      <c r="L33" s="313">
        <v>0</v>
      </c>
      <c r="M33" s="312"/>
      <c r="N33" s="312"/>
      <c r="O33" s="312"/>
      <c r="P33" s="312"/>
      <c r="Q33" s="40"/>
      <c r="R33" s="40"/>
      <c r="S33" s="40"/>
      <c r="T33" s="40"/>
      <c r="U33" s="40"/>
      <c r="V33" s="40"/>
      <c r="W33" s="311">
        <f>ROUND(BD54,2)</f>
        <v>0</v>
      </c>
      <c r="X33" s="312"/>
      <c r="Y33" s="312"/>
      <c r="Z33" s="312"/>
      <c r="AA33" s="312"/>
      <c r="AB33" s="312"/>
      <c r="AC33" s="312"/>
      <c r="AD33" s="312"/>
      <c r="AE33" s="312"/>
      <c r="AF33" s="40"/>
      <c r="AG33" s="40"/>
      <c r="AH33" s="40"/>
      <c r="AI33" s="40"/>
      <c r="AJ33" s="40"/>
      <c r="AK33" s="311">
        <v>0</v>
      </c>
      <c r="AL33" s="312"/>
      <c r="AM33" s="312"/>
      <c r="AN33" s="312"/>
      <c r="AO33" s="312"/>
      <c r="AP33" s="40"/>
      <c r="AQ33" s="40"/>
      <c r="AR33" s="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" customHeight="1">
      <c r="A35" s="33"/>
      <c r="B35" s="34"/>
      <c r="C35" s="42"/>
      <c r="D35" s="43" t="s">
        <v>47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48</v>
      </c>
      <c r="U35" s="44"/>
      <c r="V35" s="44"/>
      <c r="W35" s="44"/>
      <c r="X35" s="314" t="s">
        <v>49</v>
      </c>
      <c r="Y35" s="315"/>
      <c r="Z35" s="315"/>
      <c r="AA35" s="315"/>
      <c r="AB35" s="315"/>
      <c r="AC35" s="44"/>
      <c r="AD35" s="44"/>
      <c r="AE35" s="44"/>
      <c r="AF35" s="44"/>
      <c r="AG35" s="44"/>
      <c r="AH35" s="44"/>
      <c r="AI35" s="44"/>
      <c r="AJ35" s="44"/>
      <c r="AK35" s="316">
        <f>SUM(AK26:AK33)</f>
        <v>0</v>
      </c>
      <c r="AL35" s="315"/>
      <c r="AM35" s="315"/>
      <c r="AN35" s="315"/>
      <c r="AO35" s="317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5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5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5" customHeight="1">
      <c r="A42" s="33"/>
      <c r="B42" s="34"/>
      <c r="C42" s="22" t="s">
        <v>50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PAV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5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18" t="str">
        <f>K6</f>
        <v>Cidlina, Chlumec nad Cidlinou, oprava PB nábřežní zdi, ř. km 29,280-29,330 - DSJ</v>
      </c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19"/>
      <c r="AK45" s="319"/>
      <c r="AL45" s="319"/>
      <c r="AM45" s="319"/>
      <c r="AN45" s="319"/>
      <c r="AO45" s="319"/>
      <c r="AP45" s="55"/>
      <c r="AQ45" s="55"/>
      <c r="AR45" s="56"/>
    </row>
    <row r="46" spans="1:57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 xml:space="preserve"> 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320" t="str">
        <f>IF(AN8="","",AN8)</f>
        <v>1. 2. 2023</v>
      </c>
      <c r="AN47" s="320"/>
      <c r="AO47" s="35"/>
      <c r="AP47" s="35"/>
      <c r="AQ47" s="35"/>
      <c r="AR47" s="38"/>
      <c r="BE47" s="33"/>
    </row>
    <row r="48" spans="1:57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25.7" customHeight="1">
      <c r="A49" s="33"/>
      <c r="B49" s="34"/>
      <c r="C49" s="28" t="s">
        <v>25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>Povodí Labe, státní podnik, Hradec Králové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31</v>
      </c>
      <c r="AJ49" s="35"/>
      <c r="AK49" s="35"/>
      <c r="AL49" s="35"/>
      <c r="AM49" s="321" t="str">
        <f>IF(E17="","",E17)</f>
        <v>Agroprojekce Litomyšl, s.r.o.</v>
      </c>
      <c r="AN49" s="322"/>
      <c r="AO49" s="322"/>
      <c r="AP49" s="322"/>
      <c r="AQ49" s="35"/>
      <c r="AR49" s="38"/>
      <c r="AS49" s="323" t="s">
        <v>51</v>
      </c>
      <c r="AT49" s="324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2" customHeight="1">
      <c r="A50" s="33"/>
      <c r="B50" s="34"/>
      <c r="C50" s="28" t="s">
        <v>29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34</v>
      </c>
      <c r="AJ50" s="35"/>
      <c r="AK50" s="35"/>
      <c r="AL50" s="35"/>
      <c r="AM50" s="321" t="str">
        <f>IF(E20="","",E20)</f>
        <v xml:space="preserve"> </v>
      </c>
      <c r="AN50" s="322"/>
      <c r="AO50" s="322"/>
      <c r="AP50" s="322"/>
      <c r="AQ50" s="35"/>
      <c r="AR50" s="38"/>
      <c r="AS50" s="325"/>
      <c r="AT50" s="326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27"/>
      <c r="AT51" s="328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329" t="s">
        <v>52</v>
      </c>
      <c r="D52" s="330"/>
      <c r="E52" s="330"/>
      <c r="F52" s="330"/>
      <c r="G52" s="330"/>
      <c r="H52" s="65"/>
      <c r="I52" s="331" t="s">
        <v>53</v>
      </c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2" t="s">
        <v>54</v>
      </c>
      <c r="AH52" s="330"/>
      <c r="AI52" s="330"/>
      <c r="AJ52" s="330"/>
      <c r="AK52" s="330"/>
      <c r="AL52" s="330"/>
      <c r="AM52" s="330"/>
      <c r="AN52" s="331" t="s">
        <v>55</v>
      </c>
      <c r="AO52" s="330"/>
      <c r="AP52" s="330"/>
      <c r="AQ52" s="66" t="s">
        <v>56</v>
      </c>
      <c r="AR52" s="38"/>
      <c r="AS52" s="67" t="s">
        <v>57</v>
      </c>
      <c r="AT52" s="68" t="s">
        <v>58</v>
      </c>
      <c r="AU52" s="68" t="s">
        <v>59</v>
      </c>
      <c r="AV52" s="68" t="s">
        <v>60</v>
      </c>
      <c r="AW52" s="68" t="s">
        <v>61</v>
      </c>
      <c r="AX52" s="68" t="s">
        <v>62</v>
      </c>
      <c r="AY52" s="68" t="s">
        <v>63</v>
      </c>
      <c r="AZ52" s="68" t="s">
        <v>64</v>
      </c>
      <c r="BA52" s="68" t="s">
        <v>65</v>
      </c>
      <c r="BB52" s="68" t="s">
        <v>66</v>
      </c>
      <c r="BC52" s="68" t="s">
        <v>67</v>
      </c>
      <c r="BD52" s="69" t="s">
        <v>68</v>
      </c>
      <c r="BE52" s="33"/>
    </row>
    <row r="53" spans="1:57" s="2" customFormat="1" ht="10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5" customHeight="1">
      <c r="B54" s="73"/>
      <c r="C54" s="74" t="s">
        <v>69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36">
        <f>ROUND(SUM(AG55:AG56),2)</f>
        <v>0</v>
      </c>
      <c r="AH54" s="336"/>
      <c r="AI54" s="336"/>
      <c r="AJ54" s="336"/>
      <c r="AK54" s="336"/>
      <c r="AL54" s="336"/>
      <c r="AM54" s="336"/>
      <c r="AN54" s="337">
        <f>SUM(AG54,AT54)</f>
        <v>0</v>
      </c>
      <c r="AO54" s="337"/>
      <c r="AP54" s="337"/>
      <c r="AQ54" s="77" t="s">
        <v>19</v>
      </c>
      <c r="AR54" s="78"/>
      <c r="AS54" s="79">
        <f>ROUND(SUM(AS55:AS56),2)</f>
        <v>0</v>
      </c>
      <c r="AT54" s="80">
        <f>ROUND(SUM(AV54:AW54),2)</f>
        <v>0</v>
      </c>
      <c r="AU54" s="81">
        <f>ROUND(SUM(AU55:AU56),5)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ROUND(SUM(AZ55:AZ56),2)</f>
        <v>0</v>
      </c>
      <c r="BA54" s="80">
        <f>ROUND(SUM(BA55:BA56),2)</f>
        <v>0</v>
      </c>
      <c r="BB54" s="80">
        <f>ROUND(SUM(BB55:BB56),2)</f>
        <v>0</v>
      </c>
      <c r="BC54" s="80">
        <f>ROUND(SUM(BC55:BC56),2)</f>
        <v>0</v>
      </c>
      <c r="BD54" s="82">
        <f>ROUND(SUM(BD55:BD56),2)</f>
        <v>0</v>
      </c>
      <c r="BS54" s="83" t="s">
        <v>70</v>
      </c>
      <c r="BT54" s="83" t="s">
        <v>71</v>
      </c>
      <c r="BU54" s="84" t="s">
        <v>72</v>
      </c>
      <c r="BV54" s="83" t="s">
        <v>73</v>
      </c>
      <c r="BW54" s="83" t="s">
        <v>5</v>
      </c>
      <c r="BX54" s="83" t="s">
        <v>74</v>
      </c>
      <c r="CL54" s="83" t="s">
        <v>19</v>
      </c>
    </row>
    <row r="55" spans="1:91" s="7" customFormat="1" ht="24.75" customHeight="1">
      <c r="A55" s="85" t="s">
        <v>75</v>
      </c>
      <c r="B55" s="86"/>
      <c r="C55" s="87"/>
      <c r="D55" s="335" t="s">
        <v>76</v>
      </c>
      <c r="E55" s="335"/>
      <c r="F55" s="335"/>
      <c r="G55" s="335"/>
      <c r="H55" s="335"/>
      <c r="I55" s="88"/>
      <c r="J55" s="335" t="s">
        <v>77</v>
      </c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3">
        <f>'SO-01 - Oprava PB nábřežn...'!J30</f>
        <v>0</v>
      </c>
      <c r="AH55" s="334"/>
      <c r="AI55" s="334"/>
      <c r="AJ55" s="334"/>
      <c r="AK55" s="334"/>
      <c r="AL55" s="334"/>
      <c r="AM55" s="334"/>
      <c r="AN55" s="333">
        <f>SUM(AG55,AT55)</f>
        <v>0</v>
      </c>
      <c r="AO55" s="334"/>
      <c r="AP55" s="334"/>
      <c r="AQ55" s="89" t="s">
        <v>78</v>
      </c>
      <c r="AR55" s="90"/>
      <c r="AS55" s="91">
        <v>0</v>
      </c>
      <c r="AT55" s="92">
        <f>ROUND(SUM(AV55:AW55),2)</f>
        <v>0</v>
      </c>
      <c r="AU55" s="93">
        <f>'SO-01 - Oprava PB nábřežn...'!P91</f>
        <v>0</v>
      </c>
      <c r="AV55" s="92">
        <f>'SO-01 - Oprava PB nábřežn...'!J33</f>
        <v>0</v>
      </c>
      <c r="AW55" s="92">
        <f>'SO-01 - Oprava PB nábřežn...'!J34</f>
        <v>0</v>
      </c>
      <c r="AX55" s="92">
        <f>'SO-01 - Oprava PB nábřežn...'!J35</f>
        <v>0</v>
      </c>
      <c r="AY55" s="92">
        <f>'SO-01 - Oprava PB nábřežn...'!J36</f>
        <v>0</v>
      </c>
      <c r="AZ55" s="92">
        <f>'SO-01 - Oprava PB nábřežn...'!F33</f>
        <v>0</v>
      </c>
      <c r="BA55" s="92">
        <f>'SO-01 - Oprava PB nábřežn...'!F34</f>
        <v>0</v>
      </c>
      <c r="BB55" s="92">
        <f>'SO-01 - Oprava PB nábřežn...'!F35</f>
        <v>0</v>
      </c>
      <c r="BC55" s="92">
        <f>'SO-01 - Oprava PB nábřežn...'!F36</f>
        <v>0</v>
      </c>
      <c r="BD55" s="94">
        <f>'SO-01 - Oprava PB nábřežn...'!F37</f>
        <v>0</v>
      </c>
      <c r="BT55" s="95" t="s">
        <v>79</v>
      </c>
      <c r="BV55" s="95" t="s">
        <v>73</v>
      </c>
      <c r="BW55" s="95" t="s">
        <v>80</v>
      </c>
      <c r="BX55" s="95" t="s">
        <v>5</v>
      </c>
      <c r="CL55" s="95" t="s">
        <v>81</v>
      </c>
      <c r="CM55" s="95" t="s">
        <v>82</v>
      </c>
    </row>
    <row r="56" spans="1:91" s="7" customFormat="1" ht="16.5" customHeight="1">
      <c r="A56" s="85" t="s">
        <v>75</v>
      </c>
      <c r="B56" s="86"/>
      <c r="C56" s="87"/>
      <c r="D56" s="335" t="s">
        <v>83</v>
      </c>
      <c r="E56" s="335"/>
      <c r="F56" s="335"/>
      <c r="G56" s="335"/>
      <c r="H56" s="335"/>
      <c r="I56" s="88"/>
      <c r="J56" s="335" t="s">
        <v>84</v>
      </c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3">
        <f>'VON - Vedlejší a ostatní ...'!J30</f>
        <v>0</v>
      </c>
      <c r="AH56" s="334"/>
      <c r="AI56" s="334"/>
      <c r="AJ56" s="334"/>
      <c r="AK56" s="334"/>
      <c r="AL56" s="334"/>
      <c r="AM56" s="334"/>
      <c r="AN56" s="333">
        <f>SUM(AG56,AT56)</f>
        <v>0</v>
      </c>
      <c r="AO56" s="334"/>
      <c r="AP56" s="334"/>
      <c r="AQ56" s="89" t="s">
        <v>83</v>
      </c>
      <c r="AR56" s="90"/>
      <c r="AS56" s="96">
        <v>0</v>
      </c>
      <c r="AT56" s="97">
        <f>ROUND(SUM(AV56:AW56),2)</f>
        <v>0</v>
      </c>
      <c r="AU56" s="98">
        <f>'VON - Vedlejší a ostatní ...'!P82</f>
        <v>0</v>
      </c>
      <c r="AV56" s="97">
        <f>'VON - Vedlejší a ostatní ...'!J33</f>
        <v>0</v>
      </c>
      <c r="AW56" s="97">
        <f>'VON - Vedlejší a ostatní ...'!J34</f>
        <v>0</v>
      </c>
      <c r="AX56" s="97">
        <f>'VON - Vedlejší a ostatní ...'!J35</f>
        <v>0</v>
      </c>
      <c r="AY56" s="97">
        <f>'VON - Vedlejší a ostatní ...'!J36</f>
        <v>0</v>
      </c>
      <c r="AZ56" s="97">
        <f>'VON - Vedlejší a ostatní ...'!F33</f>
        <v>0</v>
      </c>
      <c r="BA56" s="97">
        <f>'VON - Vedlejší a ostatní ...'!F34</f>
        <v>0</v>
      </c>
      <c r="BB56" s="97">
        <f>'VON - Vedlejší a ostatní ...'!F35</f>
        <v>0</v>
      </c>
      <c r="BC56" s="97">
        <f>'VON - Vedlejší a ostatní ...'!F36</f>
        <v>0</v>
      </c>
      <c r="BD56" s="99">
        <f>'VON - Vedlejší a ostatní ...'!F37</f>
        <v>0</v>
      </c>
      <c r="BT56" s="95" t="s">
        <v>79</v>
      </c>
      <c r="BV56" s="95" t="s">
        <v>73</v>
      </c>
      <c r="BW56" s="95" t="s">
        <v>85</v>
      </c>
      <c r="BX56" s="95" t="s">
        <v>5</v>
      </c>
      <c r="CL56" s="95" t="s">
        <v>19</v>
      </c>
      <c r="CM56" s="95" t="s">
        <v>82</v>
      </c>
    </row>
    <row r="57" spans="1:57" s="2" customFormat="1" ht="30" customHeight="1">
      <c r="A57" s="33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8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  <row r="58" spans="1:57" s="2" customFormat="1" ht="6.95" customHeight="1">
      <c r="A58" s="33"/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38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</sheetData>
  <sheetProtection algorithmName="SHA-512" hashValue="V65flocPSiwXo57igJoi8JWnvemATJi62lEwJE3kTVyOqDraAb5veGxCmbhbYtcRVt39XiNPgWwahRJpBpX7WQ==" saltValue="KLv07rUTXILIBN/Sgi8a7fBl0LGVgULkjDyfiMbNriqkGZL5Jbr7bjnq9uGsJx2bId8yWlMl0lLfnKyBTAxlOg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-01 - Oprava PB nábřežn...'!C2" display="/"/>
    <hyperlink ref="A5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5"/>
  <sheetViews>
    <sheetView showGridLines="0" workbookViewId="0" topLeftCell="A149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AT2" s="16" t="s">
        <v>80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82</v>
      </c>
    </row>
    <row r="4" spans="2:46" s="1" customFormat="1" ht="24.95" customHeight="1">
      <c r="B4" s="19"/>
      <c r="D4" s="102" t="s">
        <v>86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6.5" customHeight="1">
      <c r="B7" s="19"/>
      <c r="E7" s="339" t="str">
        <f>'Rekapitulace stavby'!K6</f>
        <v>Cidlina, Chlumec nad Cidlinou, oprava PB nábřežní zdi, ř. km 29,280-29,330 - DSJ</v>
      </c>
      <c r="F7" s="340"/>
      <c r="G7" s="340"/>
      <c r="H7" s="340"/>
      <c r="L7" s="19"/>
    </row>
    <row r="8" spans="1:31" s="2" customFormat="1" ht="12" customHeight="1">
      <c r="A8" s="33"/>
      <c r="B8" s="38"/>
      <c r="C8" s="33"/>
      <c r="D8" s="104" t="s">
        <v>87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41" t="s">
        <v>88</v>
      </c>
      <c r="F9" s="342"/>
      <c r="G9" s="342"/>
      <c r="H9" s="342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81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1. 2. 2023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25</v>
      </c>
      <c r="E14" s="33"/>
      <c r="F14" s="33"/>
      <c r="G14" s="33"/>
      <c r="H14" s="33"/>
      <c r="I14" s="104" t="s">
        <v>26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27</v>
      </c>
      <c r="F15" s="33"/>
      <c r="G15" s="33"/>
      <c r="H15" s="33"/>
      <c r="I15" s="104" t="s">
        <v>28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29</v>
      </c>
      <c r="E17" s="33"/>
      <c r="F17" s="33"/>
      <c r="G17" s="33"/>
      <c r="H17" s="33"/>
      <c r="I17" s="104" t="s">
        <v>26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43" t="str">
        <f>'Rekapitulace stavby'!E14</f>
        <v>Vyplň údaj</v>
      </c>
      <c r="F18" s="344"/>
      <c r="G18" s="344"/>
      <c r="H18" s="344"/>
      <c r="I18" s="104" t="s">
        <v>28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31</v>
      </c>
      <c r="E20" s="33"/>
      <c r="F20" s="33"/>
      <c r="G20" s="33"/>
      <c r="H20" s="33"/>
      <c r="I20" s="104" t="s">
        <v>26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32</v>
      </c>
      <c r="F21" s="33"/>
      <c r="G21" s="33"/>
      <c r="H21" s="33"/>
      <c r="I21" s="104" t="s">
        <v>28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34</v>
      </c>
      <c r="E23" s="33"/>
      <c r="F23" s="33"/>
      <c r="G23" s="33"/>
      <c r="H23" s="33"/>
      <c r="I23" s="104" t="s">
        <v>26</v>
      </c>
      <c r="J23" s="106" t="str">
        <f>IF('Rekapitulace stavby'!AN19="","",'Rekapitulace stavby'!AN19)</f>
        <v/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tr">
        <f>IF('Rekapitulace stavby'!E20="","",'Rekapitulace stavby'!E20)</f>
        <v xml:space="preserve"> </v>
      </c>
      <c r="F24" s="33"/>
      <c r="G24" s="33"/>
      <c r="H24" s="33"/>
      <c r="I24" s="104" t="s">
        <v>28</v>
      </c>
      <c r="J24" s="106" t="str">
        <f>IF('Rekapitulace stavby'!AN20="","",'Rekapitulace stavby'!AN20)</f>
        <v/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8"/>
      <c r="B27" s="109"/>
      <c r="C27" s="108"/>
      <c r="D27" s="108"/>
      <c r="E27" s="345" t="s">
        <v>19</v>
      </c>
      <c r="F27" s="345"/>
      <c r="G27" s="345"/>
      <c r="H27" s="345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ROUND(J91,2)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41</v>
      </c>
      <c r="E33" s="104" t="s">
        <v>42</v>
      </c>
      <c r="F33" s="116">
        <f>ROUND((SUM(BE91:BE284)),2)</f>
        <v>0</v>
      </c>
      <c r="G33" s="33"/>
      <c r="H33" s="33"/>
      <c r="I33" s="117">
        <v>0.21</v>
      </c>
      <c r="J33" s="116">
        <f>ROUND(((SUM(BE91:BE284))*I33),2)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43</v>
      </c>
      <c r="F34" s="116">
        <f>ROUND((SUM(BF91:BF284)),2)</f>
        <v>0</v>
      </c>
      <c r="G34" s="33"/>
      <c r="H34" s="33"/>
      <c r="I34" s="117">
        <v>0.15</v>
      </c>
      <c r="J34" s="116">
        <f>ROUND(((SUM(BF91:BF284))*I34),2)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44</v>
      </c>
      <c r="F35" s="116">
        <f>ROUND((SUM(BG91:BG284)),2)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45</v>
      </c>
      <c r="F36" s="116">
        <f>ROUND((SUM(BH91:BH284)),2)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46</v>
      </c>
      <c r="F37" s="116">
        <f>ROUND((SUM(BI91:BI284)),2)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89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5"/>
      <c r="D48" s="35"/>
      <c r="E48" s="346" t="str">
        <f>E7</f>
        <v>Cidlina, Chlumec nad Cidlinou, oprava PB nábřežní zdi, ř. km 29,280-29,330 - DSJ</v>
      </c>
      <c r="F48" s="347"/>
      <c r="G48" s="347"/>
      <c r="H48" s="347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87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5"/>
      <c r="D50" s="35"/>
      <c r="E50" s="318" t="str">
        <f>E9</f>
        <v>SO-01 - Oprava PB nábřežní zdi ř. km 29,280-29,330</v>
      </c>
      <c r="F50" s="348"/>
      <c r="G50" s="348"/>
      <c r="H50" s="348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28" t="s">
        <v>23</v>
      </c>
      <c r="J52" s="58" t="str">
        <f>IF(J12="","",J12)</f>
        <v>1. 2. 2023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25</v>
      </c>
      <c r="D54" s="35"/>
      <c r="E54" s="35"/>
      <c r="F54" s="26" t="str">
        <f>E15</f>
        <v>Povodí Labe, státní podnik, Hradec Králové</v>
      </c>
      <c r="G54" s="35"/>
      <c r="H54" s="35"/>
      <c r="I54" s="28" t="s">
        <v>31</v>
      </c>
      <c r="J54" s="31" t="str">
        <f>E21</f>
        <v>Agroprojekce Litomyšl, s.r.o.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28" t="s">
        <v>34</v>
      </c>
      <c r="J55" s="31" t="str">
        <f>E24</f>
        <v xml:space="preserve"> 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90</v>
      </c>
      <c r="D57" s="130"/>
      <c r="E57" s="130"/>
      <c r="F57" s="130"/>
      <c r="G57" s="130"/>
      <c r="H57" s="130"/>
      <c r="I57" s="130"/>
      <c r="J57" s="131" t="s">
        <v>91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J91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92</v>
      </c>
    </row>
    <row r="60" spans="2:12" s="9" customFormat="1" ht="24.95" customHeight="1">
      <c r="B60" s="133"/>
      <c r="C60" s="134"/>
      <c r="D60" s="135" t="s">
        <v>93</v>
      </c>
      <c r="E60" s="136"/>
      <c r="F60" s="136"/>
      <c r="G60" s="136"/>
      <c r="H60" s="136"/>
      <c r="I60" s="136"/>
      <c r="J60" s="137">
        <f>J92</f>
        <v>0</v>
      </c>
      <c r="K60" s="134"/>
      <c r="L60" s="138"/>
    </row>
    <row r="61" spans="2:12" s="10" customFormat="1" ht="19.9" customHeight="1">
      <c r="B61" s="139"/>
      <c r="C61" s="140"/>
      <c r="D61" s="141" t="s">
        <v>94</v>
      </c>
      <c r="E61" s="142"/>
      <c r="F61" s="142"/>
      <c r="G61" s="142"/>
      <c r="H61" s="142"/>
      <c r="I61" s="142"/>
      <c r="J61" s="143">
        <f>J93</f>
        <v>0</v>
      </c>
      <c r="K61" s="140"/>
      <c r="L61" s="144"/>
    </row>
    <row r="62" spans="2:12" s="10" customFormat="1" ht="19.9" customHeight="1">
      <c r="B62" s="139"/>
      <c r="C62" s="140"/>
      <c r="D62" s="141" t="s">
        <v>95</v>
      </c>
      <c r="E62" s="142"/>
      <c r="F62" s="142"/>
      <c r="G62" s="142"/>
      <c r="H62" s="142"/>
      <c r="I62" s="142"/>
      <c r="J62" s="143">
        <f>J136</f>
        <v>0</v>
      </c>
      <c r="K62" s="140"/>
      <c r="L62" s="144"/>
    </row>
    <row r="63" spans="2:12" s="10" customFormat="1" ht="19.9" customHeight="1">
      <c r="B63" s="139"/>
      <c r="C63" s="140"/>
      <c r="D63" s="141" t="s">
        <v>96</v>
      </c>
      <c r="E63" s="142"/>
      <c r="F63" s="142"/>
      <c r="G63" s="142"/>
      <c r="H63" s="142"/>
      <c r="I63" s="142"/>
      <c r="J63" s="143">
        <f>J156</f>
        <v>0</v>
      </c>
      <c r="K63" s="140"/>
      <c r="L63" s="144"/>
    </row>
    <row r="64" spans="2:12" s="10" customFormat="1" ht="19.9" customHeight="1">
      <c r="B64" s="139"/>
      <c r="C64" s="140"/>
      <c r="D64" s="141" t="s">
        <v>97</v>
      </c>
      <c r="E64" s="142"/>
      <c r="F64" s="142"/>
      <c r="G64" s="142"/>
      <c r="H64" s="142"/>
      <c r="I64" s="142"/>
      <c r="J64" s="143">
        <f>J195</f>
        <v>0</v>
      </c>
      <c r="K64" s="140"/>
      <c r="L64" s="144"/>
    </row>
    <row r="65" spans="2:12" s="10" customFormat="1" ht="19.9" customHeight="1">
      <c r="B65" s="139"/>
      <c r="C65" s="140"/>
      <c r="D65" s="141" t="s">
        <v>98</v>
      </c>
      <c r="E65" s="142"/>
      <c r="F65" s="142"/>
      <c r="G65" s="142"/>
      <c r="H65" s="142"/>
      <c r="I65" s="142"/>
      <c r="J65" s="143">
        <f>J205</f>
        <v>0</v>
      </c>
      <c r="K65" s="140"/>
      <c r="L65" s="144"/>
    </row>
    <row r="66" spans="2:12" s="10" customFormat="1" ht="19.9" customHeight="1">
      <c r="B66" s="139"/>
      <c r="C66" s="140"/>
      <c r="D66" s="141" t="s">
        <v>99</v>
      </c>
      <c r="E66" s="142"/>
      <c r="F66" s="142"/>
      <c r="G66" s="142"/>
      <c r="H66" s="142"/>
      <c r="I66" s="142"/>
      <c r="J66" s="143">
        <f>J240</f>
        <v>0</v>
      </c>
      <c r="K66" s="140"/>
      <c r="L66" s="144"/>
    </row>
    <row r="67" spans="2:12" s="10" customFormat="1" ht="19.9" customHeight="1">
      <c r="B67" s="139"/>
      <c r="C67" s="140"/>
      <c r="D67" s="141" t="s">
        <v>100</v>
      </c>
      <c r="E67" s="142"/>
      <c r="F67" s="142"/>
      <c r="G67" s="142"/>
      <c r="H67" s="142"/>
      <c r="I67" s="142"/>
      <c r="J67" s="143">
        <f>J245</f>
        <v>0</v>
      </c>
      <c r="K67" s="140"/>
      <c r="L67" s="144"/>
    </row>
    <row r="68" spans="2:12" s="9" customFormat="1" ht="24.95" customHeight="1">
      <c r="B68" s="133"/>
      <c r="C68" s="134"/>
      <c r="D68" s="135" t="s">
        <v>101</v>
      </c>
      <c r="E68" s="136"/>
      <c r="F68" s="136"/>
      <c r="G68" s="136"/>
      <c r="H68" s="136"/>
      <c r="I68" s="136"/>
      <c r="J68" s="137">
        <f>J249</f>
        <v>0</v>
      </c>
      <c r="K68" s="134"/>
      <c r="L68" s="138"/>
    </row>
    <row r="69" spans="2:12" s="10" customFormat="1" ht="19.9" customHeight="1">
      <c r="B69" s="139"/>
      <c r="C69" s="140"/>
      <c r="D69" s="141" t="s">
        <v>102</v>
      </c>
      <c r="E69" s="142"/>
      <c r="F69" s="142"/>
      <c r="G69" s="142"/>
      <c r="H69" s="142"/>
      <c r="I69" s="142"/>
      <c r="J69" s="143">
        <f>J250</f>
        <v>0</v>
      </c>
      <c r="K69" s="140"/>
      <c r="L69" s="144"/>
    </row>
    <row r="70" spans="2:12" s="10" customFormat="1" ht="19.9" customHeight="1">
      <c r="B70" s="139"/>
      <c r="C70" s="140"/>
      <c r="D70" s="141" t="s">
        <v>103</v>
      </c>
      <c r="E70" s="142"/>
      <c r="F70" s="142"/>
      <c r="G70" s="142"/>
      <c r="H70" s="142"/>
      <c r="I70" s="142"/>
      <c r="J70" s="143">
        <f>J267</f>
        <v>0</v>
      </c>
      <c r="K70" s="140"/>
      <c r="L70" s="144"/>
    </row>
    <row r="71" spans="2:12" s="10" customFormat="1" ht="19.9" customHeight="1">
      <c r="B71" s="139"/>
      <c r="C71" s="140"/>
      <c r="D71" s="141" t="s">
        <v>104</v>
      </c>
      <c r="E71" s="142"/>
      <c r="F71" s="142"/>
      <c r="G71" s="142"/>
      <c r="H71" s="142"/>
      <c r="I71" s="142"/>
      <c r="J71" s="143">
        <f>J274</f>
        <v>0</v>
      </c>
      <c r="K71" s="140"/>
      <c r="L71" s="144"/>
    </row>
    <row r="72" spans="1:31" s="2" customFormat="1" ht="21.75" customHeight="1">
      <c r="A72" s="33"/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46"/>
      <c r="C73" s="47"/>
      <c r="D73" s="47"/>
      <c r="E73" s="47"/>
      <c r="F73" s="47"/>
      <c r="G73" s="47"/>
      <c r="H73" s="47"/>
      <c r="I73" s="47"/>
      <c r="J73" s="47"/>
      <c r="K73" s="47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7" spans="1:31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4.95" customHeight="1">
      <c r="A78" s="33"/>
      <c r="B78" s="34"/>
      <c r="C78" s="22" t="s">
        <v>105</v>
      </c>
      <c r="D78" s="35"/>
      <c r="E78" s="35"/>
      <c r="F78" s="35"/>
      <c r="G78" s="35"/>
      <c r="H78" s="35"/>
      <c r="I78" s="35"/>
      <c r="J78" s="35"/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16</v>
      </c>
      <c r="D80" s="35"/>
      <c r="E80" s="35"/>
      <c r="F80" s="35"/>
      <c r="G80" s="35"/>
      <c r="H80" s="35"/>
      <c r="I80" s="35"/>
      <c r="J80" s="35"/>
      <c r="K80" s="35"/>
      <c r="L80" s="10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6.5" customHeight="1">
      <c r="A81" s="33"/>
      <c r="B81" s="34"/>
      <c r="C81" s="35"/>
      <c r="D81" s="35"/>
      <c r="E81" s="346" t="str">
        <f>E7</f>
        <v>Cidlina, Chlumec nad Cidlinou, oprava PB nábřežní zdi, ř. km 29,280-29,330 - DSJ</v>
      </c>
      <c r="F81" s="347"/>
      <c r="G81" s="347"/>
      <c r="H81" s="347"/>
      <c r="I81" s="35"/>
      <c r="J81" s="35"/>
      <c r="K81" s="35"/>
      <c r="L81" s="10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87</v>
      </c>
      <c r="D82" s="35"/>
      <c r="E82" s="35"/>
      <c r="F82" s="35"/>
      <c r="G82" s="35"/>
      <c r="H82" s="35"/>
      <c r="I82" s="35"/>
      <c r="J82" s="35"/>
      <c r="K82" s="35"/>
      <c r="L82" s="105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6.5" customHeight="1">
      <c r="A83" s="33"/>
      <c r="B83" s="34"/>
      <c r="C83" s="35"/>
      <c r="D83" s="35"/>
      <c r="E83" s="318" t="str">
        <f>E9</f>
        <v>SO-01 - Oprava PB nábřežní zdi ř. km 29,280-29,330</v>
      </c>
      <c r="F83" s="348"/>
      <c r="G83" s="348"/>
      <c r="H83" s="348"/>
      <c r="I83" s="35"/>
      <c r="J83" s="35"/>
      <c r="K83" s="35"/>
      <c r="L83" s="10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6.95" customHeight="1">
      <c r="A84" s="33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105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2" customHeight="1">
      <c r="A85" s="33"/>
      <c r="B85" s="34"/>
      <c r="C85" s="28" t="s">
        <v>21</v>
      </c>
      <c r="D85" s="35"/>
      <c r="E85" s="35"/>
      <c r="F85" s="26" t="str">
        <f>F12</f>
        <v xml:space="preserve"> </v>
      </c>
      <c r="G85" s="35"/>
      <c r="H85" s="35"/>
      <c r="I85" s="28" t="s">
        <v>23</v>
      </c>
      <c r="J85" s="58" t="str">
        <f>IF(J12="","",J12)</f>
        <v>1. 2. 2023</v>
      </c>
      <c r="K85" s="35"/>
      <c r="L85" s="105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105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5.7" customHeight="1">
      <c r="A87" s="33"/>
      <c r="B87" s="34"/>
      <c r="C87" s="28" t="s">
        <v>25</v>
      </c>
      <c r="D87" s="35"/>
      <c r="E87" s="35"/>
      <c r="F87" s="26" t="str">
        <f>E15</f>
        <v>Povodí Labe, státní podnik, Hradec Králové</v>
      </c>
      <c r="G87" s="35"/>
      <c r="H87" s="35"/>
      <c r="I87" s="28" t="s">
        <v>31</v>
      </c>
      <c r="J87" s="31" t="str">
        <f>E21</f>
        <v>Agroprojekce Litomyšl, s.r.o.</v>
      </c>
      <c r="K87" s="35"/>
      <c r="L87" s="105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5.2" customHeight="1">
      <c r="A88" s="33"/>
      <c r="B88" s="34"/>
      <c r="C88" s="28" t="s">
        <v>29</v>
      </c>
      <c r="D88" s="35"/>
      <c r="E88" s="35"/>
      <c r="F88" s="26" t="str">
        <f>IF(E18="","",E18)</f>
        <v>Vyplň údaj</v>
      </c>
      <c r="G88" s="35"/>
      <c r="H88" s="35"/>
      <c r="I88" s="28" t="s">
        <v>34</v>
      </c>
      <c r="J88" s="31" t="str">
        <f>E24</f>
        <v xml:space="preserve"> </v>
      </c>
      <c r="K88" s="35"/>
      <c r="L88" s="105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0.35" customHeight="1">
      <c r="A89" s="33"/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105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11" customFormat="1" ht="29.25" customHeight="1">
      <c r="A90" s="145"/>
      <c r="B90" s="146"/>
      <c r="C90" s="147" t="s">
        <v>106</v>
      </c>
      <c r="D90" s="148" t="s">
        <v>56</v>
      </c>
      <c r="E90" s="148" t="s">
        <v>52</v>
      </c>
      <c r="F90" s="148" t="s">
        <v>53</v>
      </c>
      <c r="G90" s="148" t="s">
        <v>107</v>
      </c>
      <c r="H90" s="148" t="s">
        <v>108</v>
      </c>
      <c r="I90" s="148" t="s">
        <v>109</v>
      </c>
      <c r="J90" s="148" t="s">
        <v>91</v>
      </c>
      <c r="K90" s="149" t="s">
        <v>110</v>
      </c>
      <c r="L90" s="150"/>
      <c r="M90" s="67" t="s">
        <v>19</v>
      </c>
      <c r="N90" s="68" t="s">
        <v>41</v>
      </c>
      <c r="O90" s="68" t="s">
        <v>111</v>
      </c>
      <c r="P90" s="68" t="s">
        <v>112</v>
      </c>
      <c r="Q90" s="68" t="s">
        <v>113</v>
      </c>
      <c r="R90" s="68" t="s">
        <v>114</v>
      </c>
      <c r="S90" s="68" t="s">
        <v>115</v>
      </c>
      <c r="T90" s="69" t="s">
        <v>116</v>
      </c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</row>
    <row r="91" spans="1:63" s="2" customFormat="1" ht="22.9" customHeight="1">
      <c r="A91" s="33"/>
      <c r="B91" s="34"/>
      <c r="C91" s="74" t="s">
        <v>117</v>
      </c>
      <c r="D91" s="35"/>
      <c r="E91" s="35"/>
      <c r="F91" s="35"/>
      <c r="G91" s="35"/>
      <c r="H91" s="35"/>
      <c r="I91" s="35"/>
      <c r="J91" s="151">
        <f>BK91</f>
        <v>0</v>
      </c>
      <c r="K91" s="35"/>
      <c r="L91" s="38"/>
      <c r="M91" s="70"/>
      <c r="N91" s="152"/>
      <c r="O91" s="71"/>
      <c r="P91" s="153">
        <f>P92+P249</f>
        <v>0</v>
      </c>
      <c r="Q91" s="71"/>
      <c r="R91" s="153">
        <f>R92+R249</f>
        <v>94.69272054</v>
      </c>
      <c r="S91" s="71"/>
      <c r="T91" s="154">
        <f>T92+T249</f>
        <v>76.23075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70</v>
      </c>
      <c r="AU91" s="16" t="s">
        <v>92</v>
      </c>
      <c r="BK91" s="155">
        <f>BK92+BK249</f>
        <v>0</v>
      </c>
    </row>
    <row r="92" spans="2:63" s="12" customFormat="1" ht="25.9" customHeight="1">
      <c r="B92" s="156"/>
      <c r="C92" s="157"/>
      <c r="D92" s="158" t="s">
        <v>70</v>
      </c>
      <c r="E92" s="159" t="s">
        <v>118</v>
      </c>
      <c r="F92" s="159" t="s">
        <v>119</v>
      </c>
      <c r="G92" s="157"/>
      <c r="H92" s="157"/>
      <c r="I92" s="160"/>
      <c r="J92" s="161">
        <f>BK92</f>
        <v>0</v>
      </c>
      <c r="K92" s="157"/>
      <c r="L92" s="162"/>
      <c r="M92" s="163"/>
      <c r="N92" s="164"/>
      <c r="O92" s="164"/>
      <c r="P92" s="165">
        <f>P93+P136+P156+P195+P205+P240+P245</f>
        <v>0</v>
      </c>
      <c r="Q92" s="164"/>
      <c r="R92" s="165">
        <f>R93+R136+R156+R195+R205+R240+R245</f>
        <v>94.41964998</v>
      </c>
      <c r="S92" s="164"/>
      <c r="T92" s="166">
        <f>T93+T136+T156+T195+T205+T240+T245</f>
        <v>76.23075</v>
      </c>
      <c r="AR92" s="167" t="s">
        <v>79</v>
      </c>
      <c r="AT92" s="168" t="s">
        <v>70</v>
      </c>
      <c r="AU92" s="168" t="s">
        <v>71</v>
      </c>
      <c r="AY92" s="167" t="s">
        <v>120</v>
      </c>
      <c r="BK92" s="169">
        <f>BK93+BK136+BK156+BK195+BK205+BK240+BK245</f>
        <v>0</v>
      </c>
    </row>
    <row r="93" spans="2:63" s="12" customFormat="1" ht="22.9" customHeight="1">
      <c r="B93" s="156"/>
      <c r="C93" s="157"/>
      <c r="D93" s="158" t="s">
        <v>70</v>
      </c>
      <c r="E93" s="170" t="s">
        <v>79</v>
      </c>
      <c r="F93" s="170" t="s">
        <v>121</v>
      </c>
      <c r="G93" s="157"/>
      <c r="H93" s="157"/>
      <c r="I93" s="160"/>
      <c r="J93" s="171">
        <f>BK93</f>
        <v>0</v>
      </c>
      <c r="K93" s="157"/>
      <c r="L93" s="162"/>
      <c r="M93" s="163"/>
      <c r="N93" s="164"/>
      <c r="O93" s="164"/>
      <c r="P93" s="165">
        <f>SUM(P94:P135)</f>
        <v>0</v>
      </c>
      <c r="Q93" s="164"/>
      <c r="R93" s="165">
        <f>SUM(R94:R135)</f>
        <v>0</v>
      </c>
      <c r="S93" s="164"/>
      <c r="T93" s="166">
        <f>SUM(T94:T135)</f>
        <v>0</v>
      </c>
      <c r="AR93" s="167" t="s">
        <v>79</v>
      </c>
      <c r="AT93" s="168" t="s">
        <v>70</v>
      </c>
      <c r="AU93" s="168" t="s">
        <v>79</v>
      </c>
      <c r="AY93" s="167" t="s">
        <v>120</v>
      </c>
      <c r="BK93" s="169">
        <f>SUM(BK94:BK135)</f>
        <v>0</v>
      </c>
    </row>
    <row r="94" spans="1:65" s="2" customFormat="1" ht="16.5" customHeight="1">
      <c r="A94" s="33"/>
      <c r="B94" s="34"/>
      <c r="C94" s="172" t="s">
        <v>79</v>
      </c>
      <c r="D94" s="172" t="s">
        <v>122</v>
      </c>
      <c r="E94" s="173" t="s">
        <v>123</v>
      </c>
      <c r="F94" s="174" t="s">
        <v>124</v>
      </c>
      <c r="G94" s="175" t="s">
        <v>125</v>
      </c>
      <c r="H94" s="176">
        <v>1</v>
      </c>
      <c r="I94" s="177"/>
      <c r="J94" s="178">
        <f>ROUND(I94*H94,2)</f>
        <v>0</v>
      </c>
      <c r="K94" s="174" t="s">
        <v>126</v>
      </c>
      <c r="L94" s="38"/>
      <c r="M94" s="179" t="s">
        <v>19</v>
      </c>
      <c r="N94" s="180" t="s">
        <v>42</v>
      </c>
      <c r="O94" s="63"/>
      <c r="P94" s="181">
        <f>O94*H94</f>
        <v>0</v>
      </c>
      <c r="Q94" s="181">
        <v>0</v>
      </c>
      <c r="R94" s="181">
        <f>Q94*H94</f>
        <v>0</v>
      </c>
      <c r="S94" s="181">
        <v>0</v>
      </c>
      <c r="T94" s="182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83" t="s">
        <v>127</v>
      </c>
      <c r="AT94" s="183" t="s">
        <v>122</v>
      </c>
      <c r="AU94" s="183" t="s">
        <v>82</v>
      </c>
      <c r="AY94" s="16" t="s">
        <v>120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16" t="s">
        <v>79</v>
      </c>
      <c r="BK94" s="184">
        <f>ROUND(I94*H94,2)</f>
        <v>0</v>
      </c>
      <c r="BL94" s="16" t="s">
        <v>127</v>
      </c>
      <c r="BM94" s="183" t="s">
        <v>128</v>
      </c>
    </row>
    <row r="95" spans="1:47" s="2" customFormat="1" ht="11.25">
      <c r="A95" s="33"/>
      <c r="B95" s="34"/>
      <c r="C95" s="35"/>
      <c r="D95" s="185" t="s">
        <v>129</v>
      </c>
      <c r="E95" s="35"/>
      <c r="F95" s="186" t="s">
        <v>130</v>
      </c>
      <c r="G95" s="35"/>
      <c r="H95" s="35"/>
      <c r="I95" s="187"/>
      <c r="J95" s="35"/>
      <c r="K95" s="35"/>
      <c r="L95" s="38"/>
      <c r="M95" s="188"/>
      <c r="N95" s="189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129</v>
      </c>
      <c r="AU95" s="16" t="s">
        <v>82</v>
      </c>
    </row>
    <row r="96" spans="1:47" s="2" customFormat="1" ht="11.25">
      <c r="A96" s="33"/>
      <c r="B96" s="34"/>
      <c r="C96" s="35"/>
      <c r="D96" s="190" t="s">
        <v>131</v>
      </c>
      <c r="E96" s="35"/>
      <c r="F96" s="191" t="s">
        <v>132</v>
      </c>
      <c r="G96" s="35"/>
      <c r="H96" s="35"/>
      <c r="I96" s="187"/>
      <c r="J96" s="35"/>
      <c r="K96" s="35"/>
      <c r="L96" s="38"/>
      <c r="M96" s="188"/>
      <c r="N96" s="189"/>
      <c r="O96" s="63"/>
      <c r="P96" s="63"/>
      <c r="Q96" s="63"/>
      <c r="R96" s="63"/>
      <c r="S96" s="63"/>
      <c r="T96" s="64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6" t="s">
        <v>131</v>
      </c>
      <c r="AU96" s="16" t="s">
        <v>82</v>
      </c>
    </row>
    <row r="97" spans="2:51" s="13" customFormat="1" ht="11.25">
      <c r="B97" s="192"/>
      <c r="C97" s="193"/>
      <c r="D97" s="185" t="s">
        <v>133</v>
      </c>
      <c r="E97" s="194" t="s">
        <v>19</v>
      </c>
      <c r="F97" s="195" t="s">
        <v>134</v>
      </c>
      <c r="G97" s="193"/>
      <c r="H97" s="196">
        <v>1</v>
      </c>
      <c r="I97" s="197"/>
      <c r="J97" s="193"/>
      <c r="K97" s="193"/>
      <c r="L97" s="198"/>
      <c r="M97" s="199"/>
      <c r="N97" s="200"/>
      <c r="O97" s="200"/>
      <c r="P97" s="200"/>
      <c r="Q97" s="200"/>
      <c r="R97" s="200"/>
      <c r="S97" s="200"/>
      <c r="T97" s="201"/>
      <c r="AT97" s="202" t="s">
        <v>133</v>
      </c>
      <c r="AU97" s="202" t="s">
        <v>82</v>
      </c>
      <c r="AV97" s="13" t="s">
        <v>82</v>
      </c>
      <c r="AW97" s="13" t="s">
        <v>33</v>
      </c>
      <c r="AX97" s="13" t="s">
        <v>79</v>
      </c>
      <c r="AY97" s="202" t="s">
        <v>120</v>
      </c>
    </row>
    <row r="98" spans="1:65" s="2" customFormat="1" ht="16.5" customHeight="1">
      <c r="A98" s="33"/>
      <c r="B98" s="34"/>
      <c r="C98" s="172" t="s">
        <v>82</v>
      </c>
      <c r="D98" s="172" t="s">
        <v>122</v>
      </c>
      <c r="E98" s="173" t="s">
        <v>135</v>
      </c>
      <c r="F98" s="174" t="s">
        <v>136</v>
      </c>
      <c r="G98" s="175" t="s">
        <v>137</v>
      </c>
      <c r="H98" s="176">
        <v>23.805</v>
      </c>
      <c r="I98" s="177"/>
      <c r="J98" s="178">
        <f>ROUND(I98*H98,2)</f>
        <v>0</v>
      </c>
      <c r="K98" s="174" t="s">
        <v>126</v>
      </c>
      <c r="L98" s="38"/>
      <c r="M98" s="179" t="s">
        <v>19</v>
      </c>
      <c r="N98" s="180" t="s">
        <v>42</v>
      </c>
      <c r="O98" s="63"/>
      <c r="P98" s="181">
        <f>O98*H98</f>
        <v>0</v>
      </c>
      <c r="Q98" s="181">
        <v>0</v>
      </c>
      <c r="R98" s="181">
        <f>Q98*H98</f>
        <v>0</v>
      </c>
      <c r="S98" s="181">
        <v>0</v>
      </c>
      <c r="T98" s="182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83" t="s">
        <v>127</v>
      </c>
      <c r="AT98" s="183" t="s">
        <v>122</v>
      </c>
      <c r="AU98" s="183" t="s">
        <v>82</v>
      </c>
      <c r="AY98" s="16" t="s">
        <v>120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16" t="s">
        <v>79</v>
      </c>
      <c r="BK98" s="184">
        <f>ROUND(I98*H98,2)</f>
        <v>0</v>
      </c>
      <c r="BL98" s="16" t="s">
        <v>127</v>
      </c>
      <c r="BM98" s="183" t="s">
        <v>138</v>
      </c>
    </row>
    <row r="99" spans="1:47" s="2" customFormat="1" ht="19.5">
      <c r="A99" s="33"/>
      <c r="B99" s="34"/>
      <c r="C99" s="35"/>
      <c r="D99" s="185" t="s">
        <v>129</v>
      </c>
      <c r="E99" s="35"/>
      <c r="F99" s="186" t="s">
        <v>139</v>
      </c>
      <c r="G99" s="35"/>
      <c r="H99" s="35"/>
      <c r="I99" s="187"/>
      <c r="J99" s="35"/>
      <c r="K99" s="35"/>
      <c r="L99" s="38"/>
      <c r="M99" s="188"/>
      <c r="N99" s="189"/>
      <c r="O99" s="63"/>
      <c r="P99" s="63"/>
      <c r="Q99" s="63"/>
      <c r="R99" s="63"/>
      <c r="S99" s="63"/>
      <c r="T99" s="64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6" t="s">
        <v>129</v>
      </c>
      <c r="AU99" s="16" t="s">
        <v>82</v>
      </c>
    </row>
    <row r="100" spans="1:47" s="2" customFormat="1" ht="11.25">
      <c r="A100" s="33"/>
      <c r="B100" s="34"/>
      <c r="C100" s="35"/>
      <c r="D100" s="190" t="s">
        <v>131</v>
      </c>
      <c r="E100" s="35"/>
      <c r="F100" s="191" t="s">
        <v>140</v>
      </c>
      <c r="G100" s="35"/>
      <c r="H100" s="35"/>
      <c r="I100" s="187"/>
      <c r="J100" s="35"/>
      <c r="K100" s="35"/>
      <c r="L100" s="38"/>
      <c r="M100" s="188"/>
      <c r="N100" s="189"/>
      <c r="O100" s="63"/>
      <c r="P100" s="63"/>
      <c r="Q100" s="63"/>
      <c r="R100" s="63"/>
      <c r="S100" s="63"/>
      <c r="T100" s="64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6" t="s">
        <v>131</v>
      </c>
      <c r="AU100" s="16" t="s">
        <v>82</v>
      </c>
    </row>
    <row r="101" spans="2:51" s="13" customFormat="1" ht="11.25">
      <c r="B101" s="192"/>
      <c r="C101" s="193"/>
      <c r="D101" s="185" t="s">
        <v>133</v>
      </c>
      <c r="E101" s="194" t="s">
        <v>19</v>
      </c>
      <c r="F101" s="195" t="s">
        <v>141</v>
      </c>
      <c r="G101" s="193"/>
      <c r="H101" s="196">
        <v>20.43</v>
      </c>
      <c r="I101" s="197"/>
      <c r="J101" s="193"/>
      <c r="K101" s="193"/>
      <c r="L101" s="198"/>
      <c r="M101" s="199"/>
      <c r="N101" s="200"/>
      <c r="O101" s="200"/>
      <c r="P101" s="200"/>
      <c r="Q101" s="200"/>
      <c r="R101" s="200"/>
      <c r="S101" s="200"/>
      <c r="T101" s="201"/>
      <c r="AT101" s="202" t="s">
        <v>133</v>
      </c>
      <c r="AU101" s="202" t="s">
        <v>82</v>
      </c>
      <c r="AV101" s="13" t="s">
        <v>82</v>
      </c>
      <c r="AW101" s="13" t="s">
        <v>33</v>
      </c>
      <c r="AX101" s="13" t="s">
        <v>71</v>
      </c>
      <c r="AY101" s="202" t="s">
        <v>120</v>
      </c>
    </row>
    <row r="102" spans="2:51" s="13" customFormat="1" ht="11.25">
      <c r="B102" s="192"/>
      <c r="C102" s="193"/>
      <c r="D102" s="185" t="s">
        <v>133</v>
      </c>
      <c r="E102" s="194" t="s">
        <v>19</v>
      </c>
      <c r="F102" s="195" t="s">
        <v>142</v>
      </c>
      <c r="G102" s="193"/>
      <c r="H102" s="196">
        <v>3.375</v>
      </c>
      <c r="I102" s="197"/>
      <c r="J102" s="193"/>
      <c r="K102" s="193"/>
      <c r="L102" s="198"/>
      <c r="M102" s="199"/>
      <c r="N102" s="200"/>
      <c r="O102" s="200"/>
      <c r="P102" s="200"/>
      <c r="Q102" s="200"/>
      <c r="R102" s="200"/>
      <c r="S102" s="200"/>
      <c r="T102" s="201"/>
      <c r="AT102" s="202" t="s">
        <v>133</v>
      </c>
      <c r="AU102" s="202" t="s">
        <v>82</v>
      </c>
      <c r="AV102" s="13" t="s">
        <v>82</v>
      </c>
      <c r="AW102" s="13" t="s">
        <v>33</v>
      </c>
      <c r="AX102" s="13" t="s">
        <v>71</v>
      </c>
      <c r="AY102" s="202" t="s">
        <v>120</v>
      </c>
    </row>
    <row r="103" spans="1:65" s="2" customFormat="1" ht="16.5" customHeight="1">
      <c r="A103" s="33"/>
      <c r="B103" s="34"/>
      <c r="C103" s="172" t="s">
        <v>143</v>
      </c>
      <c r="D103" s="172" t="s">
        <v>122</v>
      </c>
      <c r="E103" s="173" t="s">
        <v>144</v>
      </c>
      <c r="F103" s="174" t="s">
        <v>145</v>
      </c>
      <c r="G103" s="175" t="s">
        <v>137</v>
      </c>
      <c r="H103" s="176">
        <v>23.805</v>
      </c>
      <c r="I103" s="177"/>
      <c r="J103" s="178">
        <f>ROUND(I103*H103,2)</f>
        <v>0</v>
      </c>
      <c r="K103" s="174" t="s">
        <v>126</v>
      </c>
      <c r="L103" s="38"/>
      <c r="M103" s="179" t="s">
        <v>19</v>
      </c>
      <c r="N103" s="180" t="s">
        <v>42</v>
      </c>
      <c r="O103" s="63"/>
      <c r="P103" s="181">
        <f>O103*H103</f>
        <v>0</v>
      </c>
      <c r="Q103" s="181">
        <v>0</v>
      </c>
      <c r="R103" s="181">
        <f>Q103*H103</f>
        <v>0</v>
      </c>
      <c r="S103" s="181">
        <v>0</v>
      </c>
      <c r="T103" s="182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83" t="s">
        <v>127</v>
      </c>
      <c r="AT103" s="183" t="s">
        <v>122</v>
      </c>
      <c r="AU103" s="183" t="s">
        <v>82</v>
      </c>
      <c r="AY103" s="16" t="s">
        <v>120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16" t="s">
        <v>79</v>
      </c>
      <c r="BK103" s="184">
        <f>ROUND(I103*H103,2)</f>
        <v>0</v>
      </c>
      <c r="BL103" s="16" t="s">
        <v>127</v>
      </c>
      <c r="BM103" s="183" t="s">
        <v>146</v>
      </c>
    </row>
    <row r="104" spans="1:47" s="2" customFormat="1" ht="19.5">
      <c r="A104" s="33"/>
      <c r="B104" s="34"/>
      <c r="C104" s="35"/>
      <c r="D104" s="185" t="s">
        <v>129</v>
      </c>
      <c r="E104" s="35"/>
      <c r="F104" s="186" t="s">
        <v>147</v>
      </c>
      <c r="G104" s="35"/>
      <c r="H104" s="35"/>
      <c r="I104" s="187"/>
      <c r="J104" s="35"/>
      <c r="K104" s="35"/>
      <c r="L104" s="38"/>
      <c r="M104" s="188"/>
      <c r="N104" s="189"/>
      <c r="O104" s="63"/>
      <c r="P104" s="63"/>
      <c r="Q104" s="63"/>
      <c r="R104" s="63"/>
      <c r="S104" s="63"/>
      <c r="T104" s="64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6" t="s">
        <v>129</v>
      </c>
      <c r="AU104" s="16" t="s">
        <v>82</v>
      </c>
    </row>
    <row r="105" spans="1:47" s="2" customFormat="1" ht="11.25">
      <c r="A105" s="33"/>
      <c r="B105" s="34"/>
      <c r="C105" s="35"/>
      <c r="D105" s="190" t="s">
        <v>131</v>
      </c>
      <c r="E105" s="35"/>
      <c r="F105" s="191" t="s">
        <v>148</v>
      </c>
      <c r="G105" s="35"/>
      <c r="H105" s="35"/>
      <c r="I105" s="187"/>
      <c r="J105" s="35"/>
      <c r="K105" s="35"/>
      <c r="L105" s="38"/>
      <c r="M105" s="188"/>
      <c r="N105" s="189"/>
      <c r="O105" s="63"/>
      <c r="P105" s="63"/>
      <c r="Q105" s="63"/>
      <c r="R105" s="63"/>
      <c r="S105" s="63"/>
      <c r="T105" s="64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6" t="s">
        <v>131</v>
      </c>
      <c r="AU105" s="16" t="s">
        <v>82</v>
      </c>
    </row>
    <row r="106" spans="1:65" s="2" customFormat="1" ht="16.5" customHeight="1">
      <c r="A106" s="33"/>
      <c r="B106" s="34"/>
      <c r="C106" s="172" t="s">
        <v>127</v>
      </c>
      <c r="D106" s="172" t="s">
        <v>122</v>
      </c>
      <c r="E106" s="173" t="s">
        <v>149</v>
      </c>
      <c r="F106" s="174" t="s">
        <v>150</v>
      </c>
      <c r="G106" s="175" t="s">
        <v>137</v>
      </c>
      <c r="H106" s="176">
        <v>23.805</v>
      </c>
      <c r="I106" s="177"/>
      <c r="J106" s="178">
        <f>ROUND(I106*H106,2)</f>
        <v>0</v>
      </c>
      <c r="K106" s="174" t="s">
        <v>126</v>
      </c>
      <c r="L106" s="38"/>
      <c r="M106" s="179" t="s">
        <v>19</v>
      </c>
      <c r="N106" s="180" t="s">
        <v>42</v>
      </c>
      <c r="O106" s="63"/>
      <c r="P106" s="181">
        <f>O106*H106</f>
        <v>0</v>
      </c>
      <c r="Q106" s="181">
        <v>0</v>
      </c>
      <c r="R106" s="181">
        <f>Q106*H106</f>
        <v>0</v>
      </c>
      <c r="S106" s="181">
        <v>0</v>
      </c>
      <c r="T106" s="182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83" t="s">
        <v>127</v>
      </c>
      <c r="AT106" s="183" t="s">
        <v>122</v>
      </c>
      <c r="AU106" s="183" t="s">
        <v>82</v>
      </c>
      <c r="AY106" s="16" t="s">
        <v>120</v>
      </c>
      <c r="BE106" s="184">
        <f>IF(N106="základní",J106,0)</f>
        <v>0</v>
      </c>
      <c r="BF106" s="184">
        <f>IF(N106="snížená",J106,0)</f>
        <v>0</v>
      </c>
      <c r="BG106" s="184">
        <f>IF(N106="zákl. přenesená",J106,0)</f>
        <v>0</v>
      </c>
      <c r="BH106" s="184">
        <f>IF(N106="sníž. přenesená",J106,0)</f>
        <v>0</v>
      </c>
      <c r="BI106" s="184">
        <f>IF(N106="nulová",J106,0)</f>
        <v>0</v>
      </c>
      <c r="BJ106" s="16" t="s">
        <v>79</v>
      </c>
      <c r="BK106" s="184">
        <f>ROUND(I106*H106,2)</f>
        <v>0</v>
      </c>
      <c r="BL106" s="16" t="s">
        <v>127</v>
      </c>
      <c r="BM106" s="183" t="s">
        <v>151</v>
      </c>
    </row>
    <row r="107" spans="1:47" s="2" customFormat="1" ht="11.25">
      <c r="A107" s="33"/>
      <c r="B107" s="34"/>
      <c r="C107" s="35"/>
      <c r="D107" s="185" t="s">
        <v>129</v>
      </c>
      <c r="E107" s="35"/>
      <c r="F107" s="186" t="s">
        <v>152</v>
      </c>
      <c r="G107" s="35"/>
      <c r="H107" s="35"/>
      <c r="I107" s="187"/>
      <c r="J107" s="35"/>
      <c r="K107" s="35"/>
      <c r="L107" s="38"/>
      <c r="M107" s="188"/>
      <c r="N107" s="189"/>
      <c r="O107" s="63"/>
      <c r="P107" s="63"/>
      <c r="Q107" s="63"/>
      <c r="R107" s="63"/>
      <c r="S107" s="63"/>
      <c r="T107" s="64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6" t="s">
        <v>129</v>
      </c>
      <c r="AU107" s="16" t="s">
        <v>82</v>
      </c>
    </row>
    <row r="108" spans="1:47" s="2" customFormat="1" ht="11.25">
      <c r="A108" s="33"/>
      <c r="B108" s="34"/>
      <c r="C108" s="35"/>
      <c r="D108" s="190" t="s">
        <v>131</v>
      </c>
      <c r="E108" s="35"/>
      <c r="F108" s="191" t="s">
        <v>153</v>
      </c>
      <c r="G108" s="35"/>
      <c r="H108" s="35"/>
      <c r="I108" s="187"/>
      <c r="J108" s="35"/>
      <c r="K108" s="35"/>
      <c r="L108" s="38"/>
      <c r="M108" s="188"/>
      <c r="N108" s="189"/>
      <c r="O108" s="63"/>
      <c r="P108" s="63"/>
      <c r="Q108" s="63"/>
      <c r="R108" s="63"/>
      <c r="S108" s="63"/>
      <c r="T108" s="64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6" t="s">
        <v>131</v>
      </c>
      <c r="AU108" s="16" t="s">
        <v>82</v>
      </c>
    </row>
    <row r="109" spans="1:65" s="2" customFormat="1" ht="21.75" customHeight="1">
      <c r="A109" s="33"/>
      <c r="B109" s="34"/>
      <c r="C109" s="172" t="s">
        <v>154</v>
      </c>
      <c r="D109" s="172" t="s">
        <v>122</v>
      </c>
      <c r="E109" s="173" t="s">
        <v>155</v>
      </c>
      <c r="F109" s="174" t="s">
        <v>156</v>
      </c>
      <c r="G109" s="175" t="s">
        <v>137</v>
      </c>
      <c r="H109" s="176">
        <v>25</v>
      </c>
      <c r="I109" s="177"/>
      <c r="J109" s="178">
        <f>ROUND(I109*H109,2)</f>
        <v>0</v>
      </c>
      <c r="K109" s="174" t="s">
        <v>126</v>
      </c>
      <c r="L109" s="38"/>
      <c r="M109" s="179" t="s">
        <v>19</v>
      </c>
      <c r="N109" s="180" t="s">
        <v>42</v>
      </c>
      <c r="O109" s="63"/>
      <c r="P109" s="181">
        <f>O109*H109</f>
        <v>0</v>
      </c>
      <c r="Q109" s="181">
        <v>0</v>
      </c>
      <c r="R109" s="181">
        <f>Q109*H109</f>
        <v>0</v>
      </c>
      <c r="S109" s="181">
        <v>0</v>
      </c>
      <c r="T109" s="182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83" t="s">
        <v>127</v>
      </c>
      <c r="AT109" s="183" t="s">
        <v>122</v>
      </c>
      <c r="AU109" s="183" t="s">
        <v>82</v>
      </c>
      <c r="AY109" s="16" t="s">
        <v>120</v>
      </c>
      <c r="BE109" s="184">
        <f>IF(N109="základní",J109,0)</f>
        <v>0</v>
      </c>
      <c r="BF109" s="184">
        <f>IF(N109="snížená",J109,0)</f>
        <v>0</v>
      </c>
      <c r="BG109" s="184">
        <f>IF(N109="zákl. přenesená",J109,0)</f>
        <v>0</v>
      </c>
      <c r="BH109" s="184">
        <f>IF(N109="sníž. přenesená",J109,0)</f>
        <v>0</v>
      </c>
      <c r="BI109" s="184">
        <f>IF(N109="nulová",J109,0)</f>
        <v>0</v>
      </c>
      <c r="BJ109" s="16" t="s">
        <v>79</v>
      </c>
      <c r="BK109" s="184">
        <f>ROUND(I109*H109,2)</f>
        <v>0</v>
      </c>
      <c r="BL109" s="16" t="s">
        <v>127</v>
      </c>
      <c r="BM109" s="183" t="s">
        <v>157</v>
      </c>
    </row>
    <row r="110" spans="1:47" s="2" customFormat="1" ht="11.25">
      <c r="A110" s="33"/>
      <c r="B110" s="34"/>
      <c r="C110" s="35"/>
      <c r="D110" s="185" t="s">
        <v>129</v>
      </c>
      <c r="E110" s="35"/>
      <c r="F110" s="186" t="s">
        <v>158</v>
      </c>
      <c r="G110" s="35"/>
      <c r="H110" s="35"/>
      <c r="I110" s="187"/>
      <c r="J110" s="35"/>
      <c r="K110" s="35"/>
      <c r="L110" s="38"/>
      <c r="M110" s="188"/>
      <c r="N110" s="189"/>
      <c r="O110" s="63"/>
      <c r="P110" s="63"/>
      <c r="Q110" s="63"/>
      <c r="R110" s="63"/>
      <c r="S110" s="63"/>
      <c r="T110" s="64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6" t="s">
        <v>129</v>
      </c>
      <c r="AU110" s="16" t="s">
        <v>82</v>
      </c>
    </row>
    <row r="111" spans="1:47" s="2" customFormat="1" ht="11.25">
      <c r="A111" s="33"/>
      <c r="B111" s="34"/>
      <c r="C111" s="35"/>
      <c r="D111" s="190" t="s">
        <v>131</v>
      </c>
      <c r="E111" s="35"/>
      <c r="F111" s="191" t="s">
        <v>159</v>
      </c>
      <c r="G111" s="35"/>
      <c r="H111" s="35"/>
      <c r="I111" s="187"/>
      <c r="J111" s="35"/>
      <c r="K111" s="35"/>
      <c r="L111" s="38"/>
      <c r="M111" s="188"/>
      <c r="N111" s="189"/>
      <c r="O111" s="63"/>
      <c r="P111" s="63"/>
      <c r="Q111" s="63"/>
      <c r="R111" s="63"/>
      <c r="S111" s="63"/>
      <c r="T111" s="64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6" t="s">
        <v>131</v>
      </c>
      <c r="AU111" s="16" t="s">
        <v>82</v>
      </c>
    </row>
    <row r="112" spans="2:51" s="13" customFormat="1" ht="11.25">
      <c r="B112" s="192"/>
      <c r="C112" s="193"/>
      <c r="D112" s="185" t="s">
        <v>133</v>
      </c>
      <c r="E112" s="194" t="s">
        <v>19</v>
      </c>
      <c r="F112" s="195" t="s">
        <v>160</v>
      </c>
      <c r="G112" s="193"/>
      <c r="H112" s="196">
        <v>25</v>
      </c>
      <c r="I112" s="197"/>
      <c r="J112" s="193"/>
      <c r="K112" s="193"/>
      <c r="L112" s="198"/>
      <c r="M112" s="199"/>
      <c r="N112" s="200"/>
      <c r="O112" s="200"/>
      <c r="P112" s="200"/>
      <c r="Q112" s="200"/>
      <c r="R112" s="200"/>
      <c r="S112" s="200"/>
      <c r="T112" s="201"/>
      <c r="AT112" s="202" t="s">
        <v>133</v>
      </c>
      <c r="AU112" s="202" t="s">
        <v>82</v>
      </c>
      <c r="AV112" s="13" t="s">
        <v>82</v>
      </c>
      <c r="AW112" s="13" t="s">
        <v>33</v>
      </c>
      <c r="AX112" s="13" t="s">
        <v>79</v>
      </c>
      <c r="AY112" s="202" t="s">
        <v>120</v>
      </c>
    </row>
    <row r="113" spans="1:65" s="2" customFormat="1" ht="16.5" customHeight="1">
      <c r="A113" s="33"/>
      <c r="B113" s="34"/>
      <c r="C113" s="172" t="s">
        <v>161</v>
      </c>
      <c r="D113" s="172" t="s">
        <v>122</v>
      </c>
      <c r="E113" s="173" t="s">
        <v>162</v>
      </c>
      <c r="F113" s="174" t="s">
        <v>163</v>
      </c>
      <c r="G113" s="175" t="s">
        <v>164</v>
      </c>
      <c r="H113" s="176">
        <v>0.8</v>
      </c>
      <c r="I113" s="177"/>
      <c r="J113" s="178">
        <f>ROUND(I113*H113,2)</f>
        <v>0</v>
      </c>
      <c r="K113" s="174" t="s">
        <v>126</v>
      </c>
      <c r="L113" s="38"/>
      <c r="M113" s="179" t="s">
        <v>19</v>
      </c>
      <c r="N113" s="180" t="s">
        <v>42</v>
      </c>
      <c r="O113" s="63"/>
      <c r="P113" s="181">
        <f>O113*H113</f>
        <v>0</v>
      </c>
      <c r="Q113" s="181">
        <v>0</v>
      </c>
      <c r="R113" s="181">
        <f>Q113*H113</f>
        <v>0</v>
      </c>
      <c r="S113" s="181">
        <v>0</v>
      </c>
      <c r="T113" s="182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83" t="s">
        <v>127</v>
      </c>
      <c r="AT113" s="183" t="s">
        <v>122</v>
      </c>
      <c r="AU113" s="183" t="s">
        <v>82</v>
      </c>
      <c r="AY113" s="16" t="s">
        <v>120</v>
      </c>
      <c r="BE113" s="184">
        <f>IF(N113="základní",J113,0)</f>
        <v>0</v>
      </c>
      <c r="BF113" s="184">
        <f>IF(N113="snížená",J113,0)</f>
        <v>0</v>
      </c>
      <c r="BG113" s="184">
        <f>IF(N113="zákl. přenesená",J113,0)</f>
        <v>0</v>
      </c>
      <c r="BH113" s="184">
        <f>IF(N113="sníž. přenesená",J113,0)</f>
        <v>0</v>
      </c>
      <c r="BI113" s="184">
        <f>IF(N113="nulová",J113,0)</f>
        <v>0</v>
      </c>
      <c r="BJ113" s="16" t="s">
        <v>79</v>
      </c>
      <c r="BK113" s="184">
        <f>ROUND(I113*H113,2)</f>
        <v>0</v>
      </c>
      <c r="BL113" s="16" t="s">
        <v>127</v>
      </c>
      <c r="BM113" s="183" t="s">
        <v>165</v>
      </c>
    </row>
    <row r="114" spans="1:47" s="2" customFormat="1" ht="11.25">
      <c r="A114" s="33"/>
      <c r="B114" s="34"/>
      <c r="C114" s="35"/>
      <c r="D114" s="185" t="s">
        <v>129</v>
      </c>
      <c r="E114" s="35"/>
      <c r="F114" s="186" t="s">
        <v>166</v>
      </c>
      <c r="G114" s="35"/>
      <c r="H114" s="35"/>
      <c r="I114" s="187"/>
      <c r="J114" s="35"/>
      <c r="K114" s="35"/>
      <c r="L114" s="38"/>
      <c r="M114" s="188"/>
      <c r="N114" s="189"/>
      <c r="O114" s="63"/>
      <c r="P114" s="63"/>
      <c r="Q114" s="63"/>
      <c r="R114" s="63"/>
      <c r="S114" s="63"/>
      <c r="T114" s="64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6" t="s">
        <v>129</v>
      </c>
      <c r="AU114" s="16" t="s">
        <v>82</v>
      </c>
    </row>
    <row r="115" spans="1:47" s="2" customFormat="1" ht="11.25">
      <c r="A115" s="33"/>
      <c r="B115" s="34"/>
      <c r="C115" s="35"/>
      <c r="D115" s="190" t="s">
        <v>131</v>
      </c>
      <c r="E115" s="35"/>
      <c r="F115" s="191" t="s">
        <v>167</v>
      </c>
      <c r="G115" s="35"/>
      <c r="H115" s="35"/>
      <c r="I115" s="187"/>
      <c r="J115" s="35"/>
      <c r="K115" s="35"/>
      <c r="L115" s="38"/>
      <c r="M115" s="188"/>
      <c r="N115" s="189"/>
      <c r="O115" s="63"/>
      <c r="P115" s="63"/>
      <c r="Q115" s="63"/>
      <c r="R115" s="63"/>
      <c r="S115" s="63"/>
      <c r="T115" s="64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6" t="s">
        <v>131</v>
      </c>
      <c r="AU115" s="16" t="s">
        <v>82</v>
      </c>
    </row>
    <row r="116" spans="2:51" s="13" customFormat="1" ht="11.25">
      <c r="B116" s="192"/>
      <c r="C116" s="193"/>
      <c r="D116" s="185" t="s">
        <v>133</v>
      </c>
      <c r="E116" s="194" t="s">
        <v>19</v>
      </c>
      <c r="F116" s="195" t="s">
        <v>168</v>
      </c>
      <c r="G116" s="193"/>
      <c r="H116" s="196">
        <v>0.8</v>
      </c>
      <c r="I116" s="197"/>
      <c r="J116" s="193"/>
      <c r="K116" s="193"/>
      <c r="L116" s="198"/>
      <c r="M116" s="199"/>
      <c r="N116" s="200"/>
      <c r="O116" s="200"/>
      <c r="P116" s="200"/>
      <c r="Q116" s="200"/>
      <c r="R116" s="200"/>
      <c r="S116" s="200"/>
      <c r="T116" s="201"/>
      <c r="AT116" s="202" t="s">
        <v>133</v>
      </c>
      <c r="AU116" s="202" t="s">
        <v>82</v>
      </c>
      <c r="AV116" s="13" t="s">
        <v>82</v>
      </c>
      <c r="AW116" s="13" t="s">
        <v>33</v>
      </c>
      <c r="AX116" s="13" t="s">
        <v>79</v>
      </c>
      <c r="AY116" s="202" t="s">
        <v>120</v>
      </c>
    </row>
    <row r="117" spans="1:65" s="2" customFormat="1" ht="21.75" customHeight="1">
      <c r="A117" s="33"/>
      <c r="B117" s="34"/>
      <c r="C117" s="172" t="s">
        <v>169</v>
      </c>
      <c r="D117" s="172" t="s">
        <v>122</v>
      </c>
      <c r="E117" s="173" t="s">
        <v>170</v>
      </c>
      <c r="F117" s="174" t="s">
        <v>171</v>
      </c>
      <c r="G117" s="175" t="s">
        <v>137</v>
      </c>
      <c r="H117" s="176">
        <v>8.57</v>
      </c>
      <c r="I117" s="177"/>
      <c r="J117" s="178">
        <f>ROUND(I117*H117,2)</f>
        <v>0</v>
      </c>
      <c r="K117" s="174" t="s">
        <v>126</v>
      </c>
      <c r="L117" s="38"/>
      <c r="M117" s="179" t="s">
        <v>19</v>
      </c>
      <c r="N117" s="180" t="s">
        <v>42</v>
      </c>
      <c r="O117" s="63"/>
      <c r="P117" s="181">
        <f>O117*H117</f>
        <v>0</v>
      </c>
      <c r="Q117" s="181">
        <v>0</v>
      </c>
      <c r="R117" s="181">
        <f>Q117*H117</f>
        <v>0</v>
      </c>
      <c r="S117" s="181">
        <v>0</v>
      </c>
      <c r="T117" s="182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83" t="s">
        <v>127</v>
      </c>
      <c r="AT117" s="183" t="s">
        <v>122</v>
      </c>
      <c r="AU117" s="183" t="s">
        <v>82</v>
      </c>
      <c r="AY117" s="16" t="s">
        <v>120</v>
      </c>
      <c r="BE117" s="184">
        <f>IF(N117="základní",J117,0)</f>
        <v>0</v>
      </c>
      <c r="BF117" s="184">
        <f>IF(N117="snížená",J117,0)</f>
        <v>0</v>
      </c>
      <c r="BG117" s="184">
        <f>IF(N117="zákl. přenesená",J117,0)</f>
        <v>0</v>
      </c>
      <c r="BH117" s="184">
        <f>IF(N117="sníž. přenesená",J117,0)</f>
        <v>0</v>
      </c>
      <c r="BI117" s="184">
        <f>IF(N117="nulová",J117,0)</f>
        <v>0</v>
      </c>
      <c r="BJ117" s="16" t="s">
        <v>79</v>
      </c>
      <c r="BK117" s="184">
        <f>ROUND(I117*H117,2)</f>
        <v>0</v>
      </c>
      <c r="BL117" s="16" t="s">
        <v>127</v>
      </c>
      <c r="BM117" s="183" t="s">
        <v>172</v>
      </c>
    </row>
    <row r="118" spans="1:47" s="2" customFormat="1" ht="19.5">
      <c r="A118" s="33"/>
      <c r="B118" s="34"/>
      <c r="C118" s="35"/>
      <c r="D118" s="185" t="s">
        <v>129</v>
      </c>
      <c r="E118" s="35"/>
      <c r="F118" s="186" t="s">
        <v>173</v>
      </c>
      <c r="G118" s="35"/>
      <c r="H118" s="35"/>
      <c r="I118" s="187"/>
      <c r="J118" s="35"/>
      <c r="K118" s="35"/>
      <c r="L118" s="38"/>
      <c r="M118" s="188"/>
      <c r="N118" s="189"/>
      <c r="O118" s="63"/>
      <c r="P118" s="63"/>
      <c r="Q118" s="63"/>
      <c r="R118" s="63"/>
      <c r="S118" s="63"/>
      <c r="T118" s="64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129</v>
      </c>
      <c r="AU118" s="16" t="s">
        <v>82</v>
      </c>
    </row>
    <row r="119" spans="1:47" s="2" customFormat="1" ht="11.25">
      <c r="A119" s="33"/>
      <c r="B119" s="34"/>
      <c r="C119" s="35"/>
      <c r="D119" s="190" t="s">
        <v>131</v>
      </c>
      <c r="E119" s="35"/>
      <c r="F119" s="191" t="s">
        <v>174</v>
      </c>
      <c r="G119" s="35"/>
      <c r="H119" s="35"/>
      <c r="I119" s="187"/>
      <c r="J119" s="35"/>
      <c r="K119" s="35"/>
      <c r="L119" s="38"/>
      <c r="M119" s="188"/>
      <c r="N119" s="189"/>
      <c r="O119" s="63"/>
      <c r="P119" s="63"/>
      <c r="Q119" s="63"/>
      <c r="R119" s="63"/>
      <c r="S119" s="63"/>
      <c r="T119" s="64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6" t="s">
        <v>131</v>
      </c>
      <c r="AU119" s="16" t="s">
        <v>82</v>
      </c>
    </row>
    <row r="120" spans="2:51" s="13" customFormat="1" ht="11.25">
      <c r="B120" s="192"/>
      <c r="C120" s="193"/>
      <c r="D120" s="185" t="s">
        <v>133</v>
      </c>
      <c r="E120" s="194" t="s">
        <v>19</v>
      </c>
      <c r="F120" s="195" t="s">
        <v>175</v>
      </c>
      <c r="G120" s="193"/>
      <c r="H120" s="196">
        <v>4.07</v>
      </c>
      <c r="I120" s="197"/>
      <c r="J120" s="193"/>
      <c r="K120" s="193"/>
      <c r="L120" s="198"/>
      <c r="M120" s="199"/>
      <c r="N120" s="200"/>
      <c r="O120" s="200"/>
      <c r="P120" s="200"/>
      <c r="Q120" s="200"/>
      <c r="R120" s="200"/>
      <c r="S120" s="200"/>
      <c r="T120" s="201"/>
      <c r="AT120" s="202" t="s">
        <v>133</v>
      </c>
      <c r="AU120" s="202" t="s">
        <v>82</v>
      </c>
      <c r="AV120" s="13" t="s">
        <v>82</v>
      </c>
      <c r="AW120" s="13" t="s">
        <v>33</v>
      </c>
      <c r="AX120" s="13" t="s">
        <v>71</v>
      </c>
      <c r="AY120" s="202" t="s">
        <v>120</v>
      </c>
    </row>
    <row r="121" spans="2:51" s="13" customFormat="1" ht="11.25">
      <c r="B121" s="192"/>
      <c r="C121" s="193"/>
      <c r="D121" s="185" t="s">
        <v>133</v>
      </c>
      <c r="E121" s="194" t="s">
        <v>19</v>
      </c>
      <c r="F121" s="195" t="s">
        <v>176</v>
      </c>
      <c r="G121" s="193"/>
      <c r="H121" s="196">
        <v>4.5</v>
      </c>
      <c r="I121" s="197"/>
      <c r="J121" s="193"/>
      <c r="K121" s="193"/>
      <c r="L121" s="198"/>
      <c r="M121" s="199"/>
      <c r="N121" s="200"/>
      <c r="O121" s="200"/>
      <c r="P121" s="200"/>
      <c r="Q121" s="200"/>
      <c r="R121" s="200"/>
      <c r="S121" s="200"/>
      <c r="T121" s="201"/>
      <c r="AT121" s="202" t="s">
        <v>133</v>
      </c>
      <c r="AU121" s="202" t="s">
        <v>82</v>
      </c>
      <c r="AV121" s="13" t="s">
        <v>82</v>
      </c>
      <c r="AW121" s="13" t="s">
        <v>33</v>
      </c>
      <c r="AX121" s="13" t="s">
        <v>71</v>
      </c>
      <c r="AY121" s="202" t="s">
        <v>120</v>
      </c>
    </row>
    <row r="122" spans="1:65" s="2" customFormat="1" ht="24.2" customHeight="1">
      <c r="A122" s="33"/>
      <c r="B122" s="34"/>
      <c r="C122" s="172" t="s">
        <v>177</v>
      </c>
      <c r="D122" s="172" t="s">
        <v>122</v>
      </c>
      <c r="E122" s="173" t="s">
        <v>178</v>
      </c>
      <c r="F122" s="174" t="s">
        <v>179</v>
      </c>
      <c r="G122" s="175" t="s">
        <v>137</v>
      </c>
      <c r="H122" s="176">
        <v>737.02</v>
      </c>
      <c r="I122" s="177"/>
      <c r="J122" s="178">
        <f>ROUND(I122*H122,2)</f>
        <v>0</v>
      </c>
      <c r="K122" s="174" t="s">
        <v>126</v>
      </c>
      <c r="L122" s="38"/>
      <c r="M122" s="179" t="s">
        <v>19</v>
      </c>
      <c r="N122" s="180" t="s">
        <v>42</v>
      </c>
      <c r="O122" s="63"/>
      <c r="P122" s="181">
        <f>O122*H122</f>
        <v>0</v>
      </c>
      <c r="Q122" s="181">
        <v>0</v>
      </c>
      <c r="R122" s="181">
        <f>Q122*H122</f>
        <v>0</v>
      </c>
      <c r="S122" s="181">
        <v>0</v>
      </c>
      <c r="T122" s="182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83" t="s">
        <v>127</v>
      </c>
      <c r="AT122" s="183" t="s">
        <v>122</v>
      </c>
      <c r="AU122" s="183" t="s">
        <v>82</v>
      </c>
      <c r="AY122" s="16" t="s">
        <v>120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16" t="s">
        <v>79</v>
      </c>
      <c r="BK122" s="184">
        <f>ROUND(I122*H122,2)</f>
        <v>0</v>
      </c>
      <c r="BL122" s="16" t="s">
        <v>127</v>
      </c>
      <c r="BM122" s="183" t="s">
        <v>180</v>
      </c>
    </row>
    <row r="123" spans="1:47" s="2" customFormat="1" ht="19.5">
      <c r="A123" s="33"/>
      <c r="B123" s="34"/>
      <c r="C123" s="35"/>
      <c r="D123" s="185" t="s">
        <v>129</v>
      </c>
      <c r="E123" s="35"/>
      <c r="F123" s="186" t="s">
        <v>181</v>
      </c>
      <c r="G123" s="35"/>
      <c r="H123" s="35"/>
      <c r="I123" s="187"/>
      <c r="J123" s="35"/>
      <c r="K123" s="35"/>
      <c r="L123" s="38"/>
      <c r="M123" s="188"/>
      <c r="N123" s="189"/>
      <c r="O123" s="63"/>
      <c r="P123" s="63"/>
      <c r="Q123" s="63"/>
      <c r="R123" s="63"/>
      <c r="S123" s="63"/>
      <c r="T123" s="64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6" t="s">
        <v>129</v>
      </c>
      <c r="AU123" s="16" t="s">
        <v>82</v>
      </c>
    </row>
    <row r="124" spans="1:47" s="2" customFormat="1" ht="11.25">
      <c r="A124" s="33"/>
      <c r="B124" s="34"/>
      <c r="C124" s="35"/>
      <c r="D124" s="190" t="s">
        <v>131</v>
      </c>
      <c r="E124" s="35"/>
      <c r="F124" s="191" t="s">
        <v>182</v>
      </c>
      <c r="G124" s="35"/>
      <c r="H124" s="35"/>
      <c r="I124" s="187"/>
      <c r="J124" s="35"/>
      <c r="K124" s="35"/>
      <c r="L124" s="38"/>
      <c r="M124" s="188"/>
      <c r="N124" s="189"/>
      <c r="O124" s="63"/>
      <c r="P124" s="63"/>
      <c r="Q124" s="63"/>
      <c r="R124" s="63"/>
      <c r="S124" s="63"/>
      <c r="T124" s="64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6" t="s">
        <v>131</v>
      </c>
      <c r="AU124" s="16" t="s">
        <v>82</v>
      </c>
    </row>
    <row r="125" spans="2:51" s="13" customFormat="1" ht="11.25">
      <c r="B125" s="192"/>
      <c r="C125" s="193"/>
      <c r="D125" s="185" t="s">
        <v>133</v>
      </c>
      <c r="E125" s="194" t="s">
        <v>19</v>
      </c>
      <c r="F125" s="195" t="s">
        <v>183</v>
      </c>
      <c r="G125" s="193"/>
      <c r="H125" s="196">
        <v>737.02</v>
      </c>
      <c r="I125" s="197"/>
      <c r="J125" s="193"/>
      <c r="K125" s="193"/>
      <c r="L125" s="198"/>
      <c r="M125" s="199"/>
      <c r="N125" s="200"/>
      <c r="O125" s="200"/>
      <c r="P125" s="200"/>
      <c r="Q125" s="200"/>
      <c r="R125" s="200"/>
      <c r="S125" s="200"/>
      <c r="T125" s="201"/>
      <c r="AT125" s="202" t="s">
        <v>133</v>
      </c>
      <c r="AU125" s="202" t="s">
        <v>82</v>
      </c>
      <c r="AV125" s="13" t="s">
        <v>82</v>
      </c>
      <c r="AW125" s="13" t="s">
        <v>33</v>
      </c>
      <c r="AX125" s="13" t="s">
        <v>79</v>
      </c>
      <c r="AY125" s="202" t="s">
        <v>120</v>
      </c>
    </row>
    <row r="126" spans="1:65" s="2" customFormat="1" ht="16.5" customHeight="1">
      <c r="A126" s="33"/>
      <c r="B126" s="34"/>
      <c r="C126" s="172" t="s">
        <v>184</v>
      </c>
      <c r="D126" s="172" t="s">
        <v>122</v>
      </c>
      <c r="E126" s="173" t="s">
        <v>185</v>
      </c>
      <c r="F126" s="174" t="s">
        <v>186</v>
      </c>
      <c r="G126" s="175" t="s">
        <v>137</v>
      </c>
      <c r="H126" s="176">
        <v>25</v>
      </c>
      <c r="I126" s="177"/>
      <c r="J126" s="178">
        <f>ROUND(I126*H126,2)</f>
        <v>0</v>
      </c>
      <c r="K126" s="174" t="s">
        <v>19</v>
      </c>
      <c r="L126" s="38"/>
      <c r="M126" s="179" t="s">
        <v>19</v>
      </c>
      <c r="N126" s="180" t="s">
        <v>42</v>
      </c>
      <c r="O126" s="63"/>
      <c r="P126" s="181">
        <f>O126*H126</f>
        <v>0</v>
      </c>
      <c r="Q126" s="181">
        <v>0</v>
      </c>
      <c r="R126" s="181">
        <f>Q126*H126</f>
        <v>0</v>
      </c>
      <c r="S126" s="181">
        <v>0</v>
      </c>
      <c r="T126" s="182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83" t="s">
        <v>127</v>
      </c>
      <c r="AT126" s="183" t="s">
        <v>122</v>
      </c>
      <c r="AU126" s="183" t="s">
        <v>82</v>
      </c>
      <c r="AY126" s="16" t="s">
        <v>120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16" t="s">
        <v>79</v>
      </c>
      <c r="BK126" s="184">
        <f>ROUND(I126*H126,2)</f>
        <v>0</v>
      </c>
      <c r="BL126" s="16" t="s">
        <v>127</v>
      </c>
      <c r="BM126" s="183" t="s">
        <v>187</v>
      </c>
    </row>
    <row r="127" spans="1:47" s="2" customFormat="1" ht="11.25">
      <c r="A127" s="33"/>
      <c r="B127" s="34"/>
      <c r="C127" s="35"/>
      <c r="D127" s="185" t="s">
        <v>129</v>
      </c>
      <c r="E127" s="35"/>
      <c r="F127" s="186" t="s">
        <v>186</v>
      </c>
      <c r="G127" s="35"/>
      <c r="H127" s="35"/>
      <c r="I127" s="187"/>
      <c r="J127" s="35"/>
      <c r="K127" s="35"/>
      <c r="L127" s="38"/>
      <c r="M127" s="188"/>
      <c r="N127" s="189"/>
      <c r="O127" s="63"/>
      <c r="P127" s="63"/>
      <c r="Q127" s="63"/>
      <c r="R127" s="63"/>
      <c r="S127" s="63"/>
      <c r="T127" s="64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6" t="s">
        <v>129</v>
      </c>
      <c r="AU127" s="16" t="s">
        <v>82</v>
      </c>
    </row>
    <row r="128" spans="2:51" s="13" customFormat="1" ht="11.25">
      <c r="B128" s="192"/>
      <c r="C128" s="193"/>
      <c r="D128" s="185" t="s">
        <v>133</v>
      </c>
      <c r="E128" s="194" t="s">
        <v>19</v>
      </c>
      <c r="F128" s="195" t="s">
        <v>188</v>
      </c>
      <c r="G128" s="193"/>
      <c r="H128" s="196">
        <v>25</v>
      </c>
      <c r="I128" s="197"/>
      <c r="J128" s="193"/>
      <c r="K128" s="193"/>
      <c r="L128" s="198"/>
      <c r="M128" s="199"/>
      <c r="N128" s="200"/>
      <c r="O128" s="200"/>
      <c r="P128" s="200"/>
      <c r="Q128" s="200"/>
      <c r="R128" s="200"/>
      <c r="S128" s="200"/>
      <c r="T128" s="201"/>
      <c r="AT128" s="202" t="s">
        <v>133</v>
      </c>
      <c r="AU128" s="202" t="s">
        <v>82</v>
      </c>
      <c r="AV128" s="13" t="s">
        <v>82</v>
      </c>
      <c r="AW128" s="13" t="s">
        <v>33</v>
      </c>
      <c r="AX128" s="13" t="s">
        <v>79</v>
      </c>
      <c r="AY128" s="202" t="s">
        <v>120</v>
      </c>
    </row>
    <row r="129" spans="1:65" s="2" customFormat="1" ht="16.5" customHeight="1">
      <c r="A129" s="33"/>
      <c r="B129" s="34"/>
      <c r="C129" s="172" t="s">
        <v>189</v>
      </c>
      <c r="D129" s="172" t="s">
        <v>122</v>
      </c>
      <c r="E129" s="173" t="s">
        <v>190</v>
      </c>
      <c r="F129" s="174" t="s">
        <v>191</v>
      </c>
      <c r="G129" s="175" t="s">
        <v>192</v>
      </c>
      <c r="H129" s="176">
        <v>1</v>
      </c>
      <c r="I129" s="177"/>
      <c r="J129" s="178">
        <f>ROUND(I129*H129,2)</f>
        <v>0</v>
      </c>
      <c r="K129" s="174" t="s">
        <v>19</v>
      </c>
      <c r="L129" s="38"/>
      <c r="M129" s="179" t="s">
        <v>19</v>
      </c>
      <c r="N129" s="180" t="s">
        <v>42</v>
      </c>
      <c r="O129" s="63"/>
      <c r="P129" s="181">
        <f>O129*H129</f>
        <v>0</v>
      </c>
      <c r="Q129" s="181">
        <v>0</v>
      </c>
      <c r="R129" s="181">
        <f>Q129*H129</f>
        <v>0</v>
      </c>
      <c r="S129" s="181">
        <v>0</v>
      </c>
      <c r="T129" s="18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83" t="s">
        <v>127</v>
      </c>
      <c r="AT129" s="183" t="s">
        <v>122</v>
      </c>
      <c r="AU129" s="183" t="s">
        <v>82</v>
      </c>
      <c r="AY129" s="16" t="s">
        <v>120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16" t="s">
        <v>79</v>
      </c>
      <c r="BK129" s="184">
        <f>ROUND(I129*H129,2)</f>
        <v>0</v>
      </c>
      <c r="BL129" s="16" t="s">
        <v>127</v>
      </c>
      <c r="BM129" s="183" t="s">
        <v>193</v>
      </c>
    </row>
    <row r="130" spans="1:47" s="2" customFormat="1" ht="11.25">
      <c r="A130" s="33"/>
      <c r="B130" s="34"/>
      <c r="C130" s="35"/>
      <c r="D130" s="185" t="s">
        <v>129</v>
      </c>
      <c r="E130" s="35"/>
      <c r="F130" s="186" t="s">
        <v>191</v>
      </c>
      <c r="G130" s="35"/>
      <c r="H130" s="35"/>
      <c r="I130" s="187"/>
      <c r="J130" s="35"/>
      <c r="K130" s="35"/>
      <c r="L130" s="38"/>
      <c r="M130" s="188"/>
      <c r="N130" s="189"/>
      <c r="O130" s="63"/>
      <c r="P130" s="63"/>
      <c r="Q130" s="63"/>
      <c r="R130" s="63"/>
      <c r="S130" s="63"/>
      <c r="T130" s="64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129</v>
      </c>
      <c r="AU130" s="16" t="s">
        <v>82</v>
      </c>
    </row>
    <row r="131" spans="2:51" s="13" customFormat="1" ht="11.25">
      <c r="B131" s="192"/>
      <c r="C131" s="193"/>
      <c r="D131" s="185" t="s">
        <v>133</v>
      </c>
      <c r="E131" s="194" t="s">
        <v>19</v>
      </c>
      <c r="F131" s="195" t="s">
        <v>194</v>
      </c>
      <c r="G131" s="193"/>
      <c r="H131" s="196">
        <v>1</v>
      </c>
      <c r="I131" s="197"/>
      <c r="J131" s="193"/>
      <c r="K131" s="193"/>
      <c r="L131" s="198"/>
      <c r="M131" s="199"/>
      <c r="N131" s="200"/>
      <c r="O131" s="200"/>
      <c r="P131" s="200"/>
      <c r="Q131" s="200"/>
      <c r="R131" s="200"/>
      <c r="S131" s="200"/>
      <c r="T131" s="201"/>
      <c r="AT131" s="202" t="s">
        <v>133</v>
      </c>
      <c r="AU131" s="202" t="s">
        <v>82</v>
      </c>
      <c r="AV131" s="13" t="s">
        <v>82</v>
      </c>
      <c r="AW131" s="13" t="s">
        <v>33</v>
      </c>
      <c r="AX131" s="13" t="s">
        <v>79</v>
      </c>
      <c r="AY131" s="202" t="s">
        <v>120</v>
      </c>
    </row>
    <row r="132" spans="1:65" s="2" customFormat="1" ht="16.5" customHeight="1">
      <c r="A132" s="33"/>
      <c r="B132" s="34"/>
      <c r="C132" s="172" t="s">
        <v>195</v>
      </c>
      <c r="D132" s="172" t="s">
        <v>122</v>
      </c>
      <c r="E132" s="173" t="s">
        <v>196</v>
      </c>
      <c r="F132" s="174" t="s">
        <v>197</v>
      </c>
      <c r="G132" s="175" t="s">
        <v>137</v>
      </c>
      <c r="H132" s="176">
        <v>0.06</v>
      </c>
      <c r="I132" s="177"/>
      <c r="J132" s="178">
        <f>ROUND(I132*H132,2)</f>
        <v>0</v>
      </c>
      <c r="K132" s="174" t="s">
        <v>126</v>
      </c>
      <c r="L132" s="38"/>
      <c r="M132" s="179" t="s">
        <v>19</v>
      </c>
      <c r="N132" s="180" t="s">
        <v>42</v>
      </c>
      <c r="O132" s="63"/>
      <c r="P132" s="181">
        <f>O132*H132</f>
        <v>0</v>
      </c>
      <c r="Q132" s="181">
        <v>0</v>
      </c>
      <c r="R132" s="181">
        <f>Q132*H132</f>
        <v>0</v>
      </c>
      <c r="S132" s="181">
        <v>0</v>
      </c>
      <c r="T132" s="18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83" t="s">
        <v>127</v>
      </c>
      <c r="AT132" s="183" t="s">
        <v>122</v>
      </c>
      <c r="AU132" s="183" t="s">
        <v>82</v>
      </c>
      <c r="AY132" s="16" t="s">
        <v>120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16" t="s">
        <v>79</v>
      </c>
      <c r="BK132" s="184">
        <f>ROUND(I132*H132,2)</f>
        <v>0</v>
      </c>
      <c r="BL132" s="16" t="s">
        <v>127</v>
      </c>
      <c r="BM132" s="183" t="s">
        <v>198</v>
      </c>
    </row>
    <row r="133" spans="1:47" s="2" customFormat="1" ht="19.5">
      <c r="A133" s="33"/>
      <c r="B133" s="34"/>
      <c r="C133" s="35"/>
      <c r="D133" s="185" t="s">
        <v>129</v>
      </c>
      <c r="E133" s="35"/>
      <c r="F133" s="186" t="s">
        <v>199</v>
      </c>
      <c r="G133" s="35"/>
      <c r="H133" s="35"/>
      <c r="I133" s="187"/>
      <c r="J133" s="35"/>
      <c r="K133" s="35"/>
      <c r="L133" s="38"/>
      <c r="M133" s="188"/>
      <c r="N133" s="189"/>
      <c r="O133" s="63"/>
      <c r="P133" s="63"/>
      <c r="Q133" s="63"/>
      <c r="R133" s="63"/>
      <c r="S133" s="63"/>
      <c r="T133" s="64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6" t="s">
        <v>129</v>
      </c>
      <c r="AU133" s="16" t="s">
        <v>82</v>
      </c>
    </row>
    <row r="134" spans="1:47" s="2" customFormat="1" ht="11.25">
      <c r="A134" s="33"/>
      <c r="B134" s="34"/>
      <c r="C134" s="35"/>
      <c r="D134" s="190" t="s">
        <v>131</v>
      </c>
      <c r="E134" s="35"/>
      <c r="F134" s="191" t="s">
        <v>200</v>
      </c>
      <c r="G134" s="35"/>
      <c r="H134" s="35"/>
      <c r="I134" s="187"/>
      <c r="J134" s="35"/>
      <c r="K134" s="35"/>
      <c r="L134" s="38"/>
      <c r="M134" s="188"/>
      <c r="N134" s="189"/>
      <c r="O134" s="63"/>
      <c r="P134" s="63"/>
      <c r="Q134" s="63"/>
      <c r="R134" s="63"/>
      <c r="S134" s="63"/>
      <c r="T134" s="64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131</v>
      </c>
      <c r="AU134" s="16" t="s">
        <v>82</v>
      </c>
    </row>
    <row r="135" spans="2:51" s="13" customFormat="1" ht="11.25">
      <c r="B135" s="192"/>
      <c r="C135" s="193"/>
      <c r="D135" s="185" t="s">
        <v>133</v>
      </c>
      <c r="E135" s="194" t="s">
        <v>19</v>
      </c>
      <c r="F135" s="195" t="s">
        <v>201</v>
      </c>
      <c r="G135" s="193"/>
      <c r="H135" s="196">
        <v>0.06</v>
      </c>
      <c r="I135" s="197"/>
      <c r="J135" s="193"/>
      <c r="K135" s="193"/>
      <c r="L135" s="198"/>
      <c r="M135" s="199"/>
      <c r="N135" s="200"/>
      <c r="O135" s="200"/>
      <c r="P135" s="200"/>
      <c r="Q135" s="200"/>
      <c r="R135" s="200"/>
      <c r="S135" s="200"/>
      <c r="T135" s="201"/>
      <c r="AT135" s="202" t="s">
        <v>133</v>
      </c>
      <c r="AU135" s="202" t="s">
        <v>82</v>
      </c>
      <c r="AV135" s="13" t="s">
        <v>82</v>
      </c>
      <c r="AW135" s="13" t="s">
        <v>33</v>
      </c>
      <c r="AX135" s="13" t="s">
        <v>79</v>
      </c>
      <c r="AY135" s="202" t="s">
        <v>120</v>
      </c>
    </row>
    <row r="136" spans="2:63" s="12" customFormat="1" ht="22.9" customHeight="1">
      <c r="B136" s="156"/>
      <c r="C136" s="157"/>
      <c r="D136" s="158" t="s">
        <v>70</v>
      </c>
      <c r="E136" s="170" t="s">
        <v>82</v>
      </c>
      <c r="F136" s="170" t="s">
        <v>202</v>
      </c>
      <c r="G136" s="157"/>
      <c r="H136" s="157"/>
      <c r="I136" s="160"/>
      <c r="J136" s="171">
        <f>BK136</f>
        <v>0</v>
      </c>
      <c r="K136" s="157"/>
      <c r="L136" s="162"/>
      <c r="M136" s="163"/>
      <c r="N136" s="164"/>
      <c r="O136" s="164"/>
      <c r="P136" s="165">
        <f>SUM(P137:P155)</f>
        <v>0</v>
      </c>
      <c r="Q136" s="164"/>
      <c r="R136" s="165">
        <f>SUM(R137:R155)</f>
        <v>27.921749979999998</v>
      </c>
      <c r="S136" s="164"/>
      <c r="T136" s="166">
        <f>SUM(T137:T155)</f>
        <v>0</v>
      </c>
      <c r="AR136" s="167" t="s">
        <v>79</v>
      </c>
      <c r="AT136" s="168" t="s">
        <v>70</v>
      </c>
      <c r="AU136" s="168" t="s">
        <v>79</v>
      </c>
      <c r="AY136" s="167" t="s">
        <v>120</v>
      </c>
      <c r="BK136" s="169">
        <f>SUM(BK137:BK155)</f>
        <v>0</v>
      </c>
    </row>
    <row r="137" spans="1:65" s="2" customFormat="1" ht="16.5" customHeight="1">
      <c r="A137" s="33"/>
      <c r="B137" s="34"/>
      <c r="C137" s="172" t="s">
        <v>203</v>
      </c>
      <c r="D137" s="172" t="s">
        <v>122</v>
      </c>
      <c r="E137" s="173" t="s">
        <v>204</v>
      </c>
      <c r="F137" s="174" t="s">
        <v>205</v>
      </c>
      <c r="G137" s="175" t="s">
        <v>164</v>
      </c>
      <c r="H137" s="176">
        <v>5.6</v>
      </c>
      <c r="I137" s="177"/>
      <c r="J137" s="178">
        <f>ROUND(I137*H137,2)</f>
        <v>0</v>
      </c>
      <c r="K137" s="174" t="s">
        <v>126</v>
      </c>
      <c r="L137" s="38"/>
      <c r="M137" s="179" t="s">
        <v>19</v>
      </c>
      <c r="N137" s="180" t="s">
        <v>42</v>
      </c>
      <c r="O137" s="63"/>
      <c r="P137" s="181">
        <f>O137*H137</f>
        <v>0</v>
      </c>
      <c r="Q137" s="181">
        <v>0.00024</v>
      </c>
      <c r="R137" s="181">
        <f>Q137*H137</f>
        <v>0.001344</v>
      </c>
      <c r="S137" s="181">
        <v>0</v>
      </c>
      <c r="T137" s="18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83" t="s">
        <v>127</v>
      </c>
      <c r="AT137" s="183" t="s">
        <v>122</v>
      </c>
      <c r="AU137" s="183" t="s">
        <v>82</v>
      </c>
      <c r="AY137" s="16" t="s">
        <v>120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16" t="s">
        <v>79</v>
      </c>
      <c r="BK137" s="184">
        <f>ROUND(I137*H137,2)</f>
        <v>0</v>
      </c>
      <c r="BL137" s="16" t="s">
        <v>127</v>
      </c>
      <c r="BM137" s="183" t="s">
        <v>206</v>
      </c>
    </row>
    <row r="138" spans="1:47" s="2" customFormat="1" ht="11.25">
      <c r="A138" s="33"/>
      <c r="B138" s="34"/>
      <c r="C138" s="35"/>
      <c r="D138" s="185" t="s">
        <v>129</v>
      </c>
      <c r="E138" s="35"/>
      <c r="F138" s="186" t="s">
        <v>207</v>
      </c>
      <c r="G138" s="35"/>
      <c r="H138" s="35"/>
      <c r="I138" s="187"/>
      <c r="J138" s="35"/>
      <c r="K138" s="35"/>
      <c r="L138" s="38"/>
      <c r="M138" s="188"/>
      <c r="N138" s="189"/>
      <c r="O138" s="63"/>
      <c r="P138" s="63"/>
      <c r="Q138" s="63"/>
      <c r="R138" s="63"/>
      <c r="S138" s="63"/>
      <c r="T138" s="64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6" t="s">
        <v>129</v>
      </c>
      <c r="AU138" s="16" t="s">
        <v>82</v>
      </c>
    </row>
    <row r="139" spans="1:47" s="2" customFormat="1" ht="11.25">
      <c r="A139" s="33"/>
      <c r="B139" s="34"/>
      <c r="C139" s="35"/>
      <c r="D139" s="190" t="s">
        <v>131</v>
      </c>
      <c r="E139" s="35"/>
      <c r="F139" s="191" t="s">
        <v>208</v>
      </c>
      <c r="G139" s="35"/>
      <c r="H139" s="35"/>
      <c r="I139" s="187"/>
      <c r="J139" s="35"/>
      <c r="K139" s="35"/>
      <c r="L139" s="38"/>
      <c r="M139" s="188"/>
      <c r="N139" s="189"/>
      <c r="O139" s="63"/>
      <c r="P139" s="63"/>
      <c r="Q139" s="63"/>
      <c r="R139" s="63"/>
      <c r="S139" s="63"/>
      <c r="T139" s="64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6" t="s">
        <v>131</v>
      </c>
      <c r="AU139" s="16" t="s">
        <v>82</v>
      </c>
    </row>
    <row r="140" spans="2:51" s="13" customFormat="1" ht="11.25">
      <c r="B140" s="192"/>
      <c r="C140" s="193"/>
      <c r="D140" s="185" t="s">
        <v>133</v>
      </c>
      <c r="E140" s="194" t="s">
        <v>19</v>
      </c>
      <c r="F140" s="195" t="s">
        <v>209</v>
      </c>
      <c r="G140" s="193"/>
      <c r="H140" s="196">
        <v>5.6</v>
      </c>
      <c r="I140" s="197"/>
      <c r="J140" s="193"/>
      <c r="K140" s="193"/>
      <c r="L140" s="198"/>
      <c r="M140" s="199"/>
      <c r="N140" s="200"/>
      <c r="O140" s="200"/>
      <c r="P140" s="200"/>
      <c r="Q140" s="200"/>
      <c r="R140" s="200"/>
      <c r="S140" s="200"/>
      <c r="T140" s="201"/>
      <c r="AT140" s="202" t="s">
        <v>133</v>
      </c>
      <c r="AU140" s="202" t="s">
        <v>82</v>
      </c>
      <c r="AV140" s="13" t="s">
        <v>82</v>
      </c>
      <c r="AW140" s="13" t="s">
        <v>33</v>
      </c>
      <c r="AX140" s="13" t="s">
        <v>79</v>
      </c>
      <c r="AY140" s="202" t="s">
        <v>120</v>
      </c>
    </row>
    <row r="141" spans="1:65" s="2" customFormat="1" ht="16.5" customHeight="1">
      <c r="A141" s="33"/>
      <c r="B141" s="34"/>
      <c r="C141" s="172" t="s">
        <v>210</v>
      </c>
      <c r="D141" s="172" t="s">
        <v>122</v>
      </c>
      <c r="E141" s="173" t="s">
        <v>211</v>
      </c>
      <c r="F141" s="174" t="s">
        <v>212</v>
      </c>
      <c r="G141" s="175" t="s">
        <v>137</v>
      </c>
      <c r="H141" s="176">
        <v>10.858</v>
      </c>
      <c r="I141" s="177"/>
      <c r="J141" s="178">
        <f>ROUND(I141*H141,2)</f>
        <v>0</v>
      </c>
      <c r="K141" s="174" t="s">
        <v>126</v>
      </c>
      <c r="L141" s="38"/>
      <c r="M141" s="179" t="s">
        <v>19</v>
      </c>
      <c r="N141" s="180" t="s">
        <v>42</v>
      </c>
      <c r="O141" s="63"/>
      <c r="P141" s="181">
        <f>O141*H141</f>
        <v>0</v>
      </c>
      <c r="Q141" s="181">
        <v>2.50187</v>
      </c>
      <c r="R141" s="181">
        <f>Q141*H141</f>
        <v>27.165304459999998</v>
      </c>
      <c r="S141" s="181">
        <v>0</v>
      </c>
      <c r="T141" s="18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83" t="s">
        <v>127</v>
      </c>
      <c r="AT141" s="183" t="s">
        <v>122</v>
      </c>
      <c r="AU141" s="183" t="s">
        <v>82</v>
      </c>
      <c r="AY141" s="16" t="s">
        <v>120</v>
      </c>
      <c r="BE141" s="184">
        <f>IF(N141="základní",J141,0)</f>
        <v>0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16" t="s">
        <v>79</v>
      </c>
      <c r="BK141" s="184">
        <f>ROUND(I141*H141,2)</f>
        <v>0</v>
      </c>
      <c r="BL141" s="16" t="s">
        <v>127</v>
      </c>
      <c r="BM141" s="183" t="s">
        <v>213</v>
      </c>
    </row>
    <row r="142" spans="1:47" s="2" customFormat="1" ht="11.25">
      <c r="A142" s="33"/>
      <c r="B142" s="34"/>
      <c r="C142" s="35"/>
      <c r="D142" s="185" t="s">
        <v>129</v>
      </c>
      <c r="E142" s="35"/>
      <c r="F142" s="186" t="s">
        <v>214</v>
      </c>
      <c r="G142" s="35"/>
      <c r="H142" s="35"/>
      <c r="I142" s="187"/>
      <c r="J142" s="35"/>
      <c r="K142" s="35"/>
      <c r="L142" s="38"/>
      <c r="M142" s="188"/>
      <c r="N142" s="189"/>
      <c r="O142" s="63"/>
      <c r="P142" s="63"/>
      <c r="Q142" s="63"/>
      <c r="R142" s="63"/>
      <c r="S142" s="63"/>
      <c r="T142" s="64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6" t="s">
        <v>129</v>
      </c>
      <c r="AU142" s="16" t="s">
        <v>82</v>
      </c>
    </row>
    <row r="143" spans="1:47" s="2" customFormat="1" ht="11.25">
      <c r="A143" s="33"/>
      <c r="B143" s="34"/>
      <c r="C143" s="35"/>
      <c r="D143" s="190" t="s">
        <v>131</v>
      </c>
      <c r="E143" s="35"/>
      <c r="F143" s="191" t="s">
        <v>215</v>
      </c>
      <c r="G143" s="35"/>
      <c r="H143" s="35"/>
      <c r="I143" s="187"/>
      <c r="J143" s="35"/>
      <c r="K143" s="35"/>
      <c r="L143" s="38"/>
      <c r="M143" s="188"/>
      <c r="N143" s="189"/>
      <c r="O143" s="63"/>
      <c r="P143" s="63"/>
      <c r="Q143" s="63"/>
      <c r="R143" s="63"/>
      <c r="S143" s="63"/>
      <c r="T143" s="64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6" t="s">
        <v>131</v>
      </c>
      <c r="AU143" s="16" t="s">
        <v>82</v>
      </c>
    </row>
    <row r="144" spans="2:51" s="13" customFormat="1" ht="11.25">
      <c r="B144" s="192"/>
      <c r="C144" s="193"/>
      <c r="D144" s="185" t="s">
        <v>133</v>
      </c>
      <c r="E144" s="194" t="s">
        <v>19</v>
      </c>
      <c r="F144" s="195" t="s">
        <v>216</v>
      </c>
      <c r="G144" s="193"/>
      <c r="H144" s="196">
        <v>10.858</v>
      </c>
      <c r="I144" s="197"/>
      <c r="J144" s="193"/>
      <c r="K144" s="193"/>
      <c r="L144" s="198"/>
      <c r="M144" s="199"/>
      <c r="N144" s="200"/>
      <c r="O144" s="200"/>
      <c r="P144" s="200"/>
      <c r="Q144" s="200"/>
      <c r="R144" s="200"/>
      <c r="S144" s="200"/>
      <c r="T144" s="201"/>
      <c r="AT144" s="202" t="s">
        <v>133</v>
      </c>
      <c r="AU144" s="202" t="s">
        <v>82</v>
      </c>
      <c r="AV144" s="13" t="s">
        <v>82</v>
      </c>
      <c r="AW144" s="13" t="s">
        <v>33</v>
      </c>
      <c r="AX144" s="13" t="s">
        <v>79</v>
      </c>
      <c r="AY144" s="202" t="s">
        <v>120</v>
      </c>
    </row>
    <row r="145" spans="1:65" s="2" customFormat="1" ht="16.5" customHeight="1">
      <c r="A145" s="33"/>
      <c r="B145" s="34"/>
      <c r="C145" s="172" t="s">
        <v>217</v>
      </c>
      <c r="D145" s="172" t="s">
        <v>122</v>
      </c>
      <c r="E145" s="173" t="s">
        <v>218</v>
      </c>
      <c r="F145" s="174" t="s">
        <v>219</v>
      </c>
      <c r="G145" s="175" t="s">
        <v>220</v>
      </c>
      <c r="H145" s="176">
        <v>100.9</v>
      </c>
      <c r="I145" s="177"/>
      <c r="J145" s="178">
        <f>ROUND(I145*H145,2)</f>
        <v>0</v>
      </c>
      <c r="K145" s="174" t="s">
        <v>126</v>
      </c>
      <c r="L145" s="38"/>
      <c r="M145" s="179" t="s">
        <v>19</v>
      </c>
      <c r="N145" s="180" t="s">
        <v>42</v>
      </c>
      <c r="O145" s="63"/>
      <c r="P145" s="181">
        <f>O145*H145</f>
        <v>0</v>
      </c>
      <c r="Q145" s="181">
        <v>0.00247</v>
      </c>
      <c r="R145" s="181">
        <f>Q145*H145</f>
        <v>0.249223</v>
      </c>
      <c r="S145" s="181">
        <v>0</v>
      </c>
      <c r="T145" s="18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83" t="s">
        <v>127</v>
      </c>
      <c r="AT145" s="183" t="s">
        <v>122</v>
      </c>
      <c r="AU145" s="183" t="s">
        <v>82</v>
      </c>
      <c r="AY145" s="16" t="s">
        <v>120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16" t="s">
        <v>79</v>
      </c>
      <c r="BK145" s="184">
        <f>ROUND(I145*H145,2)</f>
        <v>0</v>
      </c>
      <c r="BL145" s="16" t="s">
        <v>127</v>
      </c>
      <c r="BM145" s="183" t="s">
        <v>221</v>
      </c>
    </row>
    <row r="146" spans="1:47" s="2" customFormat="1" ht="11.25">
      <c r="A146" s="33"/>
      <c r="B146" s="34"/>
      <c r="C146" s="35"/>
      <c r="D146" s="185" t="s">
        <v>129</v>
      </c>
      <c r="E146" s="35"/>
      <c r="F146" s="186" t="s">
        <v>222</v>
      </c>
      <c r="G146" s="35"/>
      <c r="H146" s="35"/>
      <c r="I146" s="187"/>
      <c r="J146" s="35"/>
      <c r="K146" s="35"/>
      <c r="L146" s="38"/>
      <c r="M146" s="188"/>
      <c r="N146" s="189"/>
      <c r="O146" s="63"/>
      <c r="P146" s="63"/>
      <c r="Q146" s="63"/>
      <c r="R146" s="63"/>
      <c r="S146" s="63"/>
      <c r="T146" s="64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6" t="s">
        <v>129</v>
      </c>
      <c r="AU146" s="16" t="s">
        <v>82</v>
      </c>
    </row>
    <row r="147" spans="1:47" s="2" customFormat="1" ht="11.25">
      <c r="A147" s="33"/>
      <c r="B147" s="34"/>
      <c r="C147" s="35"/>
      <c r="D147" s="190" t="s">
        <v>131</v>
      </c>
      <c r="E147" s="35"/>
      <c r="F147" s="191" t="s">
        <v>223</v>
      </c>
      <c r="G147" s="35"/>
      <c r="H147" s="35"/>
      <c r="I147" s="187"/>
      <c r="J147" s="35"/>
      <c r="K147" s="35"/>
      <c r="L147" s="38"/>
      <c r="M147" s="188"/>
      <c r="N147" s="189"/>
      <c r="O147" s="63"/>
      <c r="P147" s="63"/>
      <c r="Q147" s="63"/>
      <c r="R147" s="63"/>
      <c r="S147" s="63"/>
      <c r="T147" s="64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6" t="s">
        <v>131</v>
      </c>
      <c r="AU147" s="16" t="s">
        <v>82</v>
      </c>
    </row>
    <row r="148" spans="2:51" s="13" customFormat="1" ht="11.25">
      <c r="B148" s="192"/>
      <c r="C148" s="193"/>
      <c r="D148" s="185" t="s">
        <v>133</v>
      </c>
      <c r="E148" s="194" t="s">
        <v>19</v>
      </c>
      <c r="F148" s="195" t="s">
        <v>224</v>
      </c>
      <c r="G148" s="193"/>
      <c r="H148" s="196">
        <v>100.9</v>
      </c>
      <c r="I148" s="197"/>
      <c r="J148" s="193"/>
      <c r="K148" s="193"/>
      <c r="L148" s="198"/>
      <c r="M148" s="199"/>
      <c r="N148" s="200"/>
      <c r="O148" s="200"/>
      <c r="P148" s="200"/>
      <c r="Q148" s="200"/>
      <c r="R148" s="200"/>
      <c r="S148" s="200"/>
      <c r="T148" s="201"/>
      <c r="AT148" s="202" t="s">
        <v>133</v>
      </c>
      <c r="AU148" s="202" t="s">
        <v>82</v>
      </c>
      <c r="AV148" s="13" t="s">
        <v>82</v>
      </c>
      <c r="AW148" s="13" t="s">
        <v>33</v>
      </c>
      <c r="AX148" s="13" t="s">
        <v>79</v>
      </c>
      <c r="AY148" s="202" t="s">
        <v>120</v>
      </c>
    </row>
    <row r="149" spans="1:65" s="2" customFormat="1" ht="16.5" customHeight="1">
      <c r="A149" s="33"/>
      <c r="B149" s="34"/>
      <c r="C149" s="172" t="s">
        <v>8</v>
      </c>
      <c r="D149" s="172" t="s">
        <v>122</v>
      </c>
      <c r="E149" s="173" t="s">
        <v>225</v>
      </c>
      <c r="F149" s="174" t="s">
        <v>226</v>
      </c>
      <c r="G149" s="175" t="s">
        <v>220</v>
      </c>
      <c r="H149" s="176">
        <v>100.9</v>
      </c>
      <c r="I149" s="177"/>
      <c r="J149" s="178">
        <f>ROUND(I149*H149,2)</f>
        <v>0</v>
      </c>
      <c r="K149" s="174" t="s">
        <v>126</v>
      </c>
      <c r="L149" s="38"/>
      <c r="M149" s="179" t="s">
        <v>19</v>
      </c>
      <c r="N149" s="180" t="s">
        <v>42</v>
      </c>
      <c r="O149" s="63"/>
      <c r="P149" s="181">
        <f>O149*H149</f>
        <v>0</v>
      </c>
      <c r="Q149" s="181">
        <v>0</v>
      </c>
      <c r="R149" s="181">
        <f>Q149*H149</f>
        <v>0</v>
      </c>
      <c r="S149" s="181">
        <v>0</v>
      </c>
      <c r="T149" s="18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83" t="s">
        <v>127</v>
      </c>
      <c r="AT149" s="183" t="s">
        <v>122</v>
      </c>
      <c r="AU149" s="183" t="s">
        <v>82</v>
      </c>
      <c r="AY149" s="16" t="s">
        <v>120</v>
      </c>
      <c r="BE149" s="184">
        <f>IF(N149="základní",J149,0)</f>
        <v>0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16" t="s">
        <v>79</v>
      </c>
      <c r="BK149" s="184">
        <f>ROUND(I149*H149,2)</f>
        <v>0</v>
      </c>
      <c r="BL149" s="16" t="s">
        <v>127</v>
      </c>
      <c r="BM149" s="183" t="s">
        <v>227</v>
      </c>
    </row>
    <row r="150" spans="1:47" s="2" customFormat="1" ht="11.25">
      <c r="A150" s="33"/>
      <c r="B150" s="34"/>
      <c r="C150" s="35"/>
      <c r="D150" s="185" t="s">
        <v>129</v>
      </c>
      <c r="E150" s="35"/>
      <c r="F150" s="186" t="s">
        <v>228</v>
      </c>
      <c r="G150" s="35"/>
      <c r="H150" s="35"/>
      <c r="I150" s="187"/>
      <c r="J150" s="35"/>
      <c r="K150" s="35"/>
      <c r="L150" s="38"/>
      <c r="M150" s="188"/>
      <c r="N150" s="189"/>
      <c r="O150" s="63"/>
      <c r="P150" s="63"/>
      <c r="Q150" s="63"/>
      <c r="R150" s="63"/>
      <c r="S150" s="63"/>
      <c r="T150" s="64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6" t="s">
        <v>129</v>
      </c>
      <c r="AU150" s="16" t="s">
        <v>82</v>
      </c>
    </row>
    <row r="151" spans="1:47" s="2" customFormat="1" ht="11.25">
      <c r="A151" s="33"/>
      <c r="B151" s="34"/>
      <c r="C151" s="35"/>
      <c r="D151" s="190" t="s">
        <v>131</v>
      </c>
      <c r="E151" s="35"/>
      <c r="F151" s="191" t="s">
        <v>229</v>
      </c>
      <c r="G151" s="35"/>
      <c r="H151" s="35"/>
      <c r="I151" s="187"/>
      <c r="J151" s="35"/>
      <c r="K151" s="35"/>
      <c r="L151" s="38"/>
      <c r="M151" s="188"/>
      <c r="N151" s="189"/>
      <c r="O151" s="63"/>
      <c r="P151" s="63"/>
      <c r="Q151" s="63"/>
      <c r="R151" s="63"/>
      <c r="S151" s="63"/>
      <c r="T151" s="64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6" t="s">
        <v>131</v>
      </c>
      <c r="AU151" s="16" t="s">
        <v>82</v>
      </c>
    </row>
    <row r="152" spans="1:65" s="2" customFormat="1" ht="16.5" customHeight="1">
      <c r="A152" s="33"/>
      <c r="B152" s="34"/>
      <c r="C152" s="172" t="s">
        <v>230</v>
      </c>
      <c r="D152" s="172" t="s">
        <v>122</v>
      </c>
      <c r="E152" s="173" t="s">
        <v>231</v>
      </c>
      <c r="F152" s="174" t="s">
        <v>232</v>
      </c>
      <c r="G152" s="175" t="s">
        <v>233</v>
      </c>
      <c r="H152" s="176">
        <v>0.476</v>
      </c>
      <c r="I152" s="177"/>
      <c r="J152" s="178">
        <f>ROUND(I152*H152,2)</f>
        <v>0</v>
      </c>
      <c r="K152" s="174" t="s">
        <v>126</v>
      </c>
      <c r="L152" s="38"/>
      <c r="M152" s="179" t="s">
        <v>19</v>
      </c>
      <c r="N152" s="180" t="s">
        <v>42</v>
      </c>
      <c r="O152" s="63"/>
      <c r="P152" s="181">
        <f>O152*H152</f>
        <v>0</v>
      </c>
      <c r="Q152" s="181">
        <v>1.06277</v>
      </c>
      <c r="R152" s="181">
        <f>Q152*H152</f>
        <v>0.50587852</v>
      </c>
      <c r="S152" s="181">
        <v>0</v>
      </c>
      <c r="T152" s="18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83" t="s">
        <v>127</v>
      </c>
      <c r="AT152" s="183" t="s">
        <v>122</v>
      </c>
      <c r="AU152" s="183" t="s">
        <v>82</v>
      </c>
      <c r="AY152" s="16" t="s">
        <v>120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16" t="s">
        <v>79</v>
      </c>
      <c r="BK152" s="184">
        <f>ROUND(I152*H152,2)</f>
        <v>0</v>
      </c>
      <c r="BL152" s="16" t="s">
        <v>127</v>
      </c>
      <c r="BM152" s="183" t="s">
        <v>234</v>
      </c>
    </row>
    <row r="153" spans="1:47" s="2" customFormat="1" ht="11.25">
      <c r="A153" s="33"/>
      <c r="B153" s="34"/>
      <c r="C153" s="35"/>
      <c r="D153" s="185" t="s">
        <v>129</v>
      </c>
      <c r="E153" s="35"/>
      <c r="F153" s="186" t="s">
        <v>235</v>
      </c>
      <c r="G153" s="35"/>
      <c r="H153" s="35"/>
      <c r="I153" s="187"/>
      <c r="J153" s="35"/>
      <c r="K153" s="35"/>
      <c r="L153" s="38"/>
      <c r="M153" s="188"/>
      <c r="N153" s="189"/>
      <c r="O153" s="63"/>
      <c r="P153" s="63"/>
      <c r="Q153" s="63"/>
      <c r="R153" s="63"/>
      <c r="S153" s="63"/>
      <c r="T153" s="64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6" t="s">
        <v>129</v>
      </c>
      <c r="AU153" s="16" t="s">
        <v>82</v>
      </c>
    </row>
    <row r="154" spans="1:47" s="2" customFormat="1" ht="11.25">
      <c r="A154" s="33"/>
      <c r="B154" s="34"/>
      <c r="C154" s="35"/>
      <c r="D154" s="190" t="s">
        <v>131</v>
      </c>
      <c r="E154" s="35"/>
      <c r="F154" s="191" t="s">
        <v>236</v>
      </c>
      <c r="G154" s="35"/>
      <c r="H154" s="35"/>
      <c r="I154" s="187"/>
      <c r="J154" s="35"/>
      <c r="K154" s="35"/>
      <c r="L154" s="38"/>
      <c r="M154" s="188"/>
      <c r="N154" s="189"/>
      <c r="O154" s="63"/>
      <c r="P154" s="63"/>
      <c r="Q154" s="63"/>
      <c r="R154" s="63"/>
      <c r="S154" s="63"/>
      <c r="T154" s="64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6" t="s">
        <v>131</v>
      </c>
      <c r="AU154" s="16" t="s">
        <v>82</v>
      </c>
    </row>
    <row r="155" spans="2:51" s="13" customFormat="1" ht="11.25">
      <c r="B155" s="192"/>
      <c r="C155" s="193"/>
      <c r="D155" s="185" t="s">
        <v>133</v>
      </c>
      <c r="E155" s="194" t="s">
        <v>19</v>
      </c>
      <c r="F155" s="195" t="s">
        <v>237</v>
      </c>
      <c r="G155" s="193"/>
      <c r="H155" s="196">
        <v>0.476</v>
      </c>
      <c r="I155" s="197"/>
      <c r="J155" s="193"/>
      <c r="K155" s="193"/>
      <c r="L155" s="198"/>
      <c r="M155" s="199"/>
      <c r="N155" s="200"/>
      <c r="O155" s="200"/>
      <c r="P155" s="200"/>
      <c r="Q155" s="200"/>
      <c r="R155" s="200"/>
      <c r="S155" s="200"/>
      <c r="T155" s="201"/>
      <c r="AT155" s="202" t="s">
        <v>133</v>
      </c>
      <c r="AU155" s="202" t="s">
        <v>82</v>
      </c>
      <c r="AV155" s="13" t="s">
        <v>82</v>
      </c>
      <c r="AW155" s="13" t="s">
        <v>33</v>
      </c>
      <c r="AX155" s="13" t="s">
        <v>79</v>
      </c>
      <c r="AY155" s="202" t="s">
        <v>120</v>
      </c>
    </row>
    <row r="156" spans="2:63" s="12" customFormat="1" ht="22.9" customHeight="1">
      <c r="B156" s="156"/>
      <c r="C156" s="157"/>
      <c r="D156" s="158" t="s">
        <v>70</v>
      </c>
      <c r="E156" s="170" t="s">
        <v>143</v>
      </c>
      <c r="F156" s="170" t="s">
        <v>238</v>
      </c>
      <c r="G156" s="157"/>
      <c r="H156" s="157"/>
      <c r="I156" s="160"/>
      <c r="J156" s="171">
        <f>BK156</f>
        <v>0</v>
      </c>
      <c r="K156" s="157"/>
      <c r="L156" s="162"/>
      <c r="M156" s="163"/>
      <c r="N156" s="164"/>
      <c r="O156" s="164"/>
      <c r="P156" s="165">
        <f>SUM(P157:P194)</f>
        <v>0</v>
      </c>
      <c r="Q156" s="164"/>
      <c r="R156" s="165">
        <f>SUM(R157:R194)</f>
        <v>28.96114</v>
      </c>
      <c r="S156" s="164"/>
      <c r="T156" s="166">
        <f>SUM(T157:T194)</f>
        <v>0</v>
      </c>
      <c r="AR156" s="167" t="s">
        <v>79</v>
      </c>
      <c r="AT156" s="168" t="s">
        <v>70</v>
      </c>
      <c r="AU156" s="168" t="s">
        <v>79</v>
      </c>
      <c r="AY156" s="167" t="s">
        <v>120</v>
      </c>
      <c r="BK156" s="169">
        <f>SUM(BK157:BK194)</f>
        <v>0</v>
      </c>
    </row>
    <row r="157" spans="1:65" s="2" customFormat="1" ht="16.5" customHeight="1">
      <c r="A157" s="33"/>
      <c r="B157" s="34"/>
      <c r="C157" s="172" t="s">
        <v>239</v>
      </c>
      <c r="D157" s="172" t="s">
        <v>122</v>
      </c>
      <c r="E157" s="173" t="s">
        <v>240</v>
      </c>
      <c r="F157" s="174" t="s">
        <v>241</v>
      </c>
      <c r="G157" s="175" t="s">
        <v>220</v>
      </c>
      <c r="H157" s="176">
        <v>30</v>
      </c>
      <c r="I157" s="177"/>
      <c r="J157" s="178">
        <f>ROUND(I157*H157,2)</f>
        <v>0</v>
      </c>
      <c r="K157" s="174" t="s">
        <v>126</v>
      </c>
      <c r="L157" s="38"/>
      <c r="M157" s="179" t="s">
        <v>19</v>
      </c>
      <c r="N157" s="180" t="s">
        <v>42</v>
      </c>
      <c r="O157" s="63"/>
      <c r="P157" s="181">
        <f>O157*H157</f>
        <v>0</v>
      </c>
      <c r="Q157" s="181">
        <v>0.04884</v>
      </c>
      <c r="R157" s="181">
        <f>Q157*H157</f>
        <v>1.4652</v>
      </c>
      <c r="S157" s="181">
        <v>0</v>
      </c>
      <c r="T157" s="18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83" t="s">
        <v>127</v>
      </c>
      <c r="AT157" s="183" t="s">
        <v>122</v>
      </c>
      <c r="AU157" s="183" t="s">
        <v>82</v>
      </c>
      <c r="AY157" s="16" t="s">
        <v>120</v>
      </c>
      <c r="BE157" s="184">
        <f>IF(N157="základní",J157,0)</f>
        <v>0</v>
      </c>
      <c r="BF157" s="184">
        <f>IF(N157="snížená",J157,0)</f>
        <v>0</v>
      </c>
      <c r="BG157" s="184">
        <f>IF(N157="zákl. přenesená",J157,0)</f>
        <v>0</v>
      </c>
      <c r="BH157" s="184">
        <f>IF(N157="sníž. přenesená",J157,0)</f>
        <v>0</v>
      </c>
      <c r="BI157" s="184">
        <f>IF(N157="nulová",J157,0)</f>
        <v>0</v>
      </c>
      <c r="BJ157" s="16" t="s">
        <v>79</v>
      </c>
      <c r="BK157" s="184">
        <f>ROUND(I157*H157,2)</f>
        <v>0</v>
      </c>
      <c r="BL157" s="16" t="s">
        <v>127</v>
      </c>
      <c r="BM157" s="183" t="s">
        <v>242</v>
      </c>
    </row>
    <row r="158" spans="1:47" s="2" customFormat="1" ht="11.25">
      <c r="A158" s="33"/>
      <c r="B158" s="34"/>
      <c r="C158" s="35"/>
      <c r="D158" s="185" t="s">
        <v>129</v>
      </c>
      <c r="E158" s="35"/>
      <c r="F158" s="186" t="s">
        <v>243</v>
      </c>
      <c r="G158" s="35"/>
      <c r="H158" s="35"/>
      <c r="I158" s="187"/>
      <c r="J158" s="35"/>
      <c r="K158" s="35"/>
      <c r="L158" s="38"/>
      <c r="M158" s="188"/>
      <c r="N158" s="189"/>
      <c r="O158" s="63"/>
      <c r="P158" s="63"/>
      <c r="Q158" s="63"/>
      <c r="R158" s="63"/>
      <c r="S158" s="63"/>
      <c r="T158" s="64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6" t="s">
        <v>129</v>
      </c>
      <c r="AU158" s="16" t="s">
        <v>82</v>
      </c>
    </row>
    <row r="159" spans="1:47" s="2" customFormat="1" ht="11.25">
      <c r="A159" s="33"/>
      <c r="B159" s="34"/>
      <c r="C159" s="35"/>
      <c r="D159" s="190" t="s">
        <v>131</v>
      </c>
      <c r="E159" s="35"/>
      <c r="F159" s="191" t="s">
        <v>244</v>
      </c>
      <c r="G159" s="35"/>
      <c r="H159" s="35"/>
      <c r="I159" s="187"/>
      <c r="J159" s="35"/>
      <c r="K159" s="35"/>
      <c r="L159" s="38"/>
      <c r="M159" s="188"/>
      <c r="N159" s="189"/>
      <c r="O159" s="63"/>
      <c r="P159" s="63"/>
      <c r="Q159" s="63"/>
      <c r="R159" s="63"/>
      <c r="S159" s="63"/>
      <c r="T159" s="64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6" t="s">
        <v>131</v>
      </c>
      <c r="AU159" s="16" t="s">
        <v>82</v>
      </c>
    </row>
    <row r="160" spans="2:51" s="13" customFormat="1" ht="11.25">
      <c r="B160" s="192"/>
      <c r="C160" s="193"/>
      <c r="D160" s="185" t="s">
        <v>133</v>
      </c>
      <c r="E160" s="194" t="s">
        <v>19</v>
      </c>
      <c r="F160" s="195" t="s">
        <v>245</v>
      </c>
      <c r="G160" s="193"/>
      <c r="H160" s="196">
        <v>30</v>
      </c>
      <c r="I160" s="197"/>
      <c r="J160" s="193"/>
      <c r="K160" s="193"/>
      <c r="L160" s="198"/>
      <c r="M160" s="199"/>
      <c r="N160" s="200"/>
      <c r="O160" s="200"/>
      <c r="P160" s="200"/>
      <c r="Q160" s="200"/>
      <c r="R160" s="200"/>
      <c r="S160" s="200"/>
      <c r="T160" s="201"/>
      <c r="AT160" s="202" t="s">
        <v>133</v>
      </c>
      <c r="AU160" s="202" t="s">
        <v>82</v>
      </c>
      <c r="AV160" s="13" t="s">
        <v>82</v>
      </c>
      <c r="AW160" s="13" t="s">
        <v>33</v>
      </c>
      <c r="AX160" s="13" t="s">
        <v>79</v>
      </c>
      <c r="AY160" s="202" t="s">
        <v>120</v>
      </c>
    </row>
    <row r="161" spans="1:65" s="2" customFormat="1" ht="16.5" customHeight="1">
      <c r="A161" s="33"/>
      <c r="B161" s="34"/>
      <c r="C161" s="203" t="s">
        <v>246</v>
      </c>
      <c r="D161" s="203" t="s">
        <v>247</v>
      </c>
      <c r="E161" s="204" t="s">
        <v>248</v>
      </c>
      <c r="F161" s="205" t="s">
        <v>249</v>
      </c>
      <c r="G161" s="206" t="s">
        <v>220</v>
      </c>
      <c r="H161" s="207">
        <v>18</v>
      </c>
      <c r="I161" s="208"/>
      <c r="J161" s="209">
        <f>ROUND(I161*H161,2)</f>
        <v>0</v>
      </c>
      <c r="K161" s="205" t="s">
        <v>19</v>
      </c>
      <c r="L161" s="210"/>
      <c r="M161" s="211" t="s">
        <v>19</v>
      </c>
      <c r="N161" s="212" t="s">
        <v>42</v>
      </c>
      <c r="O161" s="63"/>
      <c r="P161" s="181">
        <f>O161*H161</f>
        <v>0</v>
      </c>
      <c r="Q161" s="181">
        <v>0.47523</v>
      </c>
      <c r="R161" s="181">
        <f>Q161*H161</f>
        <v>8.55414</v>
      </c>
      <c r="S161" s="181">
        <v>0</v>
      </c>
      <c r="T161" s="18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83" t="s">
        <v>177</v>
      </c>
      <c r="AT161" s="183" t="s">
        <v>247</v>
      </c>
      <c r="AU161" s="183" t="s">
        <v>82</v>
      </c>
      <c r="AY161" s="16" t="s">
        <v>120</v>
      </c>
      <c r="BE161" s="184">
        <f>IF(N161="základní",J161,0)</f>
        <v>0</v>
      </c>
      <c r="BF161" s="184">
        <f>IF(N161="snížená",J161,0)</f>
        <v>0</v>
      </c>
      <c r="BG161" s="184">
        <f>IF(N161="zákl. přenesená",J161,0)</f>
        <v>0</v>
      </c>
      <c r="BH161" s="184">
        <f>IF(N161="sníž. přenesená",J161,0)</f>
        <v>0</v>
      </c>
      <c r="BI161" s="184">
        <f>IF(N161="nulová",J161,0)</f>
        <v>0</v>
      </c>
      <c r="BJ161" s="16" t="s">
        <v>79</v>
      </c>
      <c r="BK161" s="184">
        <f>ROUND(I161*H161,2)</f>
        <v>0</v>
      </c>
      <c r="BL161" s="16" t="s">
        <v>127</v>
      </c>
      <c r="BM161" s="183" t="s">
        <v>250</v>
      </c>
    </row>
    <row r="162" spans="1:47" s="2" customFormat="1" ht="11.25">
      <c r="A162" s="33"/>
      <c r="B162" s="34"/>
      <c r="C162" s="35"/>
      <c r="D162" s="185" t="s">
        <v>129</v>
      </c>
      <c r="E162" s="35"/>
      <c r="F162" s="186" t="s">
        <v>249</v>
      </c>
      <c r="G162" s="35"/>
      <c r="H162" s="35"/>
      <c r="I162" s="187"/>
      <c r="J162" s="35"/>
      <c r="K162" s="35"/>
      <c r="L162" s="38"/>
      <c r="M162" s="188"/>
      <c r="N162" s="189"/>
      <c r="O162" s="63"/>
      <c r="P162" s="63"/>
      <c r="Q162" s="63"/>
      <c r="R162" s="63"/>
      <c r="S162" s="63"/>
      <c r="T162" s="64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6" t="s">
        <v>129</v>
      </c>
      <c r="AU162" s="16" t="s">
        <v>82</v>
      </c>
    </row>
    <row r="163" spans="2:51" s="13" customFormat="1" ht="11.25">
      <c r="B163" s="192"/>
      <c r="C163" s="193"/>
      <c r="D163" s="185" t="s">
        <v>133</v>
      </c>
      <c r="E163" s="194" t="s">
        <v>19</v>
      </c>
      <c r="F163" s="195" t="s">
        <v>251</v>
      </c>
      <c r="G163" s="193"/>
      <c r="H163" s="196">
        <v>15</v>
      </c>
      <c r="I163" s="197"/>
      <c r="J163" s="193"/>
      <c r="K163" s="193"/>
      <c r="L163" s="198"/>
      <c r="M163" s="199"/>
      <c r="N163" s="200"/>
      <c r="O163" s="200"/>
      <c r="P163" s="200"/>
      <c r="Q163" s="200"/>
      <c r="R163" s="200"/>
      <c r="S163" s="200"/>
      <c r="T163" s="201"/>
      <c r="AT163" s="202" t="s">
        <v>133</v>
      </c>
      <c r="AU163" s="202" t="s">
        <v>82</v>
      </c>
      <c r="AV163" s="13" t="s">
        <v>82</v>
      </c>
      <c r="AW163" s="13" t="s">
        <v>33</v>
      </c>
      <c r="AX163" s="13" t="s">
        <v>71</v>
      </c>
      <c r="AY163" s="202" t="s">
        <v>120</v>
      </c>
    </row>
    <row r="164" spans="2:51" s="13" customFormat="1" ht="11.25">
      <c r="B164" s="192"/>
      <c r="C164" s="193"/>
      <c r="D164" s="185" t="s">
        <v>133</v>
      </c>
      <c r="E164" s="194" t="s">
        <v>19</v>
      </c>
      <c r="F164" s="195" t="s">
        <v>252</v>
      </c>
      <c r="G164" s="193"/>
      <c r="H164" s="196">
        <v>3</v>
      </c>
      <c r="I164" s="197"/>
      <c r="J164" s="193"/>
      <c r="K164" s="193"/>
      <c r="L164" s="198"/>
      <c r="M164" s="199"/>
      <c r="N164" s="200"/>
      <c r="O164" s="200"/>
      <c r="P164" s="200"/>
      <c r="Q164" s="200"/>
      <c r="R164" s="200"/>
      <c r="S164" s="200"/>
      <c r="T164" s="201"/>
      <c r="AT164" s="202" t="s">
        <v>133</v>
      </c>
      <c r="AU164" s="202" t="s">
        <v>82</v>
      </c>
      <c r="AV164" s="13" t="s">
        <v>82</v>
      </c>
      <c r="AW164" s="13" t="s">
        <v>33</v>
      </c>
      <c r="AX164" s="13" t="s">
        <v>71</v>
      </c>
      <c r="AY164" s="202" t="s">
        <v>120</v>
      </c>
    </row>
    <row r="165" spans="1:65" s="2" customFormat="1" ht="16.5" customHeight="1">
      <c r="A165" s="33"/>
      <c r="B165" s="34"/>
      <c r="C165" s="172" t="s">
        <v>253</v>
      </c>
      <c r="D165" s="172" t="s">
        <v>122</v>
      </c>
      <c r="E165" s="173" t="s">
        <v>254</v>
      </c>
      <c r="F165" s="174" t="s">
        <v>255</v>
      </c>
      <c r="G165" s="175" t="s">
        <v>137</v>
      </c>
      <c r="H165" s="176">
        <v>24.5</v>
      </c>
      <c r="I165" s="177"/>
      <c r="J165" s="178">
        <f>ROUND(I165*H165,2)</f>
        <v>0</v>
      </c>
      <c r="K165" s="174" t="s">
        <v>126</v>
      </c>
      <c r="L165" s="38"/>
      <c r="M165" s="179" t="s">
        <v>19</v>
      </c>
      <c r="N165" s="180" t="s">
        <v>42</v>
      </c>
      <c r="O165" s="63"/>
      <c r="P165" s="181">
        <f>O165*H165</f>
        <v>0</v>
      </c>
      <c r="Q165" s="181">
        <v>0.36038</v>
      </c>
      <c r="R165" s="181">
        <f>Q165*H165</f>
        <v>8.82931</v>
      </c>
      <c r="S165" s="181">
        <v>0</v>
      </c>
      <c r="T165" s="182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83" t="s">
        <v>127</v>
      </c>
      <c r="AT165" s="183" t="s">
        <v>122</v>
      </c>
      <c r="AU165" s="183" t="s">
        <v>82</v>
      </c>
      <c r="AY165" s="16" t="s">
        <v>120</v>
      </c>
      <c r="BE165" s="184">
        <f>IF(N165="základní",J165,0)</f>
        <v>0</v>
      </c>
      <c r="BF165" s="184">
        <f>IF(N165="snížená",J165,0)</f>
        <v>0</v>
      </c>
      <c r="BG165" s="184">
        <f>IF(N165="zákl. přenesená",J165,0)</f>
        <v>0</v>
      </c>
      <c r="BH165" s="184">
        <f>IF(N165="sníž. přenesená",J165,0)</f>
        <v>0</v>
      </c>
      <c r="BI165" s="184">
        <f>IF(N165="nulová",J165,0)</f>
        <v>0</v>
      </c>
      <c r="BJ165" s="16" t="s">
        <v>79</v>
      </c>
      <c r="BK165" s="184">
        <f>ROUND(I165*H165,2)</f>
        <v>0</v>
      </c>
      <c r="BL165" s="16" t="s">
        <v>127</v>
      </c>
      <c r="BM165" s="183" t="s">
        <v>256</v>
      </c>
    </row>
    <row r="166" spans="1:47" s="2" customFormat="1" ht="29.25">
      <c r="A166" s="33"/>
      <c r="B166" s="34"/>
      <c r="C166" s="35"/>
      <c r="D166" s="185" t="s">
        <v>129</v>
      </c>
      <c r="E166" s="35"/>
      <c r="F166" s="186" t="s">
        <v>257</v>
      </c>
      <c r="G166" s="35"/>
      <c r="H166" s="35"/>
      <c r="I166" s="187"/>
      <c r="J166" s="35"/>
      <c r="K166" s="35"/>
      <c r="L166" s="38"/>
      <c r="M166" s="188"/>
      <c r="N166" s="189"/>
      <c r="O166" s="63"/>
      <c r="P166" s="63"/>
      <c r="Q166" s="63"/>
      <c r="R166" s="63"/>
      <c r="S166" s="63"/>
      <c r="T166" s="64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6" t="s">
        <v>129</v>
      </c>
      <c r="AU166" s="16" t="s">
        <v>82</v>
      </c>
    </row>
    <row r="167" spans="1:47" s="2" customFormat="1" ht="11.25">
      <c r="A167" s="33"/>
      <c r="B167" s="34"/>
      <c r="C167" s="35"/>
      <c r="D167" s="190" t="s">
        <v>131</v>
      </c>
      <c r="E167" s="35"/>
      <c r="F167" s="191" t="s">
        <v>258</v>
      </c>
      <c r="G167" s="35"/>
      <c r="H167" s="35"/>
      <c r="I167" s="187"/>
      <c r="J167" s="35"/>
      <c r="K167" s="35"/>
      <c r="L167" s="38"/>
      <c r="M167" s="188"/>
      <c r="N167" s="189"/>
      <c r="O167" s="63"/>
      <c r="P167" s="63"/>
      <c r="Q167" s="63"/>
      <c r="R167" s="63"/>
      <c r="S167" s="63"/>
      <c r="T167" s="64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6" t="s">
        <v>131</v>
      </c>
      <c r="AU167" s="16" t="s">
        <v>82</v>
      </c>
    </row>
    <row r="168" spans="1:47" s="2" customFormat="1" ht="29.25">
      <c r="A168" s="33"/>
      <c r="B168" s="34"/>
      <c r="C168" s="35"/>
      <c r="D168" s="185" t="s">
        <v>259</v>
      </c>
      <c r="E168" s="35"/>
      <c r="F168" s="213" t="s">
        <v>260</v>
      </c>
      <c r="G168" s="35"/>
      <c r="H168" s="35"/>
      <c r="I168" s="187"/>
      <c r="J168" s="35"/>
      <c r="K168" s="35"/>
      <c r="L168" s="38"/>
      <c r="M168" s="188"/>
      <c r="N168" s="189"/>
      <c r="O168" s="63"/>
      <c r="P168" s="63"/>
      <c r="Q168" s="63"/>
      <c r="R168" s="63"/>
      <c r="S168" s="63"/>
      <c r="T168" s="64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6" t="s">
        <v>259</v>
      </c>
      <c r="AU168" s="16" t="s">
        <v>82</v>
      </c>
    </row>
    <row r="169" spans="2:51" s="13" customFormat="1" ht="11.25">
      <c r="B169" s="192"/>
      <c r="C169" s="193"/>
      <c r="D169" s="185" t="s">
        <v>133</v>
      </c>
      <c r="E169" s="194" t="s">
        <v>19</v>
      </c>
      <c r="F169" s="195" t="s">
        <v>261</v>
      </c>
      <c r="G169" s="193"/>
      <c r="H169" s="196">
        <v>24.5</v>
      </c>
      <c r="I169" s="197"/>
      <c r="J169" s="193"/>
      <c r="K169" s="193"/>
      <c r="L169" s="198"/>
      <c r="M169" s="199"/>
      <c r="N169" s="200"/>
      <c r="O169" s="200"/>
      <c r="P169" s="200"/>
      <c r="Q169" s="200"/>
      <c r="R169" s="200"/>
      <c r="S169" s="200"/>
      <c r="T169" s="201"/>
      <c r="AT169" s="202" t="s">
        <v>133</v>
      </c>
      <c r="AU169" s="202" t="s">
        <v>82</v>
      </c>
      <c r="AV169" s="13" t="s">
        <v>82</v>
      </c>
      <c r="AW169" s="13" t="s">
        <v>33</v>
      </c>
      <c r="AX169" s="13" t="s">
        <v>79</v>
      </c>
      <c r="AY169" s="202" t="s">
        <v>120</v>
      </c>
    </row>
    <row r="170" spans="1:65" s="2" customFormat="1" ht="16.5" customHeight="1">
      <c r="A170" s="33"/>
      <c r="B170" s="34"/>
      <c r="C170" s="203" t="s">
        <v>262</v>
      </c>
      <c r="D170" s="203" t="s">
        <v>247</v>
      </c>
      <c r="E170" s="204" t="s">
        <v>263</v>
      </c>
      <c r="F170" s="205" t="s">
        <v>264</v>
      </c>
      <c r="G170" s="206" t="s">
        <v>233</v>
      </c>
      <c r="H170" s="207">
        <v>9.768</v>
      </c>
      <c r="I170" s="208"/>
      <c r="J170" s="209">
        <f>ROUND(I170*H170,2)</f>
        <v>0</v>
      </c>
      <c r="K170" s="205" t="s">
        <v>19</v>
      </c>
      <c r="L170" s="210"/>
      <c r="M170" s="211" t="s">
        <v>19</v>
      </c>
      <c r="N170" s="212" t="s">
        <v>42</v>
      </c>
      <c r="O170" s="63"/>
      <c r="P170" s="181">
        <f>O170*H170</f>
        <v>0</v>
      </c>
      <c r="Q170" s="181">
        <v>1</v>
      </c>
      <c r="R170" s="181">
        <f>Q170*H170</f>
        <v>9.768</v>
      </c>
      <c r="S170" s="181">
        <v>0</v>
      </c>
      <c r="T170" s="182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83" t="s">
        <v>177</v>
      </c>
      <c r="AT170" s="183" t="s">
        <v>247</v>
      </c>
      <c r="AU170" s="183" t="s">
        <v>82</v>
      </c>
      <c r="AY170" s="16" t="s">
        <v>120</v>
      </c>
      <c r="BE170" s="184">
        <f>IF(N170="základní",J170,0)</f>
        <v>0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16" t="s">
        <v>79</v>
      </c>
      <c r="BK170" s="184">
        <f>ROUND(I170*H170,2)</f>
        <v>0</v>
      </c>
      <c r="BL170" s="16" t="s">
        <v>127</v>
      </c>
      <c r="BM170" s="183" t="s">
        <v>265</v>
      </c>
    </row>
    <row r="171" spans="1:47" s="2" customFormat="1" ht="11.25">
      <c r="A171" s="33"/>
      <c r="B171" s="34"/>
      <c r="C171" s="35"/>
      <c r="D171" s="185" t="s">
        <v>129</v>
      </c>
      <c r="E171" s="35"/>
      <c r="F171" s="186" t="s">
        <v>264</v>
      </c>
      <c r="G171" s="35"/>
      <c r="H171" s="35"/>
      <c r="I171" s="187"/>
      <c r="J171" s="35"/>
      <c r="K171" s="35"/>
      <c r="L171" s="38"/>
      <c r="M171" s="188"/>
      <c r="N171" s="189"/>
      <c r="O171" s="63"/>
      <c r="P171" s="63"/>
      <c r="Q171" s="63"/>
      <c r="R171" s="63"/>
      <c r="S171" s="63"/>
      <c r="T171" s="64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6" t="s">
        <v>129</v>
      </c>
      <c r="AU171" s="16" t="s">
        <v>82</v>
      </c>
    </row>
    <row r="172" spans="1:47" s="2" customFormat="1" ht="19.5">
      <c r="A172" s="33"/>
      <c r="B172" s="34"/>
      <c r="C172" s="35"/>
      <c r="D172" s="185" t="s">
        <v>259</v>
      </c>
      <c r="E172" s="35"/>
      <c r="F172" s="213" t="s">
        <v>266</v>
      </c>
      <c r="G172" s="35"/>
      <c r="H172" s="35"/>
      <c r="I172" s="187"/>
      <c r="J172" s="35"/>
      <c r="K172" s="35"/>
      <c r="L172" s="38"/>
      <c r="M172" s="188"/>
      <c r="N172" s="189"/>
      <c r="O172" s="63"/>
      <c r="P172" s="63"/>
      <c r="Q172" s="63"/>
      <c r="R172" s="63"/>
      <c r="S172" s="63"/>
      <c r="T172" s="64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6" t="s">
        <v>259</v>
      </c>
      <c r="AU172" s="16" t="s">
        <v>82</v>
      </c>
    </row>
    <row r="173" spans="2:51" s="13" customFormat="1" ht="11.25">
      <c r="B173" s="192"/>
      <c r="C173" s="193"/>
      <c r="D173" s="185" t="s">
        <v>133</v>
      </c>
      <c r="E173" s="194" t="s">
        <v>19</v>
      </c>
      <c r="F173" s="195" t="s">
        <v>267</v>
      </c>
      <c r="G173" s="193"/>
      <c r="H173" s="196">
        <v>4.32</v>
      </c>
      <c r="I173" s="197"/>
      <c r="J173" s="193"/>
      <c r="K173" s="193"/>
      <c r="L173" s="198"/>
      <c r="M173" s="199"/>
      <c r="N173" s="200"/>
      <c r="O173" s="200"/>
      <c r="P173" s="200"/>
      <c r="Q173" s="200"/>
      <c r="R173" s="200"/>
      <c r="S173" s="200"/>
      <c r="T173" s="201"/>
      <c r="AT173" s="202" t="s">
        <v>133</v>
      </c>
      <c r="AU173" s="202" t="s">
        <v>82</v>
      </c>
      <c r="AV173" s="13" t="s">
        <v>82</v>
      </c>
      <c r="AW173" s="13" t="s">
        <v>33</v>
      </c>
      <c r="AX173" s="13" t="s">
        <v>71</v>
      </c>
      <c r="AY173" s="202" t="s">
        <v>120</v>
      </c>
    </row>
    <row r="174" spans="2:51" s="13" customFormat="1" ht="11.25">
      <c r="B174" s="192"/>
      <c r="C174" s="193"/>
      <c r="D174" s="185" t="s">
        <v>133</v>
      </c>
      <c r="E174" s="194" t="s">
        <v>19</v>
      </c>
      <c r="F174" s="195" t="s">
        <v>268</v>
      </c>
      <c r="G174" s="193"/>
      <c r="H174" s="196">
        <v>5.448</v>
      </c>
      <c r="I174" s="197"/>
      <c r="J174" s="193"/>
      <c r="K174" s="193"/>
      <c r="L174" s="198"/>
      <c r="M174" s="199"/>
      <c r="N174" s="200"/>
      <c r="O174" s="200"/>
      <c r="P174" s="200"/>
      <c r="Q174" s="200"/>
      <c r="R174" s="200"/>
      <c r="S174" s="200"/>
      <c r="T174" s="201"/>
      <c r="AT174" s="202" t="s">
        <v>133</v>
      </c>
      <c r="AU174" s="202" t="s">
        <v>82</v>
      </c>
      <c r="AV174" s="13" t="s">
        <v>82</v>
      </c>
      <c r="AW174" s="13" t="s">
        <v>33</v>
      </c>
      <c r="AX174" s="13" t="s">
        <v>71</v>
      </c>
      <c r="AY174" s="202" t="s">
        <v>120</v>
      </c>
    </row>
    <row r="175" spans="1:65" s="2" customFormat="1" ht="16.5" customHeight="1">
      <c r="A175" s="33"/>
      <c r="B175" s="34"/>
      <c r="C175" s="172" t="s">
        <v>7</v>
      </c>
      <c r="D175" s="172" t="s">
        <v>122</v>
      </c>
      <c r="E175" s="173" t="s">
        <v>269</v>
      </c>
      <c r="F175" s="174" t="s">
        <v>270</v>
      </c>
      <c r="G175" s="175" t="s">
        <v>125</v>
      </c>
      <c r="H175" s="176">
        <v>20</v>
      </c>
      <c r="I175" s="177"/>
      <c r="J175" s="178">
        <f>ROUND(I175*H175,2)</f>
        <v>0</v>
      </c>
      <c r="K175" s="174" t="s">
        <v>126</v>
      </c>
      <c r="L175" s="38"/>
      <c r="M175" s="179" t="s">
        <v>19</v>
      </c>
      <c r="N175" s="180" t="s">
        <v>42</v>
      </c>
      <c r="O175" s="63"/>
      <c r="P175" s="181">
        <f>O175*H175</f>
        <v>0</v>
      </c>
      <c r="Q175" s="181">
        <v>0.00468</v>
      </c>
      <c r="R175" s="181">
        <f>Q175*H175</f>
        <v>0.0936</v>
      </c>
      <c r="S175" s="181">
        <v>0</v>
      </c>
      <c r="T175" s="18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83" t="s">
        <v>127</v>
      </c>
      <c r="AT175" s="183" t="s">
        <v>122</v>
      </c>
      <c r="AU175" s="183" t="s">
        <v>82</v>
      </c>
      <c r="AY175" s="16" t="s">
        <v>120</v>
      </c>
      <c r="BE175" s="184">
        <f>IF(N175="základní",J175,0)</f>
        <v>0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16" t="s">
        <v>79</v>
      </c>
      <c r="BK175" s="184">
        <f>ROUND(I175*H175,2)</f>
        <v>0</v>
      </c>
      <c r="BL175" s="16" t="s">
        <v>127</v>
      </c>
      <c r="BM175" s="183" t="s">
        <v>271</v>
      </c>
    </row>
    <row r="176" spans="1:47" s="2" customFormat="1" ht="19.5">
      <c r="A176" s="33"/>
      <c r="B176" s="34"/>
      <c r="C176" s="35"/>
      <c r="D176" s="185" t="s">
        <v>129</v>
      </c>
      <c r="E176" s="35"/>
      <c r="F176" s="186" t="s">
        <v>272</v>
      </c>
      <c r="G176" s="35"/>
      <c r="H176" s="35"/>
      <c r="I176" s="187"/>
      <c r="J176" s="35"/>
      <c r="K176" s="35"/>
      <c r="L176" s="38"/>
      <c r="M176" s="188"/>
      <c r="N176" s="189"/>
      <c r="O176" s="63"/>
      <c r="P176" s="63"/>
      <c r="Q176" s="63"/>
      <c r="R176" s="63"/>
      <c r="S176" s="63"/>
      <c r="T176" s="64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6" t="s">
        <v>129</v>
      </c>
      <c r="AU176" s="16" t="s">
        <v>82</v>
      </c>
    </row>
    <row r="177" spans="1:47" s="2" customFormat="1" ht="11.25">
      <c r="A177" s="33"/>
      <c r="B177" s="34"/>
      <c r="C177" s="35"/>
      <c r="D177" s="190" t="s">
        <v>131</v>
      </c>
      <c r="E177" s="35"/>
      <c r="F177" s="191" t="s">
        <v>273</v>
      </c>
      <c r="G177" s="35"/>
      <c r="H177" s="35"/>
      <c r="I177" s="187"/>
      <c r="J177" s="35"/>
      <c r="K177" s="35"/>
      <c r="L177" s="38"/>
      <c r="M177" s="188"/>
      <c r="N177" s="189"/>
      <c r="O177" s="63"/>
      <c r="P177" s="63"/>
      <c r="Q177" s="63"/>
      <c r="R177" s="63"/>
      <c r="S177" s="63"/>
      <c r="T177" s="64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6" t="s">
        <v>131</v>
      </c>
      <c r="AU177" s="16" t="s">
        <v>82</v>
      </c>
    </row>
    <row r="178" spans="1:47" s="2" customFormat="1" ht="19.5">
      <c r="A178" s="33"/>
      <c r="B178" s="34"/>
      <c r="C178" s="35"/>
      <c r="D178" s="185" t="s">
        <v>259</v>
      </c>
      <c r="E178" s="35"/>
      <c r="F178" s="213" t="s">
        <v>274</v>
      </c>
      <c r="G178" s="35"/>
      <c r="H178" s="35"/>
      <c r="I178" s="187"/>
      <c r="J178" s="35"/>
      <c r="K178" s="35"/>
      <c r="L178" s="38"/>
      <c r="M178" s="188"/>
      <c r="N178" s="189"/>
      <c r="O178" s="63"/>
      <c r="P178" s="63"/>
      <c r="Q178" s="63"/>
      <c r="R178" s="63"/>
      <c r="S178" s="63"/>
      <c r="T178" s="64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6" t="s">
        <v>259</v>
      </c>
      <c r="AU178" s="16" t="s">
        <v>82</v>
      </c>
    </row>
    <row r="179" spans="2:51" s="13" customFormat="1" ht="11.25">
      <c r="B179" s="192"/>
      <c r="C179" s="193"/>
      <c r="D179" s="185" t="s">
        <v>133</v>
      </c>
      <c r="E179" s="194" t="s">
        <v>19</v>
      </c>
      <c r="F179" s="195" t="s">
        <v>275</v>
      </c>
      <c r="G179" s="193"/>
      <c r="H179" s="196">
        <v>20</v>
      </c>
      <c r="I179" s="197"/>
      <c r="J179" s="193"/>
      <c r="K179" s="193"/>
      <c r="L179" s="198"/>
      <c r="M179" s="199"/>
      <c r="N179" s="200"/>
      <c r="O179" s="200"/>
      <c r="P179" s="200"/>
      <c r="Q179" s="200"/>
      <c r="R179" s="200"/>
      <c r="S179" s="200"/>
      <c r="T179" s="201"/>
      <c r="AT179" s="202" t="s">
        <v>133</v>
      </c>
      <c r="AU179" s="202" t="s">
        <v>82</v>
      </c>
      <c r="AV179" s="13" t="s">
        <v>82</v>
      </c>
      <c r="AW179" s="13" t="s">
        <v>33</v>
      </c>
      <c r="AX179" s="13" t="s">
        <v>79</v>
      </c>
      <c r="AY179" s="202" t="s">
        <v>120</v>
      </c>
    </row>
    <row r="180" spans="1:65" s="2" customFormat="1" ht="16.5" customHeight="1">
      <c r="A180" s="33"/>
      <c r="B180" s="34"/>
      <c r="C180" s="203" t="s">
        <v>276</v>
      </c>
      <c r="D180" s="203" t="s">
        <v>247</v>
      </c>
      <c r="E180" s="204" t="s">
        <v>277</v>
      </c>
      <c r="F180" s="205" t="s">
        <v>278</v>
      </c>
      <c r="G180" s="206" t="s">
        <v>233</v>
      </c>
      <c r="H180" s="207">
        <v>0.076</v>
      </c>
      <c r="I180" s="208"/>
      <c r="J180" s="209">
        <f>ROUND(I180*H180,2)</f>
        <v>0</v>
      </c>
      <c r="K180" s="205" t="s">
        <v>126</v>
      </c>
      <c r="L180" s="210"/>
      <c r="M180" s="211" t="s">
        <v>19</v>
      </c>
      <c r="N180" s="212" t="s">
        <v>42</v>
      </c>
      <c r="O180" s="63"/>
      <c r="P180" s="181">
        <f>O180*H180</f>
        <v>0</v>
      </c>
      <c r="Q180" s="181">
        <v>1</v>
      </c>
      <c r="R180" s="181">
        <f>Q180*H180</f>
        <v>0.076</v>
      </c>
      <c r="S180" s="181">
        <v>0</v>
      </c>
      <c r="T180" s="18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83" t="s">
        <v>177</v>
      </c>
      <c r="AT180" s="183" t="s">
        <v>247</v>
      </c>
      <c r="AU180" s="183" t="s">
        <v>82</v>
      </c>
      <c r="AY180" s="16" t="s">
        <v>120</v>
      </c>
      <c r="BE180" s="184">
        <f>IF(N180="základní",J180,0)</f>
        <v>0</v>
      </c>
      <c r="BF180" s="184">
        <f>IF(N180="snížená",J180,0)</f>
        <v>0</v>
      </c>
      <c r="BG180" s="184">
        <f>IF(N180="zákl. přenesená",J180,0)</f>
        <v>0</v>
      </c>
      <c r="BH180" s="184">
        <f>IF(N180="sníž. přenesená",J180,0)</f>
        <v>0</v>
      </c>
      <c r="BI180" s="184">
        <f>IF(N180="nulová",J180,0)</f>
        <v>0</v>
      </c>
      <c r="BJ180" s="16" t="s">
        <v>79</v>
      </c>
      <c r="BK180" s="184">
        <f>ROUND(I180*H180,2)</f>
        <v>0</v>
      </c>
      <c r="BL180" s="16" t="s">
        <v>127</v>
      </c>
      <c r="BM180" s="183" t="s">
        <v>279</v>
      </c>
    </row>
    <row r="181" spans="1:47" s="2" customFormat="1" ht="11.25">
      <c r="A181" s="33"/>
      <c r="B181" s="34"/>
      <c r="C181" s="35"/>
      <c r="D181" s="185" t="s">
        <v>129</v>
      </c>
      <c r="E181" s="35"/>
      <c r="F181" s="186" t="s">
        <v>278</v>
      </c>
      <c r="G181" s="35"/>
      <c r="H181" s="35"/>
      <c r="I181" s="187"/>
      <c r="J181" s="35"/>
      <c r="K181" s="35"/>
      <c r="L181" s="38"/>
      <c r="M181" s="188"/>
      <c r="N181" s="189"/>
      <c r="O181" s="63"/>
      <c r="P181" s="63"/>
      <c r="Q181" s="63"/>
      <c r="R181" s="63"/>
      <c r="S181" s="63"/>
      <c r="T181" s="64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6" t="s">
        <v>129</v>
      </c>
      <c r="AU181" s="16" t="s">
        <v>82</v>
      </c>
    </row>
    <row r="182" spans="2:51" s="13" customFormat="1" ht="11.25">
      <c r="B182" s="192"/>
      <c r="C182" s="193"/>
      <c r="D182" s="185" t="s">
        <v>133</v>
      </c>
      <c r="E182" s="194" t="s">
        <v>19</v>
      </c>
      <c r="F182" s="195" t="s">
        <v>280</v>
      </c>
      <c r="G182" s="193"/>
      <c r="H182" s="196">
        <v>0.076</v>
      </c>
      <c r="I182" s="197"/>
      <c r="J182" s="193"/>
      <c r="K182" s="193"/>
      <c r="L182" s="198"/>
      <c r="M182" s="199"/>
      <c r="N182" s="200"/>
      <c r="O182" s="200"/>
      <c r="P182" s="200"/>
      <c r="Q182" s="200"/>
      <c r="R182" s="200"/>
      <c r="S182" s="200"/>
      <c r="T182" s="201"/>
      <c r="AT182" s="202" t="s">
        <v>133</v>
      </c>
      <c r="AU182" s="202" t="s">
        <v>82</v>
      </c>
      <c r="AV182" s="13" t="s">
        <v>82</v>
      </c>
      <c r="AW182" s="13" t="s">
        <v>33</v>
      </c>
      <c r="AX182" s="13" t="s">
        <v>79</v>
      </c>
      <c r="AY182" s="202" t="s">
        <v>120</v>
      </c>
    </row>
    <row r="183" spans="1:65" s="2" customFormat="1" ht="16.5" customHeight="1">
      <c r="A183" s="33"/>
      <c r="B183" s="34"/>
      <c r="C183" s="172" t="s">
        <v>281</v>
      </c>
      <c r="D183" s="172" t="s">
        <v>122</v>
      </c>
      <c r="E183" s="173" t="s">
        <v>282</v>
      </c>
      <c r="F183" s="174" t="s">
        <v>283</v>
      </c>
      <c r="G183" s="175" t="s">
        <v>125</v>
      </c>
      <c r="H183" s="176">
        <v>1</v>
      </c>
      <c r="I183" s="177"/>
      <c r="J183" s="178">
        <f>ROUND(I183*H183,2)</f>
        <v>0</v>
      </c>
      <c r="K183" s="174" t="s">
        <v>126</v>
      </c>
      <c r="L183" s="38"/>
      <c r="M183" s="179" t="s">
        <v>19</v>
      </c>
      <c r="N183" s="180" t="s">
        <v>42</v>
      </c>
      <c r="O183" s="63"/>
      <c r="P183" s="181">
        <f>O183*H183</f>
        <v>0</v>
      </c>
      <c r="Q183" s="181">
        <v>0.17489</v>
      </c>
      <c r="R183" s="181">
        <f>Q183*H183</f>
        <v>0.17489</v>
      </c>
      <c r="S183" s="181">
        <v>0</v>
      </c>
      <c r="T183" s="182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83" t="s">
        <v>127</v>
      </c>
      <c r="AT183" s="183" t="s">
        <v>122</v>
      </c>
      <c r="AU183" s="183" t="s">
        <v>82</v>
      </c>
      <c r="AY183" s="16" t="s">
        <v>120</v>
      </c>
      <c r="BE183" s="184">
        <f>IF(N183="základní",J183,0)</f>
        <v>0</v>
      </c>
      <c r="BF183" s="184">
        <f>IF(N183="snížená",J183,0)</f>
        <v>0</v>
      </c>
      <c r="BG183" s="184">
        <f>IF(N183="zákl. přenesená",J183,0)</f>
        <v>0</v>
      </c>
      <c r="BH183" s="184">
        <f>IF(N183="sníž. přenesená",J183,0)</f>
        <v>0</v>
      </c>
      <c r="BI183" s="184">
        <f>IF(N183="nulová",J183,0)</f>
        <v>0</v>
      </c>
      <c r="BJ183" s="16" t="s">
        <v>79</v>
      </c>
      <c r="BK183" s="184">
        <f>ROUND(I183*H183,2)</f>
        <v>0</v>
      </c>
      <c r="BL183" s="16" t="s">
        <v>127</v>
      </c>
      <c r="BM183" s="183" t="s">
        <v>284</v>
      </c>
    </row>
    <row r="184" spans="1:47" s="2" customFormat="1" ht="19.5">
      <c r="A184" s="33"/>
      <c r="B184" s="34"/>
      <c r="C184" s="35"/>
      <c r="D184" s="185" t="s">
        <v>129</v>
      </c>
      <c r="E184" s="35"/>
      <c r="F184" s="186" t="s">
        <v>285</v>
      </c>
      <c r="G184" s="35"/>
      <c r="H184" s="35"/>
      <c r="I184" s="187"/>
      <c r="J184" s="35"/>
      <c r="K184" s="35"/>
      <c r="L184" s="38"/>
      <c r="M184" s="188"/>
      <c r="N184" s="189"/>
      <c r="O184" s="63"/>
      <c r="P184" s="63"/>
      <c r="Q184" s="63"/>
      <c r="R184" s="63"/>
      <c r="S184" s="63"/>
      <c r="T184" s="64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6" t="s">
        <v>129</v>
      </c>
      <c r="AU184" s="16" t="s">
        <v>82</v>
      </c>
    </row>
    <row r="185" spans="1:47" s="2" customFormat="1" ht="11.25">
      <c r="A185" s="33"/>
      <c r="B185" s="34"/>
      <c r="C185" s="35"/>
      <c r="D185" s="190" t="s">
        <v>131</v>
      </c>
      <c r="E185" s="35"/>
      <c r="F185" s="191" t="s">
        <v>286</v>
      </c>
      <c r="G185" s="35"/>
      <c r="H185" s="35"/>
      <c r="I185" s="187"/>
      <c r="J185" s="35"/>
      <c r="K185" s="35"/>
      <c r="L185" s="38"/>
      <c r="M185" s="188"/>
      <c r="N185" s="189"/>
      <c r="O185" s="63"/>
      <c r="P185" s="63"/>
      <c r="Q185" s="63"/>
      <c r="R185" s="63"/>
      <c r="S185" s="63"/>
      <c r="T185" s="64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6" t="s">
        <v>131</v>
      </c>
      <c r="AU185" s="16" t="s">
        <v>82</v>
      </c>
    </row>
    <row r="186" spans="2:51" s="13" customFormat="1" ht="11.25">
      <c r="B186" s="192"/>
      <c r="C186" s="193"/>
      <c r="D186" s="185" t="s">
        <v>133</v>
      </c>
      <c r="E186" s="194" t="s">
        <v>19</v>
      </c>
      <c r="F186" s="195" t="s">
        <v>287</v>
      </c>
      <c r="G186" s="193"/>
      <c r="H186" s="196">
        <v>1</v>
      </c>
      <c r="I186" s="197"/>
      <c r="J186" s="193"/>
      <c r="K186" s="193"/>
      <c r="L186" s="198"/>
      <c r="M186" s="199"/>
      <c r="N186" s="200"/>
      <c r="O186" s="200"/>
      <c r="P186" s="200"/>
      <c r="Q186" s="200"/>
      <c r="R186" s="200"/>
      <c r="S186" s="200"/>
      <c r="T186" s="201"/>
      <c r="AT186" s="202" t="s">
        <v>133</v>
      </c>
      <c r="AU186" s="202" t="s">
        <v>82</v>
      </c>
      <c r="AV186" s="13" t="s">
        <v>82</v>
      </c>
      <c r="AW186" s="13" t="s">
        <v>33</v>
      </c>
      <c r="AX186" s="13" t="s">
        <v>79</v>
      </c>
      <c r="AY186" s="202" t="s">
        <v>120</v>
      </c>
    </row>
    <row r="187" spans="1:65" s="2" customFormat="1" ht="16.5" customHeight="1">
      <c r="A187" s="33"/>
      <c r="B187" s="34"/>
      <c r="C187" s="172" t="s">
        <v>288</v>
      </c>
      <c r="D187" s="172" t="s">
        <v>122</v>
      </c>
      <c r="E187" s="173" t="s">
        <v>289</v>
      </c>
      <c r="F187" s="174" t="s">
        <v>290</v>
      </c>
      <c r="G187" s="175" t="s">
        <v>164</v>
      </c>
      <c r="H187" s="176">
        <v>40</v>
      </c>
      <c r="I187" s="177"/>
      <c r="J187" s="178">
        <f>ROUND(I187*H187,2)</f>
        <v>0</v>
      </c>
      <c r="K187" s="174" t="s">
        <v>126</v>
      </c>
      <c r="L187" s="38"/>
      <c r="M187" s="179" t="s">
        <v>19</v>
      </c>
      <c r="N187" s="180" t="s">
        <v>42</v>
      </c>
      <c r="O187" s="63"/>
      <c r="P187" s="181">
        <f>O187*H187</f>
        <v>0</v>
      </c>
      <c r="Q187" s="181">
        <v>0</v>
      </c>
      <c r="R187" s="181">
        <f>Q187*H187</f>
        <v>0</v>
      </c>
      <c r="S187" s="181">
        <v>0</v>
      </c>
      <c r="T187" s="182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83" t="s">
        <v>127</v>
      </c>
      <c r="AT187" s="183" t="s">
        <v>122</v>
      </c>
      <c r="AU187" s="183" t="s">
        <v>82</v>
      </c>
      <c r="AY187" s="16" t="s">
        <v>120</v>
      </c>
      <c r="BE187" s="184">
        <f>IF(N187="základní",J187,0)</f>
        <v>0</v>
      </c>
      <c r="BF187" s="184">
        <f>IF(N187="snížená",J187,0)</f>
        <v>0</v>
      </c>
      <c r="BG187" s="184">
        <f>IF(N187="zákl. přenesená",J187,0)</f>
        <v>0</v>
      </c>
      <c r="BH187" s="184">
        <f>IF(N187="sníž. přenesená",J187,0)</f>
        <v>0</v>
      </c>
      <c r="BI187" s="184">
        <f>IF(N187="nulová",J187,0)</f>
        <v>0</v>
      </c>
      <c r="BJ187" s="16" t="s">
        <v>79</v>
      </c>
      <c r="BK187" s="184">
        <f>ROUND(I187*H187,2)</f>
        <v>0</v>
      </c>
      <c r="BL187" s="16" t="s">
        <v>127</v>
      </c>
      <c r="BM187" s="183" t="s">
        <v>291</v>
      </c>
    </row>
    <row r="188" spans="1:47" s="2" customFormat="1" ht="11.25">
      <c r="A188" s="33"/>
      <c r="B188" s="34"/>
      <c r="C188" s="35"/>
      <c r="D188" s="185" t="s">
        <v>129</v>
      </c>
      <c r="E188" s="35"/>
      <c r="F188" s="186" t="s">
        <v>292</v>
      </c>
      <c r="G188" s="35"/>
      <c r="H188" s="35"/>
      <c r="I188" s="187"/>
      <c r="J188" s="35"/>
      <c r="K188" s="35"/>
      <c r="L188" s="38"/>
      <c r="M188" s="188"/>
      <c r="N188" s="189"/>
      <c r="O188" s="63"/>
      <c r="P188" s="63"/>
      <c r="Q188" s="63"/>
      <c r="R188" s="63"/>
      <c r="S188" s="63"/>
      <c r="T188" s="64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6" t="s">
        <v>129</v>
      </c>
      <c r="AU188" s="16" t="s">
        <v>82</v>
      </c>
    </row>
    <row r="189" spans="1:47" s="2" customFormat="1" ht="11.25">
      <c r="A189" s="33"/>
      <c r="B189" s="34"/>
      <c r="C189" s="35"/>
      <c r="D189" s="190" t="s">
        <v>131</v>
      </c>
      <c r="E189" s="35"/>
      <c r="F189" s="191" t="s">
        <v>293</v>
      </c>
      <c r="G189" s="35"/>
      <c r="H189" s="35"/>
      <c r="I189" s="187"/>
      <c r="J189" s="35"/>
      <c r="K189" s="35"/>
      <c r="L189" s="38"/>
      <c r="M189" s="188"/>
      <c r="N189" s="189"/>
      <c r="O189" s="63"/>
      <c r="P189" s="63"/>
      <c r="Q189" s="63"/>
      <c r="R189" s="63"/>
      <c r="S189" s="63"/>
      <c r="T189" s="64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6" t="s">
        <v>131</v>
      </c>
      <c r="AU189" s="16" t="s">
        <v>82</v>
      </c>
    </row>
    <row r="190" spans="2:51" s="13" customFormat="1" ht="11.25">
      <c r="B190" s="192"/>
      <c r="C190" s="193"/>
      <c r="D190" s="185" t="s">
        <v>133</v>
      </c>
      <c r="E190" s="194" t="s">
        <v>19</v>
      </c>
      <c r="F190" s="195" t="s">
        <v>294</v>
      </c>
      <c r="G190" s="193"/>
      <c r="H190" s="196">
        <v>40</v>
      </c>
      <c r="I190" s="197"/>
      <c r="J190" s="193"/>
      <c r="K190" s="193"/>
      <c r="L190" s="198"/>
      <c r="M190" s="199"/>
      <c r="N190" s="200"/>
      <c r="O190" s="200"/>
      <c r="P190" s="200"/>
      <c r="Q190" s="200"/>
      <c r="R190" s="200"/>
      <c r="S190" s="200"/>
      <c r="T190" s="201"/>
      <c r="AT190" s="202" t="s">
        <v>133</v>
      </c>
      <c r="AU190" s="202" t="s">
        <v>82</v>
      </c>
      <c r="AV190" s="13" t="s">
        <v>82</v>
      </c>
      <c r="AW190" s="13" t="s">
        <v>33</v>
      </c>
      <c r="AX190" s="13" t="s">
        <v>79</v>
      </c>
      <c r="AY190" s="202" t="s">
        <v>120</v>
      </c>
    </row>
    <row r="191" spans="1:65" s="2" customFormat="1" ht="16.5" customHeight="1">
      <c r="A191" s="33"/>
      <c r="B191" s="34"/>
      <c r="C191" s="172" t="s">
        <v>295</v>
      </c>
      <c r="D191" s="172" t="s">
        <v>122</v>
      </c>
      <c r="E191" s="173" t="s">
        <v>296</v>
      </c>
      <c r="F191" s="174" t="s">
        <v>297</v>
      </c>
      <c r="G191" s="175" t="s">
        <v>164</v>
      </c>
      <c r="H191" s="176">
        <v>3</v>
      </c>
      <c r="I191" s="177"/>
      <c r="J191" s="178">
        <f>ROUND(I191*H191,2)</f>
        <v>0</v>
      </c>
      <c r="K191" s="174" t="s">
        <v>126</v>
      </c>
      <c r="L191" s="38"/>
      <c r="M191" s="179" t="s">
        <v>19</v>
      </c>
      <c r="N191" s="180" t="s">
        <v>42</v>
      </c>
      <c r="O191" s="63"/>
      <c r="P191" s="181">
        <f>O191*H191</f>
        <v>0</v>
      </c>
      <c r="Q191" s="181">
        <v>0</v>
      </c>
      <c r="R191" s="181">
        <f>Q191*H191</f>
        <v>0</v>
      </c>
      <c r="S191" s="181">
        <v>0</v>
      </c>
      <c r="T191" s="18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83" t="s">
        <v>127</v>
      </c>
      <c r="AT191" s="183" t="s">
        <v>122</v>
      </c>
      <c r="AU191" s="183" t="s">
        <v>82</v>
      </c>
      <c r="AY191" s="16" t="s">
        <v>120</v>
      </c>
      <c r="BE191" s="184">
        <f>IF(N191="základní",J191,0)</f>
        <v>0</v>
      </c>
      <c r="BF191" s="184">
        <f>IF(N191="snížená",J191,0)</f>
        <v>0</v>
      </c>
      <c r="BG191" s="184">
        <f>IF(N191="zákl. přenesená",J191,0)</f>
        <v>0</v>
      </c>
      <c r="BH191" s="184">
        <f>IF(N191="sníž. přenesená",J191,0)</f>
        <v>0</v>
      </c>
      <c r="BI191" s="184">
        <f>IF(N191="nulová",J191,0)</f>
        <v>0</v>
      </c>
      <c r="BJ191" s="16" t="s">
        <v>79</v>
      </c>
      <c r="BK191" s="184">
        <f>ROUND(I191*H191,2)</f>
        <v>0</v>
      </c>
      <c r="BL191" s="16" t="s">
        <v>127</v>
      </c>
      <c r="BM191" s="183" t="s">
        <v>298</v>
      </c>
    </row>
    <row r="192" spans="1:47" s="2" customFormat="1" ht="11.25">
      <c r="A192" s="33"/>
      <c r="B192" s="34"/>
      <c r="C192" s="35"/>
      <c r="D192" s="185" t="s">
        <v>129</v>
      </c>
      <c r="E192" s="35"/>
      <c r="F192" s="186" t="s">
        <v>299</v>
      </c>
      <c r="G192" s="35"/>
      <c r="H192" s="35"/>
      <c r="I192" s="187"/>
      <c r="J192" s="35"/>
      <c r="K192" s="35"/>
      <c r="L192" s="38"/>
      <c r="M192" s="188"/>
      <c r="N192" s="189"/>
      <c r="O192" s="63"/>
      <c r="P192" s="63"/>
      <c r="Q192" s="63"/>
      <c r="R192" s="63"/>
      <c r="S192" s="63"/>
      <c r="T192" s="64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6" t="s">
        <v>129</v>
      </c>
      <c r="AU192" s="16" t="s">
        <v>82</v>
      </c>
    </row>
    <row r="193" spans="1:47" s="2" customFormat="1" ht="11.25">
      <c r="A193" s="33"/>
      <c r="B193" s="34"/>
      <c r="C193" s="35"/>
      <c r="D193" s="190" t="s">
        <v>131</v>
      </c>
      <c r="E193" s="35"/>
      <c r="F193" s="191" t="s">
        <v>300</v>
      </c>
      <c r="G193" s="35"/>
      <c r="H193" s="35"/>
      <c r="I193" s="187"/>
      <c r="J193" s="35"/>
      <c r="K193" s="35"/>
      <c r="L193" s="38"/>
      <c r="M193" s="188"/>
      <c r="N193" s="189"/>
      <c r="O193" s="63"/>
      <c r="P193" s="63"/>
      <c r="Q193" s="63"/>
      <c r="R193" s="63"/>
      <c r="S193" s="63"/>
      <c r="T193" s="64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6" t="s">
        <v>131</v>
      </c>
      <c r="AU193" s="16" t="s">
        <v>82</v>
      </c>
    </row>
    <row r="194" spans="2:51" s="13" customFormat="1" ht="11.25">
      <c r="B194" s="192"/>
      <c r="C194" s="193"/>
      <c r="D194" s="185" t="s">
        <v>133</v>
      </c>
      <c r="E194" s="194" t="s">
        <v>19</v>
      </c>
      <c r="F194" s="195" t="s">
        <v>301</v>
      </c>
      <c r="G194" s="193"/>
      <c r="H194" s="196">
        <v>3</v>
      </c>
      <c r="I194" s="197"/>
      <c r="J194" s="193"/>
      <c r="K194" s="193"/>
      <c r="L194" s="198"/>
      <c r="M194" s="199"/>
      <c r="N194" s="200"/>
      <c r="O194" s="200"/>
      <c r="P194" s="200"/>
      <c r="Q194" s="200"/>
      <c r="R194" s="200"/>
      <c r="S194" s="200"/>
      <c r="T194" s="201"/>
      <c r="AT194" s="202" t="s">
        <v>133</v>
      </c>
      <c r="AU194" s="202" t="s">
        <v>82</v>
      </c>
      <c r="AV194" s="13" t="s">
        <v>82</v>
      </c>
      <c r="AW194" s="13" t="s">
        <v>33</v>
      </c>
      <c r="AX194" s="13" t="s">
        <v>79</v>
      </c>
      <c r="AY194" s="202" t="s">
        <v>120</v>
      </c>
    </row>
    <row r="195" spans="2:63" s="12" customFormat="1" ht="22.9" customHeight="1">
      <c r="B195" s="156"/>
      <c r="C195" s="157"/>
      <c r="D195" s="158" t="s">
        <v>70</v>
      </c>
      <c r="E195" s="170" t="s">
        <v>177</v>
      </c>
      <c r="F195" s="170" t="s">
        <v>302</v>
      </c>
      <c r="G195" s="157"/>
      <c r="H195" s="157"/>
      <c r="I195" s="160"/>
      <c r="J195" s="171">
        <f>BK195</f>
        <v>0</v>
      </c>
      <c r="K195" s="157"/>
      <c r="L195" s="162"/>
      <c r="M195" s="163"/>
      <c r="N195" s="164"/>
      <c r="O195" s="164"/>
      <c r="P195" s="165">
        <f>SUM(P196:P204)</f>
        <v>0</v>
      </c>
      <c r="Q195" s="164"/>
      <c r="R195" s="165">
        <f>SUM(R196:R204)</f>
        <v>0.00783</v>
      </c>
      <c r="S195" s="164"/>
      <c r="T195" s="166">
        <f>SUM(T196:T204)</f>
        <v>0</v>
      </c>
      <c r="AR195" s="167" t="s">
        <v>79</v>
      </c>
      <c r="AT195" s="168" t="s">
        <v>70</v>
      </c>
      <c r="AU195" s="168" t="s">
        <v>79</v>
      </c>
      <c r="AY195" s="167" t="s">
        <v>120</v>
      </c>
      <c r="BK195" s="169">
        <f>SUM(BK196:BK204)</f>
        <v>0</v>
      </c>
    </row>
    <row r="196" spans="1:65" s="2" customFormat="1" ht="16.5" customHeight="1">
      <c r="A196" s="33"/>
      <c r="B196" s="34"/>
      <c r="C196" s="172" t="s">
        <v>303</v>
      </c>
      <c r="D196" s="172" t="s">
        <v>122</v>
      </c>
      <c r="E196" s="173" t="s">
        <v>304</v>
      </c>
      <c r="F196" s="174" t="s">
        <v>305</v>
      </c>
      <c r="G196" s="175" t="s">
        <v>164</v>
      </c>
      <c r="H196" s="176">
        <v>4.5</v>
      </c>
      <c r="I196" s="177"/>
      <c r="J196" s="178">
        <f>ROUND(I196*H196,2)</f>
        <v>0</v>
      </c>
      <c r="K196" s="174" t="s">
        <v>126</v>
      </c>
      <c r="L196" s="38"/>
      <c r="M196" s="179" t="s">
        <v>19</v>
      </c>
      <c r="N196" s="180" t="s">
        <v>42</v>
      </c>
      <c r="O196" s="63"/>
      <c r="P196" s="181">
        <f>O196*H196</f>
        <v>0</v>
      </c>
      <c r="Q196" s="181">
        <v>0</v>
      </c>
      <c r="R196" s="181">
        <f>Q196*H196</f>
        <v>0</v>
      </c>
      <c r="S196" s="181">
        <v>0</v>
      </c>
      <c r="T196" s="18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83" t="s">
        <v>127</v>
      </c>
      <c r="AT196" s="183" t="s">
        <v>122</v>
      </c>
      <c r="AU196" s="183" t="s">
        <v>82</v>
      </c>
      <c r="AY196" s="16" t="s">
        <v>120</v>
      </c>
      <c r="BE196" s="184">
        <f>IF(N196="základní",J196,0)</f>
        <v>0</v>
      </c>
      <c r="BF196" s="184">
        <f>IF(N196="snížená",J196,0)</f>
        <v>0</v>
      </c>
      <c r="BG196" s="184">
        <f>IF(N196="zákl. přenesená",J196,0)</f>
        <v>0</v>
      </c>
      <c r="BH196" s="184">
        <f>IF(N196="sníž. přenesená",J196,0)</f>
        <v>0</v>
      </c>
      <c r="BI196" s="184">
        <f>IF(N196="nulová",J196,0)</f>
        <v>0</v>
      </c>
      <c r="BJ196" s="16" t="s">
        <v>79</v>
      </c>
      <c r="BK196" s="184">
        <f>ROUND(I196*H196,2)</f>
        <v>0</v>
      </c>
      <c r="BL196" s="16" t="s">
        <v>127</v>
      </c>
      <c r="BM196" s="183" t="s">
        <v>306</v>
      </c>
    </row>
    <row r="197" spans="1:47" s="2" customFormat="1" ht="11.25">
      <c r="A197" s="33"/>
      <c r="B197" s="34"/>
      <c r="C197" s="35"/>
      <c r="D197" s="185" t="s">
        <v>129</v>
      </c>
      <c r="E197" s="35"/>
      <c r="F197" s="186" t="s">
        <v>307</v>
      </c>
      <c r="G197" s="35"/>
      <c r="H197" s="35"/>
      <c r="I197" s="187"/>
      <c r="J197" s="35"/>
      <c r="K197" s="35"/>
      <c r="L197" s="38"/>
      <c r="M197" s="188"/>
      <c r="N197" s="189"/>
      <c r="O197" s="63"/>
      <c r="P197" s="63"/>
      <c r="Q197" s="63"/>
      <c r="R197" s="63"/>
      <c r="S197" s="63"/>
      <c r="T197" s="64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6" t="s">
        <v>129</v>
      </c>
      <c r="AU197" s="16" t="s">
        <v>82</v>
      </c>
    </row>
    <row r="198" spans="1:47" s="2" customFormat="1" ht="11.25">
      <c r="A198" s="33"/>
      <c r="B198" s="34"/>
      <c r="C198" s="35"/>
      <c r="D198" s="190" t="s">
        <v>131</v>
      </c>
      <c r="E198" s="35"/>
      <c r="F198" s="191" t="s">
        <v>308</v>
      </c>
      <c r="G198" s="35"/>
      <c r="H198" s="35"/>
      <c r="I198" s="187"/>
      <c r="J198" s="35"/>
      <c r="K198" s="35"/>
      <c r="L198" s="38"/>
      <c r="M198" s="188"/>
      <c r="N198" s="189"/>
      <c r="O198" s="63"/>
      <c r="P198" s="63"/>
      <c r="Q198" s="63"/>
      <c r="R198" s="63"/>
      <c r="S198" s="63"/>
      <c r="T198" s="64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T198" s="16" t="s">
        <v>131</v>
      </c>
      <c r="AU198" s="16" t="s">
        <v>82</v>
      </c>
    </row>
    <row r="199" spans="2:51" s="13" customFormat="1" ht="11.25">
      <c r="B199" s="192"/>
      <c r="C199" s="193"/>
      <c r="D199" s="185" t="s">
        <v>133</v>
      </c>
      <c r="E199" s="194" t="s">
        <v>19</v>
      </c>
      <c r="F199" s="195" t="s">
        <v>309</v>
      </c>
      <c r="G199" s="193"/>
      <c r="H199" s="196">
        <v>4.5</v>
      </c>
      <c r="I199" s="197"/>
      <c r="J199" s="193"/>
      <c r="K199" s="193"/>
      <c r="L199" s="198"/>
      <c r="M199" s="199"/>
      <c r="N199" s="200"/>
      <c r="O199" s="200"/>
      <c r="P199" s="200"/>
      <c r="Q199" s="200"/>
      <c r="R199" s="200"/>
      <c r="S199" s="200"/>
      <c r="T199" s="201"/>
      <c r="AT199" s="202" t="s">
        <v>133</v>
      </c>
      <c r="AU199" s="202" t="s">
        <v>82</v>
      </c>
      <c r="AV199" s="13" t="s">
        <v>82</v>
      </c>
      <c r="AW199" s="13" t="s">
        <v>33</v>
      </c>
      <c r="AX199" s="13" t="s">
        <v>79</v>
      </c>
      <c r="AY199" s="202" t="s">
        <v>120</v>
      </c>
    </row>
    <row r="200" spans="1:65" s="2" customFormat="1" ht="16.5" customHeight="1">
      <c r="A200" s="33"/>
      <c r="B200" s="34"/>
      <c r="C200" s="203" t="s">
        <v>310</v>
      </c>
      <c r="D200" s="203" t="s">
        <v>247</v>
      </c>
      <c r="E200" s="204" t="s">
        <v>311</v>
      </c>
      <c r="F200" s="205" t="s">
        <v>312</v>
      </c>
      <c r="G200" s="206" t="s">
        <v>164</v>
      </c>
      <c r="H200" s="207">
        <v>4.5</v>
      </c>
      <c r="I200" s="208"/>
      <c r="J200" s="209">
        <f>ROUND(I200*H200,2)</f>
        <v>0</v>
      </c>
      <c r="K200" s="205" t="s">
        <v>126</v>
      </c>
      <c r="L200" s="210"/>
      <c r="M200" s="211" t="s">
        <v>19</v>
      </c>
      <c r="N200" s="212" t="s">
        <v>42</v>
      </c>
      <c r="O200" s="63"/>
      <c r="P200" s="181">
        <f>O200*H200</f>
        <v>0</v>
      </c>
      <c r="Q200" s="181">
        <v>0.00174</v>
      </c>
      <c r="R200" s="181">
        <f>Q200*H200</f>
        <v>0.00783</v>
      </c>
      <c r="S200" s="181">
        <v>0</v>
      </c>
      <c r="T200" s="182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83" t="s">
        <v>177</v>
      </c>
      <c r="AT200" s="183" t="s">
        <v>247</v>
      </c>
      <c r="AU200" s="183" t="s">
        <v>82</v>
      </c>
      <c r="AY200" s="16" t="s">
        <v>120</v>
      </c>
      <c r="BE200" s="184">
        <f>IF(N200="základní",J200,0)</f>
        <v>0</v>
      </c>
      <c r="BF200" s="184">
        <f>IF(N200="snížená",J200,0)</f>
        <v>0</v>
      </c>
      <c r="BG200" s="184">
        <f>IF(N200="zákl. přenesená",J200,0)</f>
        <v>0</v>
      </c>
      <c r="BH200" s="184">
        <f>IF(N200="sníž. přenesená",J200,0)</f>
        <v>0</v>
      </c>
      <c r="BI200" s="184">
        <f>IF(N200="nulová",J200,0)</f>
        <v>0</v>
      </c>
      <c r="BJ200" s="16" t="s">
        <v>79</v>
      </c>
      <c r="BK200" s="184">
        <f>ROUND(I200*H200,2)</f>
        <v>0</v>
      </c>
      <c r="BL200" s="16" t="s">
        <v>127</v>
      </c>
      <c r="BM200" s="183" t="s">
        <v>313</v>
      </c>
    </row>
    <row r="201" spans="1:47" s="2" customFormat="1" ht="11.25">
      <c r="A201" s="33"/>
      <c r="B201" s="34"/>
      <c r="C201" s="35"/>
      <c r="D201" s="185" t="s">
        <v>129</v>
      </c>
      <c r="E201" s="35"/>
      <c r="F201" s="186" t="s">
        <v>312</v>
      </c>
      <c r="G201" s="35"/>
      <c r="H201" s="35"/>
      <c r="I201" s="187"/>
      <c r="J201" s="35"/>
      <c r="K201" s="35"/>
      <c r="L201" s="38"/>
      <c r="M201" s="188"/>
      <c r="N201" s="189"/>
      <c r="O201" s="63"/>
      <c r="P201" s="63"/>
      <c r="Q201" s="63"/>
      <c r="R201" s="63"/>
      <c r="S201" s="63"/>
      <c r="T201" s="64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6" t="s">
        <v>129</v>
      </c>
      <c r="AU201" s="16" t="s">
        <v>82</v>
      </c>
    </row>
    <row r="202" spans="1:65" s="2" customFormat="1" ht="16.5" customHeight="1">
      <c r="A202" s="33"/>
      <c r="B202" s="34"/>
      <c r="C202" s="172" t="s">
        <v>314</v>
      </c>
      <c r="D202" s="172" t="s">
        <v>122</v>
      </c>
      <c r="E202" s="173" t="s">
        <v>315</v>
      </c>
      <c r="F202" s="174" t="s">
        <v>316</v>
      </c>
      <c r="G202" s="175" t="s">
        <v>164</v>
      </c>
      <c r="H202" s="176">
        <v>1.35</v>
      </c>
      <c r="I202" s="177"/>
      <c r="J202" s="178">
        <f>ROUND(I202*H202,2)</f>
        <v>0</v>
      </c>
      <c r="K202" s="174" t="s">
        <v>19</v>
      </c>
      <c r="L202" s="38"/>
      <c r="M202" s="179" t="s">
        <v>19</v>
      </c>
      <c r="N202" s="180" t="s">
        <v>42</v>
      </c>
      <c r="O202" s="63"/>
      <c r="P202" s="181">
        <f>O202*H202</f>
        <v>0</v>
      </c>
      <c r="Q202" s="181">
        <v>0</v>
      </c>
      <c r="R202" s="181">
        <f>Q202*H202</f>
        <v>0</v>
      </c>
      <c r="S202" s="181">
        <v>0</v>
      </c>
      <c r="T202" s="182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83" t="s">
        <v>127</v>
      </c>
      <c r="AT202" s="183" t="s">
        <v>122</v>
      </c>
      <c r="AU202" s="183" t="s">
        <v>82</v>
      </c>
      <c r="AY202" s="16" t="s">
        <v>120</v>
      </c>
      <c r="BE202" s="184">
        <f>IF(N202="základní",J202,0)</f>
        <v>0</v>
      </c>
      <c r="BF202" s="184">
        <f>IF(N202="snížená",J202,0)</f>
        <v>0</v>
      </c>
      <c r="BG202" s="184">
        <f>IF(N202="zákl. přenesená",J202,0)</f>
        <v>0</v>
      </c>
      <c r="BH202" s="184">
        <f>IF(N202="sníž. přenesená",J202,0)</f>
        <v>0</v>
      </c>
      <c r="BI202" s="184">
        <f>IF(N202="nulová",J202,0)</f>
        <v>0</v>
      </c>
      <c r="BJ202" s="16" t="s">
        <v>79</v>
      </c>
      <c r="BK202" s="184">
        <f>ROUND(I202*H202,2)</f>
        <v>0</v>
      </c>
      <c r="BL202" s="16" t="s">
        <v>127</v>
      </c>
      <c r="BM202" s="183" t="s">
        <v>317</v>
      </c>
    </row>
    <row r="203" spans="1:47" s="2" customFormat="1" ht="11.25">
      <c r="A203" s="33"/>
      <c r="B203" s="34"/>
      <c r="C203" s="35"/>
      <c r="D203" s="185" t="s">
        <v>129</v>
      </c>
      <c r="E203" s="35"/>
      <c r="F203" s="186" t="s">
        <v>316</v>
      </c>
      <c r="G203" s="35"/>
      <c r="H203" s="35"/>
      <c r="I203" s="187"/>
      <c r="J203" s="35"/>
      <c r="K203" s="35"/>
      <c r="L203" s="38"/>
      <c r="M203" s="188"/>
      <c r="N203" s="189"/>
      <c r="O203" s="63"/>
      <c r="P203" s="63"/>
      <c r="Q203" s="63"/>
      <c r="R203" s="63"/>
      <c r="S203" s="63"/>
      <c r="T203" s="64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6" t="s">
        <v>129</v>
      </c>
      <c r="AU203" s="16" t="s">
        <v>82</v>
      </c>
    </row>
    <row r="204" spans="2:51" s="13" customFormat="1" ht="11.25">
      <c r="B204" s="192"/>
      <c r="C204" s="193"/>
      <c r="D204" s="185" t="s">
        <v>133</v>
      </c>
      <c r="E204" s="194" t="s">
        <v>19</v>
      </c>
      <c r="F204" s="195" t="s">
        <v>318</v>
      </c>
      <c r="G204" s="193"/>
      <c r="H204" s="196">
        <v>1.35</v>
      </c>
      <c r="I204" s="197"/>
      <c r="J204" s="193"/>
      <c r="K204" s="193"/>
      <c r="L204" s="198"/>
      <c r="M204" s="199"/>
      <c r="N204" s="200"/>
      <c r="O204" s="200"/>
      <c r="P204" s="200"/>
      <c r="Q204" s="200"/>
      <c r="R204" s="200"/>
      <c r="S204" s="200"/>
      <c r="T204" s="201"/>
      <c r="AT204" s="202" t="s">
        <v>133</v>
      </c>
      <c r="AU204" s="202" t="s">
        <v>82</v>
      </c>
      <c r="AV204" s="13" t="s">
        <v>82</v>
      </c>
      <c r="AW204" s="13" t="s">
        <v>33</v>
      </c>
      <c r="AX204" s="13" t="s">
        <v>79</v>
      </c>
      <c r="AY204" s="202" t="s">
        <v>120</v>
      </c>
    </row>
    <row r="205" spans="2:63" s="12" customFormat="1" ht="22.9" customHeight="1">
      <c r="B205" s="156"/>
      <c r="C205" s="157"/>
      <c r="D205" s="158" t="s">
        <v>70</v>
      </c>
      <c r="E205" s="170" t="s">
        <v>184</v>
      </c>
      <c r="F205" s="170" t="s">
        <v>319</v>
      </c>
      <c r="G205" s="157"/>
      <c r="H205" s="157"/>
      <c r="I205" s="160"/>
      <c r="J205" s="171">
        <f>BK205</f>
        <v>0</v>
      </c>
      <c r="K205" s="157"/>
      <c r="L205" s="162"/>
      <c r="M205" s="163"/>
      <c r="N205" s="164"/>
      <c r="O205" s="164"/>
      <c r="P205" s="165">
        <f>SUM(P206:P239)</f>
        <v>0</v>
      </c>
      <c r="Q205" s="164"/>
      <c r="R205" s="165">
        <f>SUM(R206:R239)</f>
        <v>37.52893</v>
      </c>
      <c r="S205" s="164"/>
      <c r="T205" s="166">
        <f>SUM(T206:T239)</f>
        <v>76.23075</v>
      </c>
      <c r="AR205" s="167" t="s">
        <v>79</v>
      </c>
      <c r="AT205" s="168" t="s">
        <v>70</v>
      </c>
      <c r="AU205" s="168" t="s">
        <v>79</v>
      </c>
      <c r="AY205" s="167" t="s">
        <v>120</v>
      </c>
      <c r="BK205" s="169">
        <f>SUM(BK206:BK239)</f>
        <v>0</v>
      </c>
    </row>
    <row r="206" spans="1:65" s="2" customFormat="1" ht="16.5" customHeight="1">
      <c r="A206" s="33"/>
      <c r="B206" s="34"/>
      <c r="C206" s="172" t="s">
        <v>320</v>
      </c>
      <c r="D206" s="172" t="s">
        <v>122</v>
      </c>
      <c r="E206" s="173" t="s">
        <v>321</v>
      </c>
      <c r="F206" s="174" t="s">
        <v>322</v>
      </c>
      <c r="G206" s="175" t="s">
        <v>164</v>
      </c>
      <c r="H206" s="176">
        <v>4</v>
      </c>
      <c r="I206" s="177"/>
      <c r="J206" s="178">
        <f>ROUND(I206*H206,2)</f>
        <v>0</v>
      </c>
      <c r="K206" s="174" t="s">
        <v>126</v>
      </c>
      <c r="L206" s="38"/>
      <c r="M206" s="179" t="s">
        <v>19</v>
      </c>
      <c r="N206" s="180" t="s">
        <v>42</v>
      </c>
      <c r="O206" s="63"/>
      <c r="P206" s="181">
        <f>O206*H206</f>
        <v>0</v>
      </c>
      <c r="Q206" s="181">
        <v>0.00022</v>
      </c>
      <c r="R206" s="181">
        <f>Q206*H206</f>
        <v>0.00088</v>
      </c>
      <c r="S206" s="181">
        <v>0</v>
      </c>
      <c r="T206" s="182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83" t="s">
        <v>127</v>
      </c>
      <c r="AT206" s="183" t="s">
        <v>122</v>
      </c>
      <c r="AU206" s="183" t="s">
        <v>82</v>
      </c>
      <c r="AY206" s="16" t="s">
        <v>120</v>
      </c>
      <c r="BE206" s="184">
        <f>IF(N206="základní",J206,0)</f>
        <v>0</v>
      </c>
      <c r="BF206" s="184">
        <f>IF(N206="snížená",J206,0)</f>
        <v>0</v>
      </c>
      <c r="BG206" s="184">
        <f>IF(N206="zákl. přenesená",J206,0)</f>
        <v>0</v>
      </c>
      <c r="BH206" s="184">
        <f>IF(N206="sníž. přenesená",J206,0)</f>
        <v>0</v>
      </c>
      <c r="BI206" s="184">
        <f>IF(N206="nulová",J206,0)</f>
        <v>0</v>
      </c>
      <c r="BJ206" s="16" t="s">
        <v>79</v>
      </c>
      <c r="BK206" s="184">
        <f>ROUND(I206*H206,2)</f>
        <v>0</v>
      </c>
      <c r="BL206" s="16" t="s">
        <v>127</v>
      </c>
      <c r="BM206" s="183" t="s">
        <v>323</v>
      </c>
    </row>
    <row r="207" spans="1:47" s="2" customFormat="1" ht="11.25">
      <c r="A207" s="33"/>
      <c r="B207" s="34"/>
      <c r="C207" s="35"/>
      <c r="D207" s="185" t="s">
        <v>129</v>
      </c>
      <c r="E207" s="35"/>
      <c r="F207" s="186" t="s">
        <v>324</v>
      </c>
      <c r="G207" s="35"/>
      <c r="H207" s="35"/>
      <c r="I207" s="187"/>
      <c r="J207" s="35"/>
      <c r="K207" s="35"/>
      <c r="L207" s="38"/>
      <c r="M207" s="188"/>
      <c r="N207" s="189"/>
      <c r="O207" s="63"/>
      <c r="P207" s="63"/>
      <c r="Q207" s="63"/>
      <c r="R207" s="63"/>
      <c r="S207" s="63"/>
      <c r="T207" s="64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6" t="s">
        <v>129</v>
      </c>
      <c r="AU207" s="16" t="s">
        <v>82</v>
      </c>
    </row>
    <row r="208" spans="1:47" s="2" customFormat="1" ht="11.25">
      <c r="A208" s="33"/>
      <c r="B208" s="34"/>
      <c r="C208" s="35"/>
      <c r="D208" s="190" t="s">
        <v>131</v>
      </c>
      <c r="E208" s="35"/>
      <c r="F208" s="191" t="s">
        <v>325</v>
      </c>
      <c r="G208" s="35"/>
      <c r="H208" s="35"/>
      <c r="I208" s="187"/>
      <c r="J208" s="35"/>
      <c r="K208" s="35"/>
      <c r="L208" s="38"/>
      <c r="M208" s="188"/>
      <c r="N208" s="189"/>
      <c r="O208" s="63"/>
      <c r="P208" s="63"/>
      <c r="Q208" s="63"/>
      <c r="R208" s="63"/>
      <c r="S208" s="63"/>
      <c r="T208" s="64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6" t="s">
        <v>131</v>
      </c>
      <c r="AU208" s="16" t="s">
        <v>82</v>
      </c>
    </row>
    <row r="209" spans="2:51" s="13" customFormat="1" ht="11.25">
      <c r="B209" s="192"/>
      <c r="C209" s="193"/>
      <c r="D209" s="185" t="s">
        <v>133</v>
      </c>
      <c r="E209" s="194" t="s">
        <v>19</v>
      </c>
      <c r="F209" s="195" t="s">
        <v>326</v>
      </c>
      <c r="G209" s="193"/>
      <c r="H209" s="196">
        <v>4</v>
      </c>
      <c r="I209" s="197"/>
      <c r="J209" s="193"/>
      <c r="K209" s="193"/>
      <c r="L209" s="198"/>
      <c r="M209" s="199"/>
      <c r="N209" s="200"/>
      <c r="O209" s="200"/>
      <c r="P209" s="200"/>
      <c r="Q209" s="200"/>
      <c r="R209" s="200"/>
      <c r="S209" s="200"/>
      <c r="T209" s="201"/>
      <c r="AT209" s="202" t="s">
        <v>133</v>
      </c>
      <c r="AU209" s="202" t="s">
        <v>82</v>
      </c>
      <c r="AV209" s="13" t="s">
        <v>82</v>
      </c>
      <c r="AW209" s="13" t="s">
        <v>33</v>
      </c>
      <c r="AX209" s="13" t="s">
        <v>79</v>
      </c>
      <c r="AY209" s="202" t="s">
        <v>120</v>
      </c>
    </row>
    <row r="210" spans="1:65" s="2" customFormat="1" ht="16.5" customHeight="1">
      <c r="A210" s="33"/>
      <c r="B210" s="34"/>
      <c r="C210" s="172" t="s">
        <v>327</v>
      </c>
      <c r="D210" s="172" t="s">
        <v>122</v>
      </c>
      <c r="E210" s="173" t="s">
        <v>328</v>
      </c>
      <c r="F210" s="174" t="s">
        <v>329</v>
      </c>
      <c r="G210" s="175" t="s">
        <v>137</v>
      </c>
      <c r="H210" s="176">
        <v>15</v>
      </c>
      <c r="I210" s="177"/>
      <c r="J210" s="178">
        <f>ROUND(I210*H210,2)</f>
        <v>0</v>
      </c>
      <c r="K210" s="174" t="s">
        <v>126</v>
      </c>
      <c r="L210" s="38"/>
      <c r="M210" s="179" t="s">
        <v>19</v>
      </c>
      <c r="N210" s="180" t="s">
        <v>42</v>
      </c>
      <c r="O210" s="63"/>
      <c r="P210" s="181">
        <f>O210*H210</f>
        <v>0</v>
      </c>
      <c r="Q210" s="181">
        <v>2.50187</v>
      </c>
      <c r="R210" s="181">
        <f>Q210*H210</f>
        <v>37.52805</v>
      </c>
      <c r="S210" s="181">
        <v>0</v>
      </c>
      <c r="T210" s="182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83" t="s">
        <v>127</v>
      </c>
      <c r="AT210" s="183" t="s">
        <v>122</v>
      </c>
      <c r="AU210" s="183" t="s">
        <v>82</v>
      </c>
      <c r="AY210" s="16" t="s">
        <v>120</v>
      </c>
      <c r="BE210" s="184">
        <f>IF(N210="základní",J210,0)</f>
        <v>0</v>
      </c>
      <c r="BF210" s="184">
        <f>IF(N210="snížená",J210,0)</f>
        <v>0</v>
      </c>
      <c r="BG210" s="184">
        <f>IF(N210="zákl. přenesená",J210,0)</f>
        <v>0</v>
      </c>
      <c r="BH210" s="184">
        <f>IF(N210="sníž. přenesená",J210,0)</f>
        <v>0</v>
      </c>
      <c r="BI210" s="184">
        <f>IF(N210="nulová",J210,0)</f>
        <v>0</v>
      </c>
      <c r="BJ210" s="16" t="s">
        <v>79</v>
      </c>
      <c r="BK210" s="184">
        <f>ROUND(I210*H210,2)</f>
        <v>0</v>
      </c>
      <c r="BL210" s="16" t="s">
        <v>127</v>
      </c>
      <c r="BM210" s="183" t="s">
        <v>330</v>
      </c>
    </row>
    <row r="211" spans="1:47" s="2" customFormat="1" ht="19.5">
      <c r="A211" s="33"/>
      <c r="B211" s="34"/>
      <c r="C211" s="35"/>
      <c r="D211" s="185" t="s">
        <v>129</v>
      </c>
      <c r="E211" s="35"/>
      <c r="F211" s="186" t="s">
        <v>331</v>
      </c>
      <c r="G211" s="35"/>
      <c r="H211" s="35"/>
      <c r="I211" s="187"/>
      <c r="J211" s="35"/>
      <c r="K211" s="35"/>
      <c r="L211" s="38"/>
      <c r="M211" s="188"/>
      <c r="N211" s="189"/>
      <c r="O211" s="63"/>
      <c r="P211" s="63"/>
      <c r="Q211" s="63"/>
      <c r="R211" s="63"/>
      <c r="S211" s="63"/>
      <c r="T211" s="64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6" t="s">
        <v>129</v>
      </c>
      <c r="AU211" s="16" t="s">
        <v>82</v>
      </c>
    </row>
    <row r="212" spans="1:47" s="2" customFormat="1" ht="11.25">
      <c r="A212" s="33"/>
      <c r="B212" s="34"/>
      <c r="C212" s="35"/>
      <c r="D212" s="190" t="s">
        <v>131</v>
      </c>
      <c r="E212" s="35"/>
      <c r="F212" s="191" t="s">
        <v>332</v>
      </c>
      <c r="G212" s="35"/>
      <c r="H212" s="35"/>
      <c r="I212" s="187"/>
      <c r="J212" s="35"/>
      <c r="K212" s="35"/>
      <c r="L212" s="38"/>
      <c r="M212" s="188"/>
      <c r="N212" s="189"/>
      <c r="O212" s="63"/>
      <c r="P212" s="63"/>
      <c r="Q212" s="63"/>
      <c r="R212" s="63"/>
      <c r="S212" s="63"/>
      <c r="T212" s="64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6" t="s">
        <v>131</v>
      </c>
      <c r="AU212" s="16" t="s">
        <v>82</v>
      </c>
    </row>
    <row r="213" spans="2:51" s="13" customFormat="1" ht="11.25">
      <c r="B213" s="192"/>
      <c r="C213" s="193"/>
      <c r="D213" s="185" t="s">
        <v>133</v>
      </c>
      <c r="E213" s="194" t="s">
        <v>19</v>
      </c>
      <c r="F213" s="195" t="s">
        <v>333</v>
      </c>
      <c r="G213" s="193"/>
      <c r="H213" s="196">
        <v>15</v>
      </c>
      <c r="I213" s="197"/>
      <c r="J213" s="193"/>
      <c r="K213" s="193"/>
      <c r="L213" s="198"/>
      <c r="M213" s="199"/>
      <c r="N213" s="200"/>
      <c r="O213" s="200"/>
      <c r="P213" s="200"/>
      <c r="Q213" s="200"/>
      <c r="R213" s="200"/>
      <c r="S213" s="200"/>
      <c r="T213" s="201"/>
      <c r="AT213" s="202" t="s">
        <v>133</v>
      </c>
      <c r="AU213" s="202" t="s">
        <v>82</v>
      </c>
      <c r="AV213" s="13" t="s">
        <v>82</v>
      </c>
      <c r="AW213" s="13" t="s">
        <v>33</v>
      </c>
      <c r="AX213" s="13" t="s">
        <v>79</v>
      </c>
      <c r="AY213" s="202" t="s">
        <v>120</v>
      </c>
    </row>
    <row r="214" spans="1:65" s="2" customFormat="1" ht="16.5" customHeight="1">
      <c r="A214" s="33"/>
      <c r="B214" s="34"/>
      <c r="C214" s="172" t="s">
        <v>334</v>
      </c>
      <c r="D214" s="172" t="s">
        <v>122</v>
      </c>
      <c r="E214" s="173" t="s">
        <v>335</v>
      </c>
      <c r="F214" s="174" t="s">
        <v>336</v>
      </c>
      <c r="G214" s="175" t="s">
        <v>220</v>
      </c>
      <c r="H214" s="176">
        <v>95.22</v>
      </c>
      <c r="I214" s="177"/>
      <c r="J214" s="178">
        <f>ROUND(I214*H214,2)</f>
        <v>0</v>
      </c>
      <c r="K214" s="174" t="s">
        <v>126</v>
      </c>
      <c r="L214" s="38"/>
      <c r="M214" s="179" t="s">
        <v>19</v>
      </c>
      <c r="N214" s="180" t="s">
        <v>42</v>
      </c>
      <c r="O214" s="63"/>
      <c r="P214" s="181">
        <f>O214*H214</f>
        <v>0</v>
      </c>
      <c r="Q214" s="181">
        <v>0</v>
      </c>
      <c r="R214" s="181">
        <f>Q214*H214</f>
        <v>0</v>
      </c>
      <c r="S214" s="181">
        <v>0</v>
      </c>
      <c r="T214" s="182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83" t="s">
        <v>127</v>
      </c>
      <c r="AT214" s="183" t="s">
        <v>122</v>
      </c>
      <c r="AU214" s="183" t="s">
        <v>82</v>
      </c>
      <c r="AY214" s="16" t="s">
        <v>120</v>
      </c>
      <c r="BE214" s="184">
        <f>IF(N214="základní",J214,0)</f>
        <v>0</v>
      </c>
      <c r="BF214" s="184">
        <f>IF(N214="snížená",J214,0)</f>
        <v>0</v>
      </c>
      <c r="BG214" s="184">
        <f>IF(N214="zákl. přenesená",J214,0)</f>
        <v>0</v>
      </c>
      <c r="BH214" s="184">
        <f>IF(N214="sníž. přenesená",J214,0)</f>
        <v>0</v>
      </c>
      <c r="BI214" s="184">
        <f>IF(N214="nulová",J214,0)</f>
        <v>0</v>
      </c>
      <c r="BJ214" s="16" t="s">
        <v>79</v>
      </c>
      <c r="BK214" s="184">
        <f>ROUND(I214*H214,2)</f>
        <v>0</v>
      </c>
      <c r="BL214" s="16" t="s">
        <v>127</v>
      </c>
      <c r="BM214" s="183" t="s">
        <v>337</v>
      </c>
    </row>
    <row r="215" spans="1:47" s="2" customFormat="1" ht="19.5">
      <c r="A215" s="33"/>
      <c r="B215" s="34"/>
      <c r="C215" s="35"/>
      <c r="D215" s="185" t="s">
        <v>129</v>
      </c>
      <c r="E215" s="35"/>
      <c r="F215" s="186" t="s">
        <v>338</v>
      </c>
      <c r="G215" s="35"/>
      <c r="H215" s="35"/>
      <c r="I215" s="187"/>
      <c r="J215" s="35"/>
      <c r="K215" s="35"/>
      <c r="L215" s="38"/>
      <c r="M215" s="188"/>
      <c r="N215" s="189"/>
      <c r="O215" s="63"/>
      <c r="P215" s="63"/>
      <c r="Q215" s="63"/>
      <c r="R215" s="63"/>
      <c r="S215" s="63"/>
      <c r="T215" s="64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6" t="s">
        <v>129</v>
      </c>
      <c r="AU215" s="16" t="s">
        <v>82</v>
      </c>
    </row>
    <row r="216" spans="1:47" s="2" customFormat="1" ht="11.25">
      <c r="A216" s="33"/>
      <c r="B216" s="34"/>
      <c r="C216" s="35"/>
      <c r="D216" s="190" t="s">
        <v>131</v>
      </c>
      <c r="E216" s="35"/>
      <c r="F216" s="191" t="s">
        <v>339</v>
      </c>
      <c r="G216" s="35"/>
      <c r="H216" s="35"/>
      <c r="I216" s="187"/>
      <c r="J216" s="35"/>
      <c r="K216" s="35"/>
      <c r="L216" s="38"/>
      <c r="M216" s="188"/>
      <c r="N216" s="189"/>
      <c r="O216" s="63"/>
      <c r="P216" s="63"/>
      <c r="Q216" s="63"/>
      <c r="R216" s="63"/>
      <c r="S216" s="63"/>
      <c r="T216" s="64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T216" s="16" t="s">
        <v>131</v>
      </c>
      <c r="AU216" s="16" t="s">
        <v>82</v>
      </c>
    </row>
    <row r="217" spans="2:51" s="13" customFormat="1" ht="11.25">
      <c r="B217" s="192"/>
      <c r="C217" s="193"/>
      <c r="D217" s="185" t="s">
        <v>133</v>
      </c>
      <c r="E217" s="194" t="s">
        <v>19</v>
      </c>
      <c r="F217" s="195" t="s">
        <v>340</v>
      </c>
      <c r="G217" s="193"/>
      <c r="H217" s="196">
        <v>81.72</v>
      </c>
      <c r="I217" s="197"/>
      <c r="J217" s="193"/>
      <c r="K217" s="193"/>
      <c r="L217" s="198"/>
      <c r="M217" s="199"/>
      <c r="N217" s="200"/>
      <c r="O217" s="200"/>
      <c r="P217" s="200"/>
      <c r="Q217" s="200"/>
      <c r="R217" s="200"/>
      <c r="S217" s="200"/>
      <c r="T217" s="201"/>
      <c r="AT217" s="202" t="s">
        <v>133</v>
      </c>
      <c r="AU217" s="202" t="s">
        <v>82</v>
      </c>
      <c r="AV217" s="13" t="s">
        <v>82</v>
      </c>
      <c r="AW217" s="13" t="s">
        <v>33</v>
      </c>
      <c r="AX217" s="13" t="s">
        <v>71</v>
      </c>
      <c r="AY217" s="202" t="s">
        <v>120</v>
      </c>
    </row>
    <row r="218" spans="2:51" s="13" customFormat="1" ht="11.25">
      <c r="B218" s="192"/>
      <c r="C218" s="193"/>
      <c r="D218" s="185" t="s">
        <v>133</v>
      </c>
      <c r="E218" s="194" t="s">
        <v>19</v>
      </c>
      <c r="F218" s="195" t="s">
        <v>341</v>
      </c>
      <c r="G218" s="193"/>
      <c r="H218" s="196">
        <v>13.5</v>
      </c>
      <c r="I218" s="197"/>
      <c r="J218" s="193"/>
      <c r="K218" s="193"/>
      <c r="L218" s="198"/>
      <c r="M218" s="199"/>
      <c r="N218" s="200"/>
      <c r="O218" s="200"/>
      <c r="P218" s="200"/>
      <c r="Q218" s="200"/>
      <c r="R218" s="200"/>
      <c r="S218" s="200"/>
      <c r="T218" s="201"/>
      <c r="AT218" s="202" t="s">
        <v>133</v>
      </c>
      <c r="AU218" s="202" t="s">
        <v>82</v>
      </c>
      <c r="AV218" s="13" t="s">
        <v>82</v>
      </c>
      <c r="AW218" s="13" t="s">
        <v>33</v>
      </c>
      <c r="AX218" s="13" t="s">
        <v>71</v>
      </c>
      <c r="AY218" s="202" t="s">
        <v>120</v>
      </c>
    </row>
    <row r="219" spans="1:65" s="2" customFormat="1" ht="16.5" customHeight="1">
      <c r="A219" s="33"/>
      <c r="B219" s="34"/>
      <c r="C219" s="172" t="s">
        <v>342</v>
      </c>
      <c r="D219" s="172" t="s">
        <v>122</v>
      </c>
      <c r="E219" s="173" t="s">
        <v>343</v>
      </c>
      <c r="F219" s="174" t="s">
        <v>344</v>
      </c>
      <c r="G219" s="175" t="s">
        <v>125</v>
      </c>
      <c r="H219" s="176">
        <v>1</v>
      </c>
      <c r="I219" s="177"/>
      <c r="J219" s="178">
        <f>ROUND(I219*H219,2)</f>
        <v>0</v>
      </c>
      <c r="K219" s="174" t="s">
        <v>126</v>
      </c>
      <c r="L219" s="38"/>
      <c r="M219" s="179" t="s">
        <v>19</v>
      </c>
      <c r="N219" s="180" t="s">
        <v>42</v>
      </c>
      <c r="O219" s="63"/>
      <c r="P219" s="181">
        <f>O219*H219</f>
        <v>0</v>
      </c>
      <c r="Q219" s="181">
        <v>0</v>
      </c>
      <c r="R219" s="181">
        <f>Q219*H219</f>
        <v>0</v>
      </c>
      <c r="S219" s="181">
        <v>0.165</v>
      </c>
      <c r="T219" s="182">
        <f>S219*H219</f>
        <v>0.165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83" t="s">
        <v>127</v>
      </c>
      <c r="AT219" s="183" t="s">
        <v>122</v>
      </c>
      <c r="AU219" s="183" t="s">
        <v>82</v>
      </c>
      <c r="AY219" s="16" t="s">
        <v>120</v>
      </c>
      <c r="BE219" s="184">
        <f>IF(N219="základní",J219,0)</f>
        <v>0</v>
      </c>
      <c r="BF219" s="184">
        <f>IF(N219="snížená",J219,0)</f>
        <v>0</v>
      </c>
      <c r="BG219" s="184">
        <f>IF(N219="zákl. přenesená",J219,0)</f>
        <v>0</v>
      </c>
      <c r="BH219" s="184">
        <f>IF(N219="sníž. přenesená",J219,0)</f>
        <v>0</v>
      </c>
      <c r="BI219" s="184">
        <f>IF(N219="nulová",J219,0)</f>
        <v>0</v>
      </c>
      <c r="BJ219" s="16" t="s">
        <v>79</v>
      </c>
      <c r="BK219" s="184">
        <f>ROUND(I219*H219,2)</f>
        <v>0</v>
      </c>
      <c r="BL219" s="16" t="s">
        <v>127</v>
      </c>
      <c r="BM219" s="183" t="s">
        <v>345</v>
      </c>
    </row>
    <row r="220" spans="1:47" s="2" customFormat="1" ht="11.25">
      <c r="A220" s="33"/>
      <c r="B220" s="34"/>
      <c r="C220" s="35"/>
      <c r="D220" s="185" t="s">
        <v>129</v>
      </c>
      <c r="E220" s="35"/>
      <c r="F220" s="186" t="s">
        <v>346</v>
      </c>
      <c r="G220" s="35"/>
      <c r="H220" s="35"/>
      <c r="I220" s="187"/>
      <c r="J220" s="35"/>
      <c r="K220" s="35"/>
      <c r="L220" s="38"/>
      <c r="M220" s="188"/>
      <c r="N220" s="189"/>
      <c r="O220" s="63"/>
      <c r="P220" s="63"/>
      <c r="Q220" s="63"/>
      <c r="R220" s="63"/>
      <c r="S220" s="63"/>
      <c r="T220" s="64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6" t="s">
        <v>129</v>
      </c>
      <c r="AU220" s="16" t="s">
        <v>82</v>
      </c>
    </row>
    <row r="221" spans="1:47" s="2" customFormat="1" ht="11.25">
      <c r="A221" s="33"/>
      <c r="B221" s="34"/>
      <c r="C221" s="35"/>
      <c r="D221" s="190" t="s">
        <v>131</v>
      </c>
      <c r="E221" s="35"/>
      <c r="F221" s="191" t="s">
        <v>347</v>
      </c>
      <c r="G221" s="35"/>
      <c r="H221" s="35"/>
      <c r="I221" s="187"/>
      <c r="J221" s="35"/>
      <c r="K221" s="35"/>
      <c r="L221" s="38"/>
      <c r="M221" s="188"/>
      <c r="N221" s="189"/>
      <c r="O221" s="63"/>
      <c r="P221" s="63"/>
      <c r="Q221" s="63"/>
      <c r="R221" s="63"/>
      <c r="S221" s="63"/>
      <c r="T221" s="64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T221" s="16" t="s">
        <v>131</v>
      </c>
      <c r="AU221" s="16" t="s">
        <v>82</v>
      </c>
    </row>
    <row r="222" spans="2:51" s="13" customFormat="1" ht="11.25">
      <c r="B222" s="192"/>
      <c r="C222" s="193"/>
      <c r="D222" s="185" t="s">
        <v>133</v>
      </c>
      <c r="E222" s="194" t="s">
        <v>19</v>
      </c>
      <c r="F222" s="195" t="s">
        <v>348</v>
      </c>
      <c r="G222" s="193"/>
      <c r="H222" s="196">
        <v>1</v>
      </c>
      <c r="I222" s="197"/>
      <c r="J222" s="193"/>
      <c r="K222" s="193"/>
      <c r="L222" s="198"/>
      <c r="M222" s="199"/>
      <c r="N222" s="200"/>
      <c r="O222" s="200"/>
      <c r="P222" s="200"/>
      <c r="Q222" s="200"/>
      <c r="R222" s="200"/>
      <c r="S222" s="200"/>
      <c r="T222" s="201"/>
      <c r="AT222" s="202" t="s">
        <v>133</v>
      </c>
      <c r="AU222" s="202" t="s">
        <v>82</v>
      </c>
      <c r="AV222" s="13" t="s">
        <v>82</v>
      </c>
      <c r="AW222" s="13" t="s">
        <v>33</v>
      </c>
      <c r="AX222" s="13" t="s">
        <v>79</v>
      </c>
      <c r="AY222" s="202" t="s">
        <v>120</v>
      </c>
    </row>
    <row r="223" spans="1:65" s="2" customFormat="1" ht="16.5" customHeight="1">
      <c r="A223" s="33"/>
      <c r="B223" s="34"/>
      <c r="C223" s="172" t="s">
        <v>349</v>
      </c>
      <c r="D223" s="172" t="s">
        <v>122</v>
      </c>
      <c r="E223" s="173" t="s">
        <v>350</v>
      </c>
      <c r="F223" s="174" t="s">
        <v>351</v>
      </c>
      <c r="G223" s="175" t="s">
        <v>125</v>
      </c>
      <c r="H223" s="176">
        <v>20</v>
      </c>
      <c r="I223" s="177"/>
      <c r="J223" s="178">
        <f>ROUND(I223*H223,2)</f>
        <v>0</v>
      </c>
      <c r="K223" s="174" t="s">
        <v>126</v>
      </c>
      <c r="L223" s="38"/>
      <c r="M223" s="179" t="s">
        <v>19</v>
      </c>
      <c r="N223" s="180" t="s">
        <v>42</v>
      </c>
      <c r="O223" s="63"/>
      <c r="P223" s="181">
        <f>O223*H223</f>
        <v>0</v>
      </c>
      <c r="Q223" s="181">
        <v>0</v>
      </c>
      <c r="R223" s="181">
        <f>Q223*H223</f>
        <v>0</v>
      </c>
      <c r="S223" s="181">
        <v>0.008</v>
      </c>
      <c r="T223" s="182">
        <f>S223*H223</f>
        <v>0.16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83" t="s">
        <v>127</v>
      </c>
      <c r="AT223" s="183" t="s">
        <v>122</v>
      </c>
      <c r="AU223" s="183" t="s">
        <v>82</v>
      </c>
      <c r="AY223" s="16" t="s">
        <v>120</v>
      </c>
      <c r="BE223" s="184">
        <f>IF(N223="základní",J223,0)</f>
        <v>0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16" t="s">
        <v>79</v>
      </c>
      <c r="BK223" s="184">
        <f>ROUND(I223*H223,2)</f>
        <v>0</v>
      </c>
      <c r="BL223" s="16" t="s">
        <v>127</v>
      </c>
      <c r="BM223" s="183" t="s">
        <v>352</v>
      </c>
    </row>
    <row r="224" spans="1:47" s="2" customFormat="1" ht="11.25">
      <c r="A224" s="33"/>
      <c r="B224" s="34"/>
      <c r="C224" s="35"/>
      <c r="D224" s="185" t="s">
        <v>129</v>
      </c>
      <c r="E224" s="35"/>
      <c r="F224" s="186" t="s">
        <v>353</v>
      </c>
      <c r="G224" s="35"/>
      <c r="H224" s="35"/>
      <c r="I224" s="187"/>
      <c r="J224" s="35"/>
      <c r="K224" s="35"/>
      <c r="L224" s="38"/>
      <c r="M224" s="188"/>
      <c r="N224" s="189"/>
      <c r="O224" s="63"/>
      <c r="P224" s="63"/>
      <c r="Q224" s="63"/>
      <c r="R224" s="63"/>
      <c r="S224" s="63"/>
      <c r="T224" s="64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6" t="s">
        <v>129</v>
      </c>
      <c r="AU224" s="16" t="s">
        <v>82</v>
      </c>
    </row>
    <row r="225" spans="1:47" s="2" customFormat="1" ht="11.25">
      <c r="A225" s="33"/>
      <c r="B225" s="34"/>
      <c r="C225" s="35"/>
      <c r="D225" s="190" t="s">
        <v>131</v>
      </c>
      <c r="E225" s="35"/>
      <c r="F225" s="191" t="s">
        <v>354</v>
      </c>
      <c r="G225" s="35"/>
      <c r="H225" s="35"/>
      <c r="I225" s="187"/>
      <c r="J225" s="35"/>
      <c r="K225" s="35"/>
      <c r="L225" s="38"/>
      <c r="M225" s="188"/>
      <c r="N225" s="189"/>
      <c r="O225" s="63"/>
      <c r="P225" s="63"/>
      <c r="Q225" s="63"/>
      <c r="R225" s="63"/>
      <c r="S225" s="63"/>
      <c r="T225" s="64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T225" s="16" t="s">
        <v>131</v>
      </c>
      <c r="AU225" s="16" t="s">
        <v>82</v>
      </c>
    </row>
    <row r="226" spans="2:51" s="13" customFormat="1" ht="11.25">
      <c r="B226" s="192"/>
      <c r="C226" s="193"/>
      <c r="D226" s="185" t="s">
        <v>133</v>
      </c>
      <c r="E226" s="194" t="s">
        <v>19</v>
      </c>
      <c r="F226" s="195" t="s">
        <v>355</v>
      </c>
      <c r="G226" s="193"/>
      <c r="H226" s="196">
        <v>20</v>
      </c>
      <c r="I226" s="197"/>
      <c r="J226" s="193"/>
      <c r="K226" s="193"/>
      <c r="L226" s="198"/>
      <c r="M226" s="199"/>
      <c r="N226" s="200"/>
      <c r="O226" s="200"/>
      <c r="P226" s="200"/>
      <c r="Q226" s="200"/>
      <c r="R226" s="200"/>
      <c r="S226" s="200"/>
      <c r="T226" s="201"/>
      <c r="AT226" s="202" t="s">
        <v>133</v>
      </c>
      <c r="AU226" s="202" t="s">
        <v>82</v>
      </c>
      <c r="AV226" s="13" t="s">
        <v>82</v>
      </c>
      <c r="AW226" s="13" t="s">
        <v>33</v>
      </c>
      <c r="AX226" s="13" t="s">
        <v>79</v>
      </c>
      <c r="AY226" s="202" t="s">
        <v>120</v>
      </c>
    </row>
    <row r="227" spans="1:65" s="2" customFormat="1" ht="16.5" customHeight="1">
      <c r="A227" s="33"/>
      <c r="B227" s="34"/>
      <c r="C227" s="172" t="s">
        <v>356</v>
      </c>
      <c r="D227" s="172" t="s">
        <v>122</v>
      </c>
      <c r="E227" s="173" t="s">
        <v>357</v>
      </c>
      <c r="F227" s="174" t="s">
        <v>358</v>
      </c>
      <c r="G227" s="175" t="s">
        <v>164</v>
      </c>
      <c r="H227" s="176">
        <v>40</v>
      </c>
      <c r="I227" s="177"/>
      <c r="J227" s="178">
        <f>ROUND(I227*H227,2)</f>
        <v>0</v>
      </c>
      <c r="K227" s="174" t="s">
        <v>126</v>
      </c>
      <c r="L227" s="38"/>
      <c r="M227" s="179" t="s">
        <v>19</v>
      </c>
      <c r="N227" s="180" t="s">
        <v>42</v>
      </c>
      <c r="O227" s="63"/>
      <c r="P227" s="181">
        <f>O227*H227</f>
        <v>0</v>
      </c>
      <c r="Q227" s="181">
        <v>0</v>
      </c>
      <c r="R227" s="181">
        <f>Q227*H227</f>
        <v>0</v>
      </c>
      <c r="S227" s="181">
        <v>0.00945</v>
      </c>
      <c r="T227" s="182">
        <f>S227*H227</f>
        <v>0.378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83" t="s">
        <v>127</v>
      </c>
      <c r="AT227" s="183" t="s">
        <v>122</v>
      </c>
      <c r="AU227" s="183" t="s">
        <v>82</v>
      </c>
      <c r="AY227" s="16" t="s">
        <v>120</v>
      </c>
      <c r="BE227" s="184">
        <f>IF(N227="základní",J227,0)</f>
        <v>0</v>
      </c>
      <c r="BF227" s="184">
        <f>IF(N227="snížená",J227,0)</f>
        <v>0</v>
      </c>
      <c r="BG227" s="184">
        <f>IF(N227="zákl. přenesená",J227,0)</f>
        <v>0</v>
      </c>
      <c r="BH227" s="184">
        <f>IF(N227="sníž. přenesená",J227,0)</f>
        <v>0</v>
      </c>
      <c r="BI227" s="184">
        <f>IF(N227="nulová",J227,0)</f>
        <v>0</v>
      </c>
      <c r="BJ227" s="16" t="s">
        <v>79</v>
      </c>
      <c r="BK227" s="184">
        <f>ROUND(I227*H227,2)</f>
        <v>0</v>
      </c>
      <c r="BL227" s="16" t="s">
        <v>127</v>
      </c>
      <c r="BM227" s="183" t="s">
        <v>359</v>
      </c>
    </row>
    <row r="228" spans="1:47" s="2" customFormat="1" ht="11.25">
      <c r="A228" s="33"/>
      <c r="B228" s="34"/>
      <c r="C228" s="35"/>
      <c r="D228" s="185" t="s">
        <v>129</v>
      </c>
      <c r="E228" s="35"/>
      <c r="F228" s="186" t="s">
        <v>360</v>
      </c>
      <c r="G228" s="35"/>
      <c r="H228" s="35"/>
      <c r="I228" s="187"/>
      <c r="J228" s="35"/>
      <c r="K228" s="35"/>
      <c r="L228" s="38"/>
      <c r="M228" s="188"/>
      <c r="N228" s="189"/>
      <c r="O228" s="63"/>
      <c r="P228" s="63"/>
      <c r="Q228" s="63"/>
      <c r="R228" s="63"/>
      <c r="S228" s="63"/>
      <c r="T228" s="64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6" t="s">
        <v>129</v>
      </c>
      <c r="AU228" s="16" t="s">
        <v>82</v>
      </c>
    </row>
    <row r="229" spans="1:47" s="2" customFormat="1" ht="11.25">
      <c r="A229" s="33"/>
      <c r="B229" s="34"/>
      <c r="C229" s="35"/>
      <c r="D229" s="190" t="s">
        <v>131</v>
      </c>
      <c r="E229" s="35"/>
      <c r="F229" s="191" t="s">
        <v>361</v>
      </c>
      <c r="G229" s="35"/>
      <c r="H229" s="35"/>
      <c r="I229" s="187"/>
      <c r="J229" s="35"/>
      <c r="K229" s="35"/>
      <c r="L229" s="38"/>
      <c r="M229" s="188"/>
      <c r="N229" s="189"/>
      <c r="O229" s="63"/>
      <c r="P229" s="63"/>
      <c r="Q229" s="63"/>
      <c r="R229" s="63"/>
      <c r="S229" s="63"/>
      <c r="T229" s="64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T229" s="16" t="s">
        <v>131</v>
      </c>
      <c r="AU229" s="16" t="s">
        <v>82</v>
      </c>
    </row>
    <row r="230" spans="2:51" s="13" customFormat="1" ht="11.25">
      <c r="B230" s="192"/>
      <c r="C230" s="193"/>
      <c r="D230" s="185" t="s">
        <v>133</v>
      </c>
      <c r="E230" s="194" t="s">
        <v>19</v>
      </c>
      <c r="F230" s="195" t="s">
        <v>362</v>
      </c>
      <c r="G230" s="193"/>
      <c r="H230" s="196">
        <v>40</v>
      </c>
      <c r="I230" s="197"/>
      <c r="J230" s="193"/>
      <c r="K230" s="193"/>
      <c r="L230" s="198"/>
      <c r="M230" s="199"/>
      <c r="N230" s="200"/>
      <c r="O230" s="200"/>
      <c r="P230" s="200"/>
      <c r="Q230" s="200"/>
      <c r="R230" s="200"/>
      <c r="S230" s="200"/>
      <c r="T230" s="201"/>
      <c r="AT230" s="202" t="s">
        <v>133</v>
      </c>
      <c r="AU230" s="202" t="s">
        <v>82</v>
      </c>
      <c r="AV230" s="13" t="s">
        <v>82</v>
      </c>
      <c r="AW230" s="13" t="s">
        <v>33</v>
      </c>
      <c r="AX230" s="13" t="s">
        <v>79</v>
      </c>
      <c r="AY230" s="202" t="s">
        <v>120</v>
      </c>
    </row>
    <row r="231" spans="1:65" s="2" customFormat="1" ht="16.5" customHeight="1">
      <c r="A231" s="33"/>
      <c r="B231" s="34"/>
      <c r="C231" s="172" t="s">
        <v>363</v>
      </c>
      <c r="D231" s="172" t="s">
        <v>122</v>
      </c>
      <c r="E231" s="173" t="s">
        <v>364</v>
      </c>
      <c r="F231" s="174" t="s">
        <v>365</v>
      </c>
      <c r="G231" s="175" t="s">
        <v>164</v>
      </c>
      <c r="H231" s="176">
        <v>3</v>
      </c>
      <c r="I231" s="177"/>
      <c r="J231" s="178">
        <f>ROUND(I231*H231,2)</f>
        <v>0</v>
      </c>
      <c r="K231" s="174" t="s">
        <v>126</v>
      </c>
      <c r="L231" s="38"/>
      <c r="M231" s="179" t="s">
        <v>19</v>
      </c>
      <c r="N231" s="180" t="s">
        <v>42</v>
      </c>
      <c r="O231" s="63"/>
      <c r="P231" s="181">
        <f>O231*H231</f>
        <v>0</v>
      </c>
      <c r="Q231" s="181">
        <v>0</v>
      </c>
      <c r="R231" s="181">
        <f>Q231*H231</f>
        <v>0</v>
      </c>
      <c r="S231" s="181">
        <v>0.00925</v>
      </c>
      <c r="T231" s="182">
        <f>S231*H231</f>
        <v>0.027749999999999997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83" t="s">
        <v>127</v>
      </c>
      <c r="AT231" s="183" t="s">
        <v>122</v>
      </c>
      <c r="AU231" s="183" t="s">
        <v>82</v>
      </c>
      <c r="AY231" s="16" t="s">
        <v>120</v>
      </c>
      <c r="BE231" s="184">
        <f>IF(N231="základní",J231,0)</f>
        <v>0</v>
      </c>
      <c r="BF231" s="184">
        <f>IF(N231="snížená",J231,0)</f>
        <v>0</v>
      </c>
      <c r="BG231" s="184">
        <f>IF(N231="zákl. přenesená",J231,0)</f>
        <v>0</v>
      </c>
      <c r="BH231" s="184">
        <f>IF(N231="sníž. přenesená",J231,0)</f>
        <v>0</v>
      </c>
      <c r="BI231" s="184">
        <f>IF(N231="nulová",J231,0)</f>
        <v>0</v>
      </c>
      <c r="BJ231" s="16" t="s">
        <v>79</v>
      </c>
      <c r="BK231" s="184">
        <f>ROUND(I231*H231,2)</f>
        <v>0</v>
      </c>
      <c r="BL231" s="16" t="s">
        <v>127</v>
      </c>
      <c r="BM231" s="183" t="s">
        <v>366</v>
      </c>
    </row>
    <row r="232" spans="1:47" s="2" customFormat="1" ht="11.25">
      <c r="A232" s="33"/>
      <c r="B232" s="34"/>
      <c r="C232" s="35"/>
      <c r="D232" s="185" t="s">
        <v>129</v>
      </c>
      <c r="E232" s="35"/>
      <c r="F232" s="186" t="s">
        <v>367</v>
      </c>
      <c r="G232" s="35"/>
      <c r="H232" s="35"/>
      <c r="I232" s="187"/>
      <c r="J232" s="35"/>
      <c r="K232" s="35"/>
      <c r="L232" s="38"/>
      <c r="M232" s="188"/>
      <c r="N232" s="189"/>
      <c r="O232" s="63"/>
      <c r="P232" s="63"/>
      <c r="Q232" s="63"/>
      <c r="R232" s="63"/>
      <c r="S232" s="63"/>
      <c r="T232" s="64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T232" s="16" t="s">
        <v>129</v>
      </c>
      <c r="AU232" s="16" t="s">
        <v>82</v>
      </c>
    </row>
    <row r="233" spans="1:47" s="2" customFormat="1" ht="11.25">
      <c r="A233" s="33"/>
      <c r="B233" s="34"/>
      <c r="C233" s="35"/>
      <c r="D233" s="190" t="s">
        <v>131</v>
      </c>
      <c r="E233" s="35"/>
      <c r="F233" s="191" t="s">
        <v>368</v>
      </c>
      <c r="G233" s="35"/>
      <c r="H233" s="35"/>
      <c r="I233" s="187"/>
      <c r="J233" s="35"/>
      <c r="K233" s="35"/>
      <c r="L233" s="38"/>
      <c r="M233" s="188"/>
      <c r="N233" s="189"/>
      <c r="O233" s="63"/>
      <c r="P233" s="63"/>
      <c r="Q233" s="63"/>
      <c r="R233" s="63"/>
      <c r="S233" s="63"/>
      <c r="T233" s="64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6" t="s">
        <v>131</v>
      </c>
      <c r="AU233" s="16" t="s">
        <v>82</v>
      </c>
    </row>
    <row r="234" spans="2:51" s="13" customFormat="1" ht="11.25">
      <c r="B234" s="192"/>
      <c r="C234" s="193"/>
      <c r="D234" s="185" t="s">
        <v>133</v>
      </c>
      <c r="E234" s="194" t="s">
        <v>19</v>
      </c>
      <c r="F234" s="195" t="s">
        <v>369</v>
      </c>
      <c r="G234" s="193"/>
      <c r="H234" s="196">
        <v>3</v>
      </c>
      <c r="I234" s="197"/>
      <c r="J234" s="193"/>
      <c r="K234" s="193"/>
      <c r="L234" s="198"/>
      <c r="M234" s="199"/>
      <c r="N234" s="200"/>
      <c r="O234" s="200"/>
      <c r="P234" s="200"/>
      <c r="Q234" s="200"/>
      <c r="R234" s="200"/>
      <c r="S234" s="200"/>
      <c r="T234" s="201"/>
      <c r="AT234" s="202" t="s">
        <v>133</v>
      </c>
      <c r="AU234" s="202" t="s">
        <v>82</v>
      </c>
      <c r="AV234" s="13" t="s">
        <v>82</v>
      </c>
      <c r="AW234" s="13" t="s">
        <v>33</v>
      </c>
      <c r="AX234" s="13" t="s">
        <v>79</v>
      </c>
      <c r="AY234" s="202" t="s">
        <v>120</v>
      </c>
    </row>
    <row r="235" spans="1:65" s="2" customFormat="1" ht="16.5" customHeight="1">
      <c r="A235" s="33"/>
      <c r="B235" s="34"/>
      <c r="C235" s="172" t="s">
        <v>370</v>
      </c>
      <c r="D235" s="172" t="s">
        <v>122</v>
      </c>
      <c r="E235" s="173" t="s">
        <v>371</v>
      </c>
      <c r="F235" s="174" t="s">
        <v>372</v>
      </c>
      <c r="G235" s="175" t="s">
        <v>137</v>
      </c>
      <c r="H235" s="176">
        <v>30.2</v>
      </c>
      <c r="I235" s="177"/>
      <c r="J235" s="178">
        <f>ROUND(I235*H235,2)</f>
        <v>0</v>
      </c>
      <c r="K235" s="174" t="s">
        <v>126</v>
      </c>
      <c r="L235" s="38"/>
      <c r="M235" s="179" t="s">
        <v>19</v>
      </c>
      <c r="N235" s="180" t="s">
        <v>42</v>
      </c>
      <c r="O235" s="63"/>
      <c r="P235" s="181">
        <f>O235*H235</f>
        <v>0</v>
      </c>
      <c r="Q235" s="181">
        <v>0</v>
      </c>
      <c r="R235" s="181">
        <f>Q235*H235</f>
        <v>0</v>
      </c>
      <c r="S235" s="181">
        <v>2.5</v>
      </c>
      <c r="T235" s="182">
        <f>S235*H235</f>
        <v>75.5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83" t="s">
        <v>127</v>
      </c>
      <c r="AT235" s="183" t="s">
        <v>122</v>
      </c>
      <c r="AU235" s="183" t="s">
        <v>82</v>
      </c>
      <c r="AY235" s="16" t="s">
        <v>120</v>
      </c>
      <c r="BE235" s="184">
        <f>IF(N235="základní",J235,0)</f>
        <v>0</v>
      </c>
      <c r="BF235" s="184">
        <f>IF(N235="snížená",J235,0)</f>
        <v>0</v>
      </c>
      <c r="BG235" s="184">
        <f>IF(N235="zákl. přenesená",J235,0)</f>
        <v>0</v>
      </c>
      <c r="BH235" s="184">
        <f>IF(N235="sníž. přenesená",J235,0)</f>
        <v>0</v>
      </c>
      <c r="BI235" s="184">
        <f>IF(N235="nulová",J235,0)</f>
        <v>0</v>
      </c>
      <c r="BJ235" s="16" t="s">
        <v>79</v>
      </c>
      <c r="BK235" s="184">
        <f>ROUND(I235*H235,2)</f>
        <v>0</v>
      </c>
      <c r="BL235" s="16" t="s">
        <v>127</v>
      </c>
      <c r="BM235" s="183" t="s">
        <v>373</v>
      </c>
    </row>
    <row r="236" spans="1:47" s="2" customFormat="1" ht="11.25">
      <c r="A236" s="33"/>
      <c r="B236" s="34"/>
      <c r="C236" s="35"/>
      <c r="D236" s="185" t="s">
        <v>129</v>
      </c>
      <c r="E236" s="35"/>
      <c r="F236" s="186" t="s">
        <v>374</v>
      </c>
      <c r="G236" s="35"/>
      <c r="H236" s="35"/>
      <c r="I236" s="187"/>
      <c r="J236" s="35"/>
      <c r="K236" s="35"/>
      <c r="L236" s="38"/>
      <c r="M236" s="188"/>
      <c r="N236" s="189"/>
      <c r="O236" s="63"/>
      <c r="P236" s="63"/>
      <c r="Q236" s="63"/>
      <c r="R236" s="63"/>
      <c r="S236" s="63"/>
      <c r="T236" s="64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6" t="s">
        <v>129</v>
      </c>
      <c r="AU236" s="16" t="s">
        <v>82</v>
      </c>
    </row>
    <row r="237" spans="1:47" s="2" customFormat="1" ht="11.25">
      <c r="A237" s="33"/>
      <c r="B237" s="34"/>
      <c r="C237" s="35"/>
      <c r="D237" s="190" t="s">
        <v>131</v>
      </c>
      <c r="E237" s="35"/>
      <c r="F237" s="191" t="s">
        <v>375</v>
      </c>
      <c r="G237" s="35"/>
      <c r="H237" s="35"/>
      <c r="I237" s="187"/>
      <c r="J237" s="35"/>
      <c r="K237" s="35"/>
      <c r="L237" s="38"/>
      <c r="M237" s="188"/>
      <c r="N237" s="189"/>
      <c r="O237" s="63"/>
      <c r="P237" s="63"/>
      <c r="Q237" s="63"/>
      <c r="R237" s="63"/>
      <c r="S237" s="63"/>
      <c r="T237" s="64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T237" s="16" t="s">
        <v>131</v>
      </c>
      <c r="AU237" s="16" t="s">
        <v>82</v>
      </c>
    </row>
    <row r="238" spans="2:51" s="13" customFormat="1" ht="11.25">
      <c r="B238" s="192"/>
      <c r="C238" s="193"/>
      <c r="D238" s="185" t="s">
        <v>133</v>
      </c>
      <c r="E238" s="194" t="s">
        <v>19</v>
      </c>
      <c r="F238" s="195" t="s">
        <v>376</v>
      </c>
      <c r="G238" s="193"/>
      <c r="H238" s="196">
        <v>22.7</v>
      </c>
      <c r="I238" s="197"/>
      <c r="J238" s="193"/>
      <c r="K238" s="193"/>
      <c r="L238" s="198"/>
      <c r="M238" s="199"/>
      <c r="N238" s="200"/>
      <c r="O238" s="200"/>
      <c r="P238" s="200"/>
      <c r="Q238" s="200"/>
      <c r="R238" s="200"/>
      <c r="S238" s="200"/>
      <c r="T238" s="201"/>
      <c r="AT238" s="202" t="s">
        <v>133</v>
      </c>
      <c r="AU238" s="202" t="s">
        <v>82</v>
      </c>
      <c r="AV238" s="13" t="s">
        <v>82</v>
      </c>
      <c r="AW238" s="13" t="s">
        <v>33</v>
      </c>
      <c r="AX238" s="13" t="s">
        <v>71</v>
      </c>
      <c r="AY238" s="202" t="s">
        <v>120</v>
      </c>
    </row>
    <row r="239" spans="2:51" s="13" customFormat="1" ht="11.25">
      <c r="B239" s="192"/>
      <c r="C239" s="193"/>
      <c r="D239" s="185" t="s">
        <v>133</v>
      </c>
      <c r="E239" s="194" t="s">
        <v>19</v>
      </c>
      <c r="F239" s="195" t="s">
        <v>377</v>
      </c>
      <c r="G239" s="193"/>
      <c r="H239" s="196">
        <v>7.5</v>
      </c>
      <c r="I239" s="197"/>
      <c r="J239" s="193"/>
      <c r="K239" s="193"/>
      <c r="L239" s="198"/>
      <c r="M239" s="199"/>
      <c r="N239" s="200"/>
      <c r="O239" s="200"/>
      <c r="P239" s="200"/>
      <c r="Q239" s="200"/>
      <c r="R239" s="200"/>
      <c r="S239" s="200"/>
      <c r="T239" s="201"/>
      <c r="AT239" s="202" t="s">
        <v>133</v>
      </c>
      <c r="AU239" s="202" t="s">
        <v>82</v>
      </c>
      <c r="AV239" s="13" t="s">
        <v>82</v>
      </c>
      <c r="AW239" s="13" t="s">
        <v>33</v>
      </c>
      <c r="AX239" s="13" t="s">
        <v>71</v>
      </c>
      <c r="AY239" s="202" t="s">
        <v>120</v>
      </c>
    </row>
    <row r="240" spans="2:63" s="12" customFormat="1" ht="22.9" customHeight="1">
      <c r="B240" s="156"/>
      <c r="C240" s="157"/>
      <c r="D240" s="158" t="s">
        <v>70</v>
      </c>
      <c r="E240" s="170" t="s">
        <v>378</v>
      </c>
      <c r="F240" s="170" t="s">
        <v>379</v>
      </c>
      <c r="G240" s="157"/>
      <c r="H240" s="157"/>
      <c r="I240" s="160"/>
      <c r="J240" s="171">
        <f>BK240</f>
        <v>0</v>
      </c>
      <c r="K240" s="157"/>
      <c r="L240" s="162"/>
      <c r="M240" s="163"/>
      <c r="N240" s="164"/>
      <c r="O240" s="164"/>
      <c r="P240" s="165">
        <f>SUM(P241:P244)</f>
        <v>0</v>
      </c>
      <c r="Q240" s="164"/>
      <c r="R240" s="165">
        <f>SUM(R241:R244)</f>
        <v>0</v>
      </c>
      <c r="S240" s="164"/>
      <c r="T240" s="166">
        <f>SUM(T241:T244)</f>
        <v>0</v>
      </c>
      <c r="AR240" s="167" t="s">
        <v>79</v>
      </c>
      <c r="AT240" s="168" t="s">
        <v>70</v>
      </c>
      <c r="AU240" s="168" t="s">
        <v>79</v>
      </c>
      <c r="AY240" s="167" t="s">
        <v>120</v>
      </c>
      <c r="BK240" s="169">
        <f>SUM(BK241:BK244)</f>
        <v>0</v>
      </c>
    </row>
    <row r="241" spans="1:65" s="2" customFormat="1" ht="16.5" customHeight="1">
      <c r="A241" s="33"/>
      <c r="B241" s="34"/>
      <c r="C241" s="172" t="s">
        <v>380</v>
      </c>
      <c r="D241" s="172" t="s">
        <v>122</v>
      </c>
      <c r="E241" s="173" t="s">
        <v>381</v>
      </c>
      <c r="F241" s="174" t="s">
        <v>382</v>
      </c>
      <c r="G241" s="175" t="s">
        <v>233</v>
      </c>
      <c r="H241" s="176">
        <v>7.55</v>
      </c>
      <c r="I241" s="177"/>
      <c r="J241" s="178">
        <f>ROUND(I241*H241,2)</f>
        <v>0</v>
      </c>
      <c r="K241" s="174" t="s">
        <v>19</v>
      </c>
      <c r="L241" s="38"/>
      <c r="M241" s="179" t="s">
        <v>19</v>
      </c>
      <c r="N241" s="180" t="s">
        <v>42</v>
      </c>
      <c r="O241" s="63"/>
      <c r="P241" s="181">
        <f>O241*H241</f>
        <v>0</v>
      </c>
      <c r="Q241" s="181">
        <v>0</v>
      </c>
      <c r="R241" s="181">
        <f>Q241*H241</f>
        <v>0</v>
      </c>
      <c r="S241" s="181">
        <v>0</v>
      </c>
      <c r="T241" s="182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83" t="s">
        <v>127</v>
      </c>
      <c r="AT241" s="183" t="s">
        <v>122</v>
      </c>
      <c r="AU241" s="183" t="s">
        <v>82</v>
      </c>
      <c r="AY241" s="16" t="s">
        <v>120</v>
      </c>
      <c r="BE241" s="184">
        <f>IF(N241="základní",J241,0)</f>
        <v>0</v>
      </c>
      <c r="BF241" s="184">
        <f>IF(N241="snížená",J241,0)</f>
        <v>0</v>
      </c>
      <c r="BG241" s="184">
        <f>IF(N241="zákl. přenesená",J241,0)</f>
        <v>0</v>
      </c>
      <c r="BH241" s="184">
        <f>IF(N241="sníž. přenesená",J241,0)</f>
        <v>0</v>
      </c>
      <c r="BI241" s="184">
        <f>IF(N241="nulová",J241,0)</f>
        <v>0</v>
      </c>
      <c r="BJ241" s="16" t="s">
        <v>79</v>
      </c>
      <c r="BK241" s="184">
        <f>ROUND(I241*H241,2)</f>
        <v>0</v>
      </c>
      <c r="BL241" s="16" t="s">
        <v>127</v>
      </c>
      <c r="BM241" s="183" t="s">
        <v>383</v>
      </c>
    </row>
    <row r="242" spans="1:47" s="2" customFormat="1" ht="11.25">
      <c r="A242" s="33"/>
      <c r="B242" s="34"/>
      <c r="C242" s="35"/>
      <c r="D242" s="185" t="s">
        <v>129</v>
      </c>
      <c r="E242" s="35"/>
      <c r="F242" s="186" t="s">
        <v>382</v>
      </c>
      <c r="G242" s="35"/>
      <c r="H242" s="35"/>
      <c r="I242" s="187"/>
      <c r="J242" s="35"/>
      <c r="K242" s="35"/>
      <c r="L242" s="38"/>
      <c r="M242" s="188"/>
      <c r="N242" s="189"/>
      <c r="O242" s="63"/>
      <c r="P242" s="63"/>
      <c r="Q242" s="63"/>
      <c r="R242" s="63"/>
      <c r="S242" s="63"/>
      <c r="T242" s="64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T242" s="16" t="s">
        <v>129</v>
      </c>
      <c r="AU242" s="16" t="s">
        <v>82</v>
      </c>
    </row>
    <row r="243" spans="2:51" s="13" customFormat="1" ht="11.25">
      <c r="B243" s="192"/>
      <c r="C243" s="193"/>
      <c r="D243" s="185" t="s">
        <v>133</v>
      </c>
      <c r="E243" s="194" t="s">
        <v>19</v>
      </c>
      <c r="F243" s="195" t="s">
        <v>384</v>
      </c>
      <c r="G243" s="193"/>
      <c r="H243" s="196">
        <v>5.675</v>
      </c>
      <c r="I243" s="197"/>
      <c r="J243" s="193"/>
      <c r="K243" s="193"/>
      <c r="L243" s="198"/>
      <c r="M243" s="199"/>
      <c r="N243" s="200"/>
      <c r="O243" s="200"/>
      <c r="P243" s="200"/>
      <c r="Q243" s="200"/>
      <c r="R243" s="200"/>
      <c r="S243" s="200"/>
      <c r="T243" s="201"/>
      <c r="AT243" s="202" t="s">
        <v>133</v>
      </c>
      <c r="AU243" s="202" t="s">
        <v>82</v>
      </c>
      <c r="AV243" s="13" t="s">
        <v>82</v>
      </c>
      <c r="AW243" s="13" t="s">
        <v>33</v>
      </c>
      <c r="AX243" s="13" t="s">
        <v>71</v>
      </c>
      <c r="AY243" s="202" t="s">
        <v>120</v>
      </c>
    </row>
    <row r="244" spans="2:51" s="13" customFormat="1" ht="11.25">
      <c r="B244" s="192"/>
      <c r="C244" s="193"/>
      <c r="D244" s="185" t="s">
        <v>133</v>
      </c>
      <c r="E244" s="194" t="s">
        <v>19</v>
      </c>
      <c r="F244" s="195" t="s">
        <v>385</v>
      </c>
      <c r="G244" s="193"/>
      <c r="H244" s="196">
        <v>1.875</v>
      </c>
      <c r="I244" s="197"/>
      <c r="J244" s="193"/>
      <c r="K244" s="193"/>
      <c r="L244" s="198"/>
      <c r="M244" s="199"/>
      <c r="N244" s="200"/>
      <c r="O244" s="200"/>
      <c r="P244" s="200"/>
      <c r="Q244" s="200"/>
      <c r="R244" s="200"/>
      <c r="S244" s="200"/>
      <c r="T244" s="201"/>
      <c r="AT244" s="202" t="s">
        <v>133</v>
      </c>
      <c r="AU244" s="202" t="s">
        <v>82</v>
      </c>
      <c r="AV244" s="13" t="s">
        <v>82</v>
      </c>
      <c r="AW244" s="13" t="s">
        <v>33</v>
      </c>
      <c r="AX244" s="13" t="s">
        <v>71</v>
      </c>
      <c r="AY244" s="202" t="s">
        <v>120</v>
      </c>
    </row>
    <row r="245" spans="2:63" s="12" customFormat="1" ht="22.9" customHeight="1">
      <c r="B245" s="156"/>
      <c r="C245" s="157"/>
      <c r="D245" s="158" t="s">
        <v>70</v>
      </c>
      <c r="E245" s="170" t="s">
        <v>386</v>
      </c>
      <c r="F245" s="170" t="s">
        <v>387</v>
      </c>
      <c r="G245" s="157"/>
      <c r="H245" s="157"/>
      <c r="I245" s="160"/>
      <c r="J245" s="171">
        <f>BK245</f>
        <v>0</v>
      </c>
      <c r="K245" s="157"/>
      <c r="L245" s="162"/>
      <c r="M245" s="163"/>
      <c r="N245" s="164"/>
      <c r="O245" s="164"/>
      <c r="P245" s="165">
        <f>SUM(P246:P248)</f>
        <v>0</v>
      </c>
      <c r="Q245" s="164"/>
      <c r="R245" s="165">
        <f>SUM(R246:R248)</f>
        <v>0</v>
      </c>
      <c r="S245" s="164"/>
      <c r="T245" s="166">
        <f>SUM(T246:T248)</f>
        <v>0</v>
      </c>
      <c r="AR245" s="167" t="s">
        <v>79</v>
      </c>
      <c r="AT245" s="168" t="s">
        <v>70</v>
      </c>
      <c r="AU245" s="168" t="s">
        <v>79</v>
      </c>
      <c r="AY245" s="167" t="s">
        <v>120</v>
      </c>
      <c r="BK245" s="169">
        <f>SUM(BK246:BK248)</f>
        <v>0</v>
      </c>
    </row>
    <row r="246" spans="1:65" s="2" customFormat="1" ht="16.5" customHeight="1">
      <c r="A246" s="33"/>
      <c r="B246" s="34"/>
      <c r="C246" s="172" t="s">
        <v>388</v>
      </c>
      <c r="D246" s="172" t="s">
        <v>122</v>
      </c>
      <c r="E246" s="173" t="s">
        <v>389</v>
      </c>
      <c r="F246" s="174" t="s">
        <v>390</v>
      </c>
      <c r="G246" s="175" t="s">
        <v>233</v>
      </c>
      <c r="H246" s="176">
        <v>94.42</v>
      </c>
      <c r="I246" s="177"/>
      <c r="J246" s="178">
        <f>ROUND(I246*H246,2)</f>
        <v>0</v>
      </c>
      <c r="K246" s="174" t="s">
        <v>126</v>
      </c>
      <c r="L246" s="38"/>
      <c r="M246" s="179" t="s">
        <v>19</v>
      </c>
      <c r="N246" s="180" t="s">
        <v>42</v>
      </c>
      <c r="O246" s="63"/>
      <c r="P246" s="181">
        <f>O246*H246</f>
        <v>0</v>
      </c>
      <c r="Q246" s="181">
        <v>0</v>
      </c>
      <c r="R246" s="181">
        <f>Q246*H246</f>
        <v>0</v>
      </c>
      <c r="S246" s="181">
        <v>0</v>
      </c>
      <c r="T246" s="182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83" t="s">
        <v>127</v>
      </c>
      <c r="AT246" s="183" t="s">
        <v>122</v>
      </c>
      <c r="AU246" s="183" t="s">
        <v>82</v>
      </c>
      <c r="AY246" s="16" t="s">
        <v>120</v>
      </c>
      <c r="BE246" s="184">
        <f>IF(N246="základní",J246,0)</f>
        <v>0</v>
      </c>
      <c r="BF246" s="184">
        <f>IF(N246="snížená",J246,0)</f>
        <v>0</v>
      </c>
      <c r="BG246" s="184">
        <f>IF(N246="zákl. přenesená",J246,0)</f>
        <v>0</v>
      </c>
      <c r="BH246" s="184">
        <f>IF(N246="sníž. přenesená",J246,0)</f>
        <v>0</v>
      </c>
      <c r="BI246" s="184">
        <f>IF(N246="nulová",J246,0)</f>
        <v>0</v>
      </c>
      <c r="BJ246" s="16" t="s">
        <v>79</v>
      </c>
      <c r="BK246" s="184">
        <f>ROUND(I246*H246,2)</f>
        <v>0</v>
      </c>
      <c r="BL246" s="16" t="s">
        <v>127</v>
      </c>
      <c r="BM246" s="183" t="s">
        <v>391</v>
      </c>
    </row>
    <row r="247" spans="1:47" s="2" customFormat="1" ht="11.25">
      <c r="A247" s="33"/>
      <c r="B247" s="34"/>
      <c r="C247" s="35"/>
      <c r="D247" s="185" t="s">
        <v>129</v>
      </c>
      <c r="E247" s="35"/>
      <c r="F247" s="186" t="s">
        <v>392</v>
      </c>
      <c r="G247" s="35"/>
      <c r="H247" s="35"/>
      <c r="I247" s="187"/>
      <c r="J247" s="35"/>
      <c r="K247" s="35"/>
      <c r="L247" s="38"/>
      <c r="M247" s="188"/>
      <c r="N247" s="189"/>
      <c r="O247" s="63"/>
      <c r="P247" s="63"/>
      <c r="Q247" s="63"/>
      <c r="R247" s="63"/>
      <c r="S247" s="63"/>
      <c r="T247" s="64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T247" s="16" t="s">
        <v>129</v>
      </c>
      <c r="AU247" s="16" t="s">
        <v>82</v>
      </c>
    </row>
    <row r="248" spans="1:47" s="2" customFormat="1" ht="11.25">
      <c r="A248" s="33"/>
      <c r="B248" s="34"/>
      <c r="C248" s="35"/>
      <c r="D248" s="190" t="s">
        <v>131</v>
      </c>
      <c r="E248" s="35"/>
      <c r="F248" s="191" t="s">
        <v>393</v>
      </c>
      <c r="G248" s="35"/>
      <c r="H248" s="35"/>
      <c r="I248" s="187"/>
      <c r="J248" s="35"/>
      <c r="K248" s="35"/>
      <c r="L248" s="38"/>
      <c r="M248" s="188"/>
      <c r="N248" s="189"/>
      <c r="O248" s="63"/>
      <c r="P248" s="63"/>
      <c r="Q248" s="63"/>
      <c r="R248" s="63"/>
      <c r="S248" s="63"/>
      <c r="T248" s="64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T248" s="16" t="s">
        <v>131</v>
      </c>
      <c r="AU248" s="16" t="s">
        <v>82</v>
      </c>
    </row>
    <row r="249" spans="2:63" s="12" customFormat="1" ht="25.9" customHeight="1">
      <c r="B249" s="156"/>
      <c r="C249" s="157"/>
      <c r="D249" s="158" t="s">
        <v>70</v>
      </c>
      <c r="E249" s="159" t="s">
        <v>394</v>
      </c>
      <c r="F249" s="159" t="s">
        <v>395</v>
      </c>
      <c r="G249" s="157"/>
      <c r="H249" s="157"/>
      <c r="I249" s="160"/>
      <c r="J249" s="161">
        <f>BK249</f>
        <v>0</v>
      </c>
      <c r="K249" s="157"/>
      <c r="L249" s="162"/>
      <c r="M249" s="163"/>
      <c r="N249" s="164"/>
      <c r="O249" s="164"/>
      <c r="P249" s="165">
        <f>P250+P267+P274</f>
        <v>0</v>
      </c>
      <c r="Q249" s="164"/>
      <c r="R249" s="165">
        <f>R250+R267+R274</f>
        <v>0.27307056</v>
      </c>
      <c r="S249" s="164"/>
      <c r="T249" s="166">
        <f>T250+T267+T274</f>
        <v>0</v>
      </c>
      <c r="AR249" s="167" t="s">
        <v>82</v>
      </c>
      <c r="AT249" s="168" t="s">
        <v>70</v>
      </c>
      <c r="AU249" s="168" t="s">
        <v>71</v>
      </c>
      <c r="AY249" s="167" t="s">
        <v>120</v>
      </c>
      <c r="BK249" s="169">
        <f>BK250+BK267+BK274</f>
        <v>0</v>
      </c>
    </row>
    <row r="250" spans="2:63" s="12" customFormat="1" ht="22.9" customHeight="1">
      <c r="B250" s="156"/>
      <c r="C250" s="157"/>
      <c r="D250" s="158" t="s">
        <v>70</v>
      </c>
      <c r="E250" s="170" t="s">
        <v>396</v>
      </c>
      <c r="F250" s="170" t="s">
        <v>397</v>
      </c>
      <c r="G250" s="157"/>
      <c r="H250" s="157"/>
      <c r="I250" s="160"/>
      <c r="J250" s="171">
        <f>BK250</f>
        <v>0</v>
      </c>
      <c r="K250" s="157"/>
      <c r="L250" s="162"/>
      <c r="M250" s="163"/>
      <c r="N250" s="164"/>
      <c r="O250" s="164"/>
      <c r="P250" s="165">
        <f>SUM(P251:P266)</f>
        <v>0</v>
      </c>
      <c r="Q250" s="164"/>
      <c r="R250" s="165">
        <f>SUM(R251:R266)</f>
        <v>0.24036962</v>
      </c>
      <c r="S250" s="164"/>
      <c r="T250" s="166">
        <f>SUM(T251:T266)</f>
        <v>0</v>
      </c>
      <c r="AR250" s="167" t="s">
        <v>82</v>
      </c>
      <c r="AT250" s="168" t="s">
        <v>70</v>
      </c>
      <c r="AU250" s="168" t="s">
        <v>79</v>
      </c>
      <c r="AY250" s="167" t="s">
        <v>120</v>
      </c>
      <c r="BK250" s="169">
        <f>SUM(BK251:BK266)</f>
        <v>0</v>
      </c>
    </row>
    <row r="251" spans="1:65" s="2" customFormat="1" ht="16.5" customHeight="1">
      <c r="A251" s="33"/>
      <c r="B251" s="34"/>
      <c r="C251" s="172" t="s">
        <v>398</v>
      </c>
      <c r="D251" s="172" t="s">
        <v>122</v>
      </c>
      <c r="E251" s="173" t="s">
        <v>399</v>
      </c>
      <c r="F251" s="174" t="s">
        <v>400</v>
      </c>
      <c r="G251" s="175" t="s">
        <v>401</v>
      </c>
      <c r="H251" s="176">
        <v>319.566</v>
      </c>
      <c r="I251" s="177"/>
      <c r="J251" s="178">
        <f>ROUND(I251*H251,2)</f>
        <v>0</v>
      </c>
      <c r="K251" s="174" t="s">
        <v>126</v>
      </c>
      <c r="L251" s="38"/>
      <c r="M251" s="179" t="s">
        <v>19</v>
      </c>
      <c r="N251" s="180" t="s">
        <v>42</v>
      </c>
      <c r="O251" s="63"/>
      <c r="P251" s="181">
        <f>O251*H251</f>
        <v>0</v>
      </c>
      <c r="Q251" s="181">
        <v>7E-05</v>
      </c>
      <c r="R251" s="181">
        <f>Q251*H251</f>
        <v>0.022369619999999996</v>
      </c>
      <c r="S251" s="181">
        <v>0</v>
      </c>
      <c r="T251" s="182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83" t="s">
        <v>230</v>
      </c>
      <c r="AT251" s="183" t="s">
        <v>122</v>
      </c>
      <c r="AU251" s="183" t="s">
        <v>82</v>
      </c>
      <c r="AY251" s="16" t="s">
        <v>120</v>
      </c>
      <c r="BE251" s="184">
        <f>IF(N251="základní",J251,0)</f>
        <v>0</v>
      </c>
      <c r="BF251" s="184">
        <f>IF(N251="snížená",J251,0)</f>
        <v>0</v>
      </c>
      <c r="BG251" s="184">
        <f>IF(N251="zákl. přenesená",J251,0)</f>
        <v>0</v>
      </c>
      <c r="BH251" s="184">
        <f>IF(N251="sníž. přenesená",J251,0)</f>
        <v>0</v>
      </c>
      <c r="BI251" s="184">
        <f>IF(N251="nulová",J251,0)</f>
        <v>0</v>
      </c>
      <c r="BJ251" s="16" t="s">
        <v>79</v>
      </c>
      <c r="BK251" s="184">
        <f>ROUND(I251*H251,2)</f>
        <v>0</v>
      </c>
      <c r="BL251" s="16" t="s">
        <v>230</v>
      </c>
      <c r="BM251" s="183" t="s">
        <v>402</v>
      </c>
    </row>
    <row r="252" spans="1:47" s="2" customFormat="1" ht="11.25">
      <c r="A252" s="33"/>
      <c r="B252" s="34"/>
      <c r="C252" s="35"/>
      <c r="D252" s="185" t="s">
        <v>129</v>
      </c>
      <c r="E252" s="35"/>
      <c r="F252" s="186" t="s">
        <v>403</v>
      </c>
      <c r="G252" s="35"/>
      <c r="H252" s="35"/>
      <c r="I252" s="187"/>
      <c r="J252" s="35"/>
      <c r="K252" s="35"/>
      <c r="L252" s="38"/>
      <c r="M252" s="188"/>
      <c r="N252" s="189"/>
      <c r="O252" s="63"/>
      <c r="P252" s="63"/>
      <c r="Q252" s="63"/>
      <c r="R252" s="63"/>
      <c r="S252" s="63"/>
      <c r="T252" s="64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6" t="s">
        <v>129</v>
      </c>
      <c r="AU252" s="16" t="s">
        <v>82</v>
      </c>
    </row>
    <row r="253" spans="1:47" s="2" customFormat="1" ht="11.25">
      <c r="A253" s="33"/>
      <c r="B253" s="34"/>
      <c r="C253" s="35"/>
      <c r="D253" s="190" t="s">
        <v>131</v>
      </c>
      <c r="E253" s="35"/>
      <c r="F253" s="191" t="s">
        <v>404</v>
      </c>
      <c r="G253" s="35"/>
      <c r="H253" s="35"/>
      <c r="I253" s="187"/>
      <c r="J253" s="35"/>
      <c r="K253" s="35"/>
      <c r="L253" s="38"/>
      <c r="M253" s="188"/>
      <c r="N253" s="189"/>
      <c r="O253" s="63"/>
      <c r="P253" s="63"/>
      <c r="Q253" s="63"/>
      <c r="R253" s="63"/>
      <c r="S253" s="63"/>
      <c r="T253" s="64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T253" s="16" t="s">
        <v>131</v>
      </c>
      <c r="AU253" s="16" t="s">
        <v>82</v>
      </c>
    </row>
    <row r="254" spans="1:47" s="2" customFormat="1" ht="19.5">
      <c r="A254" s="33"/>
      <c r="B254" s="34"/>
      <c r="C254" s="35"/>
      <c r="D254" s="185" t="s">
        <v>259</v>
      </c>
      <c r="E254" s="35"/>
      <c r="F254" s="213" t="s">
        <v>405</v>
      </c>
      <c r="G254" s="35"/>
      <c r="H254" s="35"/>
      <c r="I254" s="187"/>
      <c r="J254" s="35"/>
      <c r="K254" s="35"/>
      <c r="L254" s="38"/>
      <c r="M254" s="188"/>
      <c r="N254" s="189"/>
      <c r="O254" s="63"/>
      <c r="P254" s="63"/>
      <c r="Q254" s="63"/>
      <c r="R254" s="63"/>
      <c r="S254" s="63"/>
      <c r="T254" s="64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T254" s="16" t="s">
        <v>259</v>
      </c>
      <c r="AU254" s="16" t="s">
        <v>82</v>
      </c>
    </row>
    <row r="255" spans="2:51" s="13" customFormat="1" ht="11.25">
      <c r="B255" s="192"/>
      <c r="C255" s="193"/>
      <c r="D255" s="185" t="s">
        <v>133</v>
      </c>
      <c r="E255" s="194" t="s">
        <v>19</v>
      </c>
      <c r="F255" s="195" t="s">
        <v>406</v>
      </c>
      <c r="G255" s="193"/>
      <c r="H255" s="196">
        <v>194.656</v>
      </c>
      <c r="I255" s="197"/>
      <c r="J255" s="193"/>
      <c r="K255" s="193"/>
      <c r="L255" s="198"/>
      <c r="M255" s="199"/>
      <c r="N255" s="200"/>
      <c r="O255" s="200"/>
      <c r="P255" s="200"/>
      <c r="Q255" s="200"/>
      <c r="R255" s="200"/>
      <c r="S255" s="200"/>
      <c r="T255" s="201"/>
      <c r="AT255" s="202" t="s">
        <v>133</v>
      </c>
      <c r="AU255" s="202" t="s">
        <v>82</v>
      </c>
      <c r="AV255" s="13" t="s">
        <v>82</v>
      </c>
      <c r="AW255" s="13" t="s">
        <v>33</v>
      </c>
      <c r="AX255" s="13" t="s">
        <v>71</v>
      </c>
      <c r="AY255" s="202" t="s">
        <v>120</v>
      </c>
    </row>
    <row r="256" spans="2:51" s="13" customFormat="1" ht="11.25">
      <c r="B256" s="192"/>
      <c r="C256" s="193"/>
      <c r="D256" s="185" t="s">
        <v>133</v>
      </c>
      <c r="E256" s="194" t="s">
        <v>19</v>
      </c>
      <c r="F256" s="195" t="s">
        <v>407</v>
      </c>
      <c r="G256" s="193"/>
      <c r="H256" s="196">
        <v>117.39</v>
      </c>
      <c r="I256" s="197"/>
      <c r="J256" s="193"/>
      <c r="K256" s="193"/>
      <c r="L256" s="198"/>
      <c r="M256" s="199"/>
      <c r="N256" s="200"/>
      <c r="O256" s="200"/>
      <c r="P256" s="200"/>
      <c r="Q256" s="200"/>
      <c r="R256" s="200"/>
      <c r="S256" s="200"/>
      <c r="T256" s="201"/>
      <c r="AT256" s="202" t="s">
        <v>133</v>
      </c>
      <c r="AU256" s="202" t="s">
        <v>82</v>
      </c>
      <c r="AV256" s="13" t="s">
        <v>82</v>
      </c>
      <c r="AW256" s="13" t="s">
        <v>33</v>
      </c>
      <c r="AX256" s="13" t="s">
        <v>71</v>
      </c>
      <c r="AY256" s="202" t="s">
        <v>120</v>
      </c>
    </row>
    <row r="257" spans="2:51" s="13" customFormat="1" ht="11.25">
      <c r="B257" s="192"/>
      <c r="C257" s="193"/>
      <c r="D257" s="185" t="s">
        <v>133</v>
      </c>
      <c r="E257" s="194" t="s">
        <v>19</v>
      </c>
      <c r="F257" s="195" t="s">
        <v>408</v>
      </c>
      <c r="G257" s="193"/>
      <c r="H257" s="196">
        <v>7.52</v>
      </c>
      <c r="I257" s="197"/>
      <c r="J257" s="193"/>
      <c r="K257" s="193"/>
      <c r="L257" s="198"/>
      <c r="M257" s="199"/>
      <c r="N257" s="200"/>
      <c r="O257" s="200"/>
      <c r="P257" s="200"/>
      <c r="Q257" s="200"/>
      <c r="R257" s="200"/>
      <c r="S257" s="200"/>
      <c r="T257" s="201"/>
      <c r="AT257" s="202" t="s">
        <v>133</v>
      </c>
      <c r="AU257" s="202" t="s">
        <v>82</v>
      </c>
      <c r="AV257" s="13" t="s">
        <v>82</v>
      </c>
      <c r="AW257" s="13" t="s">
        <v>33</v>
      </c>
      <c r="AX257" s="13" t="s">
        <v>71</v>
      </c>
      <c r="AY257" s="202" t="s">
        <v>120</v>
      </c>
    </row>
    <row r="258" spans="1:65" s="2" customFormat="1" ht="16.5" customHeight="1">
      <c r="A258" s="33"/>
      <c r="B258" s="34"/>
      <c r="C258" s="203" t="s">
        <v>409</v>
      </c>
      <c r="D258" s="203" t="s">
        <v>247</v>
      </c>
      <c r="E258" s="204" t="s">
        <v>410</v>
      </c>
      <c r="F258" s="205" t="s">
        <v>411</v>
      </c>
      <c r="G258" s="206" t="s">
        <v>233</v>
      </c>
      <c r="H258" s="207">
        <v>0.21</v>
      </c>
      <c r="I258" s="208"/>
      <c r="J258" s="209">
        <f>ROUND(I258*H258,2)</f>
        <v>0</v>
      </c>
      <c r="K258" s="205" t="s">
        <v>126</v>
      </c>
      <c r="L258" s="210"/>
      <c r="M258" s="211" t="s">
        <v>19</v>
      </c>
      <c r="N258" s="212" t="s">
        <v>42</v>
      </c>
      <c r="O258" s="63"/>
      <c r="P258" s="181">
        <f>O258*H258</f>
        <v>0</v>
      </c>
      <c r="Q258" s="181">
        <v>1</v>
      </c>
      <c r="R258" s="181">
        <f>Q258*H258</f>
        <v>0.21</v>
      </c>
      <c r="S258" s="181">
        <v>0</v>
      </c>
      <c r="T258" s="182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83" t="s">
        <v>342</v>
      </c>
      <c r="AT258" s="183" t="s">
        <v>247</v>
      </c>
      <c r="AU258" s="183" t="s">
        <v>82</v>
      </c>
      <c r="AY258" s="16" t="s">
        <v>120</v>
      </c>
      <c r="BE258" s="184">
        <f>IF(N258="základní",J258,0)</f>
        <v>0</v>
      </c>
      <c r="BF258" s="184">
        <f>IF(N258="snížená",J258,0)</f>
        <v>0</v>
      </c>
      <c r="BG258" s="184">
        <f>IF(N258="zákl. přenesená",J258,0)</f>
        <v>0</v>
      </c>
      <c r="BH258" s="184">
        <f>IF(N258="sníž. přenesená",J258,0)</f>
        <v>0</v>
      </c>
      <c r="BI258" s="184">
        <f>IF(N258="nulová",J258,0)</f>
        <v>0</v>
      </c>
      <c r="BJ258" s="16" t="s">
        <v>79</v>
      </c>
      <c r="BK258" s="184">
        <f>ROUND(I258*H258,2)</f>
        <v>0</v>
      </c>
      <c r="BL258" s="16" t="s">
        <v>230</v>
      </c>
      <c r="BM258" s="183" t="s">
        <v>412</v>
      </c>
    </row>
    <row r="259" spans="1:47" s="2" customFormat="1" ht="11.25">
      <c r="A259" s="33"/>
      <c r="B259" s="34"/>
      <c r="C259" s="35"/>
      <c r="D259" s="185" t="s">
        <v>129</v>
      </c>
      <c r="E259" s="35"/>
      <c r="F259" s="186" t="s">
        <v>411</v>
      </c>
      <c r="G259" s="35"/>
      <c r="H259" s="35"/>
      <c r="I259" s="187"/>
      <c r="J259" s="35"/>
      <c r="K259" s="35"/>
      <c r="L259" s="38"/>
      <c r="M259" s="188"/>
      <c r="N259" s="189"/>
      <c r="O259" s="63"/>
      <c r="P259" s="63"/>
      <c r="Q259" s="63"/>
      <c r="R259" s="63"/>
      <c r="S259" s="63"/>
      <c r="T259" s="64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T259" s="16" t="s">
        <v>129</v>
      </c>
      <c r="AU259" s="16" t="s">
        <v>82</v>
      </c>
    </row>
    <row r="260" spans="2:51" s="13" customFormat="1" ht="11.25">
      <c r="B260" s="192"/>
      <c r="C260" s="193"/>
      <c r="D260" s="185" t="s">
        <v>133</v>
      </c>
      <c r="E260" s="194" t="s">
        <v>19</v>
      </c>
      <c r="F260" s="195" t="s">
        <v>413</v>
      </c>
      <c r="G260" s="193"/>
      <c r="H260" s="196">
        <v>0.21</v>
      </c>
      <c r="I260" s="197"/>
      <c r="J260" s="193"/>
      <c r="K260" s="193"/>
      <c r="L260" s="198"/>
      <c r="M260" s="199"/>
      <c r="N260" s="200"/>
      <c r="O260" s="200"/>
      <c r="P260" s="200"/>
      <c r="Q260" s="200"/>
      <c r="R260" s="200"/>
      <c r="S260" s="200"/>
      <c r="T260" s="201"/>
      <c r="AT260" s="202" t="s">
        <v>133</v>
      </c>
      <c r="AU260" s="202" t="s">
        <v>82</v>
      </c>
      <c r="AV260" s="13" t="s">
        <v>82</v>
      </c>
      <c r="AW260" s="13" t="s">
        <v>33</v>
      </c>
      <c r="AX260" s="13" t="s">
        <v>79</v>
      </c>
      <c r="AY260" s="202" t="s">
        <v>120</v>
      </c>
    </row>
    <row r="261" spans="1:65" s="2" customFormat="1" ht="16.5" customHeight="1">
      <c r="A261" s="33"/>
      <c r="B261" s="34"/>
      <c r="C261" s="203" t="s">
        <v>414</v>
      </c>
      <c r="D261" s="203" t="s">
        <v>247</v>
      </c>
      <c r="E261" s="204" t="s">
        <v>415</v>
      </c>
      <c r="F261" s="205" t="s">
        <v>416</v>
      </c>
      <c r="G261" s="206" t="s">
        <v>233</v>
      </c>
      <c r="H261" s="207">
        <v>0.008</v>
      </c>
      <c r="I261" s="208"/>
      <c r="J261" s="209">
        <f>ROUND(I261*H261,2)</f>
        <v>0</v>
      </c>
      <c r="K261" s="205" t="s">
        <v>126</v>
      </c>
      <c r="L261" s="210"/>
      <c r="M261" s="211" t="s">
        <v>19</v>
      </c>
      <c r="N261" s="212" t="s">
        <v>42</v>
      </c>
      <c r="O261" s="63"/>
      <c r="P261" s="181">
        <f>O261*H261</f>
        <v>0</v>
      </c>
      <c r="Q261" s="181">
        <v>1</v>
      </c>
      <c r="R261" s="181">
        <f>Q261*H261</f>
        <v>0.008</v>
      </c>
      <c r="S261" s="181">
        <v>0</v>
      </c>
      <c r="T261" s="182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83" t="s">
        <v>342</v>
      </c>
      <c r="AT261" s="183" t="s">
        <v>247</v>
      </c>
      <c r="AU261" s="183" t="s">
        <v>82</v>
      </c>
      <c r="AY261" s="16" t="s">
        <v>120</v>
      </c>
      <c r="BE261" s="184">
        <f>IF(N261="základní",J261,0)</f>
        <v>0</v>
      </c>
      <c r="BF261" s="184">
        <f>IF(N261="snížená",J261,0)</f>
        <v>0</v>
      </c>
      <c r="BG261" s="184">
        <f>IF(N261="zákl. přenesená",J261,0)</f>
        <v>0</v>
      </c>
      <c r="BH261" s="184">
        <f>IF(N261="sníž. přenesená",J261,0)</f>
        <v>0</v>
      </c>
      <c r="BI261" s="184">
        <f>IF(N261="nulová",J261,0)</f>
        <v>0</v>
      </c>
      <c r="BJ261" s="16" t="s">
        <v>79</v>
      </c>
      <c r="BK261" s="184">
        <f>ROUND(I261*H261,2)</f>
        <v>0</v>
      </c>
      <c r="BL261" s="16" t="s">
        <v>230</v>
      </c>
      <c r="BM261" s="183" t="s">
        <v>417</v>
      </c>
    </row>
    <row r="262" spans="1:47" s="2" customFormat="1" ht="11.25">
      <c r="A262" s="33"/>
      <c r="B262" s="34"/>
      <c r="C262" s="35"/>
      <c r="D262" s="185" t="s">
        <v>129</v>
      </c>
      <c r="E262" s="35"/>
      <c r="F262" s="186" t="s">
        <v>416</v>
      </c>
      <c r="G262" s="35"/>
      <c r="H262" s="35"/>
      <c r="I262" s="187"/>
      <c r="J262" s="35"/>
      <c r="K262" s="35"/>
      <c r="L262" s="38"/>
      <c r="M262" s="188"/>
      <c r="N262" s="189"/>
      <c r="O262" s="63"/>
      <c r="P262" s="63"/>
      <c r="Q262" s="63"/>
      <c r="R262" s="63"/>
      <c r="S262" s="63"/>
      <c r="T262" s="64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T262" s="16" t="s">
        <v>129</v>
      </c>
      <c r="AU262" s="16" t="s">
        <v>82</v>
      </c>
    </row>
    <row r="263" spans="2:51" s="13" customFormat="1" ht="11.25">
      <c r="B263" s="192"/>
      <c r="C263" s="193"/>
      <c r="D263" s="185" t="s">
        <v>133</v>
      </c>
      <c r="E263" s="194" t="s">
        <v>19</v>
      </c>
      <c r="F263" s="195" t="s">
        <v>418</v>
      </c>
      <c r="G263" s="193"/>
      <c r="H263" s="196">
        <v>0.008</v>
      </c>
      <c r="I263" s="197"/>
      <c r="J263" s="193"/>
      <c r="K263" s="193"/>
      <c r="L263" s="198"/>
      <c r="M263" s="199"/>
      <c r="N263" s="200"/>
      <c r="O263" s="200"/>
      <c r="P263" s="200"/>
      <c r="Q263" s="200"/>
      <c r="R263" s="200"/>
      <c r="S263" s="200"/>
      <c r="T263" s="201"/>
      <c r="AT263" s="202" t="s">
        <v>133</v>
      </c>
      <c r="AU263" s="202" t="s">
        <v>82</v>
      </c>
      <c r="AV263" s="13" t="s">
        <v>82</v>
      </c>
      <c r="AW263" s="13" t="s">
        <v>33</v>
      </c>
      <c r="AX263" s="13" t="s">
        <v>79</v>
      </c>
      <c r="AY263" s="202" t="s">
        <v>120</v>
      </c>
    </row>
    <row r="264" spans="1:65" s="2" customFormat="1" ht="16.5" customHeight="1">
      <c r="A264" s="33"/>
      <c r="B264" s="34"/>
      <c r="C264" s="172" t="s">
        <v>419</v>
      </c>
      <c r="D264" s="172" t="s">
        <v>122</v>
      </c>
      <c r="E264" s="173" t="s">
        <v>420</v>
      </c>
      <c r="F264" s="174" t="s">
        <v>421</v>
      </c>
      <c r="G264" s="175" t="s">
        <v>233</v>
      </c>
      <c r="H264" s="176">
        <v>0.24</v>
      </c>
      <c r="I264" s="177"/>
      <c r="J264" s="178">
        <f>ROUND(I264*H264,2)</f>
        <v>0</v>
      </c>
      <c r="K264" s="174" t="s">
        <v>126</v>
      </c>
      <c r="L264" s="38"/>
      <c r="M264" s="179" t="s">
        <v>19</v>
      </c>
      <c r="N264" s="180" t="s">
        <v>42</v>
      </c>
      <c r="O264" s="63"/>
      <c r="P264" s="181">
        <f>O264*H264</f>
        <v>0</v>
      </c>
      <c r="Q264" s="181">
        <v>0</v>
      </c>
      <c r="R264" s="181">
        <f>Q264*H264</f>
        <v>0</v>
      </c>
      <c r="S264" s="181">
        <v>0</v>
      </c>
      <c r="T264" s="182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83" t="s">
        <v>230</v>
      </c>
      <c r="AT264" s="183" t="s">
        <v>122</v>
      </c>
      <c r="AU264" s="183" t="s">
        <v>82</v>
      </c>
      <c r="AY264" s="16" t="s">
        <v>120</v>
      </c>
      <c r="BE264" s="184">
        <f>IF(N264="základní",J264,0)</f>
        <v>0</v>
      </c>
      <c r="BF264" s="184">
        <f>IF(N264="snížená",J264,0)</f>
        <v>0</v>
      </c>
      <c r="BG264" s="184">
        <f>IF(N264="zákl. přenesená",J264,0)</f>
        <v>0</v>
      </c>
      <c r="BH264" s="184">
        <f>IF(N264="sníž. přenesená",J264,0)</f>
        <v>0</v>
      </c>
      <c r="BI264" s="184">
        <f>IF(N264="nulová",J264,0)</f>
        <v>0</v>
      </c>
      <c r="BJ264" s="16" t="s">
        <v>79</v>
      </c>
      <c r="BK264" s="184">
        <f>ROUND(I264*H264,2)</f>
        <v>0</v>
      </c>
      <c r="BL264" s="16" t="s">
        <v>230</v>
      </c>
      <c r="BM264" s="183" t="s">
        <v>422</v>
      </c>
    </row>
    <row r="265" spans="1:47" s="2" customFormat="1" ht="19.5">
      <c r="A265" s="33"/>
      <c r="B265" s="34"/>
      <c r="C265" s="35"/>
      <c r="D265" s="185" t="s">
        <v>129</v>
      </c>
      <c r="E265" s="35"/>
      <c r="F265" s="186" t="s">
        <v>423</v>
      </c>
      <c r="G265" s="35"/>
      <c r="H265" s="35"/>
      <c r="I265" s="187"/>
      <c r="J265" s="35"/>
      <c r="K265" s="35"/>
      <c r="L265" s="38"/>
      <c r="M265" s="188"/>
      <c r="N265" s="189"/>
      <c r="O265" s="63"/>
      <c r="P265" s="63"/>
      <c r="Q265" s="63"/>
      <c r="R265" s="63"/>
      <c r="S265" s="63"/>
      <c r="T265" s="64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6" t="s">
        <v>129</v>
      </c>
      <c r="AU265" s="16" t="s">
        <v>82</v>
      </c>
    </row>
    <row r="266" spans="1:47" s="2" customFormat="1" ht="11.25">
      <c r="A266" s="33"/>
      <c r="B266" s="34"/>
      <c r="C266" s="35"/>
      <c r="D266" s="190" t="s">
        <v>131</v>
      </c>
      <c r="E266" s="35"/>
      <c r="F266" s="191" t="s">
        <v>424</v>
      </c>
      <c r="G266" s="35"/>
      <c r="H266" s="35"/>
      <c r="I266" s="187"/>
      <c r="J266" s="35"/>
      <c r="K266" s="35"/>
      <c r="L266" s="38"/>
      <c r="M266" s="188"/>
      <c r="N266" s="189"/>
      <c r="O266" s="63"/>
      <c r="P266" s="63"/>
      <c r="Q266" s="63"/>
      <c r="R266" s="63"/>
      <c r="S266" s="63"/>
      <c r="T266" s="64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T266" s="16" t="s">
        <v>131</v>
      </c>
      <c r="AU266" s="16" t="s">
        <v>82</v>
      </c>
    </row>
    <row r="267" spans="2:63" s="12" customFormat="1" ht="22.9" customHeight="1">
      <c r="B267" s="156"/>
      <c r="C267" s="157"/>
      <c r="D267" s="158" t="s">
        <v>70</v>
      </c>
      <c r="E267" s="170" t="s">
        <v>425</v>
      </c>
      <c r="F267" s="170" t="s">
        <v>426</v>
      </c>
      <c r="G267" s="157"/>
      <c r="H267" s="157"/>
      <c r="I267" s="160"/>
      <c r="J267" s="171">
        <f>BK267</f>
        <v>0</v>
      </c>
      <c r="K267" s="157"/>
      <c r="L267" s="162"/>
      <c r="M267" s="163"/>
      <c r="N267" s="164"/>
      <c r="O267" s="164"/>
      <c r="P267" s="165">
        <f>SUM(P268:P273)</f>
        <v>0</v>
      </c>
      <c r="Q267" s="164"/>
      <c r="R267" s="165">
        <f>SUM(R268:R273)</f>
        <v>0.0322</v>
      </c>
      <c r="S267" s="164"/>
      <c r="T267" s="166">
        <f>SUM(T268:T273)</f>
        <v>0</v>
      </c>
      <c r="AR267" s="167" t="s">
        <v>82</v>
      </c>
      <c r="AT267" s="168" t="s">
        <v>70</v>
      </c>
      <c r="AU267" s="168" t="s">
        <v>79</v>
      </c>
      <c r="AY267" s="167" t="s">
        <v>120</v>
      </c>
      <c r="BK267" s="169">
        <f>SUM(BK268:BK273)</f>
        <v>0</v>
      </c>
    </row>
    <row r="268" spans="1:65" s="2" customFormat="1" ht="16.5" customHeight="1">
      <c r="A268" s="33"/>
      <c r="B268" s="34"/>
      <c r="C268" s="172" t="s">
        <v>427</v>
      </c>
      <c r="D268" s="172" t="s">
        <v>122</v>
      </c>
      <c r="E268" s="173" t="s">
        <v>428</v>
      </c>
      <c r="F268" s="174" t="s">
        <v>429</v>
      </c>
      <c r="G268" s="175" t="s">
        <v>220</v>
      </c>
      <c r="H268" s="176">
        <v>140</v>
      </c>
      <c r="I268" s="177"/>
      <c r="J268" s="178">
        <f>ROUND(I268*H268,2)</f>
        <v>0</v>
      </c>
      <c r="K268" s="174" t="s">
        <v>126</v>
      </c>
      <c r="L268" s="38"/>
      <c r="M268" s="179" t="s">
        <v>19</v>
      </c>
      <c r="N268" s="180" t="s">
        <v>42</v>
      </c>
      <c r="O268" s="63"/>
      <c r="P268" s="181">
        <f>O268*H268</f>
        <v>0</v>
      </c>
      <c r="Q268" s="181">
        <v>0.00023</v>
      </c>
      <c r="R268" s="181">
        <f>Q268*H268</f>
        <v>0.0322</v>
      </c>
      <c r="S268" s="181">
        <v>0</v>
      </c>
      <c r="T268" s="182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83" t="s">
        <v>230</v>
      </c>
      <c r="AT268" s="183" t="s">
        <v>122</v>
      </c>
      <c r="AU268" s="183" t="s">
        <v>82</v>
      </c>
      <c r="AY268" s="16" t="s">
        <v>120</v>
      </c>
      <c r="BE268" s="184">
        <f>IF(N268="základní",J268,0)</f>
        <v>0</v>
      </c>
      <c r="BF268" s="184">
        <f>IF(N268="snížená",J268,0)</f>
        <v>0</v>
      </c>
      <c r="BG268" s="184">
        <f>IF(N268="zákl. přenesená",J268,0)</f>
        <v>0</v>
      </c>
      <c r="BH268" s="184">
        <f>IF(N268="sníž. přenesená",J268,0)</f>
        <v>0</v>
      </c>
      <c r="BI268" s="184">
        <f>IF(N268="nulová",J268,0)</f>
        <v>0</v>
      </c>
      <c r="BJ268" s="16" t="s">
        <v>79</v>
      </c>
      <c r="BK268" s="184">
        <f>ROUND(I268*H268,2)</f>
        <v>0</v>
      </c>
      <c r="BL268" s="16" t="s">
        <v>230</v>
      </c>
      <c r="BM268" s="183" t="s">
        <v>430</v>
      </c>
    </row>
    <row r="269" spans="1:47" s="2" customFormat="1" ht="11.25">
      <c r="A269" s="33"/>
      <c r="B269" s="34"/>
      <c r="C269" s="35"/>
      <c r="D269" s="185" t="s">
        <v>129</v>
      </c>
      <c r="E269" s="35"/>
      <c r="F269" s="186" t="s">
        <v>431</v>
      </c>
      <c r="G269" s="35"/>
      <c r="H269" s="35"/>
      <c r="I269" s="187"/>
      <c r="J269" s="35"/>
      <c r="K269" s="35"/>
      <c r="L269" s="38"/>
      <c r="M269" s="188"/>
      <c r="N269" s="189"/>
      <c r="O269" s="63"/>
      <c r="P269" s="63"/>
      <c r="Q269" s="63"/>
      <c r="R269" s="63"/>
      <c r="S269" s="63"/>
      <c r="T269" s="64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T269" s="16" t="s">
        <v>129</v>
      </c>
      <c r="AU269" s="16" t="s">
        <v>82</v>
      </c>
    </row>
    <row r="270" spans="1:47" s="2" customFormat="1" ht="11.25">
      <c r="A270" s="33"/>
      <c r="B270" s="34"/>
      <c r="C270" s="35"/>
      <c r="D270" s="190" t="s">
        <v>131</v>
      </c>
      <c r="E270" s="35"/>
      <c r="F270" s="191" t="s">
        <v>432</v>
      </c>
      <c r="G270" s="35"/>
      <c r="H270" s="35"/>
      <c r="I270" s="187"/>
      <c r="J270" s="35"/>
      <c r="K270" s="35"/>
      <c r="L270" s="38"/>
      <c r="M270" s="188"/>
      <c r="N270" s="189"/>
      <c r="O270" s="63"/>
      <c r="P270" s="63"/>
      <c r="Q270" s="63"/>
      <c r="R270" s="63"/>
      <c r="S270" s="63"/>
      <c r="T270" s="64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T270" s="16" t="s">
        <v>131</v>
      </c>
      <c r="AU270" s="16" t="s">
        <v>82</v>
      </c>
    </row>
    <row r="271" spans="1:47" s="2" customFormat="1" ht="19.5">
      <c r="A271" s="33"/>
      <c r="B271" s="34"/>
      <c r="C271" s="35"/>
      <c r="D271" s="185" t="s">
        <v>259</v>
      </c>
      <c r="E271" s="35"/>
      <c r="F271" s="213" t="s">
        <v>433</v>
      </c>
      <c r="G271" s="35"/>
      <c r="H271" s="35"/>
      <c r="I271" s="187"/>
      <c r="J271" s="35"/>
      <c r="K271" s="35"/>
      <c r="L271" s="38"/>
      <c r="M271" s="188"/>
      <c r="N271" s="189"/>
      <c r="O271" s="63"/>
      <c r="P271" s="63"/>
      <c r="Q271" s="63"/>
      <c r="R271" s="63"/>
      <c r="S271" s="63"/>
      <c r="T271" s="64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T271" s="16" t="s">
        <v>259</v>
      </c>
      <c r="AU271" s="16" t="s">
        <v>82</v>
      </c>
    </row>
    <row r="272" spans="2:51" s="13" customFormat="1" ht="11.25">
      <c r="B272" s="192"/>
      <c r="C272" s="193"/>
      <c r="D272" s="185" t="s">
        <v>133</v>
      </c>
      <c r="E272" s="194" t="s">
        <v>19</v>
      </c>
      <c r="F272" s="195" t="s">
        <v>434</v>
      </c>
      <c r="G272" s="193"/>
      <c r="H272" s="196">
        <v>98</v>
      </c>
      <c r="I272" s="197"/>
      <c r="J272" s="193"/>
      <c r="K272" s="193"/>
      <c r="L272" s="198"/>
      <c r="M272" s="199"/>
      <c r="N272" s="200"/>
      <c r="O272" s="200"/>
      <c r="P272" s="200"/>
      <c r="Q272" s="200"/>
      <c r="R272" s="200"/>
      <c r="S272" s="200"/>
      <c r="T272" s="201"/>
      <c r="AT272" s="202" t="s">
        <v>133</v>
      </c>
      <c r="AU272" s="202" t="s">
        <v>82</v>
      </c>
      <c r="AV272" s="13" t="s">
        <v>82</v>
      </c>
      <c r="AW272" s="13" t="s">
        <v>33</v>
      </c>
      <c r="AX272" s="13" t="s">
        <v>71</v>
      </c>
      <c r="AY272" s="202" t="s">
        <v>120</v>
      </c>
    </row>
    <row r="273" spans="2:51" s="13" customFormat="1" ht="11.25">
      <c r="B273" s="192"/>
      <c r="C273" s="193"/>
      <c r="D273" s="185" t="s">
        <v>133</v>
      </c>
      <c r="E273" s="194" t="s">
        <v>19</v>
      </c>
      <c r="F273" s="195" t="s">
        <v>435</v>
      </c>
      <c r="G273" s="193"/>
      <c r="H273" s="196">
        <v>42</v>
      </c>
      <c r="I273" s="197"/>
      <c r="J273" s="193"/>
      <c r="K273" s="193"/>
      <c r="L273" s="198"/>
      <c r="M273" s="199"/>
      <c r="N273" s="200"/>
      <c r="O273" s="200"/>
      <c r="P273" s="200"/>
      <c r="Q273" s="200"/>
      <c r="R273" s="200"/>
      <c r="S273" s="200"/>
      <c r="T273" s="201"/>
      <c r="AT273" s="202" t="s">
        <v>133</v>
      </c>
      <c r="AU273" s="202" t="s">
        <v>82</v>
      </c>
      <c r="AV273" s="13" t="s">
        <v>82</v>
      </c>
      <c r="AW273" s="13" t="s">
        <v>33</v>
      </c>
      <c r="AX273" s="13" t="s">
        <v>71</v>
      </c>
      <c r="AY273" s="202" t="s">
        <v>120</v>
      </c>
    </row>
    <row r="274" spans="2:63" s="12" customFormat="1" ht="22.9" customHeight="1">
      <c r="B274" s="156"/>
      <c r="C274" s="157"/>
      <c r="D274" s="158" t="s">
        <v>70</v>
      </c>
      <c r="E274" s="170" t="s">
        <v>436</v>
      </c>
      <c r="F274" s="170" t="s">
        <v>437</v>
      </c>
      <c r="G274" s="157"/>
      <c r="H274" s="157"/>
      <c r="I274" s="160"/>
      <c r="J274" s="171">
        <f>BK274</f>
        <v>0</v>
      </c>
      <c r="K274" s="157"/>
      <c r="L274" s="162"/>
      <c r="M274" s="163"/>
      <c r="N274" s="164"/>
      <c r="O274" s="164"/>
      <c r="P274" s="165">
        <f>SUM(P275:P284)</f>
        <v>0</v>
      </c>
      <c r="Q274" s="164"/>
      <c r="R274" s="165">
        <f>SUM(R275:R284)</f>
        <v>0.00050094</v>
      </c>
      <c r="S274" s="164"/>
      <c r="T274" s="166">
        <f>SUM(T275:T284)</f>
        <v>0</v>
      </c>
      <c r="AR274" s="167" t="s">
        <v>82</v>
      </c>
      <c r="AT274" s="168" t="s">
        <v>70</v>
      </c>
      <c r="AU274" s="168" t="s">
        <v>79</v>
      </c>
      <c r="AY274" s="167" t="s">
        <v>120</v>
      </c>
      <c r="BK274" s="169">
        <f>SUM(BK275:BK284)</f>
        <v>0</v>
      </c>
    </row>
    <row r="275" spans="1:65" s="2" customFormat="1" ht="16.5" customHeight="1">
      <c r="A275" s="33"/>
      <c r="B275" s="34"/>
      <c r="C275" s="172" t="s">
        <v>438</v>
      </c>
      <c r="D275" s="172" t="s">
        <v>122</v>
      </c>
      <c r="E275" s="173" t="s">
        <v>439</v>
      </c>
      <c r="F275" s="174" t="s">
        <v>440</v>
      </c>
      <c r="G275" s="175" t="s">
        <v>220</v>
      </c>
      <c r="H275" s="176">
        <v>1.518</v>
      </c>
      <c r="I275" s="177"/>
      <c r="J275" s="178">
        <f>ROUND(I275*H275,2)</f>
        <v>0</v>
      </c>
      <c r="K275" s="174" t="s">
        <v>126</v>
      </c>
      <c r="L275" s="38"/>
      <c r="M275" s="179" t="s">
        <v>19</v>
      </c>
      <c r="N275" s="180" t="s">
        <v>42</v>
      </c>
      <c r="O275" s="63"/>
      <c r="P275" s="181">
        <f>O275*H275</f>
        <v>0</v>
      </c>
      <c r="Q275" s="181">
        <v>7E-05</v>
      </c>
      <c r="R275" s="181">
        <f>Q275*H275</f>
        <v>0.00010625999999999999</v>
      </c>
      <c r="S275" s="181">
        <v>0</v>
      </c>
      <c r="T275" s="182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83" t="s">
        <v>230</v>
      </c>
      <c r="AT275" s="183" t="s">
        <v>122</v>
      </c>
      <c r="AU275" s="183" t="s">
        <v>82</v>
      </c>
      <c r="AY275" s="16" t="s">
        <v>120</v>
      </c>
      <c r="BE275" s="184">
        <f>IF(N275="základní",J275,0)</f>
        <v>0</v>
      </c>
      <c r="BF275" s="184">
        <f>IF(N275="snížená",J275,0)</f>
        <v>0</v>
      </c>
      <c r="BG275" s="184">
        <f>IF(N275="zákl. přenesená",J275,0)</f>
        <v>0</v>
      </c>
      <c r="BH275" s="184">
        <f>IF(N275="sníž. přenesená",J275,0)</f>
        <v>0</v>
      </c>
      <c r="BI275" s="184">
        <f>IF(N275="nulová",J275,0)</f>
        <v>0</v>
      </c>
      <c r="BJ275" s="16" t="s">
        <v>79</v>
      </c>
      <c r="BK275" s="184">
        <f>ROUND(I275*H275,2)</f>
        <v>0</v>
      </c>
      <c r="BL275" s="16" t="s">
        <v>230</v>
      </c>
      <c r="BM275" s="183" t="s">
        <v>441</v>
      </c>
    </row>
    <row r="276" spans="1:47" s="2" customFormat="1" ht="11.25">
      <c r="A276" s="33"/>
      <c r="B276" s="34"/>
      <c r="C276" s="35"/>
      <c r="D276" s="185" t="s">
        <v>129</v>
      </c>
      <c r="E276" s="35"/>
      <c r="F276" s="186" t="s">
        <v>442</v>
      </c>
      <c r="G276" s="35"/>
      <c r="H276" s="35"/>
      <c r="I276" s="187"/>
      <c r="J276" s="35"/>
      <c r="K276" s="35"/>
      <c r="L276" s="38"/>
      <c r="M276" s="188"/>
      <c r="N276" s="189"/>
      <c r="O276" s="63"/>
      <c r="P276" s="63"/>
      <c r="Q276" s="63"/>
      <c r="R276" s="63"/>
      <c r="S276" s="63"/>
      <c r="T276" s="64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T276" s="16" t="s">
        <v>129</v>
      </c>
      <c r="AU276" s="16" t="s">
        <v>82</v>
      </c>
    </row>
    <row r="277" spans="1:47" s="2" customFormat="1" ht="11.25">
      <c r="A277" s="33"/>
      <c r="B277" s="34"/>
      <c r="C277" s="35"/>
      <c r="D277" s="190" t="s">
        <v>131</v>
      </c>
      <c r="E277" s="35"/>
      <c r="F277" s="191" t="s">
        <v>443</v>
      </c>
      <c r="G277" s="35"/>
      <c r="H277" s="35"/>
      <c r="I277" s="187"/>
      <c r="J277" s="35"/>
      <c r="K277" s="35"/>
      <c r="L277" s="38"/>
      <c r="M277" s="188"/>
      <c r="N277" s="189"/>
      <c r="O277" s="63"/>
      <c r="P277" s="63"/>
      <c r="Q277" s="63"/>
      <c r="R277" s="63"/>
      <c r="S277" s="63"/>
      <c r="T277" s="64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T277" s="16" t="s">
        <v>131</v>
      </c>
      <c r="AU277" s="16" t="s">
        <v>82</v>
      </c>
    </row>
    <row r="278" spans="2:51" s="13" customFormat="1" ht="11.25">
      <c r="B278" s="192"/>
      <c r="C278" s="193"/>
      <c r="D278" s="185" t="s">
        <v>133</v>
      </c>
      <c r="E278" s="194" t="s">
        <v>19</v>
      </c>
      <c r="F278" s="195" t="s">
        <v>444</v>
      </c>
      <c r="G278" s="193"/>
      <c r="H278" s="196">
        <v>1.518</v>
      </c>
      <c r="I278" s="197"/>
      <c r="J278" s="193"/>
      <c r="K278" s="193"/>
      <c r="L278" s="198"/>
      <c r="M278" s="199"/>
      <c r="N278" s="200"/>
      <c r="O278" s="200"/>
      <c r="P278" s="200"/>
      <c r="Q278" s="200"/>
      <c r="R278" s="200"/>
      <c r="S278" s="200"/>
      <c r="T278" s="201"/>
      <c r="AT278" s="202" t="s">
        <v>133</v>
      </c>
      <c r="AU278" s="202" t="s">
        <v>82</v>
      </c>
      <c r="AV278" s="13" t="s">
        <v>82</v>
      </c>
      <c r="AW278" s="13" t="s">
        <v>33</v>
      </c>
      <c r="AX278" s="13" t="s">
        <v>79</v>
      </c>
      <c r="AY278" s="202" t="s">
        <v>120</v>
      </c>
    </row>
    <row r="279" spans="1:65" s="2" customFormat="1" ht="16.5" customHeight="1">
      <c r="A279" s="33"/>
      <c r="B279" s="34"/>
      <c r="C279" s="172" t="s">
        <v>445</v>
      </c>
      <c r="D279" s="172" t="s">
        <v>122</v>
      </c>
      <c r="E279" s="173" t="s">
        <v>446</v>
      </c>
      <c r="F279" s="174" t="s">
        <v>447</v>
      </c>
      <c r="G279" s="175" t="s">
        <v>220</v>
      </c>
      <c r="H279" s="176">
        <v>1.518</v>
      </c>
      <c r="I279" s="177"/>
      <c r="J279" s="178">
        <f>ROUND(I279*H279,2)</f>
        <v>0</v>
      </c>
      <c r="K279" s="174" t="s">
        <v>126</v>
      </c>
      <c r="L279" s="38"/>
      <c r="M279" s="179" t="s">
        <v>19</v>
      </c>
      <c r="N279" s="180" t="s">
        <v>42</v>
      </c>
      <c r="O279" s="63"/>
      <c r="P279" s="181">
        <f>O279*H279</f>
        <v>0</v>
      </c>
      <c r="Q279" s="181">
        <v>0.00014</v>
      </c>
      <c r="R279" s="181">
        <f>Q279*H279</f>
        <v>0.00021251999999999998</v>
      </c>
      <c r="S279" s="181">
        <v>0</v>
      </c>
      <c r="T279" s="182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83" t="s">
        <v>230</v>
      </c>
      <c r="AT279" s="183" t="s">
        <v>122</v>
      </c>
      <c r="AU279" s="183" t="s">
        <v>82</v>
      </c>
      <c r="AY279" s="16" t="s">
        <v>120</v>
      </c>
      <c r="BE279" s="184">
        <f>IF(N279="základní",J279,0)</f>
        <v>0</v>
      </c>
      <c r="BF279" s="184">
        <f>IF(N279="snížená",J279,0)</f>
        <v>0</v>
      </c>
      <c r="BG279" s="184">
        <f>IF(N279="zákl. přenesená",J279,0)</f>
        <v>0</v>
      </c>
      <c r="BH279" s="184">
        <f>IF(N279="sníž. přenesená",J279,0)</f>
        <v>0</v>
      </c>
      <c r="BI279" s="184">
        <f>IF(N279="nulová",J279,0)</f>
        <v>0</v>
      </c>
      <c r="BJ279" s="16" t="s">
        <v>79</v>
      </c>
      <c r="BK279" s="184">
        <f>ROUND(I279*H279,2)</f>
        <v>0</v>
      </c>
      <c r="BL279" s="16" t="s">
        <v>230</v>
      </c>
      <c r="BM279" s="183" t="s">
        <v>448</v>
      </c>
    </row>
    <row r="280" spans="1:47" s="2" customFormat="1" ht="11.25">
      <c r="A280" s="33"/>
      <c r="B280" s="34"/>
      <c r="C280" s="35"/>
      <c r="D280" s="185" t="s">
        <v>129</v>
      </c>
      <c r="E280" s="35"/>
      <c r="F280" s="186" t="s">
        <v>449</v>
      </c>
      <c r="G280" s="35"/>
      <c r="H280" s="35"/>
      <c r="I280" s="187"/>
      <c r="J280" s="35"/>
      <c r="K280" s="35"/>
      <c r="L280" s="38"/>
      <c r="M280" s="188"/>
      <c r="N280" s="189"/>
      <c r="O280" s="63"/>
      <c r="P280" s="63"/>
      <c r="Q280" s="63"/>
      <c r="R280" s="63"/>
      <c r="S280" s="63"/>
      <c r="T280" s="64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T280" s="16" t="s">
        <v>129</v>
      </c>
      <c r="AU280" s="16" t="s">
        <v>82</v>
      </c>
    </row>
    <row r="281" spans="1:47" s="2" customFormat="1" ht="11.25">
      <c r="A281" s="33"/>
      <c r="B281" s="34"/>
      <c r="C281" s="35"/>
      <c r="D281" s="190" t="s">
        <v>131</v>
      </c>
      <c r="E281" s="35"/>
      <c r="F281" s="191" t="s">
        <v>450</v>
      </c>
      <c r="G281" s="35"/>
      <c r="H281" s="35"/>
      <c r="I281" s="187"/>
      <c r="J281" s="35"/>
      <c r="K281" s="35"/>
      <c r="L281" s="38"/>
      <c r="M281" s="188"/>
      <c r="N281" s="189"/>
      <c r="O281" s="63"/>
      <c r="P281" s="63"/>
      <c r="Q281" s="63"/>
      <c r="R281" s="63"/>
      <c r="S281" s="63"/>
      <c r="T281" s="64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T281" s="16" t="s">
        <v>131</v>
      </c>
      <c r="AU281" s="16" t="s">
        <v>82</v>
      </c>
    </row>
    <row r="282" spans="1:65" s="2" customFormat="1" ht="16.5" customHeight="1">
      <c r="A282" s="33"/>
      <c r="B282" s="34"/>
      <c r="C282" s="172" t="s">
        <v>451</v>
      </c>
      <c r="D282" s="172" t="s">
        <v>122</v>
      </c>
      <c r="E282" s="173" t="s">
        <v>452</v>
      </c>
      <c r="F282" s="174" t="s">
        <v>453</v>
      </c>
      <c r="G282" s="175" t="s">
        <v>220</v>
      </c>
      <c r="H282" s="176">
        <v>1.518</v>
      </c>
      <c r="I282" s="177"/>
      <c r="J282" s="178">
        <f>ROUND(I282*H282,2)</f>
        <v>0</v>
      </c>
      <c r="K282" s="174" t="s">
        <v>126</v>
      </c>
      <c r="L282" s="38"/>
      <c r="M282" s="179" t="s">
        <v>19</v>
      </c>
      <c r="N282" s="180" t="s">
        <v>42</v>
      </c>
      <c r="O282" s="63"/>
      <c r="P282" s="181">
        <f>O282*H282</f>
        <v>0</v>
      </c>
      <c r="Q282" s="181">
        <v>0.00012</v>
      </c>
      <c r="R282" s="181">
        <f>Q282*H282</f>
        <v>0.00018216</v>
      </c>
      <c r="S282" s="181">
        <v>0</v>
      </c>
      <c r="T282" s="182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83" t="s">
        <v>230</v>
      </c>
      <c r="AT282" s="183" t="s">
        <v>122</v>
      </c>
      <c r="AU282" s="183" t="s">
        <v>82</v>
      </c>
      <c r="AY282" s="16" t="s">
        <v>120</v>
      </c>
      <c r="BE282" s="184">
        <f>IF(N282="základní",J282,0)</f>
        <v>0</v>
      </c>
      <c r="BF282" s="184">
        <f>IF(N282="snížená",J282,0)</f>
        <v>0</v>
      </c>
      <c r="BG282" s="184">
        <f>IF(N282="zákl. přenesená",J282,0)</f>
        <v>0</v>
      </c>
      <c r="BH282" s="184">
        <f>IF(N282="sníž. přenesená",J282,0)</f>
        <v>0</v>
      </c>
      <c r="BI282" s="184">
        <f>IF(N282="nulová",J282,0)</f>
        <v>0</v>
      </c>
      <c r="BJ282" s="16" t="s">
        <v>79</v>
      </c>
      <c r="BK282" s="184">
        <f>ROUND(I282*H282,2)</f>
        <v>0</v>
      </c>
      <c r="BL282" s="16" t="s">
        <v>230</v>
      </c>
      <c r="BM282" s="183" t="s">
        <v>454</v>
      </c>
    </row>
    <row r="283" spans="1:47" s="2" customFormat="1" ht="11.25">
      <c r="A283" s="33"/>
      <c r="B283" s="34"/>
      <c r="C283" s="35"/>
      <c r="D283" s="185" t="s">
        <v>129</v>
      </c>
      <c r="E283" s="35"/>
      <c r="F283" s="186" t="s">
        <v>455</v>
      </c>
      <c r="G283" s="35"/>
      <c r="H283" s="35"/>
      <c r="I283" s="187"/>
      <c r="J283" s="35"/>
      <c r="K283" s="35"/>
      <c r="L283" s="38"/>
      <c r="M283" s="188"/>
      <c r="N283" s="189"/>
      <c r="O283" s="63"/>
      <c r="P283" s="63"/>
      <c r="Q283" s="63"/>
      <c r="R283" s="63"/>
      <c r="S283" s="63"/>
      <c r="T283" s="64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T283" s="16" t="s">
        <v>129</v>
      </c>
      <c r="AU283" s="16" t="s">
        <v>82</v>
      </c>
    </row>
    <row r="284" spans="1:47" s="2" customFormat="1" ht="11.25">
      <c r="A284" s="33"/>
      <c r="B284" s="34"/>
      <c r="C284" s="35"/>
      <c r="D284" s="190" t="s">
        <v>131</v>
      </c>
      <c r="E284" s="35"/>
      <c r="F284" s="191" t="s">
        <v>456</v>
      </c>
      <c r="G284" s="35"/>
      <c r="H284" s="35"/>
      <c r="I284" s="187"/>
      <c r="J284" s="35"/>
      <c r="K284" s="35"/>
      <c r="L284" s="38"/>
      <c r="M284" s="214"/>
      <c r="N284" s="215"/>
      <c r="O284" s="216"/>
      <c r="P284" s="216"/>
      <c r="Q284" s="216"/>
      <c r="R284" s="216"/>
      <c r="S284" s="216"/>
      <c r="T284" s="217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T284" s="16" t="s">
        <v>131</v>
      </c>
      <c r="AU284" s="16" t="s">
        <v>82</v>
      </c>
    </row>
    <row r="285" spans="1:31" s="2" customFormat="1" ht="6.95" customHeight="1">
      <c r="A285" s="33"/>
      <c r="B285" s="46"/>
      <c r="C285" s="47"/>
      <c r="D285" s="47"/>
      <c r="E285" s="47"/>
      <c r="F285" s="47"/>
      <c r="G285" s="47"/>
      <c r="H285" s="47"/>
      <c r="I285" s="47"/>
      <c r="J285" s="47"/>
      <c r="K285" s="47"/>
      <c r="L285" s="38"/>
      <c r="M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</row>
  </sheetData>
  <sheetProtection algorithmName="SHA-512" hashValue="N2Coegilmo+Yckr7MUYlBd1iEKfE/ucgLTKVYAYpE/WSZS9a8AKT90/K1tcMEqw1V3T3bqRi3NM/mb2IiEKu8A==" saltValue="W7n3Df13eYL2iLAZXkWShVp4r+JkVRkXAroKhzuxcjF/CNAWJk5tKIIY3njloEoTjPJy1uEWr98+1cQOjPqXQg==" spinCount="100000" sheet="1" objects="1" scenarios="1" formatColumns="0" formatRows="0" autoFilter="0"/>
  <autoFilter ref="C90:K284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6" r:id="rId1" display="https://podminky.urs.cz/item/CS_URS_2023_01/112251104"/>
    <hyperlink ref="F100" r:id="rId2" display="https://podminky.urs.cz/item/CS_URS_2023_01/114203202"/>
    <hyperlink ref="F105" r:id="rId3" display="https://podminky.urs.cz/item/CS_URS_2023_01/114203301"/>
    <hyperlink ref="F108" r:id="rId4" display="https://podminky.urs.cz/item/CS_URS_2023_01/114203401"/>
    <hyperlink ref="F111" r:id="rId5" display="https://podminky.urs.cz/item/CS_URS_2023_01/122251101"/>
    <hyperlink ref="F115" r:id="rId6" display="https://podminky.urs.cz/item/CS_URS_2023_01/131111323"/>
    <hyperlink ref="F119" r:id="rId7" display="https://podminky.urs.cz/item/CS_URS_2023_01/162751137"/>
    <hyperlink ref="F124" r:id="rId8" display="https://podminky.urs.cz/item/CS_URS_2023_01/162751139"/>
    <hyperlink ref="F134" r:id="rId9" display="https://podminky.urs.cz/item/CS_URS_2023_01/171251101"/>
    <hyperlink ref="F139" r:id="rId10" display="https://podminky.urs.cz/item/CS_URS_2023_01/224211116"/>
    <hyperlink ref="F143" r:id="rId11" display="https://podminky.urs.cz/item/CS_URS_2023_01/273321611"/>
    <hyperlink ref="F147" r:id="rId12" display="https://podminky.urs.cz/item/CS_URS_2023_01/273351121"/>
    <hyperlink ref="F151" r:id="rId13" display="https://podminky.urs.cz/item/CS_URS_2023_01/273351122"/>
    <hyperlink ref="F154" r:id="rId14" display="https://podminky.urs.cz/item/CS_URS_2023_01/273362021"/>
    <hyperlink ref="F159" r:id="rId15" display="https://podminky.urs.cz/item/CS_URS_2023_01/316911112"/>
    <hyperlink ref="F167" r:id="rId16" display="https://podminky.urs.cz/item/CS_URS_2023_01/321222311"/>
    <hyperlink ref="F177" r:id="rId17" display="https://podminky.urs.cz/item/CS_URS_2023_01/338171111"/>
    <hyperlink ref="F185" r:id="rId18" display="https://podminky.urs.cz/item/CS_URS_2023_01/338171123"/>
    <hyperlink ref="F189" r:id="rId19" display="https://podminky.urs.cz/item/CS_URS_2023_01/348171110"/>
    <hyperlink ref="F193" r:id="rId20" display="https://podminky.urs.cz/item/CS_URS_2023_01/348171130"/>
    <hyperlink ref="F198" r:id="rId21" display="https://podminky.urs.cz/item/CS_URS_2023_01/871218111"/>
    <hyperlink ref="F208" r:id="rId22" display="https://podminky.urs.cz/item/CS_URS_2023_01/931994111"/>
    <hyperlink ref="F212" r:id="rId23" display="https://podminky.urs.cz/item/CS_URS_2023_01/936457113"/>
    <hyperlink ref="F216" r:id="rId24" display="https://podminky.urs.cz/item/CS_URS_2023_01/938902132"/>
    <hyperlink ref="F221" r:id="rId25" display="https://podminky.urs.cz/item/CS_URS_2023_01/966071711"/>
    <hyperlink ref="F225" r:id="rId26" display="https://podminky.urs.cz/item/CS_URS_2023_01/966071721"/>
    <hyperlink ref="F229" r:id="rId27" display="https://podminky.urs.cz/item/CS_URS_2023_01/966072810"/>
    <hyperlink ref="F233" r:id="rId28" display="https://podminky.urs.cz/item/CS_URS_2023_01/966072811"/>
    <hyperlink ref="F237" r:id="rId29" display="https://podminky.urs.cz/item/CS_URS_2023_01/985221013"/>
    <hyperlink ref="F248" r:id="rId30" display="https://podminky.urs.cz/item/CS_URS_2023_01/998332011"/>
    <hyperlink ref="F253" r:id="rId31" display="https://podminky.urs.cz/item/CS_URS_2023_01/767995111"/>
    <hyperlink ref="F266" r:id="rId32" display="https://podminky.urs.cz/item/CS_URS_2023_01/998767101"/>
    <hyperlink ref="F270" r:id="rId33" display="https://podminky.urs.cz/item/CS_URS_2023_01/782991422"/>
    <hyperlink ref="F277" r:id="rId34" display="https://podminky.urs.cz/item/CS_URS_2023_01/783301313"/>
    <hyperlink ref="F281" r:id="rId35" display="https://podminky.urs.cz/item/CS_URS_2023_01/783314101"/>
    <hyperlink ref="F284" r:id="rId36" display="https://podminky.urs.cz/item/CS_URS_2023_01/78331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AT2" s="16" t="s">
        <v>85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82</v>
      </c>
    </row>
    <row r="4" spans="2:46" s="1" customFormat="1" ht="24.95" customHeight="1">
      <c r="B4" s="19"/>
      <c r="D4" s="102" t="s">
        <v>86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6.5" customHeight="1">
      <c r="B7" s="19"/>
      <c r="E7" s="339" t="str">
        <f>'Rekapitulace stavby'!K6</f>
        <v>Cidlina, Chlumec nad Cidlinou, oprava PB nábřežní zdi, ř. km 29,280-29,330 - DSJ</v>
      </c>
      <c r="F7" s="340"/>
      <c r="G7" s="340"/>
      <c r="H7" s="340"/>
      <c r="L7" s="19"/>
    </row>
    <row r="8" spans="1:31" s="2" customFormat="1" ht="12" customHeight="1">
      <c r="A8" s="33"/>
      <c r="B8" s="38"/>
      <c r="C8" s="33"/>
      <c r="D8" s="104" t="s">
        <v>87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41" t="s">
        <v>457</v>
      </c>
      <c r="F9" s="342"/>
      <c r="G9" s="342"/>
      <c r="H9" s="342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1. 2. 2023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25</v>
      </c>
      <c r="E14" s="33"/>
      <c r="F14" s="33"/>
      <c r="G14" s="33"/>
      <c r="H14" s="33"/>
      <c r="I14" s="104" t="s">
        <v>26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27</v>
      </c>
      <c r="F15" s="33"/>
      <c r="G15" s="33"/>
      <c r="H15" s="33"/>
      <c r="I15" s="104" t="s">
        <v>28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29</v>
      </c>
      <c r="E17" s="33"/>
      <c r="F17" s="33"/>
      <c r="G17" s="33"/>
      <c r="H17" s="33"/>
      <c r="I17" s="104" t="s">
        <v>26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43" t="str">
        <f>'Rekapitulace stavby'!E14</f>
        <v>Vyplň údaj</v>
      </c>
      <c r="F18" s="344"/>
      <c r="G18" s="344"/>
      <c r="H18" s="344"/>
      <c r="I18" s="104" t="s">
        <v>28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31</v>
      </c>
      <c r="E20" s="33"/>
      <c r="F20" s="33"/>
      <c r="G20" s="33"/>
      <c r="H20" s="33"/>
      <c r="I20" s="104" t="s">
        <v>26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32</v>
      </c>
      <c r="F21" s="33"/>
      <c r="G21" s="33"/>
      <c r="H21" s="33"/>
      <c r="I21" s="104" t="s">
        <v>28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34</v>
      </c>
      <c r="E23" s="33"/>
      <c r="F23" s="33"/>
      <c r="G23" s="33"/>
      <c r="H23" s="33"/>
      <c r="I23" s="104" t="s">
        <v>26</v>
      </c>
      <c r="J23" s="106" t="str">
        <f>IF('Rekapitulace stavby'!AN19="","",'Rekapitulace stavby'!AN19)</f>
        <v/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tr">
        <f>IF('Rekapitulace stavby'!E20="","",'Rekapitulace stavby'!E20)</f>
        <v xml:space="preserve"> </v>
      </c>
      <c r="F24" s="33"/>
      <c r="G24" s="33"/>
      <c r="H24" s="33"/>
      <c r="I24" s="104" t="s">
        <v>28</v>
      </c>
      <c r="J24" s="106" t="str">
        <f>IF('Rekapitulace stavby'!AN20="","",'Rekapitulace stavby'!AN20)</f>
        <v/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8"/>
      <c r="B27" s="109"/>
      <c r="C27" s="108"/>
      <c r="D27" s="108"/>
      <c r="E27" s="345" t="s">
        <v>19</v>
      </c>
      <c r="F27" s="345"/>
      <c r="G27" s="345"/>
      <c r="H27" s="345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ROUND(J82,2)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41</v>
      </c>
      <c r="E33" s="104" t="s">
        <v>42</v>
      </c>
      <c r="F33" s="116">
        <f>ROUND((SUM(BE82:BE116)),2)</f>
        <v>0</v>
      </c>
      <c r="G33" s="33"/>
      <c r="H33" s="33"/>
      <c r="I33" s="117">
        <v>0.21</v>
      </c>
      <c r="J33" s="116">
        <f>ROUND(((SUM(BE82:BE116))*I33),2)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43</v>
      </c>
      <c r="F34" s="116">
        <f>ROUND((SUM(BF82:BF116)),2)</f>
        <v>0</v>
      </c>
      <c r="G34" s="33"/>
      <c r="H34" s="33"/>
      <c r="I34" s="117">
        <v>0.15</v>
      </c>
      <c r="J34" s="116">
        <f>ROUND(((SUM(BF82:BF116))*I34),2)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44</v>
      </c>
      <c r="F35" s="116">
        <f>ROUND((SUM(BG82:BG116)),2)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45</v>
      </c>
      <c r="F36" s="116">
        <f>ROUND((SUM(BH82:BH116)),2)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46</v>
      </c>
      <c r="F37" s="116">
        <f>ROUND((SUM(BI82:BI116)),2)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89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5"/>
      <c r="D48" s="35"/>
      <c r="E48" s="346" t="str">
        <f>E7</f>
        <v>Cidlina, Chlumec nad Cidlinou, oprava PB nábřežní zdi, ř. km 29,280-29,330 - DSJ</v>
      </c>
      <c r="F48" s="347"/>
      <c r="G48" s="347"/>
      <c r="H48" s="347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87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5"/>
      <c r="D50" s="35"/>
      <c r="E50" s="318" t="str">
        <f>E9</f>
        <v>VON - Vedlejší a ostatní náklady</v>
      </c>
      <c r="F50" s="348"/>
      <c r="G50" s="348"/>
      <c r="H50" s="348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28" t="s">
        <v>23</v>
      </c>
      <c r="J52" s="58" t="str">
        <f>IF(J12="","",J12)</f>
        <v>1. 2. 2023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7" customHeight="1">
      <c r="A54" s="33"/>
      <c r="B54" s="34"/>
      <c r="C54" s="28" t="s">
        <v>25</v>
      </c>
      <c r="D54" s="35"/>
      <c r="E54" s="35"/>
      <c r="F54" s="26" t="str">
        <f>E15</f>
        <v>Povodí Labe, státní podnik, Hradec Králové</v>
      </c>
      <c r="G54" s="35"/>
      <c r="H54" s="35"/>
      <c r="I54" s="28" t="s">
        <v>31</v>
      </c>
      <c r="J54" s="31" t="str">
        <f>E21</f>
        <v>Agroprojekce Litomyšl, s.r.o.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28" t="s">
        <v>34</v>
      </c>
      <c r="J55" s="31" t="str">
        <f>E24</f>
        <v xml:space="preserve"> 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90</v>
      </c>
      <c r="D57" s="130"/>
      <c r="E57" s="130"/>
      <c r="F57" s="130"/>
      <c r="G57" s="130"/>
      <c r="H57" s="130"/>
      <c r="I57" s="130"/>
      <c r="J57" s="131" t="s">
        <v>91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J82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92</v>
      </c>
    </row>
    <row r="60" spans="2:12" s="9" customFormat="1" ht="24.95" customHeight="1">
      <c r="B60" s="133"/>
      <c r="C60" s="134"/>
      <c r="D60" s="135" t="s">
        <v>458</v>
      </c>
      <c r="E60" s="136"/>
      <c r="F60" s="136"/>
      <c r="G60" s="136"/>
      <c r="H60" s="136"/>
      <c r="I60" s="136"/>
      <c r="J60" s="137">
        <f>J83</f>
        <v>0</v>
      </c>
      <c r="K60" s="134"/>
      <c r="L60" s="138"/>
    </row>
    <row r="61" spans="2:12" s="10" customFormat="1" ht="19.9" customHeight="1">
      <c r="B61" s="139"/>
      <c r="C61" s="140"/>
      <c r="D61" s="141" t="s">
        <v>459</v>
      </c>
      <c r="E61" s="142"/>
      <c r="F61" s="142"/>
      <c r="G61" s="142"/>
      <c r="H61" s="142"/>
      <c r="I61" s="142"/>
      <c r="J61" s="143">
        <f>J84</f>
        <v>0</v>
      </c>
      <c r="K61" s="140"/>
      <c r="L61" s="144"/>
    </row>
    <row r="62" spans="2:12" s="10" customFormat="1" ht="19.9" customHeight="1">
      <c r="B62" s="139"/>
      <c r="C62" s="140"/>
      <c r="D62" s="141" t="s">
        <v>460</v>
      </c>
      <c r="E62" s="142"/>
      <c r="F62" s="142"/>
      <c r="G62" s="142"/>
      <c r="H62" s="142"/>
      <c r="I62" s="142"/>
      <c r="J62" s="143">
        <f>J97</f>
        <v>0</v>
      </c>
      <c r="K62" s="140"/>
      <c r="L62" s="144"/>
    </row>
    <row r="63" spans="1:31" s="2" customFormat="1" ht="21.75" customHeight="1">
      <c r="A63" s="33"/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s="2" customFormat="1" ht="6.95" customHeight="1">
      <c r="A64" s="33"/>
      <c r="B64" s="46"/>
      <c r="C64" s="47"/>
      <c r="D64" s="47"/>
      <c r="E64" s="47"/>
      <c r="F64" s="47"/>
      <c r="G64" s="47"/>
      <c r="H64" s="47"/>
      <c r="I64" s="47"/>
      <c r="J64" s="47"/>
      <c r="K64" s="47"/>
      <c r="L64" s="105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8" spans="1:31" s="2" customFormat="1" ht="6.95" customHeight="1">
      <c r="A68" s="33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24.95" customHeight="1">
      <c r="A69" s="33"/>
      <c r="B69" s="34"/>
      <c r="C69" s="22" t="s">
        <v>105</v>
      </c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5" customHeight="1">
      <c r="A70" s="33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2" customHeight="1">
      <c r="A71" s="33"/>
      <c r="B71" s="34"/>
      <c r="C71" s="28" t="s">
        <v>16</v>
      </c>
      <c r="D71" s="35"/>
      <c r="E71" s="35"/>
      <c r="F71" s="35"/>
      <c r="G71" s="35"/>
      <c r="H71" s="35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6.5" customHeight="1">
      <c r="A72" s="33"/>
      <c r="B72" s="34"/>
      <c r="C72" s="35"/>
      <c r="D72" s="35"/>
      <c r="E72" s="346" t="str">
        <f>E7</f>
        <v>Cidlina, Chlumec nad Cidlinou, oprava PB nábřežní zdi, ř. km 29,280-29,330 - DSJ</v>
      </c>
      <c r="F72" s="347"/>
      <c r="G72" s="347"/>
      <c r="H72" s="347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87</v>
      </c>
      <c r="D73" s="35"/>
      <c r="E73" s="35"/>
      <c r="F73" s="35"/>
      <c r="G73" s="35"/>
      <c r="H73" s="35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6.5" customHeight="1">
      <c r="A74" s="33"/>
      <c r="B74" s="34"/>
      <c r="C74" s="35"/>
      <c r="D74" s="35"/>
      <c r="E74" s="318" t="str">
        <f>E9</f>
        <v>VON - Vedlejší a ostatní náklady</v>
      </c>
      <c r="F74" s="348"/>
      <c r="G74" s="348"/>
      <c r="H74" s="348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21</v>
      </c>
      <c r="D76" s="35"/>
      <c r="E76" s="35"/>
      <c r="F76" s="26" t="str">
        <f>F12</f>
        <v xml:space="preserve"> </v>
      </c>
      <c r="G76" s="35"/>
      <c r="H76" s="35"/>
      <c r="I76" s="28" t="s">
        <v>23</v>
      </c>
      <c r="J76" s="58" t="str">
        <f>IF(J12="","",J12)</f>
        <v>1. 2. 2023</v>
      </c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5.7" customHeight="1">
      <c r="A78" s="33"/>
      <c r="B78" s="34"/>
      <c r="C78" s="28" t="s">
        <v>25</v>
      </c>
      <c r="D78" s="35"/>
      <c r="E78" s="35"/>
      <c r="F78" s="26" t="str">
        <f>E15</f>
        <v>Povodí Labe, státní podnik, Hradec Králové</v>
      </c>
      <c r="G78" s="35"/>
      <c r="H78" s="35"/>
      <c r="I78" s="28" t="s">
        <v>31</v>
      </c>
      <c r="J78" s="31" t="str">
        <f>E21</f>
        <v>Agroprojekce Litomyšl, s.r.o.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5.2" customHeight="1">
      <c r="A79" s="33"/>
      <c r="B79" s="34"/>
      <c r="C79" s="28" t="s">
        <v>29</v>
      </c>
      <c r="D79" s="35"/>
      <c r="E79" s="35"/>
      <c r="F79" s="26" t="str">
        <f>IF(E18="","",E18)</f>
        <v>Vyplň údaj</v>
      </c>
      <c r="G79" s="35"/>
      <c r="H79" s="35"/>
      <c r="I79" s="28" t="s">
        <v>34</v>
      </c>
      <c r="J79" s="31" t="str">
        <f>E24</f>
        <v xml:space="preserve"> </v>
      </c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0.35" customHeight="1">
      <c r="A80" s="33"/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10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11" customFormat="1" ht="29.25" customHeight="1">
      <c r="A81" s="145"/>
      <c r="B81" s="146"/>
      <c r="C81" s="147" t="s">
        <v>106</v>
      </c>
      <c r="D81" s="148" t="s">
        <v>56</v>
      </c>
      <c r="E81" s="148" t="s">
        <v>52</v>
      </c>
      <c r="F81" s="148" t="s">
        <v>53</v>
      </c>
      <c r="G81" s="148" t="s">
        <v>107</v>
      </c>
      <c r="H81" s="148" t="s">
        <v>108</v>
      </c>
      <c r="I81" s="148" t="s">
        <v>109</v>
      </c>
      <c r="J81" s="148" t="s">
        <v>91</v>
      </c>
      <c r="K81" s="149" t="s">
        <v>110</v>
      </c>
      <c r="L81" s="150"/>
      <c r="M81" s="67" t="s">
        <v>19</v>
      </c>
      <c r="N81" s="68" t="s">
        <v>41</v>
      </c>
      <c r="O81" s="68" t="s">
        <v>111</v>
      </c>
      <c r="P81" s="68" t="s">
        <v>112</v>
      </c>
      <c r="Q81" s="68" t="s">
        <v>113</v>
      </c>
      <c r="R81" s="68" t="s">
        <v>114</v>
      </c>
      <c r="S81" s="68" t="s">
        <v>115</v>
      </c>
      <c r="T81" s="69" t="s">
        <v>116</v>
      </c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</row>
    <row r="82" spans="1:63" s="2" customFormat="1" ht="22.9" customHeight="1">
      <c r="A82" s="33"/>
      <c r="B82" s="34"/>
      <c r="C82" s="74" t="s">
        <v>117</v>
      </c>
      <c r="D82" s="35"/>
      <c r="E82" s="35"/>
      <c r="F82" s="35"/>
      <c r="G82" s="35"/>
      <c r="H82" s="35"/>
      <c r="I82" s="35"/>
      <c r="J82" s="151">
        <f>BK82</f>
        <v>0</v>
      </c>
      <c r="K82" s="35"/>
      <c r="L82" s="38"/>
      <c r="M82" s="70"/>
      <c r="N82" s="152"/>
      <c r="O82" s="71"/>
      <c r="P82" s="153">
        <f>P83</f>
        <v>0</v>
      </c>
      <c r="Q82" s="71"/>
      <c r="R82" s="153">
        <f>R83</f>
        <v>0</v>
      </c>
      <c r="S82" s="71"/>
      <c r="T82" s="154">
        <f>T83</f>
        <v>0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T82" s="16" t="s">
        <v>70</v>
      </c>
      <c r="AU82" s="16" t="s">
        <v>92</v>
      </c>
      <c r="BK82" s="155">
        <f>BK83</f>
        <v>0</v>
      </c>
    </row>
    <row r="83" spans="2:63" s="12" customFormat="1" ht="25.9" customHeight="1">
      <c r="B83" s="156"/>
      <c r="C83" s="157"/>
      <c r="D83" s="158" t="s">
        <v>70</v>
      </c>
      <c r="E83" s="159" t="s">
        <v>461</v>
      </c>
      <c r="F83" s="159" t="s">
        <v>84</v>
      </c>
      <c r="G83" s="157"/>
      <c r="H83" s="157"/>
      <c r="I83" s="160"/>
      <c r="J83" s="161">
        <f>BK83</f>
        <v>0</v>
      </c>
      <c r="K83" s="157"/>
      <c r="L83" s="162"/>
      <c r="M83" s="163"/>
      <c r="N83" s="164"/>
      <c r="O83" s="164"/>
      <c r="P83" s="165">
        <f>P84+P97</f>
        <v>0</v>
      </c>
      <c r="Q83" s="164"/>
      <c r="R83" s="165">
        <f>R84+R97</f>
        <v>0</v>
      </c>
      <c r="S83" s="164"/>
      <c r="T83" s="166">
        <f>T84+T97</f>
        <v>0</v>
      </c>
      <c r="AR83" s="167" t="s">
        <v>154</v>
      </c>
      <c r="AT83" s="168" t="s">
        <v>70</v>
      </c>
      <c r="AU83" s="168" t="s">
        <v>71</v>
      </c>
      <c r="AY83" s="167" t="s">
        <v>120</v>
      </c>
      <c r="BK83" s="169">
        <f>BK84+BK97</f>
        <v>0</v>
      </c>
    </row>
    <row r="84" spans="2:63" s="12" customFormat="1" ht="22.9" customHeight="1">
      <c r="B84" s="156"/>
      <c r="C84" s="157"/>
      <c r="D84" s="158" t="s">
        <v>70</v>
      </c>
      <c r="E84" s="170" t="s">
        <v>462</v>
      </c>
      <c r="F84" s="170" t="s">
        <v>463</v>
      </c>
      <c r="G84" s="157"/>
      <c r="H84" s="157"/>
      <c r="I84" s="160"/>
      <c r="J84" s="171">
        <f>BK84</f>
        <v>0</v>
      </c>
      <c r="K84" s="157"/>
      <c r="L84" s="162"/>
      <c r="M84" s="163"/>
      <c r="N84" s="164"/>
      <c r="O84" s="164"/>
      <c r="P84" s="165">
        <f>SUM(P85:P96)</f>
        <v>0</v>
      </c>
      <c r="Q84" s="164"/>
      <c r="R84" s="165">
        <f>SUM(R85:R96)</f>
        <v>0</v>
      </c>
      <c r="S84" s="164"/>
      <c r="T84" s="166">
        <f>SUM(T85:T96)</f>
        <v>0</v>
      </c>
      <c r="AR84" s="167" t="s">
        <v>154</v>
      </c>
      <c r="AT84" s="168" t="s">
        <v>70</v>
      </c>
      <c r="AU84" s="168" t="s">
        <v>79</v>
      </c>
      <c r="AY84" s="167" t="s">
        <v>120</v>
      </c>
      <c r="BK84" s="169">
        <f>SUM(BK85:BK96)</f>
        <v>0</v>
      </c>
    </row>
    <row r="85" spans="1:65" s="2" customFormat="1" ht="16.5" customHeight="1">
      <c r="A85" s="33"/>
      <c r="B85" s="34"/>
      <c r="C85" s="172" t="s">
        <v>79</v>
      </c>
      <c r="D85" s="172" t="s">
        <v>122</v>
      </c>
      <c r="E85" s="173" t="s">
        <v>464</v>
      </c>
      <c r="F85" s="174" t="s">
        <v>465</v>
      </c>
      <c r="G85" s="175" t="s">
        <v>466</v>
      </c>
      <c r="H85" s="176">
        <v>1</v>
      </c>
      <c r="I85" s="177"/>
      <c r="J85" s="178">
        <f>ROUND(I85*H85,2)</f>
        <v>0</v>
      </c>
      <c r="K85" s="174" t="s">
        <v>19</v>
      </c>
      <c r="L85" s="38"/>
      <c r="M85" s="179" t="s">
        <v>19</v>
      </c>
      <c r="N85" s="180" t="s">
        <v>42</v>
      </c>
      <c r="O85" s="63"/>
      <c r="P85" s="181">
        <f>O85*H85</f>
        <v>0</v>
      </c>
      <c r="Q85" s="181">
        <v>0</v>
      </c>
      <c r="R85" s="181">
        <f>Q85*H85</f>
        <v>0</v>
      </c>
      <c r="S85" s="181">
        <v>0</v>
      </c>
      <c r="T85" s="182">
        <f>S85*H85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R85" s="183" t="s">
        <v>467</v>
      </c>
      <c r="AT85" s="183" t="s">
        <v>122</v>
      </c>
      <c r="AU85" s="183" t="s">
        <v>82</v>
      </c>
      <c r="AY85" s="16" t="s">
        <v>120</v>
      </c>
      <c r="BE85" s="184">
        <f>IF(N85="základní",J85,0)</f>
        <v>0</v>
      </c>
      <c r="BF85" s="184">
        <f>IF(N85="snížená",J85,0)</f>
        <v>0</v>
      </c>
      <c r="BG85" s="184">
        <f>IF(N85="zákl. přenesená",J85,0)</f>
        <v>0</v>
      </c>
      <c r="BH85" s="184">
        <f>IF(N85="sníž. přenesená",J85,0)</f>
        <v>0</v>
      </c>
      <c r="BI85" s="184">
        <f>IF(N85="nulová",J85,0)</f>
        <v>0</v>
      </c>
      <c r="BJ85" s="16" t="s">
        <v>79</v>
      </c>
      <c r="BK85" s="184">
        <f>ROUND(I85*H85,2)</f>
        <v>0</v>
      </c>
      <c r="BL85" s="16" t="s">
        <v>467</v>
      </c>
      <c r="BM85" s="183" t="s">
        <v>468</v>
      </c>
    </row>
    <row r="86" spans="1:47" s="2" customFormat="1" ht="11.25">
      <c r="A86" s="33"/>
      <c r="B86" s="34"/>
      <c r="C86" s="35"/>
      <c r="D86" s="185" t="s">
        <v>129</v>
      </c>
      <c r="E86" s="35"/>
      <c r="F86" s="186" t="s">
        <v>465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129</v>
      </c>
      <c r="AU86" s="16" t="s">
        <v>82</v>
      </c>
    </row>
    <row r="87" spans="1:47" s="2" customFormat="1" ht="117">
      <c r="A87" s="33"/>
      <c r="B87" s="34"/>
      <c r="C87" s="35"/>
      <c r="D87" s="185" t="s">
        <v>259</v>
      </c>
      <c r="E87" s="35"/>
      <c r="F87" s="213" t="s">
        <v>469</v>
      </c>
      <c r="G87" s="35"/>
      <c r="H87" s="35"/>
      <c r="I87" s="187"/>
      <c r="J87" s="35"/>
      <c r="K87" s="35"/>
      <c r="L87" s="38"/>
      <c r="M87" s="188"/>
      <c r="N87" s="189"/>
      <c r="O87" s="63"/>
      <c r="P87" s="63"/>
      <c r="Q87" s="63"/>
      <c r="R87" s="63"/>
      <c r="S87" s="63"/>
      <c r="T87" s="64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6" t="s">
        <v>259</v>
      </c>
      <c r="AU87" s="16" t="s">
        <v>82</v>
      </c>
    </row>
    <row r="88" spans="1:65" s="2" customFormat="1" ht="16.5" customHeight="1">
      <c r="A88" s="33"/>
      <c r="B88" s="34"/>
      <c r="C88" s="172" t="s">
        <v>82</v>
      </c>
      <c r="D88" s="172" t="s">
        <v>122</v>
      </c>
      <c r="E88" s="173" t="s">
        <v>470</v>
      </c>
      <c r="F88" s="174" t="s">
        <v>471</v>
      </c>
      <c r="G88" s="175" t="s">
        <v>466</v>
      </c>
      <c r="H88" s="176">
        <v>1</v>
      </c>
      <c r="I88" s="177"/>
      <c r="J88" s="178">
        <f>ROUND(I88*H88,2)</f>
        <v>0</v>
      </c>
      <c r="K88" s="174" t="s">
        <v>19</v>
      </c>
      <c r="L88" s="38"/>
      <c r="M88" s="179" t="s">
        <v>19</v>
      </c>
      <c r="N88" s="180" t="s">
        <v>42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467</v>
      </c>
      <c r="AT88" s="183" t="s">
        <v>122</v>
      </c>
      <c r="AU88" s="183" t="s">
        <v>82</v>
      </c>
      <c r="AY88" s="16" t="s">
        <v>120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79</v>
      </c>
      <c r="BK88" s="184">
        <f>ROUND(I88*H88,2)</f>
        <v>0</v>
      </c>
      <c r="BL88" s="16" t="s">
        <v>467</v>
      </c>
      <c r="BM88" s="183" t="s">
        <v>472</v>
      </c>
    </row>
    <row r="89" spans="1:47" s="2" customFormat="1" ht="11.25">
      <c r="A89" s="33"/>
      <c r="B89" s="34"/>
      <c r="C89" s="35"/>
      <c r="D89" s="185" t="s">
        <v>129</v>
      </c>
      <c r="E89" s="35"/>
      <c r="F89" s="186" t="s">
        <v>471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129</v>
      </c>
      <c r="AU89" s="16" t="s">
        <v>82</v>
      </c>
    </row>
    <row r="90" spans="1:47" s="2" customFormat="1" ht="29.25">
      <c r="A90" s="33"/>
      <c r="B90" s="34"/>
      <c r="C90" s="35"/>
      <c r="D90" s="185" t="s">
        <v>259</v>
      </c>
      <c r="E90" s="35"/>
      <c r="F90" s="213" t="s">
        <v>473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259</v>
      </c>
      <c r="AU90" s="16" t="s">
        <v>82</v>
      </c>
    </row>
    <row r="91" spans="1:65" s="2" customFormat="1" ht="16.5" customHeight="1">
      <c r="A91" s="33"/>
      <c r="B91" s="34"/>
      <c r="C91" s="172" t="s">
        <v>143</v>
      </c>
      <c r="D91" s="172" t="s">
        <v>122</v>
      </c>
      <c r="E91" s="173" t="s">
        <v>474</v>
      </c>
      <c r="F91" s="174" t="s">
        <v>475</v>
      </c>
      <c r="G91" s="175" t="s">
        <v>466</v>
      </c>
      <c r="H91" s="176">
        <v>1</v>
      </c>
      <c r="I91" s="177"/>
      <c r="J91" s="178">
        <f>ROUND(I91*H91,2)</f>
        <v>0</v>
      </c>
      <c r="K91" s="174" t="s">
        <v>19</v>
      </c>
      <c r="L91" s="38"/>
      <c r="M91" s="179" t="s">
        <v>19</v>
      </c>
      <c r="N91" s="180" t="s">
        <v>42</v>
      </c>
      <c r="O91" s="63"/>
      <c r="P91" s="181">
        <f>O91*H91</f>
        <v>0</v>
      </c>
      <c r="Q91" s="181">
        <v>0</v>
      </c>
      <c r="R91" s="181">
        <f>Q91*H91</f>
        <v>0</v>
      </c>
      <c r="S91" s="181">
        <v>0</v>
      </c>
      <c r="T91" s="182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83" t="s">
        <v>467</v>
      </c>
      <c r="AT91" s="183" t="s">
        <v>122</v>
      </c>
      <c r="AU91" s="183" t="s">
        <v>82</v>
      </c>
      <c r="AY91" s="16" t="s">
        <v>120</v>
      </c>
      <c r="BE91" s="184">
        <f>IF(N91="základní",J91,0)</f>
        <v>0</v>
      </c>
      <c r="BF91" s="184">
        <f>IF(N91="snížená",J91,0)</f>
        <v>0</v>
      </c>
      <c r="BG91" s="184">
        <f>IF(N91="zákl. přenesená",J91,0)</f>
        <v>0</v>
      </c>
      <c r="BH91" s="184">
        <f>IF(N91="sníž. přenesená",J91,0)</f>
        <v>0</v>
      </c>
      <c r="BI91" s="184">
        <f>IF(N91="nulová",J91,0)</f>
        <v>0</v>
      </c>
      <c r="BJ91" s="16" t="s">
        <v>79</v>
      </c>
      <c r="BK91" s="184">
        <f>ROUND(I91*H91,2)</f>
        <v>0</v>
      </c>
      <c r="BL91" s="16" t="s">
        <v>467</v>
      </c>
      <c r="BM91" s="183" t="s">
        <v>476</v>
      </c>
    </row>
    <row r="92" spans="1:47" s="2" customFormat="1" ht="11.25">
      <c r="A92" s="33"/>
      <c r="B92" s="34"/>
      <c r="C92" s="35"/>
      <c r="D92" s="185" t="s">
        <v>129</v>
      </c>
      <c r="E92" s="35"/>
      <c r="F92" s="186" t="s">
        <v>475</v>
      </c>
      <c r="G92" s="35"/>
      <c r="H92" s="35"/>
      <c r="I92" s="187"/>
      <c r="J92" s="35"/>
      <c r="K92" s="35"/>
      <c r="L92" s="38"/>
      <c r="M92" s="188"/>
      <c r="N92" s="189"/>
      <c r="O92" s="63"/>
      <c r="P92" s="63"/>
      <c r="Q92" s="63"/>
      <c r="R92" s="63"/>
      <c r="S92" s="63"/>
      <c r="T92" s="64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6" t="s">
        <v>129</v>
      </c>
      <c r="AU92" s="16" t="s">
        <v>82</v>
      </c>
    </row>
    <row r="93" spans="1:47" s="2" customFormat="1" ht="19.5">
      <c r="A93" s="33"/>
      <c r="B93" s="34"/>
      <c r="C93" s="35"/>
      <c r="D93" s="185" t="s">
        <v>259</v>
      </c>
      <c r="E93" s="35"/>
      <c r="F93" s="213" t="s">
        <v>477</v>
      </c>
      <c r="G93" s="35"/>
      <c r="H93" s="35"/>
      <c r="I93" s="187"/>
      <c r="J93" s="35"/>
      <c r="K93" s="35"/>
      <c r="L93" s="38"/>
      <c r="M93" s="188"/>
      <c r="N93" s="189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259</v>
      </c>
      <c r="AU93" s="16" t="s">
        <v>82</v>
      </c>
    </row>
    <row r="94" spans="1:65" s="2" customFormat="1" ht="16.5" customHeight="1">
      <c r="A94" s="33"/>
      <c r="B94" s="34"/>
      <c r="C94" s="172" t="s">
        <v>127</v>
      </c>
      <c r="D94" s="172" t="s">
        <v>122</v>
      </c>
      <c r="E94" s="173" t="s">
        <v>478</v>
      </c>
      <c r="F94" s="174" t="s">
        <v>479</v>
      </c>
      <c r="G94" s="175" t="s">
        <v>466</v>
      </c>
      <c r="H94" s="176">
        <v>1</v>
      </c>
      <c r="I94" s="177"/>
      <c r="J94" s="178">
        <f>ROUND(I94*H94,2)</f>
        <v>0</v>
      </c>
      <c r="K94" s="174" t="s">
        <v>19</v>
      </c>
      <c r="L94" s="38"/>
      <c r="M94" s="179" t="s">
        <v>19</v>
      </c>
      <c r="N94" s="180" t="s">
        <v>42</v>
      </c>
      <c r="O94" s="63"/>
      <c r="P94" s="181">
        <f>O94*H94</f>
        <v>0</v>
      </c>
      <c r="Q94" s="181">
        <v>0</v>
      </c>
      <c r="R94" s="181">
        <f>Q94*H94</f>
        <v>0</v>
      </c>
      <c r="S94" s="181">
        <v>0</v>
      </c>
      <c r="T94" s="182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83" t="s">
        <v>467</v>
      </c>
      <c r="AT94" s="183" t="s">
        <v>122</v>
      </c>
      <c r="AU94" s="183" t="s">
        <v>82</v>
      </c>
      <c r="AY94" s="16" t="s">
        <v>120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16" t="s">
        <v>79</v>
      </c>
      <c r="BK94" s="184">
        <f>ROUND(I94*H94,2)</f>
        <v>0</v>
      </c>
      <c r="BL94" s="16" t="s">
        <v>467</v>
      </c>
      <c r="BM94" s="183" t="s">
        <v>480</v>
      </c>
    </row>
    <row r="95" spans="1:47" s="2" customFormat="1" ht="11.25">
      <c r="A95" s="33"/>
      <c r="B95" s="34"/>
      <c r="C95" s="35"/>
      <c r="D95" s="185" t="s">
        <v>129</v>
      </c>
      <c r="E95" s="35"/>
      <c r="F95" s="186" t="s">
        <v>479</v>
      </c>
      <c r="G95" s="35"/>
      <c r="H95" s="35"/>
      <c r="I95" s="187"/>
      <c r="J95" s="35"/>
      <c r="K95" s="35"/>
      <c r="L95" s="38"/>
      <c r="M95" s="188"/>
      <c r="N95" s="189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129</v>
      </c>
      <c r="AU95" s="16" t="s">
        <v>82</v>
      </c>
    </row>
    <row r="96" spans="1:47" s="2" customFormat="1" ht="68.25">
      <c r="A96" s="33"/>
      <c r="B96" s="34"/>
      <c r="C96" s="35"/>
      <c r="D96" s="185" t="s">
        <v>259</v>
      </c>
      <c r="E96" s="35"/>
      <c r="F96" s="213" t="s">
        <v>481</v>
      </c>
      <c r="G96" s="35"/>
      <c r="H96" s="35"/>
      <c r="I96" s="187"/>
      <c r="J96" s="35"/>
      <c r="K96" s="35"/>
      <c r="L96" s="38"/>
      <c r="M96" s="188"/>
      <c r="N96" s="189"/>
      <c r="O96" s="63"/>
      <c r="P96" s="63"/>
      <c r="Q96" s="63"/>
      <c r="R96" s="63"/>
      <c r="S96" s="63"/>
      <c r="T96" s="64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6" t="s">
        <v>259</v>
      </c>
      <c r="AU96" s="16" t="s">
        <v>82</v>
      </c>
    </row>
    <row r="97" spans="2:63" s="12" customFormat="1" ht="22.9" customHeight="1">
      <c r="B97" s="156"/>
      <c r="C97" s="157"/>
      <c r="D97" s="158" t="s">
        <v>70</v>
      </c>
      <c r="E97" s="170" t="s">
        <v>482</v>
      </c>
      <c r="F97" s="170" t="s">
        <v>483</v>
      </c>
      <c r="G97" s="157"/>
      <c r="H97" s="157"/>
      <c r="I97" s="160"/>
      <c r="J97" s="171">
        <f>BK97</f>
        <v>0</v>
      </c>
      <c r="K97" s="157"/>
      <c r="L97" s="162"/>
      <c r="M97" s="163"/>
      <c r="N97" s="164"/>
      <c r="O97" s="164"/>
      <c r="P97" s="165">
        <f>SUM(P98:P116)</f>
        <v>0</v>
      </c>
      <c r="Q97" s="164"/>
      <c r="R97" s="165">
        <f>SUM(R98:R116)</f>
        <v>0</v>
      </c>
      <c r="S97" s="164"/>
      <c r="T97" s="166">
        <f>SUM(T98:T116)</f>
        <v>0</v>
      </c>
      <c r="AR97" s="167" t="s">
        <v>127</v>
      </c>
      <c r="AT97" s="168" t="s">
        <v>70</v>
      </c>
      <c r="AU97" s="168" t="s">
        <v>79</v>
      </c>
      <c r="AY97" s="167" t="s">
        <v>120</v>
      </c>
      <c r="BK97" s="169">
        <f>SUM(BK98:BK116)</f>
        <v>0</v>
      </c>
    </row>
    <row r="98" spans="1:65" s="2" customFormat="1" ht="21.75" customHeight="1">
      <c r="A98" s="33"/>
      <c r="B98" s="34"/>
      <c r="C98" s="172" t="s">
        <v>154</v>
      </c>
      <c r="D98" s="172" t="s">
        <v>122</v>
      </c>
      <c r="E98" s="173" t="s">
        <v>484</v>
      </c>
      <c r="F98" s="174" t="s">
        <v>485</v>
      </c>
      <c r="G98" s="175" t="s">
        <v>466</v>
      </c>
      <c r="H98" s="176">
        <v>1</v>
      </c>
      <c r="I98" s="177"/>
      <c r="J98" s="178">
        <f>ROUND(I98*H98,2)</f>
        <v>0</v>
      </c>
      <c r="K98" s="174" t="s">
        <v>19</v>
      </c>
      <c r="L98" s="38"/>
      <c r="M98" s="179" t="s">
        <v>19</v>
      </c>
      <c r="N98" s="180" t="s">
        <v>42</v>
      </c>
      <c r="O98" s="63"/>
      <c r="P98" s="181">
        <f>O98*H98</f>
        <v>0</v>
      </c>
      <c r="Q98" s="181">
        <v>0</v>
      </c>
      <c r="R98" s="181">
        <f>Q98*H98</f>
        <v>0</v>
      </c>
      <c r="S98" s="181">
        <v>0</v>
      </c>
      <c r="T98" s="182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83" t="s">
        <v>467</v>
      </c>
      <c r="AT98" s="183" t="s">
        <v>122</v>
      </c>
      <c r="AU98" s="183" t="s">
        <v>82</v>
      </c>
      <c r="AY98" s="16" t="s">
        <v>120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16" t="s">
        <v>79</v>
      </c>
      <c r="BK98" s="184">
        <f>ROUND(I98*H98,2)</f>
        <v>0</v>
      </c>
      <c r="BL98" s="16" t="s">
        <v>467</v>
      </c>
      <c r="BM98" s="183" t="s">
        <v>486</v>
      </c>
    </row>
    <row r="99" spans="1:47" s="2" customFormat="1" ht="11.25">
      <c r="A99" s="33"/>
      <c r="B99" s="34"/>
      <c r="C99" s="35"/>
      <c r="D99" s="185" t="s">
        <v>129</v>
      </c>
      <c r="E99" s="35"/>
      <c r="F99" s="186" t="s">
        <v>485</v>
      </c>
      <c r="G99" s="35"/>
      <c r="H99" s="35"/>
      <c r="I99" s="187"/>
      <c r="J99" s="35"/>
      <c r="K99" s="35"/>
      <c r="L99" s="38"/>
      <c r="M99" s="188"/>
      <c r="N99" s="189"/>
      <c r="O99" s="63"/>
      <c r="P99" s="63"/>
      <c r="Q99" s="63"/>
      <c r="R99" s="63"/>
      <c r="S99" s="63"/>
      <c r="T99" s="64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6" t="s">
        <v>129</v>
      </c>
      <c r="AU99" s="16" t="s">
        <v>82</v>
      </c>
    </row>
    <row r="100" spans="1:65" s="2" customFormat="1" ht="16.5" customHeight="1">
      <c r="A100" s="33"/>
      <c r="B100" s="34"/>
      <c r="C100" s="172" t="s">
        <v>161</v>
      </c>
      <c r="D100" s="172" t="s">
        <v>122</v>
      </c>
      <c r="E100" s="173" t="s">
        <v>487</v>
      </c>
      <c r="F100" s="174" t="s">
        <v>488</v>
      </c>
      <c r="G100" s="175" t="s">
        <v>192</v>
      </c>
      <c r="H100" s="176">
        <v>1</v>
      </c>
      <c r="I100" s="177"/>
      <c r="J100" s="178">
        <f>ROUND(I100*H100,2)</f>
        <v>0</v>
      </c>
      <c r="K100" s="174" t="s">
        <v>19</v>
      </c>
      <c r="L100" s="38"/>
      <c r="M100" s="179" t="s">
        <v>19</v>
      </c>
      <c r="N100" s="180" t="s">
        <v>42</v>
      </c>
      <c r="O100" s="63"/>
      <c r="P100" s="181">
        <f>O100*H100</f>
        <v>0</v>
      </c>
      <c r="Q100" s="181">
        <v>0</v>
      </c>
      <c r="R100" s="181">
        <f>Q100*H100</f>
        <v>0</v>
      </c>
      <c r="S100" s="181">
        <v>0</v>
      </c>
      <c r="T100" s="182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83" t="s">
        <v>467</v>
      </c>
      <c r="AT100" s="183" t="s">
        <v>122</v>
      </c>
      <c r="AU100" s="183" t="s">
        <v>82</v>
      </c>
      <c r="AY100" s="16" t="s">
        <v>120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16" t="s">
        <v>79</v>
      </c>
      <c r="BK100" s="184">
        <f>ROUND(I100*H100,2)</f>
        <v>0</v>
      </c>
      <c r="BL100" s="16" t="s">
        <v>467</v>
      </c>
      <c r="BM100" s="183" t="s">
        <v>489</v>
      </c>
    </row>
    <row r="101" spans="1:47" s="2" customFormat="1" ht="11.25">
      <c r="A101" s="33"/>
      <c r="B101" s="34"/>
      <c r="C101" s="35"/>
      <c r="D101" s="185" t="s">
        <v>129</v>
      </c>
      <c r="E101" s="35"/>
      <c r="F101" s="186" t="s">
        <v>488</v>
      </c>
      <c r="G101" s="35"/>
      <c r="H101" s="35"/>
      <c r="I101" s="187"/>
      <c r="J101" s="35"/>
      <c r="K101" s="35"/>
      <c r="L101" s="38"/>
      <c r="M101" s="188"/>
      <c r="N101" s="189"/>
      <c r="O101" s="63"/>
      <c r="P101" s="63"/>
      <c r="Q101" s="63"/>
      <c r="R101" s="63"/>
      <c r="S101" s="63"/>
      <c r="T101" s="64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6" t="s">
        <v>129</v>
      </c>
      <c r="AU101" s="16" t="s">
        <v>82</v>
      </c>
    </row>
    <row r="102" spans="1:47" s="2" customFormat="1" ht="19.5">
      <c r="A102" s="33"/>
      <c r="B102" s="34"/>
      <c r="C102" s="35"/>
      <c r="D102" s="185" t="s">
        <v>259</v>
      </c>
      <c r="E102" s="35"/>
      <c r="F102" s="213" t="s">
        <v>490</v>
      </c>
      <c r="G102" s="35"/>
      <c r="H102" s="35"/>
      <c r="I102" s="187"/>
      <c r="J102" s="35"/>
      <c r="K102" s="35"/>
      <c r="L102" s="38"/>
      <c r="M102" s="188"/>
      <c r="N102" s="189"/>
      <c r="O102" s="63"/>
      <c r="P102" s="63"/>
      <c r="Q102" s="63"/>
      <c r="R102" s="63"/>
      <c r="S102" s="63"/>
      <c r="T102" s="64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6" t="s">
        <v>259</v>
      </c>
      <c r="AU102" s="16" t="s">
        <v>82</v>
      </c>
    </row>
    <row r="103" spans="1:65" s="2" customFormat="1" ht="24.2" customHeight="1">
      <c r="A103" s="33"/>
      <c r="B103" s="34"/>
      <c r="C103" s="172" t="s">
        <v>169</v>
      </c>
      <c r="D103" s="172" t="s">
        <v>122</v>
      </c>
      <c r="E103" s="173" t="s">
        <v>491</v>
      </c>
      <c r="F103" s="174" t="s">
        <v>492</v>
      </c>
      <c r="G103" s="175" t="s">
        <v>466</v>
      </c>
      <c r="H103" s="176">
        <v>1</v>
      </c>
      <c r="I103" s="177"/>
      <c r="J103" s="178">
        <f>ROUND(I103*H103,2)</f>
        <v>0</v>
      </c>
      <c r="K103" s="174" t="s">
        <v>19</v>
      </c>
      <c r="L103" s="38"/>
      <c r="M103" s="179" t="s">
        <v>19</v>
      </c>
      <c r="N103" s="180" t="s">
        <v>42</v>
      </c>
      <c r="O103" s="63"/>
      <c r="P103" s="181">
        <f>O103*H103</f>
        <v>0</v>
      </c>
      <c r="Q103" s="181">
        <v>0</v>
      </c>
      <c r="R103" s="181">
        <f>Q103*H103</f>
        <v>0</v>
      </c>
      <c r="S103" s="181">
        <v>0</v>
      </c>
      <c r="T103" s="182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83" t="s">
        <v>493</v>
      </c>
      <c r="AT103" s="183" t="s">
        <v>122</v>
      </c>
      <c r="AU103" s="183" t="s">
        <v>82</v>
      </c>
      <c r="AY103" s="16" t="s">
        <v>120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16" t="s">
        <v>79</v>
      </c>
      <c r="BK103" s="184">
        <f>ROUND(I103*H103,2)</f>
        <v>0</v>
      </c>
      <c r="BL103" s="16" t="s">
        <v>493</v>
      </c>
      <c r="BM103" s="183" t="s">
        <v>494</v>
      </c>
    </row>
    <row r="104" spans="1:47" s="2" customFormat="1" ht="19.5">
      <c r="A104" s="33"/>
      <c r="B104" s="34"/>
      <c r="C104" s="35"/>
      <c r="D104" s="185" t="s">
        <v>129</v>
      </c>
      <c r="E104" s="35"/>
      <c r="F104" s="186" t="s">
        <v>495</v>
      </c>
      <c r="G104" s="35"/>
      <c r="H104" s="35"/>
      <c r="I104" s="187"/>
      <c r="J104" s="35"/>
      <c r="K104" s="35"/>
      <c r="L104" s="38"/>
      <c r="M104" s="188"/>
      <c r="N104" s="189"/>
      <c r="O104" s="63"/>
      <c r="P104" s="63"/>
      <c r="Q104" s="63"/>
      <c r="R104" s="63"/>
      <c r="S104" s="63"/>
      <c r="T104" s="64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6" t="s">
        <v>129</v>
      </c>
      <c r="AU104" s="16" t="s">
        <v>82</v>
      </c>
    </row>
    <row r="105" spans="1:65" s="2" customFormat="1" ht="16.5" customHeight="1">
      <c r="A105" s="33"/>
      <c r="B105" s="34"/>
      <c r="C105" s="172" t="s">
        <v>177</v>
      </c>
      <c r="D105" s="172" t="s">
        <v>122</v>
      </c>
      <c r="E105" s="173" t="s">
        <v>496</v>
      </c>
      <c r="F105" s="174" t="s">
        <v>497</v>
      </c>
      <c r="G105" s="175" t="s">
        <v>192</v>
      </c>
      <c r="H105" s="176">
        <v>1</v>
      </c>
      <c r="I105" s="177"/>
      <c r="J105" s="178">
        <f>ROUND(I105*H105,2)</f>
        <v>0</v>
      </c>
      <c r="K105" s="174" t="s">
        <v>19</v>
      </c>
      <c r="L105" s="38"/>
      <c r="M105" s="179" t="s">
        <v>19</v>
      </c>
      <c r="N105" s="180" t="s">
        <v>42</v>
      </c>
      <c r="O105" s="63"/>
      <c r="P105" s="181">
        <f>O105*H105</f>
        <v>0</v>
      </c>
      <c r="Q105" s="181">
        <v>0</v>
      </c>
      <c r="R105" s="181">
        <f>Q105*H105</f>
        <v>0</v>
      </c>
      <c r="S105" s="181">
        <v>0</v>
      </c>
      <c r="T105" s="182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83" t="s">
        <v>493</v>
      </c>
      <c r="AT105" s="183" t="s">
        <v>122</v>
      </c>
      <c r="AU105" s="183" t="s">
        <v>82</v>
      </c>
      <c r="AY105" s="16" t="s">
        <v>120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16" t="s">
        <v>79</v>
      </c>
      <c r="BK105" s="184">
        <f>ROUND(I105*H105,2)</f>
        <v>0</v>
      </c>
      <c r="BL105" s="16" t="s">
        <v>493</v>
      </c>
      <c r="BM105" s="183" t="s">
        <v>498</v>
      </c>
    </row>
    <row r="106" spans="1:47" s="2" customFormat="1" ht="11.25">
      <c r="A106" s="33"/>
      <c r="B106" s="34"/>
      <c r="C106" s="35"/>
      <c r="D106" s="185" t="s">
        <v>129</v>
      </c>
      <c r="E106" s="35"/>
      <c r="F106" s="186" t="s">
        <v>497</v>
      </c>
      <c r="G106" s="35"/>
      <c r="H106" s="35"/>
      <c r="I106" s="187"/>
      <c r="J106" s="35"/>
      <c r="K106" s="35"/>
      <c r="L106" s="38"/>
      <c r="M106" s="188"/>
      <c r="N106" s="189"/>
      <c r="O106" s="63"/>
      <c r="P106" s="63"/>
      <c r="Q106" s="63"/>
      <c r="R106" s="63"/>
      <c r="S106" s="63"/>
      <c r="T106" s="64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6" t="s">
        <v>129</v>
      </c>
      <c r="AU106" s="16" t="s">
        <v>82</v>
      </c>
    </row>
    <row r="107" spans="1:47" s="2" customFormat="1" ht="29.25">
      <c r="A107" s="33"/>
      <c r="B107" s="34"/>
      <c r="C107" s="35"/>
      <c r="D107" s="185" t="s">
        <v>259</v>
      </c>
      <c r="E107" s="35"/>
      <c r="F107" s="213" t="s">
        <v>499</v>
      </c>
      <c r="G107" s="35"/>
      <c r="H107" s="35"/>
      <c r="I107" s="187"/>
      <c r="J107" s="35"/>
      <c r="K107" s="35"/>
      <c r="L107" s="38"/>
      <c r="M107" s="188"/>
      <c r="N107" s="189"/>
      <c r="O107" s="63"/>
      <c r="P107" s="63"/>
      <c r="Q107" s="63"/>
      <c r="R107" s="63"/>
      <c r="S107" s="63"/>
      <c r="T107" s="64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6" t="s">
        <v>259</v>
      </c>
      <c r="AU107" s="16" t="s">
        <v>82</v>
      </c>
    </row>
    <row r="108" spans="1:65" s="2" customFormat="1" ht="24.2" customHeight="1">
      <c r="A108" s="33"/>
      <c r="B108" s="34"/>
      <c r="C108" s="172" t="s">
        <v>184</v>
      </c>
      <c r="D108" s="172" t="s">
        <v>122</v>
      </c>
      <c r="E108" s="173" t="s">
        <v>500</v>
      </c>
      <c r="F108" s="174" t="s">
        <v>501</v>
      </c>
      <c r="G108" s="175" t="s">
        <v>192</v>
      </c>
      <c r="H108" s="176">
        <v>1</v>
      </c>
      <c r="I108" s="177"/>
      <c r="J108" s="178">
        <f>ROUND(I108*H108,2)</f>
        <v>0</v>
      </c>
      <c r="K108" s="174" t="s">
        <v>19</v>
      </c>
      <c r="L108" s="38"/>
      <c r="M108" s="179" t="s">
        <v>19</v>
      </c>
      <c r="N108" s="180" t="s">
        <v>42</v>
      </c>
      <c r="O108" s="63"/>
      <c r="P108" s="181">
        <f>O108*H108</f>
        <v>0</v>
      </c>
      <c r="Q108" s="181">
        <v>0</v>
      </c>
      <c r="R108" s="181">
        <f>Q108*H108</f>
        <v>0</v>
      </c>
      <c r="S108" s="181">
        <v>0</v>
      </c>
      <c r="T108" s="182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83" t="s">
        <v>493</v>
      </c>
      <c r="AT108" s="183" t="s">
        <v>122</v>
      </c>
      <c r="AU108" s="183" t="s">
        <v>82</v>
      </c>
      <c r="AY108" s="16" t="s">
        <v>120</v>
      </c>
      <c r="BE108" s="184">
        <f>IF(N108="základní",J108,0)</f>
        <v>0</v>
      </c>
      <c r="BF108" s="184">
        <f>IF(N108="snížená",J108,0)</f>
        <v>0</v>
      </c>
      <c r="BG108" s="184">
        <f>IF(N108="zákl. přenesená",J108,0)</f>
        <v>0</v>
      </c>
      <c r="BH108" s="184">
        <f>IF(N108="sníž. přenesená",J108,0)</f>
        <v>0</v>
      </c>
      <c r="BI108" s="184">
        <f>IF(N108="nulová",J108,0)</f>
        <v>0</v>
      </c>
      <c r="BJ108" s="16" t="s">
        <v>79</v>
      </c>
      <c r="BK108" s="184">
        <f>ROUND(I108*H108,2)</f>
        <v>0</v>
      </c>
      <c r="BL108" s="16" t="s">
        <v>493</v>
      </c>
      <c r="BM108" s="183" t="s">
        <v>502</v>
      </c>
    </row>
    <row r="109" spans="1:47" s="2" customFormat="1" ht="19.5">
      <c r="A109" s="33"/>
      <c r="B109" s="34"/>
      <c r="C109" s="35"/>
      <c r="D109" s="185" t="s">
        <v>129</v>
      </c>
      <c r="E109" s="35"/>
      <c r="F109" s="186" t="s">
        <v>501</v>
      </c>
      <c r="G109" s="35"/>
      <c r="H109" s="35"/>
      <c r="I109" s="187"/>
      <c r="J109" s="35"/>
      <c r="K109" s="35"/>
      <c r="L109" s="38"/>
      <c r="M109" s="188"/>
      <c r="N109" s="189"/>
      <c r="O109" s="63"/>
      <c r="P109" s="63"/>
      <c r="Q109" s="63"/>
      <c r="R109" s="63"/>
      <c r="S109" s="63"/>
      <c r="T109" s="64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6" t="s">
        <v>129</v>
      </c>
      <c r="AU109" s="16" t="s">
        <v>82</v>
      </c>
    </row>
    <row r="110" spans="1:65" s="2" customFormat="1" ht="24.2" customHeight="1">
      <c r="A110" s="33"/>
      <c r="B110" s="34"/>
      <c r="C110" s="172" t="s">
        <v>189</v>
      </c>
      <c r="D110" s="172" t="s">
        <v>122</v>
      </c>
      <c r="E110" s="173" t="s">
        <v>503</v>
      </c>
      <c r="F110" s="174" t="s">
        <v>504</v>
      </c>
      <c r="G110" s="175" t="s">
        <v>466</v>
      </c>
      <c r="H110" s="176">
        <v>1</v>
      </c>
      <c r="I110" s="177"/>
      <c r="J110" s="178">
        <f>ROUND(I110*H110,2)</f>
        <v>0</v>
      </c>
      <c r="K110" s="174" t="s">
        <v>19</v>
      </c>
      <c r="L110" s="38"/>
      <c r="M110" s="179" t="s">
        <v>19</v>
      </c>
      <c r="N110" s="180" t="s">
        <v>42</v>
      </c>
      <c r="O110" s="63"/>
      <c r="P110" s="181">
        <f>O110*H110</f>
        <v>0</v>
      </c>
      <c r="Q110" s="181">
        <v>0</v>
      </c>
      <c r="R110" s="181">
        <f>Q110*H110</f>
        <v>0</v>
      </c>
      <c r="S110" s="181">
        <v>0</v>
      </c>
      <c r="T110" s="182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83" t="s">
        <v>493</v>
      </c>
      <c r="AT110" s="183" t="s">
        <v>122</v>
      </c>
      <c r="AU110" s="183" t="s">
        <v>82</v>
      </c>
      <c r="AY110" s="16" t="s">
        <v>120</v>
      </c>
      <c r="BE110" s="184">
        <f>IF(N110="základní",J110,0)</f>
        <v>0</v>
      </c>
      <c r="BF110" s="184">
        <f>IF(N110="snížená",J110,0)</f>
        <v>0</v>
      </c>
      <c r="BG110" s="184">
        <f>IF(N110="zákl. přenesená",J110,0)</f>
        <v>0</v>
      </c>
      <c r="BH110" s="184">
        <f>IF(N110="sníž. přenesená",J110,0)</f>
        <v>0</v>
      </c>
      <c r="BI110" s="184">
        <f>IF(N110="nulová",J110,0)</f>
        <v>0</v>
      </c>
      <c r="BJ110" s="16" t="s">
        <v>79</v>
      </c>
      <c r="BK110" s="184">
        <f>ROUND(I110*H110,2)</f>
        <v>0</v>
      </c>
      <c r="BL110" s="16" t="s">
        <v>493</v>
      </c>
      <c r="BM110" s="183" t="s">
        <v>505</v>
      </c>
    </row>
    <row r="111" spans="1:47" s="2" customFormat="1" ht="19.5">
      <c r="A111" s="33"/>
      <c r="B111" s="34"/>
      <c r="C111" s="35"/>
      <c r="D111" s="185" t="s">
        <v>129</v>
      </c>
      <c r="E111" s="35"/>
      <c r="F111" s="186" t="s">
        <v>504</v>
      </c>
      <c r="G111" s="35"/>
      <c r="H111" s="35"/>
      <c r="I111" s="187"/>
      <c r="J111" s="35"/>
      <c r="K111" s="35"/>
      <c r="L111" s="38"/>
      <c r="M111" s="188"/>
      <c r="N111" s="189"/>
      <c r="O111" s="63"/>
      <c r="P111" s="63"/>
      <c r="Q111" s="63"/>
      <c r="R111" s="63"/>
      <c r="S111" s="63"/>
      <c r="T111" s="64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6" t="s">
        <v>129</v>
      </c>
      <c r="AU111" s="16" t="s">
        <v>82</v>
      </c>
    </row>
    <row r="112" spans="1:65" s="2" customFormat="1" ht="16.5" customHeight="1">
      <c r="A112" s="33"/>
      <c r="B112" s="34"/>
      <c r="C112" s="172" t="s">
        <v>195</v>
      </c>
      <c r="D112" s="172" t="s">
        <v>122</v>
      </c>
      <c r="E112" s="173" t="s">
        <v>506</v>
      </c>
      <c r="F112" s="174" t="s">
        <v>507</v>
      </c>
      <c r="G112" s="175" t="s">
        <v>466</v>
      </c>
      <c r="H112" s="176">
        <v>1</v>
      </c>
      <c r="I112" s="177"/>
      <c r="J112" s="178">
        <f>ROUND(I112*H112,2)</f>
        <v>0</v>
      </c>
      <c r="K112" s="174" t="s">
        <v>19</v>
      </c>
      <c r="L112" s="38"/>
      <c r="M112" s="179" t="s">
        <v>19</v>
      </c>
      <c r="N112" s="180" t="s">
        <v>42</v>
      </c>
      <c r="O112" s="63"/>
      <c r="P112" s="181">
        <f>O112*H112</f>
        <v>0</v>
      </c>
      <c r="Q112" s="181">
        <v>0</v>
      </c>
      <c r="R112" s="181">
        <f>Q112*H112</f>
        <v>0</v>
      </c>
      <c r="S112" s="181">
        <v>0</v>
      </c>
      <c r="T112" s="182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83" t="s">
        <v>493</v>
      </c>
      <c r="AT112" s="183" t="s">
        <v>122</v>
      </c>
      <c r="AU112" s="183" t="s">
        <v>82</v>
      </c>
      <c r="AY112" s="16" t="s">
        <v>120</v>
      </c>
      <c r="BE112" s="184">
        <f>IF(N112="základní",J112,0)</f>
        <v>0</v>
      </c>
      <c r="BF112" s="184">
        <f>IF(N112="snížená",J112,0)</f>
        <v>0</v>
      </c>
      <c r="BG112" s="184">
        <f>IF(N112="zákl. přenesená",J112,0)</f>
        <v>0</v>
      </c>
      <c r="BH112" s="184">
        <f>IF(N112="sníž. přenesená",J112,0)</f>
        <v>0</v>
      </c>
      <c r="BI112" s="184">
        <f>IF(N112="nulová",J112,0)</f>
        <v>0</v>
      </c>
      <c r="BJ112" s="16" t="s">
        <v>79</v>
      </c>
      <c r="BK112" s="184">
        <f>ROUND(I112*H112,2)</f>
        <v>0</v>
      </c>
      <c r="BL112" s="16" t="s">
        <v>493</v>
      </c>
      <c r="BM112" s="183" t="s">
        <v>508</v>
      </c>
    </row>
    <row r="113" spans="1:47" s="2" customFormat="1" ht="11.25">
      <c r="A113" s="33"/>
      <c r="B113" s="34"/>
      <c r="C113" s="35"/>
      <c r="D113" s="185" t="s">
        <v>129</v>
      </c>
      <c r="E113" s="35"/>
      <c r="F113" s="186" t="s">
        <v>507</v>
      </c>
      <c r="G113" s="35"/>
      <c r="H113" s="35"/>
      <c r="I113" s="187"/>
      <c r="J113" s="35"/>
      <c r="K113" s="35"/>
      <c r="L113" s="38"/>
      <c r="M113" s="188"/>
      <c r="N113" s="189"/>
      <c r="O113" s="63"/>
      <c r="P113" s="63"/>
      <c r="Q113" s="63"/>
      <c r="R113" s="63"/>
      <c r="S113" s="63"/>
      <c r="T113" s="64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6" t="s">
        <v>129</v>
      </c>
      <c r="AU113" s="16" t="s">
        <v>82</v>
      </c>
    </row>
    <row r="114" spans="1:65" s="2" customFormat="1" ht="33" customHeight="1">
      <c r="A114" s="33"/>
      <c r="B114" s="34"/>
      <c r="C114" s="172" t="s">
        <v>203</v>
      </c>
      <c r="D114" s="172" t="s">
        <v>122</v>
      </c>
      <c r="E114" s="173" t="s">
        <v>509</v>
      </c>
      <c r="F114" s="174" t="s">
        <v>510</v>
      </c>
      <c r="G114" s="175" t="s">
        <v>466</v>
      </c>
      <c r="H114" s="176">
        <v>1</v>
      </c>
      <c r="I114" s="177"/>
      <c r="J114" s="178">
        <f>ROUND(I114*H114,2)</f>
        <v>0</v>
      </c>
      <c r="K114" s="174" t="s">
        <v>19</v>
      </c>
      <c r="L114" s="38"/>
      <c r="M114" s="179" t="s">
        <v>19</v>
      </c>
      <c r="N114" s="180" t="s">
        <v>42</v>
      </c>
      <c r="O114" s="63"/>
      <c r="P114" s="181">
        <f>O114*H114</f>
        <v>0</v>
      </c>
      <c r="Q114" s="181">
        <v>0</v>
      </c>
      <c r="R114" s="181">
        <f>Q114*H114</f>
        <v>0</v>
      </c>
      <c r="S114" s="181">
        <v>0</v>
      </c>
      <c r="T114" s="182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83" t="s">
        <v>493</v>
      </c>
      <c r="AT114" s="183" t="s">
        <v>122</v>
      </c>
      <c r="AU114" s="183" t="s">
        <v>82</v>
      </c>
      <c r="AY114" s="16" t="s">
        <v>120</v>
      </c>
      <c r="BE114" s="184">
        <f>IF(N114="základní",J114,0)</f>
        <v>0</v>
      </c>
      <c r="BF114" s="184">
        <f>IF(N114="snížená",J114,0)</f>
        <v>0</v>
      </c>
      <c r="BG114" s="184">
        <f>IF(N114="zákl. přenesená",J114,0)</f>
        <v>0</v>
      </c>
      <c r="BH114" s="184">
        <f>IF(N114="sníž. přenesená",J114,0)</f>
        <v>0</v>
      </c>
      <c r="BI114" s="184">
        <f>IF(N114="nulová",J114,0)</f>
        <v>0</v>
      </c>
      <c r="BJ114" s="16" t="s">
        <v>79</v>
      </c>
      <c r="BK114" s="184">
        <f>ROUND(I114*H114,2)</f>
        <v>0</v>
      </c>
      <c r="BL114" s="16" t="s">
        <v>493</v>
      </c>
      <c r="BM114" s="183" t="s">
        <v>511</v>
      </c>
    </row>
    <row r="115" spans="1:47" s="2" customFormat="1" ht="19.5">
      <c r="A115" s="33"/>
      <c r="B115" s="34"/>
      <c r="C115" s="35"/>
      <c r="D115" s="185" t="s">
        <v>129</v>
      </c>
      <c r="E115" s="35"/>
      <c r="F115" s="186" t="s">
        <v>510</v>
      </c>
      <c r="G115" s="35"/>
      <c r="H115" s="35"/>
      <c r="I115" s="187"/>
      <c r="J115" s="35"/>
      <c r="K115" s="35"/>
      <c r="L115" s="38"/>
      <c r="M115" s="188"/>
      <c r="N115" s="189"/>
      <c r="O115" s="63"/>
      <c r="P115" s="63"/>
      <c r="Q115" s="63"/>
      <c r="R115" s="63"/>
      <c r="S115" s="63"/>
      <c r="T115" s="64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6" t="s">
        <v>129</v>
      </c>
      <c r="AU115" s="16" t="s">
        <v>82</v>
      </c>
    </row>
    <row r="116" spans="1:47" s="2" customFormat="1" ht="19.5">
      <c r="A116" s="33"/>
      <c r="B116" s="34"/>
      <c r="C116" s="35"/>
      <c r="D116" s="185" t="s">
        <v>259</v>
      </c>
      <c r="E116" s="35"/>
      <c r="F116" s="213" t="s">
        <v>512</v>
      </c>
      <c r="G116" s="35"/>
      <c r="H116" s="35"/>
      <c r="I116" s="187"/>
      <c r="J116" s="35"/>
      <c r="K116" s="35"/>
      <c r="L116" s="38"/>
      <c r="M116" s="214"/>
      <c r="N116" s="215"/>
      <c r="O116" s="216"/>
      <c r="P116" s="216"/>
      <c r="Q116" s="216"/>
      <c r="R116" s="216"/>
      <c r="S116" s="216"/>
      <c r="T116" s="217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6" t="s">
        <v>259</v>
      </c>
      <c r="AU116" s="16" t="s">
        <v>82</v>
      </c>
    </row>
    <row r="117" spans="1:31" s="2" customFormat="1" ht="6.95" customHeight="1">
      <c r="A117" s="33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38"/>
      <c r="M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</sheetData>
  <sheetProtection algorithmName="SHA-512" hashValue="2RoECa2q8h6dfgDeniWdYo+wkLF2xt0V2oRpeu6X72XD2rsdZPBbjiWm95bPtCk4WKYcq+C1AyOJL6sDmVAM/g==" saltValue="cI3umJScNFCvOPfsw0q5hzzetr5LgtsGxEUUg8/mEjiZWyPXc7ndlTEUGFfTfd3uN31n3y+oPDOvQdHEsi992Q==" spinCount="100000" sheet="1" objects="1" scenarios="1" formatColumns="0" formatRows="0" autoFilter="0"/>
  <autoFilter ref="C81:K116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8" customWidth="1"/>
    <col min="2" max="2" width="1.7109375" style="218" customWidth="1"/>
    <col min="3" max="4" width="5.00390625" style="218" customWidth="1"/>
    <col min="5" max="5" width="11.7109375" style="218" customWidth="1"/>
    <col min="6" max="6" width="9.140625" style="218" customWidth="1"/>
    <col min="7" max="7" width="5.00390625" style="218" customWidth="1"/>
    <col min="8" max="8" width="77.8515625" style="218" customWidth="1"/>
    <col min="9" max="10" width="20.00390625" style="218" customWidth="1"/>
    <col min="11" max="11" width="1.7109375" style="218" customWidth="1"/>
  </cols>
  <sheetData>
    <row r="1" s="1" customFormat="1" ht="37.5" customHeight="1"/>
    <row r="2" spans="2:11" s="1" customFormat="1" ht="7.5" customHeight="1">
      <c r="B2" s="219"/>
      <c r="C2" s="220"/>
      <c r="D2" s="220"/>
      <c r="E2" s="220"/>
      <c r="F2" s="220"/>
      <c r="G2" s="220"/>
      <c r="H2" s="220"/>
      <c r="I2" s="220"/>
      <c r="J2" s="220"/>
      <c r="K2" s="221"/>
    </row>
    <row r="3" spans="2:11" s="14" customFormat="1" ht="45" customHeight="1">
      <c r="B3" s="222"/>
      <c r="C3" s="350" t="s">
        <v>513</v>
      </c>
      <c r="D3" s="350"/>
      <c r="E3" s="350"/>
      <c r="F3" s="350"/>
      <c r="G3" s="350"/>
      <c r="H3" s="350"/>
      <c r="I3" s="350"/>
      <c r="J3" s="350"/>
      <c r="K3" s="223"/>
    </row>
    <row r="4" spans="2:11" s="1" customFormat="1" ht="25.5" customHeight="1">
      <c r="B4" s="224"/>
      <c r="C4" s="355" t="s">
        <v>514</v>
      </c>
      <c r="D4" s="355"/>
      <c r="E4" s="355"/>
      <c r="F4" s="355"/>
      <c r="G4" s="355"/>
      <c r="H4" s="355"/>
      <c r="I4" s="355"/>
      <c r="J4" s="355"/>
      <c r="K4" s="225"/>
    </row>
    <row r="5" spans="2:11" s="1" customFormat="1" ht="5.25" customHeight="1">
      <c r="B5" s="224"/>
      <c r="C5" s="226"/>
      <c r="D5" s="226"/>
      <c r="E5" s="226"/>
      <c r="F5" s="226"/>
      <c r="G5" s="226"/>
      <c r="H5" s="226"/>
      <c r="I5" s="226"/>
      <c r="J5" s="226"/>
      <c r="K5" s="225"/>
    </row>
    <row r="6" spans="2:11" s="1" customFormat="1" ht="15" customHeight="1">
      <c r="B6" s="224"/>
      <c r="C6" s="354" t="s">
        <v>515</v>
      </c>
      <c r="D6" s="354"/>
      <c r="E6" s="354"/>
      <c r="F6" s="354"/>
      <c r="G6" s="354"/>
      <c r="H6" s="354"/>
      <c r="I6" s="354"/>
      <c r="J6" s="354"/>
      <c r="K6" s="225"/>
    </row>
    <row r="7" spans="2:11" s="1" customFormat="1" ht="15" customHeight="1">
      <c r="B7" s="228"/>
      <c r="C7" s="354" t="s">
        <v>516</v>
      </c>
      <c r="D7" s="354"/>
      <c r="E7" s="354"/>
      <c r="F7" s="354"/>
      <c r="G7" s="354"/>
      <c r="H7" s="354"/>
      <c r="I7" s="354"/>
      <c r="J7" s="354"/>
      <c r="K7" s="225"/>
    </row>
    <row r="8" spans="2:11" s="1" customFormat="1" ht="12.75" customHeight="1">
      <c r="B8" s="228"/>
      <c r="C8" s="227"/>
      <c r="D8" s="227"/>
      <c r="E8" s="227"/>
      <c r="F8" s="227"/>
      <c r="G8" s="227"/>
      <c r="H8" s="227"/>
      <c r="I8" s="227"/>
      <c r="J8" s="227"/>
      <c r="K8" s="225"/>
    </row>
    <row r="9" spans="2:11" s="1" customFormat="1" ht="15" customHeight="1">
      <c r="B9" s="228"/>
      <c r="C9" s="354" t="s">
        <v>517</v>
      </c>
      <c r="D9" s="354"/>
      <c r="E9" s="354"/>
      <c r="F9" s="354"/>
      <c r="G9" s="354"/>
      <c r="H9" s="354"/>
      <c r="I9" s="354"/>
      <c r="J9" s="354"/>
      <c r="K9" s="225"/>
    </row>
    <row r="10" spans="2:11" s="1" customFormat="1" ht="15" customHeight="1">
      <c r="B10" s="228"/>
      <c r="C10" s="227"/>
      <c r="D10" s="354" t="s">
        <v>518</v>
      </c>
      <c r="E10" s="354"/>
      <c r="F10" s="354"/>
      <c r="G10" s="354"/>
      <c r="H10" s="354"/>
      <c r="I10" s="354"/>
      <c r="J10" s="354"/>
      <c r="K10" s="225"/>
    </row>
    <row r="11" spans="2:11" s="1" customFormat="1" ht="15" customHeight="1">
      <c r="B11" s="228"/>
      <c r="C11" s="229"/>
      <c r="D11" s="354" t="s">
        <v>519</v>
      </c>
      <c r="E11" s="354"/>
      <c r="F11" s="354"/>
      <c r="G11" s="354"/>
      <c r="H11" s="354"/>
      <c r="I11" s="354"/>
      <c r="J11" s="354"/>
      <c r="K11" s="225"/>
    </row>
    <row r="12" spans="2:11" s="1" customFormat="1" ht="15" customHeight="1">
      <c r="B12" s="228"/>
      <c r="C12" s="229"/>
      <c r="D12" s="227"/>
      <c r="E12" s="227"/>
      <c r="F12" s="227"/>
      <c r="G12" s="227"/>
      <c r="H12" s="227"/>
      <c r="I12" s="227"/>
      <c r="J12" s="227"/>
      <c r="K12" s="225"/>
    </row>
    <row r="13" spans="2:11" s="1" customFormat="1" ht="15" customHeight="1">
      <c r="B13" s="228"/>
      <c r="C13" s="229"/>
      <c r="D13" s="230" t="s">
        <v>520</v>
      </c>
      <c r="E13" s="227"/>
      <c r="F13" s="227"/>
      <c r="G13" s="227"/>
      <c r="H13" s="227"/>
      <c r="I13" s="227"/>
      <c r="J13" s="227"/>
      <c r="K13" s="225"/>
    </row>
    <row r="14" spans="2:11" s="1" customFormat="1" ht="12.75" customHeight="1">
      <c r="B14" s="228"/>
      <c r="C14" s="229"/>
      <c r="D14" s="229"/>
      <c r="E14" s="229"/>
      <c r="F14" s="229"/>
      <c r="G14" s="229"/>
      <c r="H14" s="229"/>
      <c r="I14" s="229"/>
      <c r="J14" s="229"/>
      <c r="K14" s="225"/>
    </row>
    <row r="15" spans="2:11" s="1" customFormat="1" ht="15" customHeight="1">
      <c r="B15" s="228"/>
      <c r="C15" s="229"/>
      <c r="D15" s="354" t="s">
        <v>521</v>
      </c>
      <c r="E15" s="354"/>
      <c r="F15" s="354"/>
      <c r="G15" s="354"/>
      <c r="H15" s="354"/>
      <c r="I15" s="354"/>
      <c r="J15" s="354"/>
      <c r="K15" s="225"/>
    </row>
    <row r="16" spans="2:11" s="1" customFormat="1" ht="15" customHeight="1">
      <c r="B16" s="228"/>
      <c r="C16" s="229"/>
      <c r="D16" s="354" t="s">
        <v>522</v>
      </c>
      <c r="E16" s="354"/>
      <c r="F16" s="354"/>
      <c r="G16" s="354"/>
      <c r="H16" s="354"/>
      <c r="I16" s="354"/>
      <c r="J16" s="354"/>
      <c r="K16" s="225"/>
    </row>
    <row r="17" spans="2:11" s="1" customFormat="1" ht="15" customHeight="1">
      <c r="B17" s="228"/>
      <c r="C17" s="229"/>
      <c r="D17" s="354" t="s">
        <v>523</v>
      </c>
      <c r="E17" s="354"/>
      <c r="F17" s="354"/>
      <c r="G17" s="354"/>
      <c r="H17" s="354"/>
      <c r="I17" s="354"/>
      <c r="J17" s="354"/>
      <c r="K17" s="225"/>
    </row>
    <row r="18" spans="2:11" s="1" customFormat="1" ht="15" customHeight="1">
      <c r="B18" s="228"/>
      <c r="C18" s="229"/>
      <c r="D18" s="229"/>
      <c r="E18" s="231" t="s">
        <v>78</v>
      </c>
      <c r="F18" s="354" t="s">
        <v>524</v>
      </c>
      <c r="G18" s="354"/>
      <c r="H18" s="354"/>
      <c r="I18" s="354"/>
      <c r="J18" s="354"/>
      <c r="K18" s="225"/>
    </row>
    <row r="19" spans="2:11" s="1" customFormat="1" ht="15" customHeight="1">
      <c r="B19" s="228"/>
      <c r="C19" s="229"/>
      <c r="D19" s="229"/>
      <c r="E19" s="231" t="s">
        <v>525</v>
      </c>
      <c r="F19" s="354" t="s">
        <v>526</v>
      </c>
      <c r="G19" s="354"/>
      <c r="H19" s="354"/>
      <c r="I19" s="354"/>
      <c r="J19" s="354"/>
      <c r="K19" s="225"/>
    </row>
    <row r="20" spans="2:11" s="1" customFormat="1" ht="15" customHeight="1">
      <c r="B20" s="228"/>
      <c r="C20" s="229"/>
      <c r="D20" s="229"/>
      <c r="E20" s="231" t="s">
        <v>527</v>
      </c>
      <c r="F20" s="354" t="s">
        <v>528</v>
      </c>
      <c r="G20" s="354"/>
      <c r="H20" s="354"/>
      <c r="I20" s="354"/>
      <c r="J20" s="354"/>
      <c r="K20" s="225"/>
    </row>
    <row r="21" spans="2:11" s="1" customFormat="1" ht="15" customHeight="1">
      <c r="B21" s="228"/>
      <c r="C21" s="229"/>
      <c r="D21" s="229"/>
      <c r="E21" s="231" t="s">
        <v>83</v>
      </c>
      <c r="F21" s="354" t="s">
        <v>84</v>
      </c>
      <c r="G21" s="354"/>
      <c r="H21" s="354"/>
      <c r="I21" s="354"/>
      <c r="J21" s="354"/>
      <c r="K21" s="225"/>
    </row>
    <row r="22" spans="2:11" s="1" customFormat="1" ht="15" customHeight="1">
      <c r="B22" s="228"/>
      <c r="C22" s="229"/>
      <c r="D22" s="229"/>
      <c r="E22" s="231" t="s">
        <v>529</v>
      </c>
      <c r="F22" s="354" t="s">
        <v>530</v>
      </c>
      <c r="G22" s="354"/>
      <c r="H22" s="354"/>
      <c r="I22" s="354"/>
      <c r="J22" s="354"/>
      <c r="K22" s="225"/>
    </row>
    <row r="23" spans="2:11" s="1" customFormat="1" ht="15" customHeight="1">
      <c r="B23" s="228"/>
      <c r="C23" s="229"/>
      <c r="D23" s="229"/>
      <c r="E23" s="231" t="s">
        <v>531</v>
      </c>
      <c r="F23" s="354" t="s">
        <v>532</v>
      </c>
      <c r="G23" s="354"/>
      <c r="H23" s="354"/>
      <c r="I23" s="354"/>
      <c r="J23" s="354"/>
      <c r="K23" s="225"/>
    </row>
    <row r="24" spans="2:11" s="1" customFormat="1" ht="12.75" customHeight="1">
      <c r="B24" s="228"/>
      <c r="C24" s="229"/>
      <c r="D24" s="229"/>
      <c r="E24" s="229"/>
      <c r="F24" s="229"/>
      <c r="G24" s="229"/>
      <c r="H24" s="229"/>
      <c r="I24" s="229"/>
      <c r="J24" s="229"/>
      <c r="K24" s="225"/>
    </row>
    <row r="25" spans="2:11" s="1" customFormat="1" ht="15" customHeight="1">
      <c r="B25" s="228"/>
      <c r="C25" s="354" t="s">
        <v>533</v>
      </c>
      <c r="D25" s="354"/>
      <c r="E25" s="354"/>
      <c r="F25" s="354"/>
      <c r="G25" s="354"/>
      <c r="H25" s="354"/>
      <c r="I25" s="354"/>
      <c r="J25" s="354"/>
      <c r="K25" s="225"/>
    </row>
    <row r="26" spans="2:11" s="1" customFormat="1" ht="15" customHeight="1">
      <c r="B26" s="228"/>
      <c r="C26" s="354" t="s">
        <v>534</v>
      </c>
      <c r="D26" s="354"/>
      <c r="E26" s="354"/>
      <c r="F26" s="354"/>
      <c r="G26" s="354"/>
      <c r="H26" s="354"/>
      <c r="I26" s="354"/>
      <c r="J26" s="354"/>
      <c r="K26" s="225"/>
    </row>
    <row r="27" spans="2:11" s="1" customFormat="1" ht="15" customHeight="1">
      <c r="B27" s="228"/>
      <c r="C27" s="227"/>
      <c r="D27" s="354" t="s">
        <v>535</v>
      </c>
      <c r="E27" s="354"/>
      <c r="F27" s="354"/>
      <c r="G27" s="354"/>
      <c r="H27" s="354"/>
      <c r="I27" s="354"/>
      <c r="J27" s="354"/>
      <c r="K27" s="225"/>
    </row>
    <row r="28" spans="2:11" s="1" customFormat="1" ht="15" customHeight="1">
      <c r="B28" s="228"/>
      <c r="C28" s="229"/>
      <c r="D28" s="354" t="s">
        <v>536</v>
      </c>
      <c r="E28" s="354"/>
      <c r="F28" s="354"/>
      <c r="G28" s="354"/>
      <c r="H28" s="354"/>
      <c r="I28" s="354"/>
      <c r="J28" s="354"/>
      <c r="K28" s="225"/>
    </row>
    <row r="29" spans="2:11" s="1" customFormat="1" ht="12.75" customHeight="1">
      <c r="B29" s="228"/>
      <c r="C29" s="229"/>
      <c r="D29" s="229"/>
      <c r="E29" s="229"/>
      <c r="F29" s="229"/>
      <c r="G29" s="229"/>
      <c r="H29" s="229"/>
      <c r="I29" s="229"/>
      <c r="J29" s="229"/>
      <c r="K29" s="225"/>
    </row>
    <row r="30" spans="2:11" s="1" customFormat="1" ht="15" customHeight="1">
      <c r="B30" s="228"/>
      <c r="C30" s="229"/>
      <c r="D30" s="354" t="s">
        <v>537</v>
      </c>
      <c r="E30" s="354"/>
      <c r="F30" s="354"/>
      <c r="G30" s="354"/>
      <c r="H30" s="354"/>
      <c r="I30" s="354"/>
      <c r="J30" s="354"/>
      <c r="K30" s="225"/>
    </row>
    <row r="31" spans="2:11" s="1" customFormat="1" ht="15" customHeight="1">
      <c r="B31" s="228"/>
      <c r="C31" s="229"/>
      <c r="D31" s="354" t="s">
        <v>538</v>
      </c>
      <c r="E31" s="354"/>
      <c r="F31" s="354"/>
      <c r="G31" s="354"/>
      <c r="H31" s="354"/>
      <c r="I31" s="354"/>
      <c r="J31" s="354"/>
      <c r="K31" s="225"/>
    </row>
    <row r="32" spans="2:11" s="1" customFormat="1" ht="12.75" customHeight="1">
      <c r="B32" s="228"/>
      <c r="C32" s="229"/>
      <c r="D32" s="229"/>
      <c r="E32" s="229"/>
      <c r="F32" s="229"/>
      <c r="G32" s="229"/>
      <c r="H32" s="229"/>
      <c r="I32" s="229"/>
      <c r="J32" s="229"/>
      <c r="K32" s="225"/>
    </row>
    <row r="33" spans="2:11" s="1" customFormat="1" ht="15" customHeight="1">
      <c r="B33" s="228"/>
      <c r="C33" s="229"/>
      <c r="D33" s="354" t="s">
        <v>539</v>
      </c>
      <c r="E33" s="354"/>
      <c r="F33" s="354"/>
      <c r="G33" s="354"/>
      <c r="H33" s="354"/>
      <c r="I33" s="354"/>
      <c r="J33" s="354"/>
      <c r="K33" s="225"/>
    </row>
    <row r="34" spans="2:11" s="1" customFormat="1" ht="15" customHeight="1">
      <c r="B34" s="228"/>
      <c r="C34" s="229"/>
      <c r="D34" s="354" t="s">
        <v>540</v>
      </c>
      <c r="E34" s="354"/>
      <c r="F34" s="354"/>
      <c r="G34" s="354"/>
      <c r="H34" s="354"/>
      <c r="I34" s="354"/>
      <c r="J34" s="354"/>
      <c r="K34" s="225"/>
    </row>
    <row r="35" spans="2:11" s="1" customFormat="1" ht="15" customHeight="1">
      <c r="B35" s="228"/>
      <c r="C35" s="229"/>
      <c r="D35" s="354" t="s">
        <v>541</v>
      </c>
      <c r="E35" s="354"/>
      <c r="F35" s="354"/>
      <c r="G35" s="354"/>
      <c r="H35" s="354"/>
      <c r="I35" s="354"/>
      <c r="J35" s="354"/>
      <c r="K35" s="225"/>
    </row>
    <row r="36" spans="2:11" s="1" customFormat="1" ht="15" customHeight="1">
      <c r="B36" s="228"/>
      <c r="C36" s="229"/>
      <c r="D36" s="227"/>
      <c r="E36" s="230" t="s">
        <v>106</v>
      </c>
      <c r="F36" s="227"/>
      <c r="G36" s="354" t="s">
        <v>542</v>
      </c>
      <c r="H36" s="354"/>
      <c r="I36" s="354"/>
      <c r="J36" s="354"/>
      <c r="K36" s="225"/>
    </row>
    <row r="37" spans="2:11" s="1" customFormat="1" ht="30.75" customHeight="1">
      <c r="B37" s="228"/>
      <c r="C37" s="229"/>
      <c r="D37" s="227"/>
      <c r="E37" s="230" t="s">
        <v>543</v>
      </c>
      <c r="F37" s="227"/>
      <c r="G37" s="354" t="s">
        <v>544</v>
      </c>
      <c r="H37" s="354"/>
      <c r="I37" s="354"/>
      <c r="J37" s="354"/>
      <c r="K37" s="225"/>
    </row>
    <row r="38" spans="2:11" s="1" customFormat="1" ht="15" customHeight="1">
      <c r="B38" s="228"/>
      <c r="C38" s="229"/>
      <c r="D38" s="227"/>
      <c r="E38" s="230" t="s">
        <v>52</v>
      </c>
      <c r="F38" s="227"/>
      <c r="G38" s="354" t="s">
        <v>545</v>
      </c>
      <c r="H38" s="354"/>
      <c r="I38" s="354"/>
      <c r="J38" s="354"/>
      <c r="K38" s="225"/>
    </row>
    <row r="39" spans="2:11" s="1" customFormat="1" ht="15" customHeight="1">
      <c r="B39" s="228"/>
      <c r="C39" s="229"/>
      <c r="D39" s="227"/>
      <c r="E39" s="230" t="s">
        <v>53</v>
      </c>
      <c r="F39" s="227"/>
      <c r="G39" s="354" t="s">
        <v>546</v>
      </c>
      <c r="H39" s="354"/>
      <c r="I39" s="354"/>
      <c r="J39" s="354"/>
      <c r="K39" s="225"/>
    </row>
    <row r="40" spans="2:11" s="1" customFormat="1" ht="15" customHeight="1">
      <c r="B40" s="228"/>
      <c r="C40" s="229"/>
      <c r="D40" s="227"/>
      <c r="E40" s="230" t="s">
        <v>107</v>
      </c>
      <c r="F40" s="227"/>
      <c r="G40" s="354" t="s">
        <v>547</v>
      </c>
      <c r="H40" s="354"/>
      <c r="I40" s="354"/>
      <c r="J40" s="354"/>
      <c r="K40" s="225"/>
    </row>
    <row r="41" spans="2:11" s="1" customFormat="1" ht="15" customHeight="1">
      <c r="B41" s="228"/>
      <c r="C41" s="229"/>
      <c r="D41" s="227"/>
      <c r="E41" s="230" t="s">
        <v>108</v>
      </c>
      <c r="F41" s="227"/>
      <c r="G41" s="354" t="s">
        <v>548</v>
      </c>
      <c r="H41" s="354"/>
      <c r="I41" s="354"/>
      <c r="J41" s="354"/>
      <c r="K41" s="225"/>
    </row>
    <row r="42" spans="2:11" s="1" customFormat="1" ht="15" customHeight="1">
      <c r="B42" s="228"/>
      <c r="C42" s="229"/>
      <c r="D42" s="227"/>
      <c r="E42" s="230" t="s">
        <v>549</v>
      </c>
      <c r="F42" s="227"/>
      <c r="G42" s="354" t="s">
        <v>550</v>
      </c>
      <c r="H42" s="354"/>
      <c r="I42" s="354"/>
      <c r="J42" s="354"/>
      <c r="K42" s="225"/>
    </row>
    <row r="43" spans="2:11" s="1" customFormat="1" ht="15" customHeight="1">
      <c r="B43" s="228"/>
      <c r="C43" s="229"/>
      <c r="D43" s="227"/>
      <c r="E43" s="230"/>
      <c r="F43" s="227"/>
      <c r="G43" s="354" t="s">
        <v>551</v>
      </c>
      <c r="H43" s="354"/>
      <c r="I43" s="354"/>
      <c r="J43" s="354"/>
      <c r="K43" s="225"/>
    </row>
    <row r="44" spans="2:11" s="1" customFormat="1" ht="15" customHeight="1">
      <c r="B44" s="228"/>
      <c r="C44" s="229"/>
      <c r="D44" s="227"/>
      <c r="E44" s="230" t="s">
        <v>552</v>
      </c>
      <c r="F44" s="227"/>
      <c r="G44" s="354" t="s">
        <v>553</v>
      </c>
      <c r="H44" s="354"/>
      <c r="I44" s="354"/>
      <c r="J44" s="354"/>
      <c r="K44" s="225"/>
    </row>
    <row r="45" spans="2:11" s="1" customFormat="1" ht="15" customHeight="1">
      <c r="B45" s="228"/>
      <c r="C45" s="229"/>
      <c r="D45" s="227"/>
      <c r="E45" s="230" t="s">
        <v>110</v>
      </c>
      <c r="F45" s="227"/>
      <c r="G45" s="354" t="s">
        <v>554</v>
      </c>
      <c r="H45" s="354"/>
      <c r="I45" s="354"/>
      <c r="J45" s="354"/>
      <c r="K45" s="225"/>
    </row>
    <row r="46" spans="2:11" s="1" customFormat="1" ht="12.75" customHeight="1">
      <c r="B46" s="228"/>
      <c r="C46" s="229"/>
      <c r="D46" s="227"/>
      <c r="E46" s="227"/>
      <c r="F46" s="227"/>
      <c r="G46" s="227"/>
      <c r="H46" s="227"/>
      <c r="I46" s="227"/>
      <c r="J46" s="227"/>
      <c r="K46" s="225"/>
    </row>
    <row r="47" spans="2:11" s="1" customFormat="1" ht="15" customHeight="1">
      <c r="B47" s="228"/>
      <c r="C47" s="229"/>
      <c r="D47" s="354" t="s">
        <v>555</v>
      </c>
      <c r="E47" s="354"/>
      <c r="F47" s="354"/>
      <c r="G47" s="354"/>
      <c r="H47" s="354"/>
      <c r="I47" s="354"/>
      <c r="J47" s="354"/>
      <c r="K47" s="225"/>
    </row>
    <row r="48" spans="2:11" s="1" customFormat="1" ht="15" customHeight="1">
      <c r="B48" s="228"/>
      <c r="C48" s="229"/>
      <c r="D48" s="229"/>
      <c r="E48" s="354" t="s">
        <v>556</v>
      </c>
      <c r="F48" s="354"/>
      <c r="G48" s="354"/>
      <c r="H48" s="354"/>
      <c r="I48" s="354"/>
      <c r="J48" s="354"/>
      <c r="K48" s="225"/>
    </row>
    <row r="49" spans="2:11" s="1" customFormat="1" ht="15" customHeight="1">
      <c r="B49" s="228"/>
      <c r="C49" s="229"/>
      <c r="D49" s="229"/>
      <c r="E49" s="354" t="s">
        <v>557</v>
      </c>
      <c r="F49" s="354"/>
      <c r="G49" s="354"/>
      <c r="H49" s="354"/>
      <c r="I49" s="354"/>
      <c r="J49" s="354"/>
      <c r="K49" s="225"/>
    </row>
    <row r="50" spans="2:11" s="1" customFormat="1" ht="15" customHeight="1">
      <c r="B50" s="228"/>
      <c r="C50" s="229"/>
      <c r="D50" s="229"/>
      <c r="E50" s="354" t="s">
        <v>558</v>
      </c>
      <c r="F50" s="354"/>
      <c r="G50" s="354"/>
      <c r="H50" s="354"/>
      <c r="I50" s="354"/>
      <c r="J50" s="354"/>
      <c r="K50" s="225"/>
    </row>
    <row r="51" spans="2:11" s="1" customFormat="1" ht="15" customHeight="1">
      <c r="B51" s="228"/>
      <c r="C51" s="229"/>
      <c r="D51" s="354" t="s">
        <v>559</v>
      </c>
      <c r="E51" s="354"/>
      <c r="F51" s="354"/>
      <c r="G51" s="354"/>
      <c r="H51" s="354"/>
      <c r="I51" s="354"/>
      <c r="J51" s="354"/>
      <c r="K51" s="225"/>
    </row>
    <row r="52" spans="2:11" s="1" customFormat="1" ht="25.5" customHeight="1">
      <c r="B52" s="224"/>
      <c r="C52" s="355" t="s">
        <v>560</v>
      </c>
      <c r="D52" s="355"/>
      <c r="E52" s="355"/>
      <c r="F52" s="355"/>
      <c r="G52" s="355"/>
      <c r="H52" s="355"/>
      <c r="I52" s="355"/>
      <c r="J52" s="355"/>
      <c r="K52" s="225"/>
    </row>
    <row r="53" spans="2:11" s="1" customFormat="1" ht="5.25" customHeight="1">
      <c r="B53" s="224"/>
      <c r="C53" s="226"/>
      <c r="D53" s="226"/>
      <c r="E53" s="226"/>
      <c r="F53" s="226"/>
      <c r="G53" s="226"/>
      <c r="H53" s="226"/>
      <c r="I53" s="226"/>
      <c r="J53" s="226"/>
      <c r="K53" s="225"/>
    </row>
    <row r="54" spans="2:11" s="1" customFormat="1" ht="15" customHeight="1">
      <c r="B54" s="224"/>
      <c r="C54" s="354" t="s">
        <v>561</v>
      </c>
      <c r="D54" s="354"/>
      <c r="E54" s="354"/>
      <c r="F54" s="354"/>
      <c r="G54" s="354"/>
      <c r="H54" s="354"/>
      <c r="I54" s="354"/>
      <c r="J54" s="354"/>
      <c r="K54" s="225"/>
    </row>
    <row r="55" spans="2:11" s="1" customFormat="1" ht="15" customHeight="1">
      <c r="B55" s="224"/>
      <c r="C55" s="354" t="s">
        <v>562</v>
      </c>
      <c r="D55" s="354"/>
      <c r="E55" s="354"/>
      <c r="F55" s="354"/>
      <c r="G55" s="354"/>
      <c r="H55" s="354"/>
      <c r="I55" s="354"/>
      <c r="J55" s="354"/>
      <c r="K55" s="225"/>
    </row>
    <row r="56" spans="2:11" s="1" customFormat="1" ht="12.75" customHeight="1">
      <c r="B56" s="224"/>
      <c r="C56" s="227"/>
      <c r="D56" s="227"/>
      <c r="E56" s="227"/>
      <c r="F56" s="227"/>
      <c r="G56" s="227"/>
      <c r="H56" s="227"/>
      <c r="I56" s="227"/>
      <c r="J56" s="227"/>
      <c r="K56" s="225"/>
    </row>
    <row r="57" spans="2:11" s="1" customFormat="1" ht="15" customHeight="1">
      <c r="B57" s="224"/>
      <c r="C57" s="354" t="s">
        <v>563</v>
      </c>
      <c r="D57" s="354"/>
      <c r="E57" s="354"/>
      <c r="F57" s="354"/>
      <c r="G57" s="354"/>
      <c r="H57" s="354"/>
      <c r="I57" s="354"/>
      <c r="J57" s="354"/>
      <c r="K57" s="225"/>
    </row>
    <row r="58" spans="2:11" s="1" customFormat="1" ht="15" customHeight="1">
      <c r="B58" s="224"/>
      <c r="C58" s="229"/>
      <c r="D58" s="354" t="s">
        <v>564</v>
      </c>
      <c r="E58" s="354"/>
      <c r="F58" s="354"/>
      <c r="G58" s="354"/>
      <c r="H58" s="354"/>
      <c r="I58" s="354"/>
      <c r="J58" s="354"/>
      <c r="K58" s="225"/>
    </row>
    <row r="59" spans="2:11" s="1" customFormat="1" ht="15" customHeight="1">
      <c r="B59" s="224"/>
      <c r="C59" s="229"/>
      <c r="D59" s="354" t="s">
        <v>565</v>
      </c>
      <c r="E59" s="354"/>
      <c r="F59" s="354"/>
      <c r="G59" s="354"/>
      <c r="H59" s="354"/>
      <c r="I59" s="354"/>
      <c r="J59" s="354"/>
      <c r="K59" s="225"/>
    </row>
    <row r="60" spans="2:11" s="1" customFormat="1" ht="15" customHeight="1">
      <c r="B60" s="224"/>
      <c r="C60" s="229"/>
      <c r="D60" s="354" t="s">
        <v>566</v>
      </c>
      <c r="E60" s="354"/>
      <c r="F60" s="354"/>
      <c r="G60" s="354"/>
      <c r="H60" s="354"/>
      <c r="I60" s="354"/>
      <c r="J60" s="354"/>
      <c r="K60" s="225"/>
    </row>
    <row r="61" spans="2:11" s="1" customFormat="1" ht="15" customHeight="1">
      <c r="B61" s="224"/>
      <c r="C61" s="229"/>
      <c r="D61" s="354" t="s">
        <v>567</v>
      </c>
      <c r="E61" s="354"/>
      <c r="F61" s="354"/>
      <c r="G61" s="354"/>
      <c r="H61" s="354"/>
      <c r="I61" s="354"/>
      <c r="J61" s="354"/>
      <c r="K61" s="225"/>
    </row>
    <row r="62" spans="2:11" s="1" customFormat="1" ht="15" customHeight="1">
      <c r="B62" s="224"/>
      <c r="C62" s="229"/>
      <c r="D62" s="356" t="s">
        <v>568</v>
      </c>
      <c r="E62" s="356"/>
      <c r="F62" s="356"/>
      <c r="G62" s="356"/>
      <c r="H62" s="356"/>
      <c r="I62" s="356"/>
      <c r="J62" s="356"/>
      <c r="K62" s="225"/>
    </row>
    <row r="63" spans="2:11" s="1" customFormat="1" ht="15" customHeight="1">
      <c r="B63" s="224"/>
      <c r="C63" s="229"/>
      <c r="D63" s="354" t="s">
        <v>569</v>
      </c>
      <c r="E63" s="354"/>
      <c r="F63" s="354"/>
      <c r="G63" s="354"/>
      <c r="H63" s="354"/>
      <c r="I63" s="354"/>
      <c r="J63" s="354"/>
      <c r="K63" s="225"/>
    </row>
    <row r="64" spans="2:11" s="1" customFormat="1" ht="12.75" customHeight="1">
      <c r="B64" s="224"/>
      <c r="C64" s="229"/>
      <c r="D64" s="229"/>
      <c r="E64" s="232"/>
      <c r="F64" s="229"/>
      <c r="G64" s="229"/>
      <c r="H64" s="229"/>
      <c r="I64" s="229"/>
      <c r="J64" s="229"/>
      <c r="K64" s="225"/>
    </row>
    <row r="65" spans="2:11" s="1" customFormat="1" ht="15" customHeight="1">
      <c r="B65" s="224"/>
      <c r="C65" s="229"/>
      <c r="D65" s="354" t="s">
        <v>570</v>
      </c>
      <c r="E65" s="354"/>
      <c r="F65" s="354"/>
      <c r="G65" s="354"/>
      <c r="H65" s="354"/>
      <c r="I65" s="354"/>
      <c r="J65" s="354"/>
      <c r="K65" s="225"/>
    </row>
    <row r="66" spans="2:11" s="1" customFormat="1" ht="15" customHeight="1">
      <c r="B66" s="224"/>
      <c r="C66" s="229"/>
      <c r="D66" s="356" t="s">
        <v>571</v>
      </c>
      <c r="E66" s="356"/>
      <c r="F66" s="356"/>
      <c r="G66" s="356"/>
      <c r="H66" s="356"/>
      <c r="I66" s="356"/>
      <c r="J66" s="356"/>
      <c r="K66" s="225"/>
    </row>
    <row r="67" spans="2:11" s="1" customFormat="1" ht="15" customHeight="1">
      <c r="B67" s="224"/>
      <c r="C67" s="229"/>
      <c r="D67" s="354" t="s">
        <v>572</v>
      </c>
      <c r="E67" s="354"/>
      <c r="F67" s="354"/>
      <c r="G67" s="354"/>
      <c r="H67" s="354"/>
      <c r="I67" s="354"/>
      <c r="J67" s="354"/>
      <c r="K67" s="225"/>
    </row>
    <row r="68" spans="2:11" s="1" customFormat="1" ht="15" customHeight="1">
      <c r="B68" s="224"/>
      <c r="C68" s="229"/>
      <c r="D68" s="354" t="s">
        <v>573</v>
      </c>
      <c r="E68" s="354"/>
      <c r="F68" s="354"/>
      <c r="G68" s="354"/>
      <c r="H68" s="354"/>
      <c r="I68" s="354"/>
      <c r="J68" s="354"/>
      <c r="K68" s="225"/>
    </row>
    <row r="69" spans="2:11" s="1" customFormat="1" ht="15" customHeight="1">
      <c r="B69" s="224"/>
      <c r="C69" s="229"/>
      <c r="D69" s="354" t="s">
        <v>574</v>
      </c>
      <c r="E69" s="354"/>
      <c r="F69" s="354"/>
      <c r="G69" s="354"/>
      <c r="H69" s="354"/>
      <c r="I69" s="354"/>
      <c r="J69" s="354"/>
      <c r="K69" s="225"/>
    </row>
    <row r="70" spans="2:11" s="1" customFormat="1" ht="15" customHeight="1">
      <c r="B70" s="224"/>
      <c r="C70" s="229"/>
      <c r="D70" s="354" t="s">
        <v>575</v>
      </c>
      <c r="E70" s="354"/>
      <c r="F70" s="354"/>
      <c r="G70" s="354"/>
      <c r="H70" s="354"/>
      <c r="I70" s="354"/>
      <c r="J70" s="354"/>
      <c r="K70" s="225"/>
    </row>
    <row r="71" spans="2:11" s="1" customFormat="1" ht="12.75" customHeight="1">
      <c r="B71" s="233"/>
      <c r="C71" s="234"/>
      <c r="D71" s="234"/>
      <c r="E71" s="234"/>
      <c r="F71" s="234"/>
      <c r="G71" s="234"/>
      <c r="H71" s="234"/>
      <c r="I71" s="234"/>
      <c r="J71" s="234"/>
      <c r="K71" s="235"/>
    </row>
    <row r="72" spans="2:11" s="1" customFormat="1" ht="18.75" customHeight="1">
      <c r="B72" s="236"/>
      <c r="C72" s="236"/>
      <c r="D72" s="236"/>
      <c r="E72" s="236"/>
      <c r="F72" s="236"/>
      <c r="G72" s="236"/>
      <c r="H72" s="236"/>
      <c r="I72" s="236"/>
      <c r="J72" s="236"/>
      <c r="K72" s="237"/>
    </row>
    <row r="73" spans="2:11" s="1" customFormat="1" ht="18.75" customHeight="1">
      <c r="B73" s="237"/>
      <c r="C73" s="237"/>
      <c r="D73" s="237"/>
      <c r="E73" s="237"/>
      <c r="F73" s="237"/>
      <c r="G73" s="237"/>
      <c r="H73" s="237"/>
      <c r="I73" s="237"/>
      <c r="J73" s="237"/>
      <c r="K73" s="237"/>
    </row>
    <row r="74" spans="2:11" s="1" customFormat="1" ht="7.5" customHeight="1">
      <c r="B74" s="238"/>
      <c r="C74" s="239"/>
      <c r="D74" s="239"/>
      <c r="E74" s="239"/>
      <c r="F74" s="239"/>
      <c r="G74" s="239"/>
      <c r="H74" s="239"/>
      <c r="I74" s="239"/>
      <c r="J74" s="239"/>
      <c r="K74" s="240"/>
    </row>
    <row r="75" spans="2:11" s="1" customFormat="1" ht="45" customHeight="1">
      <c r="B75" s="241"/>
      <c r="C75" s="349" t="s">
        <v>576</v>
      </c>
      <c r="D75" s="349"/>
      <c r="E75" s="349"/>
      <c r="F75" s="349"/>
      <c r="G75" s="349"/>
      <c r="H75" s="349"/>
      <c r="I75" s="349"/>
      <c r="J75" s="349"/>
      <c r="K75" s="242"/>
    </row>
    <row r="76" spans="2:11" s="1" customFormat="1" ht="17.25" customHeight="1">
      <c r="B76" s="241"/>
      <c r="C76" s="243" t="s">
        <v>577</v>
      </c>
      <c r="D76" s="243"/>
      <c r="E76" s="243"/>
      <c r="F76" s="243" t="s">
        <v>578</v>
      </c>
      <c r="G76" s="244"/>
      <c r="H76" s="243" t="s">
        <v>53</v>
      </c>
      <c r="I76" s="243" t="s">
        <v>56</v>
      </c>
      <c r="J76" s="243" t="s">
        <v>579</v>
      </c>
      <c r="K76" s="242"/>
    </row>
    <row r="77" spans="2:11" s="1" customFormat="1" ht="17.25" customHeight="1">
      <c r="B77" s="241"/>
      <c r="C77" s="245" t="s">
        <v>580</v>
      </c>
      <c r="D77" s="245"/>
      <c r="E77" s="245"/>
      <c r="F77" s="246" t="s">
        <v>581</v>
      </c>
      <c r="G77" s="247"/>
      <c r="H77" s="245"/>
      <c r="I77" s="245"/>
      <c r="J77" s="245" t="s">
        <v>582</v>
      </c>
      <c r="K77" s="242"/>
    </row>
    <row r="78" spans="2:11" s="1" customFormat="1" ht="5.25" customHeight="1">
      <c r="B78" s="241"/>
      <c r="C78" s="248"/>
      <c r="D78" s="248"/>
      <c r="E78" s="248"/>
      <c r="F78" s="248"/>
      <c r="G78" s="249"/>
      <c r="H78" s="248"/>
      <c r="I78" s="248"/>
      <c r="J78" s="248"/>
      <c r="K78" s="242"/>
    </row>
    <row r="79" spans="2:11" s="1" customFormat="1" ht="15" customHeight="1">
      <c r="B79" s="241"/>
      <c r="C79" s="230" t="s">
        <v>52</v>
      </c>
      <c r="D79" s="250"/>
      <c r="E79" s="250"/>
      <c r="F79" s="251" t="s">
        <v>583</v>
      </c>
      <c r="G79" s="252"/>
      <c r="H79" s="230" t="s">
        <v>584</v>
      </c>
      <c r="I79" s="230" t="s">
        <v>585</v>
      </c>
      <c r="J79" s="230">
        <v>20</v>
      </c>
      <c r="K79" s="242"/>
    </row>
    <row r="80" spans="2:11" s="1" customFormat="1" ht="15" customHeight="1">
      <c r="B80" s="241"/>
      <c r="C80" s="230" t="s">
        <v>586</v>
      </c>
      <c r="D80" s="230"/>
      <c r="E80" s="230"/>
      <c r="F80" s="251" t="s">
        <v>583</v>
      </c>
      <c r="G80" s="252"/>
      <c r="H80" s="230" t="s">
        <v>587</v>
      </c>
      <c r="I80" s="230" t="s">
        <v>585</v>
      </c>
      <c r="J80" s="230">
        <v>120</v>
      </c>
      <c r="K80" s="242"/>
    </row>
    <row r="81" spans="2:11" s="1" customFormat="1" ht="15" customHeight="1">
      <c r="B81" s="253"/>
      <c r="C81" s="230" t="s">
        <v>588</v>
      </c>
      <c r="D81" s="230"/>
      <c r="E81" s="230"/>
      <c r="F81" s="251" t="s">
        <v>589</v>
      </c>
      <c r="G81" s="252"/>
      <c r="H81" s="230" t="s">
        <v>590</v>
      </c>
      <c r="I81" s="230" t="s">
        <v>585</v>
      </c>
      <c r="J81" s="230">
        <v>50</v>
      </c>
      <c r="K81" s="242"/>
    </row>
    <row r="82" spans="2:11" s="1" customFormat="1" ht="15" customHeight="1">
      <c r="B82" s="253"/>
      <c r="C82" s="230" t="s">
        <v>591</v>
      </c>
      <c r="D82" s="230"/>
      <c r="E82" s="230"/>
      <c r="F82" s="251" t="s">
        <v>583</v>
      </c>
      <c r="G82" s="252"/>
      <c r="H82" s="230" t="s">
        <v>592</v>
      </c>
      <c r="I82" s="230" t="s">
        <v>593</v>
      </c>
      <c r="J82" s="230"/>
      <c r="K82" s="242"/>
    </row>
    <row r="83" spans="2:11" s="1" customFormat="1" ht="15" customHeight="1">
      <c r="B83" s="253"/>
      <c r="C83" s="254" t="s">
        <v>594</v>
      </c>
      <c r="D83" s="254"/>
      <c r="E83" s="254"/>
      <c r="F83" s="255" t="s">
        <v>589</v>
      </c>
      <c r="G83" s="254"/>
      <c r="H83" s="254" t="s">
        <v>595</v>
      </c>
      <c r="I83" s="254" t="s">
        <v>585</v>
      </c>
      <c r="J83" s="254">
        <v>15</v>
      </c>
      <c r="K83" s="242"/>
    </row>
    <row r="84" spans="2:11" s="1" customFormat="1" ht="15" customHeight="1">
      <c r="B84" s="253"/>
      <c r="C84" s="254" t="s">
        <v>596</v>
      </c>
      <c r="D84" s="254"/>
      <c r="E84" s="254"/>
      <c r="F84" s="255" t="s">
        <v>589</v>
      </c>
      <c r="G84" s="254"/>
      <c r="H84" s="254" t="s">
        <v>597</v>
      </c>
      <c r="I84" s="254" t="s">
        <v>585</v>
      </c>
      <c r="J84" s="254">
        <v>15</v>
      </c>
      <c r="K84" s="242"/>
    </row>
    <row r="85" spans="2:11" s="1" customFormat="1" ht="15" customHeight="1">
      <c r="B85" s="253"/>
      <c r="C85" s="254" t="s">
        <v>598</v>
      </c>
      <c r="D85" s="254"/>
      <c r="E85" s="254"/>
      <c r="F85" s="255" t="s">
        <v>589</v>
      </c>
      <c r="G85" s="254"/>
      <c r="H85" s="254" t="s">
        <v>599</v>
      </c>
      <c r="I85" s="254" t="s">
        <v>585</v>
      </c>
      <c r="J85" s="254">
        <v>20</v>
      </c>
      <c r="K85" s="242"/>
    </row>
    <row r="86" spans="2:11" s="1" customFormat="1" ht="15" customHeight="1">
      <c r="B86" s="253"/>
      <c r="C86" s="254" t="s">
        <v>600</v>
      </c>
      <c r="D86" s="254"/>
      <c r="E86" s="254"/>
      <c r="F86" s="255" t="s">
        <v>589</v>
      </c>
      <c r="G86" s="254"/>
      <c r="H86" s="254" t="s">
        <v>601</v>
      </c>
      <c r="I86" s="254" t="s">
        <v>585</v>
      </c>
      <c r="J86" s="254">
        <v>20</v>
      </c>
      <c r="K86" s="242"/>
    </row>
    <row r="87" spans="2:11" s="1" customFormat="1" ht="15" customHeight="1">
      <c r="B87" s="253"/>
      <c r="C87" s="230" t="s">
        <v>602</v>
      </c>
      <c r="D87" s="230"/>
      <c r="E87" s="230"/>
      <c r="F87" s="251" t="s">
        <v>589</v>
      </c>
      <c r="G87" s="252"/>
      <c r="H87" s="230" t="s">
        <v>603</v>
      </c>
      <c r="I87" s="230" t="s">
        <v>585</v>
      </c>
      <c r="J87" s="230">
        <v>50</v>
      </c>
      <c r="K87" s="242"/>
    </row>
    <row r="88" spans="2:11" s="1" customFormat="1" ht="15" customHeight="1">
      <c r="B88" s="253"/>
      <c r="C88" s="230" t="s">
        <v>604</v>
      </c>
      <c r="D88" s="230"/>
      <c r="E88" s="230"/>
      <c r="F88" s="251" t="s">
        <v>589</v>
      </c>
      <c r="G88" s="252"/>
      <c r="H88" s="230" t="s">
        <v>605</v>
      </c>
      <c r="I88" s="230" t="s">
        <v>585</v>
      </c>
      <c r="J88" s="230">
        <v>20</v>
      </c>
      <c r="K88" s="242"/>
    </row>
    <row r="89" spans="2:11" s="1" customFormat="1" ht="15" customHeight="1">
      <c r="B89" s="253"/>
      <c r="C89" s="230" t="s">
        <v>606</v>
      </c>
      <c r="D89" s="230"/>
      <c r="E89" s="230"/>
      <c r="F89" s="251" t="s">
        <v>589</v>
      </c>
      <c r="G89" s="252"/>
      <c r="H89" s="230" t="s">
        <v>607</v>
      </c>
      <c r="I89" s="230" t="s">
        <v>585</v>
      </c>
      <c r="J89" s="230">
        <v>20</v>
      </c>
      <c r="K89" s="242"/>
    </row>
    <row r="90" spans="2:11" s="1" customFormat="1" ht="15" customHeight="1">
      <c r="B90" s="253"/>
      <c r="C90" s="230" t="s">
        <v>608</v>
      </c>
      <c r="D90" s="230"/>
      <c r="E90" s="230"/>
      <c r="F90" s="251" t="s">
        <v>589</v>
      </c>
      <c r="G90" s="252"/>
      <c r="H90" s="230" t="s">
        <v>609</v>
      </c>
      <c r="I90" s="230" t="s">
        <v>585</v>
      </c>
      <c r="J90" s="230">
        <v>50</v>
      </c>
      <c r="K90" s="242"/>
    </row>
    <row r="91" spans="2:11" s="1" customFormat="1" ht="15" customHeight="1">
      <c r="B91" s="253"/>
      <c r="C91" s="230" t="s">
        <v>610</v>
      </c>
      <c r="D91" s="230"/>
      <c r="E91" s="230"/>
      <c r="F91" s="251" t="s">
        <v>589</v>
      </c>
      <c r="G91" s="252"/>
      <c r="H91" s="230" t="s">
        <v>610</v>
      </c>
      <c r="I91" s="230" t="s">
        <v>585</v>
      </c>
      <c r="J91" s="230">
        <v>50</v>
      </c>
      <c r="K91" s="242"/>
    </row>
    <row r="92" spans="2:11" s="1" customFormat="1" ht="15" customHeight="1">
      <c r="B92" s="253"/>
      <c r="C92" s="230" t="s">
        <v>611</v>
      </c>
      <c r="D92" s="230"/>
      <c r="E92" s="230"/>
      <c r="F92" s="251" t="s">
        <v>589</v>
      </c>
      <c r="G92" s="252"/>
      <c r="H92" s="230" t="s">
        <v>612</v>
      </c>
      <c r="I92" s="230" t="s">
        <v>585</v>
      </c>
      <c r="J92" s="230">
        <v>255</v>
      </c>
      <c r="K92" s="242"/>
    </row>
    <row r="93" spans="2:11" s="1" customFormat="1" ht="15" customHeight="1">
      <c r="B93" s="253"/>
      <c r="C93" s="230" t="s">
        <v>613</v>
      </c>
      <c r="D93" s="230"/>
      <c r="E93" s="230"/>
      <c r="F93" s="251" t="s">
        <v>583</v>
      </c>
      <c r="G93" s="252"/>
      <c r="H93" s="230" t="s">
        <v>614</v>
      </c>
      <c r="I93" s="230" t="s">
        <v>615</v>
      </c>
      <c r="J93" s="230"/>
      <c r="K93" s="242"/>
    </row>
    <row r="94" spans="2:11" s="1" customFormat="1" ht="15" customHeight="1">
      <c r="B94" s="253"/>
      <c r="C94" s="230" t="s">
        <v>616</v>
      </c>
      <c r="D94" s="230"/>
      <c r="E94" s="230"/>
      <c r="F94" s="251" t="s">
        <v>583</v>
      </c>
      <c r="G94" s="252"/>
      <c r="H94" s="230" t="s">
        <v>617</v>
      </c>
      <c r="I94" s="230" t="s">
        <v>618</v>
      </c>
      <c r="J94" s="230"/>
      <c r="K94" s="242"/>
    </row>
    <row r="95" spans="2:11" s="1" customFormat="1" ht="15" customHeight="1">
      <c r="B95" s="253"/>
      <c r="C95" s="230" t="s">
        <v>619</v>
      </c>
      <c r="D95" s="230"/>
      <c r="E95" s="230"/>
      <c r="F95" s="251" t="s">
        <v>583</v>
      </c>
      <c r="G95" s="252"/>
      <c r="H95" s="230" t="s">
        <v>619</v>
      </c>
      <c r="I95" s="230" t="s">
        <v>618</v>
      </c>
      <c r="J95" s="230"/>
      <c r="K95" s="242"/>
    </row>
    <row r="96" spans="2:11" s="1" customFormat="1" ht="15" customHeight="1">
      <c r="B96" s="253"/>
      <c r="C96" s="230" t="s">
        <v>37</v>
      </c>
      <c r="D96" s="230"/>
      <c r="E96" s="230"/>
      <c r="F96" s="251" t="s">
        <v>583</v>
      </c>
      <c r="G96" s="252"/>
      <c r="H96" s="230" t="s">
        <v>620</v>
      </c>
      <c r="I96" s="230" t="s">
        <v>618</v>
      </c>
      <c r="J96" s="230"/>
      <c r="K96" s="242"/>
    </row>
    <row r="97" spans="2:11" s="1" customFormat="1" ht="15" customHeight="1">
      <c r="B97" s="253"/>
      <c r="C97" s="230" t="s">
        <v>47</v>
      </c>
      <c r="D97" s="230"/>
      <c r="E97" s="230"/>
      <c r="F97" s="251" t="s">
        <v>583</v>
      </c>
      <c r="G97" s="252"/>
      <c r="H97" s="230" t="s">
        <v>621</v>
      </c>
      <c r="I97" s="230" t="s">
        <v>618</v>
      </c>
      <c r="J97" s="230"/>
      <c r="K97" s="242"/>
    </row>
    <row r="98" spans="2:11" s="1" customFormat="1" ht="15" customHeight="1">
      <c r="B98" s="256"/>
      <c r="C98" s="257"/>
      <c r="D98" s="257"/>
      <c r="E98" s="257"/>
      <c r="F98" s="257"/>
      <c r="G98" s="257"/>
      <c r="H98" s="257"/>
      <c r="I98" s="257"/>
      <c r="J98" s="257"/>
      <c r="K98" s="258"/>
    </row>
    <row r="99" spans="2:11" s="1" customFormat="1" ht="18.75" customHeight="1">
      <c r="B99" s="259"/>
      <c r="C99" s="260"/>
      <c r="D99" s="260"/>
      <c r="E99" s="260"/>
      <c r="F99" s="260"/>
      <c r="G99" s="260"/>
      <c r="H99" s="260"/>
      <c r="I99" s="260"/>
      <c r="J99" s="260"/>
      <c r="K99" s="259"/>
    </row>
    <row r="100" spans="2:11" s="1" customFormat="1" ht="18.75" customHeight="1"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</row>
    <row r="101" spans="2:11" s="1" customFormat="1" ht="7.5" customHeight="1">
      <c r="B101" s="238"/>
      <c r="C101" s="239"/>
      <c r="D101" s="239"/>
      <c r="E101" s="239"/>
      <c r="F101" s="239"/>
      <c r="G101" s="239"/>
      <c r="H101" s="239"/>
      <c r="I101" s="239"/>
      <c r="J101" s="239"/>
      <c r="K101" s="240"/>
    </row>
    <row r="102" spans="2:11" s="1" customFormat="1" ht="45" customHeight="1">
      <c r="B102" s="241"/>
      <c r="C102" s="349" t="s">
        <v>622</v>
      </c>
      <c r="D102" s="349"/>
      <c r="E102" s="349"/>
      <c r="F102" s="349"/>
      <c r="G102" s="349"/>
      <c r="H102" s="349"/>
      <c r="I102" s="349"/>
      <c r="J102" s="349"/>
      <c r="K102" s="242"/>
    </row>
    <row r="103" spans="2:11" s="1" customFormat="1" ht="17.25" customHeight="1">
      <c r="B103" s="241"/>
      <c r="C103" s="243" t="s">
        <v>577</v>
      </c>
      <c r="D103" s="243"/>
      <c r="E103" s="243"/>
      <c r="F103" s="243" t="s">
        <v>578</v>
      </c>
      <c r="G103" s="244"/>
      <c r="H103" s="243" t="s">
        <v>53</v>
      </c>
      <c r="I103" s="243" t="s">
        <v>56</v>
      </c>
      <c r="J103" s="243" t="s">
        <v>579</v>
      </c>
      <c r="K103" s="242"/>
    </row>
    <row r="104" spans="2:11" s="1" customFormat="1" ht="17.25" customHeight="1">
      <c r="B104" s="241"/>
      <c r="C104" s="245" t="s">
        <v>580</v>
      </c>
      <c r="D104" s="245"/>
      <c r="E104" s="245"/>
      <c r="F104" s="246" t="s">
        <v>581</v>
      </c>
      <c r="G104" s="247"/>
      <c r="H104" s="245"/>
      <c r="I104" s="245"/>
      <c r="J104" s="245" t="s">
        <v>582</v>
      </c>
      <c r="K104" s="242"/>
    </row>
    <row r="105" spans="2:11" s="1" customFormat="1" ht="5.25" customHeight="1">
      <c r="B105" s="241"/>
      <c r="C105" s="243"/>
      <c r="D105" s="243"/>
      <c r="E105" s="243"/>
      <c r="F105" s="243"/>
      <c r="G105" s="261"/>
      <c r="H105" s="243"/>
      <c r="I105" s="243"/>
      <c r="J105" s="243"/>
      <c r="K105" s="242"/>
    </row>
    <row r="106" spans="2:11" s="1" customFormat="1" ht="15" customHeight="1">
      <c r="B106" s="241"/>
      <c r="C106" s="230" t="s">
        <v>52</v>
      </c>
      <c r="D106" s="250"/>
      <c r="E106" s="250"/>
      <c r="F106" s="251" t="s">
        <v>583</v>
      </c>
      <c r="G106" s="230"/>
      <c r="H106" s="230" t="s">
        <v>623</v>
      </c>
      <c r="I106" s="230" t="s">
        <v>585</v>
      </c>
      <c r="J106" s="230">
        <v>20</v>
      </c>
      <c r="K106" s="242"/>
    </row>
    <row r="107" spans="2:11" s="1" customFormat="1" ht="15" customHeight="1">
      <c r="B107" s="241"/>
      <c r="C107" s="230" t="s">
        <v>586</v>
      </c>
      <c r="D107" s="230"/>
      <c r="E107" s="230"/>
      <c r="F107" s="251" t="s">
        <v>583</v>
      </c>
      <c r="G107" s="230"/>
      <c r="H107" s="230" t="s">
        <v>623</v>
      </c>
      <c r="I107" s="230" t="s">
        <v>585</v>
      </c>
      <c r="J107" s="230">
        <v>120</v>
      </c>
      <c r="K107" s="242"/>
    </row>
    <row r="108" spans="2:11" s="1" customFormat="1" ht="15" customHeight="1">
      <c r="B108" s="253"/>
      <c r="C108" s="230" t="s">
        <v>588</v>
      </c>
      <c r="D108" s="230"/>
      <c r="E108" s="230"/>
      <c r="F108" s="251" t="s">
        <v>589</v>
      </c>
      <c r="G108" s="230"/>
      <c r="H108" s="230" t="s">
        <v>623</v>
      </c>
      <c r="I108" s="230" t="s">
        <v>585</v>
      </c>
      <c r="J108" s="230">
        <v>50</v>
      </c>
      <c r="K108" s="242"/>
    </row>
    <row r="109" spans="2:11" s="1" customFormat="1" ht="15" customHeight="1">
      <c r="B109" s="253"/>
      <c r="C109" s="230" t="s">
        <v>591</v>
      </c>
      <c r="D109" s="230"/>
      <c r="E109" s="230"/>
      <c r="F109" s="251" t="s">
        <v>583</v>
      </c>
      <c r="G109" s="230"/>
      <c r="H109" s="230" t="s">
        <v>623</v>
      </c>
      <c r="I109" s="230" t="s">
        <v>593</v>
      </c>
      <c r="J109" s="230"/>
      <c r="K109" s="242"/>
    </row>
    <row r="110" spans="2:11" s="1" customFormat="1" ht="15" customHeight="1">
      <c r="B110" s="253"/>
      <c r="C110" s="230" t="s">
        <v>602</v>
      </c>
      <c r="D110" s="230"/>
      <c r="E110" s="230"/>
      <c r="F110" s="251" t="s">
        <v>589</v>
      </c>
      <c r="G110" s="230"/>
      <c r="H110" s="230" t="s">
        <v>623</v>
      </c>
      <c r="I110" s="230" t="s">
        <v>585</v>
      </c>
      <c r="J110" s="230">
        <v>50</v>
      </c>
      <c r="K110" s="242"/>
    </row>
    <row r="111" spans="2:11" s="1" customFormat="1" ht="15" customHeight="1">
      <c r="B111" s="253"/>
      <c r="C111" s="230" t="s">
        <v>610</v>
      </c>
      <c r="D111" s="230"/>
      <c r="E111" s="230"/>
      <c r="F111" s="251" t="s">
        <v>589</v>
      </c>
      <c r="G111" s="230"/>
      <c r="H111" s="230" t="s">
        <v>623</v>
      </c>
      <c r="I111" s="230" t="s">
        <v>585</v>
      </c>
      <c r="J111" s="230">
        <v>50</v>
      </c>
      <c r="K111" s="242"/>
    </row>
    <row r="112" spans="2:11" s="1" customFormat="1" ht="15" customHeight="1">
      <c r="B112" s="253"/>
      <c r="C112" s="230" t="s">
        <v>608</v>
      </c>
      <c r="D112" s="230"/>
      <c r="E112" s="230"/>
      <c r="F112" s="251" t="s">
        <v>589</v>
      </c>
      <c r="G112" s="230"/>
      <c r="H112" s="230" t="s">
        <v>623</v>
      </c>
      <c r="I112" s="230" t="s">
        <v>585</v>
      </c>
      <c r="J112" s="230">
        <v>50</v>
      </c>
      <c r="K112" s="242"/>
    </row>
    <row r="113" spans="2:11" s="1" customFormat="1" ht="15" customHeight="1">
      <c r="B113" s="253"/>
      <c r="C113" s="230" t="s">
        <v>52</v>
      </c>
      <c r="D113" s="230"/>
      <c r="E113" s="230"/>
      <c r="F113" s="251" t="s">
        <v>583</v>
      </c>
      <c r="G113" s="230"/>
      <c r="H113" s="230" t="s">
        <v>624</v>
      </c>
      <c r="I113" s="230" t="s">
        <v>585</v>
      </c>
      <c r="J113" s="230">
        <v>20</v>
      </c>
      <c r="K113" s="242"/>
    </row>
    <row r="114" spans="2:11" s="1" customFormat="1" ht="15" customHeight="1">
      <c r="B114" s="253"/>
      <c r="C114" s="230" t="s">
        <v>625</v>
      </c>
      <c r="D114" s="230"/>
      <c r="E114" s="230"/>
      <c r="F114" s="251" t="s">
        <v>583</v>
      </c>
      <c r="G114" s="230"/>
      <c r="H114" s="230" t="s">
        <v>626</v>
      </c>
      <c r="I114" s="230" t="s">
        <v>585</v>
      </c>
      <c r="J114" s="230">
        <v>120</v>
      </c>
      <c r="K114" s="242"/>
    </row>
    <row r="115" spans="2:11" s="1" customFormat="1" ht="15" customHeight="1">
      <c r="B115" s="253"/>
      <c r="C115" s="230" t="s">
        <v>37</v>
      </c>
      <c r="D115" s="230"/>
      <c r="E115" s="230"/>
      <c r="F115" s="251" t="s">
        <v>583</v>
      </c>
      <c r="G115" s="230"/>
      <c r="H115" s="230" t="s">
        <v>627</v>
      </c>
      <c r="I115" s="230" t="s">
        <v>618</v>
      </c>
      <c r="J115" s="230"/>
      <c r="K115" s="242"/>
    </row>
    <row r="116" spans="2:11" s="1" customFormat="1" ht="15" customHeight="1">
      <c r="B116" s="253"/>
      <c r="C116" s="230" t="s">
        <v>47</v>
      </c>
      <c r="D116" s="230"/>
      <c r="E116" s="230"/>
      <c r="F116" s="251" t="s">
        <v>583</v>
      </c>
      <c r="G116" s="230"/>
      <c r="H116" s="230" t="s">
        <v>628</v>
      </c>
      <c r="I116" s="230" t="s">
        <v>618</v>
      </c>
      <c r="J116" s="230"/>
      <c r="K116" s="242"/>
    </row>
    <row r="117" spans="2:11" s="1" customFormat="1" ht="15" customHeight="1">
      <c r="B117" s="253"/>
      <c r="C117" s="230" t="s">
        <v>56</v>
      </c>
      <c r="D117" s="230"/>
      <c r="E117" s="230"/>
      <c r="F117" s="251" t="s">
        <v>583</v>
      </c>
      <c r="G117" s="230"/>
      <c r="H117" s="230" t="s">
        <v>629</v>
      </c>
      <c r="I117" s="230" t="s">
        <v>630</v>
      </c>
      <c r="J117" s="230"/>
      <c r="K117" s="242"/>
    </row>
    <row r="118" spans="2:11" s="1" customFormat="1" ht="15" customHeight="1">
      <c r="B118" s="256"/>
      <c r="C118" s="262"/>
      <c r="D118" s="262"/>
      <c r="E118" s="262"/>
      <c r="F118" s="262"/>
      <c r="G118" s="262"/>
      <c r="H118" s="262"/>
      <c r="I118" s="262"/>
      <c r="J118" s="262"/>
      <c r="K118" s="258"/>
    </row>
    <row r="119" spans="2:11" s="1" customFormat="1" ht="18.75" customHeight="1">
      <c r="B119" s="263"/>
      <c r="C119" s="264"/>
      <c r="D119" s="264"/>
      <c r="E119" s="264"/>
      <c r="F119" s="265"/>
      <c r="G119" s="264"/>
      <c r="H119" s="264"/>
      <c r="I119" s="264"/>
      <c r="J119" s="264"/>
      <c r="K119" s="263"/>
    </row>
    <row r="120" spans="2:11" s="1" customFormat="1" ht="18.75" customHeight="1"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</row>
    <row r="121" spans="2:11" s="1" customFormat="1" ht="7.5" customHeight="1">
      <c r="B121" s="266"/>
      <c r="C121" s="267"/>
      <c r="D121" s="267"/>
      <c r="E121" s="267"/>
      <c r="F121" s="267"/>
      <c r="G121" s="267"/>
      <c r="H121" s="267"/>
      <c r="I121" s="267"/>
      <c r="J121" s="267"/>
      <c r="K121" s="268"/>
    </row>
    <row r="122" spans="2:11" s="1" customFormat="1" ht="45" customHeight="1">
      <c r="B122" s="269"/>
      <c r="C122" s="350" t="s">
        <v>631</v>
      </c>
      <c r="D122" s="350"/>
      <c r="E122" s="350"/>
      <c r="F122" s="350"/>
      <c r="G122" s="350"/>
      <c r="H122" s="350"/>
      <c r="I122" s="350"/>
      <c r="J122" s="350"/>
      <c r="K122" s="270"/>
    </row>
    <row r="123" spans="2:11" s="1" customFormat="1" ht="17.25" customHeight="1">
      <c r="B123" s="271"/>
      <c r="C123" s="243" t="s">
        <v>577</v>
      </c>
      <c r="D123" s="243"/>
      <c r="E123" s="243"/>
      <c r="F123" s="243" t="s">
        <v>578</v>
      </c>
      <c r="G123" s="244"/>
      <c r="H123" s="243" t="s">
        <v>53</v>
      </c>
      <c r="I123" s="243" t="s">
        <v>56</v>
      </c>
      <c r="J123" s="243" t="s">
        <v>579</v>
      </c>
      <c r="K123" s="272"/>
    </row>
    <row r="124" spans="2:11" s="1" customFormat="1" ht="17.25" customHeight="1">
      <c r="B124" s="271"/>
      <c r="C124" s="245" t="s">
        <v>580</v>
      </c>
      <c r="D124" s="245"/>
      <c r="E124" s="245"/>
      <c r="F124" s="246" t="s">
        <v>581</v>
      </c>
      <c r="G124" s="247"/>
      <c r="H124" s="245"/>
      <c r="I124" s="245"/>
      <c r="J124" s="245" t="s">
        <v>582</v>
      </c>
      <c r="K124" s="272"/>
    </row>
    <row r="125" spans="2:11" s="1" customFormat="1" ht="5.25" customHeight="1">
      <c r="B125" s="273"/>
      <c r="C125" s="248"/>
      <c r="D125" s="248"/>
      <c r="E125" s="248"/>
      <c r="F125" s="248"/>
      <c r="G125" s="274"/>
      <c r="H125" s="248"/>
      <c r="I125" s="248"/>
      <c r="J125" s="248"/>
      <c r="K125" s="275"/>
    </row>
    <row r="126" spans="2:11" s="1" customFormat="1" ht="15" customHeight="1">
      <c r="B126" s="273"/>
      <c r="C126" s="230" t="s">
        <v>586</v>
      </c>
      <c r="D126" s="250"/>
      <c r="E126" s="250"/>
      <c r="F126" s="251" t="s">
        <v>583</v>
      </c>
      <c r="G126" s="230"/>
      <c r="H126" s="230" t="s">
        <v>623</v>
      </c>
      <c r="I126" s="230" t="s">
        <v>585</v>
      </c>
      <c r="J126" s="230">
        <v>120</v>
      </c>
      <c r="K126" s="276"/>
    </row>
    <row r="127" spans="2:11" s="1" customFormat="1" ht="15" customHeight="1">
      <c r="B127" s="273"/>
      <c r="C127" s="230" t="s">
        <v>632</v>
      </c>
      <c r="D127" s="230"/>
      <c r="E127" s="230"/>
      <c r="F127" s="251" t="s">
        <v>583</v>
      </c>
      <c r="G127" s="230"/>
      <c r="H127" s="230" t="s">
        <v>633</v>
      </c>
      <c r="I127" s="230" t="s">
        <v>585</v>
      </c>
      <c r="J127" s="230" t="s">
        <v>634</v>
      </c>
      <c r="K127" s="276"/>
    </row>
    <row r="128" spans="2:11" s="1" customFormat="1" ht="15" customHeight="1">
      <c r="B128" s="273"/>
      <c r="C128" s="230" t="s">
        <v>531</v>
      </c>
      <c r="D128" s="230"/>
      <c r="E128" s="230"/>
      <c r="F128" s="251" t="s">
        <v>583</v>
      </c>
      <c r="G128" s="230"/>
      <c r="H128" s="230" t="s">
        <v>635</v>
      </c>
      <c r="I128" s="230" t="s">
        <v>585</v>
      </c>
      <c r="J128" s="230" t="s">
        <v>634</v>
      </c>
      <c r="K128" s="276"/>
    </row>
    <row r="129" spans="2:11" s="1" customFormat="1" ht="15" customHeight="1">
      <c r="B129" s="273"/>
      <c r="C129" s="230" t="s">
        <v>594</v>
      </c>
      <c r="D129" s="230"/>
      <c r="E129" s="230"/>
      <c r="F129" s="251" t="s">
        <v>589</v>
      </c>
      <c r="G129" s="230"/>
      <c r="H129" s="230" t="s">
        <v>595</v>
      </c>
      <c r="I129" s="230" t="s">
        <v>585</v>
      </c>
      <c r="J129" s="230">
        <v>15</v>
      </c>
      <c r="K129" s="276"/>
    </row>
    <row r="130" spans="2:11" s="1" customFormat="1" ht="15" customHeight="1">
      <c r="B130" s="273"/>
      <c r="C130" s="254" t="s">
        <v>596</v>
      </c>
      <c r="D130" s="254"/>
      <c r="E130" s="254"/>
      <c r="F130" s="255" t="s">
        <v>589</v>
      </c>
      <c r="G130" s="254"/>
      <c r="H130" s="254" t="s">
        <v>597</v>
      </c>
      <c r="I130" s="254" t="s">
        <v>585</v>
      </c>
      <c r="J130" s="254">
        <v>15</v>
      </c>
      <c r="K130" s="276"/>
    </row>
    <row r="131" spans="2:11" s="1" customFormat="1" ht="15" customHeight="1">
      <c r="B131" s="273"/>
      <c r="C131" s="254" t="s">
        <v>598</v>
      </c>
      <c r="D131" s="254"/>
      <c r="E131" s="254"/>
      <c r="F131" s="255" t="s">
        <v>589</v>
      </c>
      <c r="G131" s="254"/>
      <c r="H131" s="254" t="s">
        <v>599</v>
      </c>
      <c r="I131" s="254" t="s">
        <v>585</v>
      </c>
      <c r="J131" s="254">
        <v>20</v>
      </c>
      <c r="K131" s="276"/>
    </row>
    <row r="132" spans="2:11" s="1" customFormat="1" ht="15" customHeight="1">
      <c r="B132" s="273"/>
      <c r="C132" s="254" t="s">
        <v>600</v>
      </c>
      <c r="D132" s="254"/>
      <c r="E132" s="254"/>
      <c r="F132" s="255" t="s">
        <v>589</v>
      </c>
      <c r="G132" s="254"/>
      <c r="H132" s="254" t="s">
        <v>601</v>
      </c>
      <c r="I132" s="254" t="s">
        <v>585</v>
      </c>
      <c r="J132" s="254">
        <v>20</v>
      </c>
      <c r="K132" s="276"/>
    </row>
    <row r="133" spans="2:11" s="1" customFormat="1" ht="15" customHeight="1">
      <c r="B133" s="273"/>
      <c r="C133" s="230" t="s">
        <v>588</v>
      </c>
      <c r="D133" s="230"/>
      <c r="E133" s="230"/>
      <c r="F133" s="251" t="s">
        <v>589</v>
      </c>
      <c r="G133" s="230"/>
      <c r="H133" s="230" t="s">
        <v>623</v>
      </c>
      <c r="I133" s="230" t="s">
        <v>585</v>
      </c>
      <c r="J133" s="230">
        <v>50</v>
      </c>
      <c r="K133" s="276"/>
    </row>
    <row r="134" spans="2:11" s="1" customFormat="1" ht="15" customHeight="1">
      <c r="B134" s="273"/>
      <c r="C134" s="230" t="s">
        <v>602</v>
      </c>
      <c r="D134" s="230"/>
      <c r="E134" s="230"/>
      <c r="F134" s="251" t="s">
        <v>589</v>
      </c>
      <c r="G134" s="230"/>
      <c r="H134" s="230" t="s">
        <v>623</v>
      </c>
      <c r="I134" s="230" t="s">
        <v>585</v>
      </c>
      <c r="J134" s="230">
        <v>50</v>
      </c>
      <c r="K134" s="276"/>
    </row>
    <row r="135" spans="2:11" s="1" customFormat="1" ht="15" customHeight="1">
      <c r="B135" s="273"/>
      <c r="C135" s="230" t="s">
        <v>608</v>
      </c>
      <c r="D135" s="230"/>
      <c r="E135" s="230"/>
      <c r="F135" s="251" t="s">
        <v>589</v>
      </c>
      <c r="G135" s="230"/>
      <c r="H135" s="230" t="s">
        <v>623</v>
      </c>
      <c r="I135" s="230" t="s">
        <v>585</v>
      </c>
      <c r="J135" s="230">
        <v>50</v>
      </c>
      <c r="K135" s="276"/>
    </row>
    <row r="136" spans="2:11" s="1" customFormat="1" ht="15" customHeight="1">
      <c r="B136" s="273"/>
      <c r="C136" s="230" t="s">
        <v>610</v>
      </c>
      <c r="D136" s="230"/>
      <c r="E136" s="230"/>
      <c r="F136" s="251" t="s">
        <v>589</v>
      </c>
      <c r="G136" s="230"/>
      <c r="H136" s="230" t="s">
        <v>623</v>
      </c>
      <c r="I136" s="230" t="s">
        <v>585</v>
      </c>
      <c r="J136" s="230">
        <v>50</v>
      </c>
      <c r="K136" s="276"/>
    </row>
    <row r="137" spans="2:11" s="1" customFormat="1" ht="15" customHeight="1">
      <c r="B137" s="273"/>
      <c r="C137" s="230" t="s">
        <v>611</v>
      </c>
      <c r="D137" s="230"/>
      <c r="E137" s="230"/>
      <c r="F137" s="251" t="s">
        <v>589</v>
      </c>
      <c r="G137" s="230"/>
      <c r="H137" s="230" t="s">
        <v>636</v>
      </c>
      <c r="I137" s="230" t="s">
        <v>585</v>
      </c>
      <c r="J137" s="230">
        <v>255</v>
      </c>
      <c r="K137" s="276"/>
    </row>
    <row r="138" spans="2:11" s="1" customFormat="1" ht="15" customHeight="1">
      <c r="B138" s="273"/>
      <c r="C138" s="230" t="s">
        <v>613</v>
      </c>
      <c r="D138" s="230"/>
      <c r="E138" s="230"/>
      <c r="F138" s="251" t="s">
        <v>583</v>
      </c>
      <c r="G138" s="230"/>
      <c r="H138" s="230" t="s">
        <v>637</v>
      </c>
      <c r="I138" s="230" t="s">
        <v>615</v>
      </c>
      <c r="J138" s="230"/>
      <c r="K138" s="276"/>
    </row>
    <row r="139" spans="2:11" s="1" customFormat="1" ht="15" customHeight="1">
      <c r="B139" s="273"/>
      <c r="C139" s="230" t="s">
        <v>616</v>
      </c>
      <c r="D139" s="230"/>
      <c r="E139" s="230"/>
      <c r="F139" s="251" t="s">
        <v>583</v>
      </c>
      <c r="G139" s="230"/>
      <c r="H139" s="230" t="s">
        <v>638</v>
      </c>
      <c r="I139" s="230" t="s">
        <v>618</v>
      </c>
      <c r="J139" s="230"/>
      <c r="K139" s="276"/>
    </row>
    <row r="140" spans="2:11" s="1" customFormat="1" ht="15" customHeight="1">
      <c r="B140" s="273"/>
      <c r="C140" s="230" t="s">
        <v>619</v>
      </c>
      <c r="D140" s="230"/>
      <c r="E140" s="230"/>
      <c r="F140" s="251" t="s">
        <v>583</v>
      </c>
      <c r="G140" s="230"/>
      <c r="H140" s="230" t="s">
        <v>619</v>
      </c>
      <c r="I140" s="230" t="s">
        <v>618</v>
      </c>
      <c r="J140" s="230"/>
      <c r="K140" s="276"/>
    </row>
    <row r="141" spans="2:11" s="1" customFormat="1" ht="15" customHeight="1">
      <c r="B141" s="273"/>
      <c r="C141" s="230" t="s">
        <v>37</v>
      </c>
      <c r="D141" s="230"/>
      <c r="E141" s="230"/>
      <c r="F141" s="251" t="s">
        <v>583</v>
      </c>
      <c r="G141" s="230"/>
      <c r="H141" s="230" t="s">
        <v>639</v>
      </c>
      <c r="I141" s="230" t="s">
        <v>618</v>
      </c>
      <c r="J141" s="230"/>
      <c r="K141" s="276"/>
    </row>
    <row r="142" spans="2:11" s="1" customFormat="1" ht="15" customHeight="1">
      <c r="B142" s="273"/>
      <c r="C142" s="230" t="s">
        <v>640</v>
      </c>
      <c r="D142" s="230"/>
      <c r="E142" s="230"/>
      <c r="F142" s="251" t="s">
        <v>583</v>
      </c>
      <c r="G142" s="230"/>
      <c r="H142" s="230" t="s">
        <v>641</v>
      </c>
      <c r="I142" s="230" t="s">
        <v>618</v>
      </c>
      <c r="J142" s="230"/>
      <c r="K142" s="276"/>
    </row>
    <row r="143" spans="2:11" s="1" customFormat="1" ht="15" customHeight="1">
      <c r="B143" s="277"/>
      <c r="C143" s="278"/>
      <c r="D143" s="278"/>
      <c r="E143" s="278"/>
      <c r="F143" s="278"/>
      <c r="G143" s="278"/>
      <c r="H143" s="278"/>
      <c r="I143" s="278"/>
      <c r="J143" s="278"/>
      <c r="K143" s="279"/>
    </row>
    <row r="144" spans="2:11" s="1" customFormat="1" ht="18.75" customHeight="1">
      <c r="B144" s="264"/>
      <c r="C144" s="264"/>
      <c r="D144" s="264"/>
      <c r="E144" s="264"/>
      <c r="F144" s="265"/>
      <c r="G144" s="264"/>
      <c r="H144" s="264"/>
      <c r="I144" s="264"/>
      <c r="J144" s="264"/>
      <c r="K144" s="264"/>
    </row>
    <row r="145" spans="2:11" s="1" customFormat="1" ht="18.75" customHeight="1">
      <c r="B145" s="237"/>
      <c r="C145" s="237"/>
      <c r="D145" s="237"/>
      <c r="E145" s="237"/>
      <c r="F145" s="237"/>
      <c r="G145" s="237"/>
      <c r="H145" s="237"/>
      <c r="I145" s="237"/>
      <c r="J145" s="237"/>
      <c r="K145" s="237"/>
    </row>
    <row r="146" spans="2:11" s="1" customFormat="1" ht="7.5" customHeight="1">
      <c r="B146" s="238"/>
      <c r="C146" s="239"/>
      <c r="D146" s="239"/>
      <c r="E146" s="239"/>
      <c r="F146" s="239"/>
      <c r="G146" s="239"/>
      <c r="H146" s="239"/>
      <c r="I146" s="239"/>
      <c r="J146" s="239"/>
      <c r="K146" s="240"/>
    </row>
    <row r="147" spans="2:11" s="1" customFormat="1" ht="45" customHeight="1">
      <c r="B147" s="241"/>
      <c r="C147" s="349" t="s">
        <v>642</v>
      </c>
      <c r="D147" s="349"/>
      <c r="E147" s="349"/>
      <c r="F147" s="349"/>
      <c r="G147" s="349"/>
      <c r="H147" s="349"/>
      <c r="I147" s="349"/>
      <c r="J147" s="349"/>
      <c r="K147" s="242"/>
    </row>
    <row r="148" spans="2:11" s="1" customFormat="1" ht="17.25" customHeight="1">
      <c r="B148" s="241"/>
      <c r="C148" s="243" t="s">
        <v>577</v>
      </c>
      <c r="D148" s="243"/>
      <c r="E148" s="243"/>
      <c r="F148" s="243" t="s">
        <v>578</v>
      </c>
      <c r="G148" s="244"/>
      <c r="H148" s="243" t="s">
        <v>53</v>
      </c>
      <c r="I148" s="243" t="s">
        <v>56</v>
      </c>
      <c r="J148" s="243" t="s">
        <v>579</v>
      </c>
      <c r="K148" s="242"/>
    </row>
    <row r="149" spans="2:11" s="1" customFormat="1" ht="17.25" customHeight="1">
      <c r="B149" s="241"/>
      <c r="C149" s="245" t="s">
        <v>580</v>
      </c>
      <c r="D149" s="245"/>
      <c r="E149" s="245"/>
      <c r="F149" s="246" t="s">
        <v>581</v>
      </c>
      <c r="G149" s="247"/>
      <c r="H149" s="245"/>
      <c r="I149" s="245"/>
      <c r="J149" s="245" t="s">
        <v>582</v>
      </c>
      <c r="K149" s="242"/>
    </row>
    <row r="150" spans="2:11" s="1" customFormat="1" ht="5.25" customHeight="1">
      <c r="B150" s="253"/>
      <c r="C150" s="248"/>
      <c r="D150" s="248"/>
      <c r="E150" s="248"/>
      <c r="F150" s="248"/>
      <c r="G150" s="249"/>
      <c r="H150" s="248"/>
      <c r="I150" s="248"/>
      <c r="J150" s="248"/>
      <c r="K150" s="276"/>
    </row>
    <row r="151" spans="2:11" s="1" customFormat="1" ht="15" customHeight="1">
      <c r="B151" s="253"/>
      <c r="C151" s="280" t="s">
        <v>586</v>
      </c>
      <c r="D151" s="230"/>
      <c r="E151" s="230"/>
      <c r="F151" s="281" t="s">
        <v>583</v>
      </c>
      <c r="G151" s="230"/>
      <c r="H151" s="280" t="s">
        <v>623</v>
      </c>
      <c r="I151" s="280" t="s">
        <v>585</v>
      </c>
      <c r="J151" s="280">
        <v>120</v>
      </c>
      <c r="K151" s="276"/>
    </row>
    <row r="152" spans="2:11" s="1" customFormat="1" ht="15" customHeight="1">
      <c r="B152" s="253"/>
      <c r="C152" s="280" t="s">
        <v>632</v>
      </c>
      <c r="D152" s="230"/>
      <c r="E152" s="230"/>
      <c r="F152" s="281" t="s">
        <v>583</v>
      </c>
      <c r="G152" s="230"/>
      <c r="H152" s="280" t="s">
        <v>643</v>
      </c>
      <c r="I152" s="280" t="s">
        <v>585</v>
      </c>
      <c r="J152" s="280" t="s">
        <v>634</v>
      </c>
      <c r="K152" s="276"/>
    </row>
    <row r="153" spans="2:11" s="1" customFormat="1" ht="15" customHeight="1">
      <c r="B153" s="253"/>
      <c r="C153" s="280" t="s">
        <v>531</v>
      </c>
      <c r="D153" s="230"/>
      <c r="E153" s="230"/>
      <c r="F153" s="281" t="s">
        <v>583</v>
      </c>
      <c r="G153" s="230"/>
      <c r="H153" s="280" t="s">
        <v>644</v>
      </c>
      <c r="I153" s="280" t="s">
        <v>585</v>
      </c>
      <c r="J153" s="280" t="s">
        <v>634</v>
      </c>
      <c r="K153" s="276"/>
    </row>
    <row r="154" spans="2:11" s="1" customFormat="1" ht="15" customHeight="1">
      <c r="B154" s="253"/>
      <c r="C154" s="280" t="s">
        <v>588</v>
      </c>
      <c r="D154" s="230"/>
      <c r="E154" s="230"/>
      <c r="F154" s="281" t="s">
        <v>589</v>
      </c>
      <c r="G154" s="230"/>
      <c r="H154" s="280" t="s">
        <v>623</v>
      </c>
      <c r="I154" s="280" t="s">
        <v>585</v>
      </c>
      <c r="J154" s="280">
        <v>50</v>
      </c>
      <c r="K154" s="276"/>
    </row>
    <row r="155" spans="2:11" s="1" customFormat="1" ht="15" customHeight="1">
      <c r="B155" s="253"/>
      <c r="C155" s="280" t="s">
        <v>591</v>
      </c>
      <c r="D155" s="230"/>
      <c r="E155" s="230"/>
      <c r="F155" s="281" t="s">
        <v>583</v>
      </c>
      <c r="G155" s="230"/>
      <c r="H155" s="280" t="s">
        <v>623</v>
      </c>
      <c r="I155" s="280" t="s">
        <v>593</v>
      </c>
      <c r="J155" s="280"/>
      <c r="K155" s="276"/>
    </row>
    <row r="156" spans="2:11" s="1" customFormat="1" ht="15" customHeight="1">
      <c r="B156" s="253"/>
      <c r="C156" s="280" t="s">
        <v>602</v>
      </c>
      <c r="D156" s="230"/>
      <c r="E156" s="230"/>
      <c r="F156" s="281" t="s">
        <v>589</v>
      </c>
      <c r="G156" s="230"/>
      <c r="H156" s="280" t="s">
        <v>623</v>
      </c>
      <c r="I156" s="280" t="s">
        <v>585</v>
      </c>
      <c r="J156" s="280">
        <v>50</v>
      </c>
      <c r="K156" s="276"/>
    </row>
    <row r="157" spans="2:11" s="1" customFormat="1" ht="15" customHeight="1">
      <c r="B157" s="253"/>
      <c r="C157" s="280" t="s">
        <v>610</v>
      </c>
      <c r="D157" s="230"/>
      <c r="E157" s="230"/>
      <c r="F157" s="281" t="s">
        <v>589</v>
      </c>
      <c r="G157" s="230"/>
      <c r="H157" s="280" t="s">
        <v>623</v>
      </c>
      <c r="I157" s="280" t="s">
        <v>585</v>
      </c>
      <c r="J157" s="280">
        <v>50</v>
      </c>
      <c r="K157" s="276"/>
    </row>
    <row r="158" spans="2:11" s="1" customFormat="1" ht="15" customHeight="1">
      <c r="B158" s="253"/>
      <c r="C158" s="280" t="s">
        <v>608</v>
      </c>
      <c r="D158" s="230"/>
      <c r="E158" s="230"/>
      <c r="F158" s="281" t="s">
        <v>589</v>
      </c>
      <c r="G158" s="230"/>
      <c r="H158" s="280" t="s">
        <v>623</v>
      </c>
      <c r="I158" s="280" t="s">
        <v>585</v>
      </c>
      <c r="J158" s="280">
        <v>50</v>
      </c>
      <c r="K158" s="276"/>
    </row>
    <row r="159" spans="2:11" s="1" customFormat="1" ht="15" customHeight="1">
      <c r="B159" s="253"/>
      <c r="C159" s="280" t="s">
        <v>90</v>
      </c>
      <c r="D159" s="230"/>
      <c r="E159" s="230"/>
      <c r="F159" s="281" t="s">
        <v>583</v>
      </c>
      <c r="G159" s="230"/>
      <c r="H159" s="280" t="s">
        <v>645</v>
      </c>
      <c r="I159" s="280" t="s">
        <v>585</v>
      </c>
      <c r="J159" s="280" t="s">
        <v>646</v>
      </c>
      <c r="K159" s="276"/>
    </row>
    <row r="160" spans="2:11" s="1" customFormat="1" ht="15" customHeight="1">
      <c r="B160" s="253"/>
      <c r="C160" s="280" t="s">
        <v>647</v>
      </c>
      <c r="D160" s="230"/>
      <c r="E160" s="230"/>
      <c r="F160" s="281" t="s">
        <v>583</v>
      </c>
      <c r="G160" s="230"/>
      <c r="H160" s="280" t="s">
        <v>648</v>
      </c>
      <c r="I160" s="280" t="s">
        <v>618</v>
      </c>
      <c r="J160" s="280"/>
      <c r="K160" s="276"/>
    </row>
    <row r="161" spans="2:11" s="1" customFormat="1" ht="15" customHeight="1">
      <c r="B161" s="282"/>
      <c r="C161" s="262"/>
      <c r="D161" s="262"/>
      <c r="E161" s="262"/>
      <c r="F161" s="262"/>
      <c r="G161" s="262"/>
      <c r="H161" s="262"/>
      <c r="I161" s="262"/>
      <c r="J161" s="262"/>
      <c r="K161" s="283"/>
    </row>
    <row r="162" spans="2:11" s="1" customFormat="1" ht="18.75" customHeight="1">
      <c r="B162" s="264"/>
      <c r="C162" s="274"/>
      <c r="D162" s="274"/>
      <c r="E162" s="274"/>
      <c r="F162" s="284"/>
      <c r="G162" s="274"/>
      <c r="H162" s="274"/>
      <c r="I162" s="274"/>
      <c r="J162" s="274"/>
      <c r="K162" s="264"/>
    </row>
    <row r="163" spans="2:11" s="1" customFormat="1" ht="18.75" customHeight="1">
      <c r="B163" s="237"/>
      <c r="C163" s="237"/>
      <c r="D163" s="237"/>
      <c r="E163" s="237"/>
      <c r="F163" s="237"/>
      <c r="G163" s="237"/>
      <c r="H163" s="237"/>
      <c r="I163" s="237"/>
      <c r="J163" s="237"/>
      <c r="K163" s="237"/>
    </row>
    <row r="164" spans="2:11" s="1" customFormat="1" ht="7.5" customHeight="1">
      <c r="B164" s="219"/>
      <c r="C164" s="220"/>
      <c r="D164" s="220"/>
      <c r="E164" s="220"/>
      <c r="F164" s="220"/>
      <c r="G164" s="220"/>
      <c r="H164" s="220"/>
      <c r="I164" s="220"/>
      <c r="J164" s="220"/>
      <c r="K164" s="221"/>
    </row>
    <row r="165" spans="2:11" s="1" customFormat="1" ht="45" customHeight="1">
      <c r="B165" s="222"/>
      <c r="C165" s="350" t="s">
        <v>649</v>
      </c>
      <c r="D165" s="350"/>
      <c r="E165" s="350"/>
      <c r="F165" s="350"/>
      <c r="G165" s="350"/>
      <c r="H165" s="350"/>
      <c r="I165" s="350"/>
      <c r="J165" s="350"/>
      <c r="K165" s="223"/>
    </row>
    <row r="166" spans="2:11" s="1" customFormat="1" ht="17.25" customHeight="1">
      <c r="B166" s="222"/>
      <c r="C166" s="243" t="s">
        <v>577</v>
      </c>
      <c r="D166" s="243"/>
      <c r="E166" s="243"/>
      <c r="F166" s="243" t="s">
        <v>578</v>
      </c>
      <c r="G166" s="285"/>
      <c r="H166" s="286" t="s">
        <v>53</v>
      </c>
      <c r="I166" s="286" t="s">
        <v>56</v>
      </c>
      <c r="J166" s="243" t="s">
        <v>579</v>
      </c>
      <c r="K166" s="223"/>
    </row>
    <row r="167" spans="2:11" s="1" customFormat="1" ht="17.25" customHeight="1">
      <c r="B167" s="224"/>
      <c r="C167" s="245" t="s">
        <v>580</v>
      </c>
      <c r="D167" s="245"/>
      <c r="E167" s="245"/>
      <c r="F167" s="246" t="s">
        <v>581</v>
      </c>
      <c r="G167" s="287"/>
      <c r="H167" s="288"/>
      <c r="I167" s="288"/>
      <c r="J167" s="245" t="s">
        <v>582</v>
      </c>
      <c r="K167" s="225"/>
    </row>
    <row r="168" spans="2:11" s="1" customFormat="1" ht="5.25" customHeight="1">
      <c r="B168" s="253"/>
      <c r="C168" s="248"/>
      <c r="D168" s="248"/>
      <c r="E168" s="248"/>
      <c r="F168" s="248"/>
      <c r="G168" s="249"/>
      <c r="H168" s="248"/>
      <c r="I168" s="248"/>
      <c r="J168" s="248"/>
      <c r="K168" s="276"/>
    </row>
    <row r="169" spans="2:11" s="1" customFormat="1" ht="15" customHeight="1">
      <c r="B169" s="253"/>
      <c r="C169" s="230" t="s">
        <v>586</v>
      </c>
      <c r="D169" s="230"/>
      <c r="E169" s="230"/>
      <c r="F169" s="251" t="s">
        <v>583</v>
      </c>
      <c r="G169" s="230"/>
      <c r="H169" s="230" t="s">
        <v>623</v>
      </c>
      <c r="I169" s="230" t="s">
        <v>585</v>
      </c>
      <c r="J169" s="230">
        <v>120</v>
      </c>
      <c r="K169" s="276"/>
    </row>
    <row r="170" spans="2:11" s="1" customFormat="1" ht="15" customHeight="1">
      <c r="B170" s="253"/>
      <c r="C170" s="230" t="s">
        <v>632</v>
      </c>
      <c r="D170" s="230"/>
      <c r="E170" s="230"/>
      <c r="F170" s="251" t="s">
        <v>583</v>
      </c>
      <c r="G170" s="230"/>
      <c r="H170" s="230" t="s">
        <v>633</v>
      </c>
      <c r="I170" s="230" t="s">
        <v>585</v>
      </c>
      <c r="J170" s="230" t="s">
        <v>634</v>
      </c>
      <c r="K170" s="276"/>
    </row>
    <row r="171" spans="2:11" s="1" customFormat="1" ht="15" customHeight="1">
      <c r="B171" s="253"/>
      <c r="C171" s="230" t="s">
        <v>531</v>
      </c>
      <c r="D171" s="230"/>
      <c r="E171" s="230"/>
      <c r="F171" s="251" t="s">
        <v>583</v>
      </c>
      <c r="G171" s="230"/>
      <c r="H171" s="230" t="s">
        <v>650</v>
      </c>
      <c r="I171" s="230" t="s">
        <v>585</v>
      </c>
      <c r="J171" s="230" t="s">
        <v>634</v>
      </c>
      <c r="K171" s="276"/>
    </row>
    <row r="172" spans="2:11" s="1" customFormat="1" ht="15" customHeight="1">
      <c r="B172" s="253"/>
      <c r="C172" s="230" t="s">
        <v>588</v>
      </c>
      <c r="D172" s="230"/>
      <c r="E172" s="230"/>
      <c r="F172" s="251" t="s">
        <v>589</v>
      </c>
      <c r="G172" s="230"/>
      <c r="H172" s="230" t="s">
        <v>650</v>
      </c>
      <c r="I172" s="230" t="s">
        <v>585</v>
      </c>
      <c r="J172" s="230">
        <v>50</v>
      </c>
      <c r="K172" s="276"/>
    </row>
    <row r="173" spans="2:11" s="1" customFormat="1" ht="15" customHeight="1">
      <c r="B173" s="253"/>
      <c r="C173" s="230" t="s">
        <v>591</v>
      </c>
      <c r="D173" s="230"/>
      <c r="E173" s="230"/>
      <c r="F173" s="251" t="s">
        <v>583</v>
      </c>
      <c r="G173" s="230"/>
      <c r="H173" s="230" t="s">
        <v>650</v>
      </c>
      <c r="I173" s="230" t="s">
        <v>593</v>
      </c>
      <c r="J173" s="230"/>
      <c r="K173" s="276"/>
    </row>
    <row r="174" spans="2:11" s="1" customFormat="1" ht="15" customHeight="1">
      <c r="B174" s="253"/>
      <c r="C174" s="230" t="s">
        <v>602</v>
      </c>
      <c r="D174" s="230"/>
      <c r="E174" s="230"/>
      <c r="F174" s="251" t="s">
        <v>589</v>
      </c>
      <c r="G174" s="230"/>
      <c r="H174" s="230" t="s">
        <v>650</v>
      </c>
      <c r="I174" s="230" t="s">
        <v>585</v>
      </c>
      <c r="J174" s="230">
        <v>50</v>
      </c>
      <c r="K174" s="276"/>
    </row>
    <row r="175" spans="2:11" s="1" customFormat="1" ht="15" customHeight="1">
      <c r="B175" s="253"/>
      <c r="C175" s="230" t="s">
        <v>610</v>
      </c>
      <c r="D175" s="230"/>
      <c r="E175" s="230"/>
      <c r="F175" s="251" t="s">
        <v>589</v>
      </c>
      <c r="G175" s="230"/>
      <c r="H175" s="230" t="s">
        <v>650</v>
      </c>
      <c r="I175" s="230" t="s">
        <v>585</v>
      </c>
      <c r="J175" s="230">
        <v>50</v>
      </c>
      <c r="K175" s="276"/>
    </row>
    <row r="176" spans="2:11" s="1" customFormat="1" ht="15" customHeight="1">
      <c r="B176" s="253"/>
      <c r="C176" s="230" t="s">
        <v>608</v>
      </c>
      <c r="D176" s="230"/>
      <c r="E176" s="230"/>
      <c r="F176" s="251" t="s">
        <v>589</v>
      </c>
      <c r="G176" s="230"/>
      <c r="H176" s="230" t="s">
        <v>650</v>
      </c>
      <c r="I176" s="230" t="s">
        <v>585</v>
      </c>
      <c r="J176" s="230">
        <v>50</v>
      </c>
      <c r="K176" s="276"/>
    </row>
    <row r="177" spans="2:11" s="1" customFormat="1" ht="15" customHeight="1">
      <c r="B177" s="253"/>
      <c r="C177" s="230" t="s">
        <v>106</v>
      </c>
      <c r="D177" s="230"/>
      <c r="E177" s="230"/>
      <c r="F177" s="251" t="s">
        <v>583</v>
      </c>
      <c r="G177" s="230"/>
      <c r="H177" s="230" t="s">
        <v>651</v>
      </c>
      <c r="I177" s="230" t="s">
        <v>652</v>
      </c>
      <c r="J177" s="230"/>
      <c r="K177" s="276"/>
    </row>
    <row r="178" spans="2:11" s="1" customFormat="1" ht="15" customHeight="1">
      <c r="B178" s="253"/>
      <c r="C178" s="230" t="s">
        <v>56</v>
      </c>
      <c r="D178" s="230"/>
      <c r="E178" s="230"/>
      <c r="F178" s="251" t="s">
        <v>583</v>
      </c>
      <c r="G178" s="230"/>
      <c r="H178" s="230" t="s">
        <v>653</v>
      </c>
      <c r="I178" s="230" t="s">
        <v>654</v>
      </c>
      <c r="J178" s="230">
        <v>1</v>
      </c>
      <c r="K178" s="276"/>
    </row>
    <row r="179" spans="2:11" s="1" customFormat="1" ht="15" customHeight="1">
      <c r="B179" s="253"/>
      <c r="C179" s="230" t="s">
        <v>52</v>
      </c>
      <c r="D179" s="230"/>
      <c r="E179" s="230"/>
      <c r="F179" s="251" t="s">
        <v>583</v>
      </c>
      <c r="G179" s="230"/>
      <c r="H179" s="230" t="s">
        <v>655</v>
      </c>
      <c r="I179" s="230" t="s">
        <v>585</v>
      </c>
      <c r="J179" s="230">
        <v>20</v>
      </c>
      <c r="K179" s="276"/>
    </row>
    <row r="180" spans="2:11" s="1" customFormat="1" ht="15" customHeight="1">
      <c r="B180" s="253"/>
      <c r="C180" s="230" t="s">
        <v>53</v>
      </c>
      <c r="D180" s="230"/>
      <c r="E180" s="230"/>
      <c r="F180" s="251" t="s">
        <v>583</v>
      </c>
      <c r="G180" s="230"/>
      <c r="H180" s="230" t="s">
        <v>656</v>
      </c>
      <c r="I180" s="230" t="s">
        <v>585</v>
      </c>
      <c r="J180" s="230">
        <v>255</v>
      </c>
      <c r="K180" s="276"/>
    </row>
    <row r="181" spans="2:11" s="1" customFormat="1" ht="15" customHeight="1">
      <c r="B181" s="253"/>
      <c r="C181" s="230" t="s">
        <v>107</v>
      </c>
      <c r="D181" s="230"/>
      <c r="E181" s="230"/>
      <c r="F181" s="251" t="s">
        <v>583</v>
      </c>
      <c r="G181" s="230"/>
      <c r="H181" s="230" t="s">
        <v>547</v>
      </c>
      <c r="I181" s="230" t="s">
        <v>585</v>
      </c>
      <c r="J181" s="230">
        <v>10</v>
      </c>
      <c r="K181" s="276"/>
    </row>
    <row r="182" spans="2:11" s="1" customFormat="1" ht="15" customHeight="1">
      <c r="B182" s="253"/>
      <c r="C182" s="230" t="s">
        <v>108</v>
      </c>
      <c r="D182" s="230"/>
      <c r="E182" s="230"/>
      <c r="F182" s="251" t="s">
        <v>583</v>
      </c>
      <c r="G182" s="230"/>
      <c r="H182" s="230" t="s">
        <v>657</v>
      </c>
      <c r="I182" s="230" t="s">
        <v>618</v>
      </c>
      <c r="J182" s="230"/>
      <c r="K182" s="276"/>
    </row>
    <row r="183" spans="2:11" s="1" customFormat="1" ht="15" customHeight="1">
      <c r="B183" s="253"/>
      <c r="C183" s="230" t="s">
        <v>658</v>
      </c>
      <c r="D183" s="230"/>
      <c r="E183" s="230"/>
      <c r="F183" s="251" t="s">
        <v>583</v>
      </c>
      <c r="G183" s="230"/>
      <c r="H183" s="230" t="s">
        <v>659</v>
      </c>
      <c r="I183" s="230" t="s">
        <v>618</v>
      </c>
      <c r="J183" s="230"/>
      <c r="K183" s="276"/>
    </row>
    <row r="184" spans="2:11" s="1" customFormat="1" ht="15" customHeight="1">
      <c r="B184" s="253"/>
      <c r="C184" s="230" t="s">
        <v>647</v>
      </c>
      <c r="D184" s="230"/>
      <c r="E184" s="230"/>
      <c r="F184" s="251" t="s">
        <v>583</v>
      </c>
      <c r="G184" s="230"/>
      <c r="H184" s="230" t="s">
        <v>660</v>
      </c>
      <c r="I184" s="230" t="s">
        <v>618</v>
      </c>
      <c r="J184" s="230"/>
      <c r="K184" s="276"/>
    </row>
    <row r="185" spans="2:11" s="1" customFormat="1" ht="15" customHeight="1">
      <c r="B185" s="253"/>
      <c r="C185" s="230" t="s">
        <v>110</v>
      </c>
      <c r="D185" s="230"/>
      <c r="E185" s="230"/>
      <c r="F185" s="251" t="s">
        <v>589</v>
      </c>
      <c r="G185" s="230"/>
      <c r="H185" s="230" t="s">
        <v>661</v>
      </c>
      <c r="I185" s="230" t="s">
        <v>585</v>
      </c>
      <c r="J185" s="230">
        <v>50</v>
      </c>
      <c r="K185" s="276"/>
    </row>
    <row r="186" spans="2:11" s="1" customFormat="1" ht="15" customHeight="1">
      <c r="B186" s="253"/>
      <c r="C186" s="230" t="s">
        <v>662</v>
      </c>
      <c r="D186" s="230"/>
      <c r="E186" s="230"/>
      <c r="F186" s="251" t="s">
        <v>589</v>
      </c>
      <c r="G186" s="230"/>
      <c r="H186" s="230" t="s">
        <v>663</v>
      </c>
      <c r="I186" s="230" t="s">
        <v>664</v>
      </c>
      <c r="J186" s="230"/>
      <c r="K186" s="276"/>
    </row>
    <row r="187" spans="2:11" s="1" customFormat="1" ht="15" customHeight="1">
      <c r="B187" s="253"/>
      <c r="C187" s="230" t="s">
        <v>665</v>
      </c>
      <c r="D187" s="230"/>
      <c r="E187" s="230"/>
      <c r="F187" s="251" t="s">
        <v>589</v>
      </c>
      <c r="G187" s="230"/>
      <c r="H187" s="230" t="s">
        <v>666</v>
      </c>
      <c r="I187" s="230" t="s">
        <v>664</v>
      </c>
      <c r="J187" s="230"/>
      <c r="K187" s="276"/>
    </row>
    <row r="188" spans="2:11" s="1" customFormat="1" ht="15" customHeight="1">
      <c r="B188" s="253"/>
      <c r="C188" s="230" t="s">
        <v>667</v>
      </c>
      <c r="D188" s="230"/>
      <c r="E188" s="230"/>
      <c r="F188" s="251" t="s">
        <v>589</v>
      </c>
      <c r="G188" s="230"/>
      <c r="H188" s="230" t="s">
        <v>668</v>
      </c>
      <c r="I188" s="230" t="s">
        <v>664</v>
      </c>
      <c r="J188" s="230"/>
      <c r="K188" s="276"/>
    </row>
    <row r="189" spans="2:11" s="1" customFormat="1" ht="15" customHeight="1">
      <c r="B189" s="253"/>
      <c r="C189" s="289" t="s">
        <v>669</v>
      </c>
      <c r="D189" s="230"/>
      <c r="E189" s="230"/>
      <c r="F189" s="251" t="s">
        <v>589</v>
      </c>
      <c r="G189" s="230"/>
      <c r="H189" s="230" t="s">
        <v>670</v>
      </c>
      <c r="I189" s="230" t="s">
        <v>671</v>
      </c>
      <c r="J189" s="290" t="s">
        <v>672</v>
      </c>
      <c r="K189" s="276"/>
    </row>
    <row r="190" spans="2:11" s="1" customFormat="1" ht="15" customHeight="1">
      <c r="B190" s="253"/>
      <c r="C190" s="289" t="s">
        <v>41</v>
      </c>
      <c r="D190" s="230"/>
      <c r="E190" s="230"/>
      <c r="F190" s="251" t="s">
        <v>583</v>
      </c>
      <c r="G190" s="230"/>
      <c r="H190" s="227" t="s">
        <v>673</v>
      </c>
      <c r="I190" s="230" t="s">
        <v>674</v>
      </c>
      <c r="J190" s="230"/>
      <c r="K190" s="276"/>
    </row>
    <row r="191" spans="2:11" s="1" customFormat="1" ht="15" customHeight="1">
      <c r="B191" s="253"/>
      <c r="C191" s="289" t="s">
        <v>675</v>
      </c>
      <c r="D191" s="230"/>
      <c r="E191" s="230"/>
      <c r="F191" s="251" t="s">
        <v>583</v>
      </c>
      <c r="G191" s="230"/>
      <c r="H191" s="230" t="s">
        <v>676</v>
      </c>
      <c r="I191" s="230" t="s">
        <v>618</v>
      </c>
      <c r="J191" s="230"/>
      <c r="K191" s="276"/>
    </row>
    <row r="192" spans="2:11" s="1" customFormat="1" ht="15" customHeight="1">
      <c r="B192" s="253"/>
      <c r="C192" s="289" t="s">
        <v>677</v>
      </c>
      <c r="D192" s="230"/>
      <c r="E192" s="230"/>
      <c r="F192" s="251" t="s">
        <v>583</v>
      </c>
      <c r="G192" s="230"/>
      <c r="H192" s="230" t="s">
        <v>678</v>
      </c>
      <c r="I192" s="230" t="s">
        <v>618</v>
      </c>
      <c r="J192" s="230"/>
      <c r="K192" s="276"/>
    </row>
    <row r="193" spans="2:11" s="1" customFormat="1" ht="15" customHeight="1">
      <c r="B193" s="253"/>
      <c r="C193" s="289" t="s">
        <v>679</v>
      </c>
      <c r="D193" s="230"/>
      <c r="E193" s="230"/>
      <c r="F193" s="251" t="s">
        <v>589</v>
      </c>
      <c r="G193" s="230"/>
      <c r="H193" s="230" t="s">
        <v>680</v>
      </c>
      <c r="I193" s="230" t="s">
        <v>618</v>
      </c>
      <c r="J193" s="230"/>
      <c r="K193" s="276"/>
    </row>
    <row r="194" spans="2:11" s="1" customFormat="1" ht="15" customHeight="1">
      <c r="B194" s="282"/>
      <c r="C194" s="291"/>
      <c r="D194" s="262"/>
      <c r="E194" s="262"/>
      <c r="F194" s="262"/>
      <c r="G194" s="262"/>
      <c r="H194" s="262"/>
      <c r="I194" s="262"/>
      <c r="J194" s="262"/>
      <c r="K194" s="283"/>
    </row>
    <row r="195" spans="2:11" s="1" customFormat="1" ht="18.75" customHeight="1">
      <c r="B195" s="264"/>
      <c r="C195" s="274"/>
      <c r="D195" s="274"/>
      <c r="E195" s="274"/>
      <c r="F195" s="284"/>
      <c r="G195" s="274"/>
      <c r="H195" s="274"/>
      <c r="I195" s="274"/>
      <c r="J195" s="274"/>
      <c r="K195" s="264"/>
    </row>
    <row r="196" spans="2:11" s="1" customFormat="1" ht="18.75" customHeight="1">
      <c r="B196" s="264"/>
      <c r="C196" s="274"/>
      <c r="D196" s="274"/>
      <c r="E196" s="274"/>
      <c r="F196" s="284"/>
      <c r="G196" s="274"/>
      <c r="H196" s="274"/>
      <c r="I196" s="274"/>
      <c r="J196" s="274"/>
      <c r="K196" s="264"/>
    </row>
    <row r="197" spans="2:11" s="1" customFormat="1" ht="18.75" customHeight="1">
      <c r="B197" s="237"/>
      <c r="C197" s="237"/>
      <c r="D197" s="237"/>
      <c r="E197" s="237"/>
      <c r="F197" s="237"/>
      <c r="G197" s="237"/>
      <c r="H197" s="237"/>
      <c r="I197" s="237"/>
      <c r="J197" s="237"/>
      <c r="K197" s="237"/>
    </row>
    <row r="198" spans="2:11" s="1" customFormat="1" ht="13.5">
      <c r="B198" s="219"/>
      <c r="C198" s="220"/>
      <c r="D198" s="220"/>
      <c r="E198" s="220"/>
      <c r="F198" s="220"/>
      <c r="G198" s="220"/>
      <c r="H198" s="220"/>
      <c r="I198" s="220"/>
      <c r="J198" s="220"/>
      <c r="K198" s="221"/>
    </row>
    <row r="199" spans="2:11" s="1" customFormat="1" ht="21">
      <c r="B199" s="222"/>
      <c r="C199" s="350" t="s">
        <v>681</v>
      </c>
      <c r="D199" s="350"/>
      <c r="E199" s="350"/>
      <c r="F199" s="350"/>
      <c r="G199" s="350"/>
      <c r="H199" s="350"/>
      <c r="I199" s="350"/>
      <c r="J199" s="350"/>
      <c r="K199" s="223"/>
    </row>
    <row r="200" spans="2:11" s="1" customFormat="1" ht="25.5" customHeight="1">
      <c r="B200" s="222"/>
      <c r="C200" s="292" t="s">
        <v>682</v>
      </c>
      <c r="D200" s="292"/>
      <c r="E200" s="292"/>
      <c r="F200" s="292" t="s">
        <v>683</v>
      </c>
      <c r="G200" s="293"/>
      <c r="H200" s="351" t="s">
        <v>684</v>
      </c>
      <c r="I200" s="351"/>
      <c r="J200" s="351"/>
      <c r="K200" s="223"/>
    </row>
    <row r="201" spans="2:11" s="1" customFormat="1" ht="5.25" customHeight="1">
      <c r="B201" s="253"/>
      <c r="C201" s="248"/>
      <c r="D201" s="248"/>
      <c r="E201" s="248"/>
      <c r="F201" s="248"/>
      <c r="G201" s="274"/>
      <c r="H201" s="248"/>
      <c r="I201" s="248"/>
      <c r="J201" s="248"/>
      <c r="K201" s="276"/>
    </row>
    <row r="202" spans="2:11" s="1" customFormat="1" ht="15" customHeight="1">
      <c r="B202" s="253"/>
      <c r="C202" s="230" t="s">
        <v>674</v>
      </c>
      <c r="D202" s="230"/>
      <c r="E202" s="230"/>
      <c r="F202" s="251" t="s">
        <v>42</v>
      </c>
      <c r="G202" s="230"/>
      <c r="H202" s="352" t="s">
        <v>685</v>
      </c>
      <c r="I202" s="352"/>
      <c r="J202" s="352"/>
      <c r="K202" s="276"/>
    </row>
    <row r="203" spans="2:11" s="1" customFormat="1" ht="15" customHeight="1">
      <c r="B203" s="253"/>
      <c r="C203" s="230"/>
      <c r="D203" s="230"/>
      <c r="E203" s="230"/>
      <c r="F203" s="251" t="s">
        <v>43</v>
      </c>
      <c r="G203" s="230"/>
      <c r="H203" s="352" t="s">
        <v>686</v>
      </c>
      <c r="I203" s="352"/>
      <c r="J203" s="352"/>
      <c r="K203" s="276"/>
    </row>
    <row r="204" spans="2:11" s="1" customFormat="1" ht="15" customHeight="1">
      <c r="B204" s="253"/>
      <c r="C204" s="230"/>
      <c r="D204" s="230"/>
      <c r="E204" s="230"/>
      <c r="F204" s="251" t="s">
        <v>46</v>
      </c>
      <c r="G204" s="230"/>
      <c r="H204" s="352" t="s">
        <v>687</v>
      </c>
      <c r="I204" s="352"/>
      <c r="J204" s="352"/>
      <c r="K204" s="276"/>
    </row>
    <row r="205" spans="2:11" s="1" customFormat="1" ht="15" customHeight="1">
      <c r="B205" s="253"/>
      <c r="C205" s="230"/>
      <c r="D205" s="230"/>
      <c r="E205" s="230"/>
      <c r="F205" s="251" t="s">
        <v>44</v>
      </c>
      <c r="G205" s="230"/>
      <c r="H205" s="352" t="s">
        <v>688</v>
      </c>
      <c r="I205" s="352"/>
      <c r="J205" s="352"/>
      <c r="K205" s="276"/>
    </row>
    <row r="206" spans="2:11" s="1" customFormat="1" ht="15" customHeight="1">
      <c r="B206" s="253"/>
      <c r="C206" s="230"/>
      <c r="D206" s="230"/>
      <c r="E206" s="230"/>
      <c r="F206" s="251" t="s">
        <v>45</v>
      </c>
      <c r="G206" s="230"/>
      <c r="H206" s="352" t="s">
        <v>689</v>
      </c>
      <c r="I206" s="352"/>
      <c r="J206" s="352"/>
      <c r="K206" s="276"/>
    </row>
    <row r="207" spans="2:11" s="1" customFormat="1" ht="15" customHeight="1">
      <c r="B207" s="253"/>
      <c r="C207" s="230"/>
      <c r="D207" s="230"/>
      <c r="E207" s="230"/>
      <c r="F207" s="251"/>
      <c r="G207" s="230"/>
      <c r="H207" s="230"/>
      <c r="I207" s="230"/>
      <c r="J207" s="230"/>
      <c r="K207" s="276"/>
    </row>
    <row r="208" spans="2:11" s="1" customFormat="1" ht="15" customHeight="1">
      <c r="B208" s="253"/>
      <c r="C208" s="230" t="s">
        <v>630</v>
      </c>
      <c r="D208" s="230"/>
      <c r="E208" s="230"/>
      <c r="F208" s="251" t="s">
        <v>78</v>
      </c>
      <c r="G208" s="230"/>
      <c r="H208" s="352" t="s">
        <v>690</v>
      </c>
      <c r="I208" s="352"/>
      <c r="J208" s="352"/>
      <c r="K208" s="276"/>
    </row>
    <row r="209" spans="2:11" s="1" customFormat="1" ht="15" customHeight="1">
      <c r="B209" s="253"/>
      <c r="C209" s="230"/>
      <c r="D209" s="230"/>
      <c r="E209" s="230"/>
      <c r="F209" s="251" t="s">
        <v>527</v>
      </c>
      <c r="G209" s="230"/>
      <c r="H209" s="352" t="s">
        <v>528</v>
      </c>
      <c r="I209" s="352"/>
      <c r="J209" s="352"/>
      <c r="K209" s="276"/>
    </row>
    <row r="210" spans="2:11" s="1" customFormat="1" ht="15" customHeight="1">
      <c r="B210" s="253"/>
      <c r="C210" s="230"/>
      <c r="D210" s="230"/>
      <c r="E210" s="230"/>
      <c r="F210" s="251" t="s">
        <v>525</v>
      </c>
      <c r="G210" s="230"/>
      <c r="H210" s="352" t="s">
        <v>691</v>
      </c>
      <c r="I210" s="352"/>
      <c r="J210" s="352"/>
      <c r="K210" s="276"/>
    </row>
    <row r="211" spans="2:11" s="1" customFormat="1" ht="15" customHeight="1">
      <c r="B211" s="294"/>
      <c r="C211" s="230"/>
      <c r="D211" s="230"/>
      <c r="E211" s="230"/>
      <c r="F211" s="251" t="s">
        <v>83</v>
      </c>
      <c r="G211" s="289"/>
      <c r="H211" s="353" t="s">
        <v>84</v>
      </c>
      <c r="I211" s="353"/>
      <c r="J211" s="353"/>
      <c r="K211" s="295"/>
    </row>
    <row r="212" spans="2:11" s="1" customFormat="1" ht="15" customHeight="1">
      <c r="B212" s="294"/>
      <c r="C212" s="230"/>
      <c r="D212" s="230"/>
      <c r="E212" s="230"/>
      <c r="F212" s="251" t="s">
        <v>529</v>
      </c>
      <c r="G212" s="289"/>
      <c r="H212" s="353" t="s">
        <v>483</v>
      </c>
      <c r="I212" s="353"/>
      <c r="J212" s="353"/>
      <c r="K212" s="295"/>
    </row>
    <row r="213" spans="2:11" s="1" customFormat="1" ht="15" customHeight="1">
      <c r="B213" s="294"/>
      <c r="C213" s="230"/>
      <c r="D213" s="230"/>
      <c r="E213" s="230"/>
      <c r="F213" s="251"/>
      <c r="G213" s="289"/>
      <c r="H213" s="280"/>
      <c r="I213" s="280"/>
      <c r="J213" s="280"/>
      <c r="K213" s="295"/>
    </row>
    <row r="214" spans="2:11" s="1" customFormat="1" ht="15" customHeight="1">
      <c r="B214" s="294"/>
      <c r="C214" s="230" t="s">
        <v>654</v>
      </c>
      <c r="D214" s="230"/>
      <c r="E214" s="230"/>
      <c r="F214" s="251">
        <v>1</v>
      </c>
      <c r="G214" s="289"/>
      <c r="H214" s="353" t="s">
        <v>692</v>
      </c>
      <c r="I214" s="353"/>
      <c r="J214" s="353"/>
      <c r="K214" s="295"/>
    </row>
    <row r="215" spans="2:11" s="1" customFormat="1" ht="15" customHeight="1">
      <c r="B215" s="294"/>
      <c r="C215" s="230"/>
      <c r="D215" s="230"/>
      <c r="E215" s="230"/>
      <c r="F215" s="251">
        <v>2</v>
      </c>
      <c r="G215" s="289"/>
      <c r="H215" s="353" t="s">
        <v>693</v>
      </c>
      <c r="I215" s="353"/>
      <c r="J215" s="353"/>
      <c r="K215" s="295"/>
    </row>
    <row r="216" spans="2:11" s="1" customFormat="1" ht="15" customHeight="1">
      <c r="B216" s="294"/>
      <c r="C216" s="230"/>
      <c r="D216" s="230"/>
      <c r="E216" s="230"/>
      <c r="F216" s="251">
        <v>3</v>
      </c>
      <c r="G216" s="289"/>
      <c r="H216" s="353" t="s">
        <v>694</v>
      </c>
      <c r="I216" s="353"/>
      <c r="J216" s="353"/>
      <c r="K216" s="295"/>
    </row>
    <row r="217" spans="2:11" s="1" customFormat="1" ht="15" customHeight="1">
      <c r="B217" s="294"/>
      <c r="C217" s="230"/>
      <c r="D217" s="230"/>
      <c r="E217" s="230"/>
      <c r="F217" s="251">
        <v>4</v>
      </c>
      <c r="G217" s="289"/>
      <c r="H217" s="353" t="s">
        <v>695</v>
      </c>
      <c r="I217" s="353"/>
      <c r="J217" s="353"/>
      <c r="K217" s="295"/>
    </row>
    <row r="218" spans="2:11" s="1" customFormat="1" ht="12.75" customHeight="1">
      <c r="B218" s="296"/>
      <c r="C218" s="297"/>
      <c r="D218" s="297"/>
      <c r="E218" s="297"/>
      <c r="F218" s="297"/>
      <c r="G218" s="297"/>
      <c r="H218" s="297"/>
      <c r="I218" s="297"/>
      <c r="J218" s="297"/>
      <c r="K218" s="298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Požárová</dc:creator>
  <cp:keywords/>
  <dc:description/>
  <cp:lastModifiedBy>petra</cp:lastModifiedBy>
  <dcterms:created xsi:type="dcterms:W3CDTF">2023-02-01T12:48:56Z</dcterms:created>
  <dcterms:modified xsi:type="dcterms:W3CDTF">2023-02-01T12:49:44Z</dcterms:modified>
  <cp:category/>
  <cp:version/>
  <cp:contentType/>
  <cp:contentStatus/>
</cp:coreProperties>
</file>