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60" windowWidth="29040" windowHeight="15780"/>
  </bookViews>
  <sheets>
    <sheet name="Rekapitulace stavby" sheetId="1" r:id="rId1"/>
    <sheet name="SO 01 - Rozdělovací objekt" sheetId="2" r:id="rId2"/>
    <sheet name="SO 02 - Obtokové koryto" sheetId="3" r:id="rId3"/>
    <sheet name="SO 03 - Přístupová komuni..." sheetId="4" r:id="rId4"/>
    <sheet name="IO 01_A - Náhradní výsadb..." sheetId="5" r:id="rId5"/>
    <sheet name="IO 01_B - Náhradní výsadb..." sheetId="6" r:id="rId6"/>
    <sheet name="VON - Vedlejší a ostatní ..." sheetId="7" r:id="rId7"/>
    <sheet name="Seznam figur" sheetId="8" r:id="rId8"/>
    <sheet name="Pokyny pro vyplnění" sheetId="9" r:id="rId9"/>
  </sheets>
  <definedNames>
    <definedName name="_xlnm._FilterDatabase" localSheetId="4" hidden="1">'IO 01_A - Náhradní výsadb...'!$C$86:$K$138</definedName>
    <definedName name="_xlnm._FilterDatabase" localSheetId="5" hidden="1">'IO 01_B - Náhradní výsadb...'!$C$87:$K$244</definedName>
    <definedName name="_xlnm._FilterDatabase" localSheetId="1" hidden="1">'SO 01 - Rozdělovací objekt'!$C$86:$K$422</definedName>
    <definedName name="_xlnm._FilterDatabase" localSheetId="2" hidden="1">'SO 02 - Obtokové koryto'!$C$86:$K$314</definedName>
    <definedName name="_xlnm._FilterDatabase" localSheetId="3" hidden="1">'SO 03 - Přístupová komuni...'!$C$88:$K$369</definedName>
    <definedName name="_xlnm._FilterDatabase" localSheetId="6" hidden="1">'VON - Vedlejší a ostatní ...'!$C$79:$K$117</definedName>
    <definedName name="_xlnm.Print_Titles" localSheetId="4">'IO 01_A - Náhradní výsadb...'!$86:$86</definedName>
    <definedName name="_xlnm.Print_Titles" localSheetId="5">'IO 01_B - Náhradní výsadb...'!$87:$87</definedName>
    <definedName name="_xlnm.Print_Titles" localSheetId="0">'Rekapitulace stavby'!$52:$52</definedName>
    <definedName name="_xlnm.Print_Titles" localSheetId="7">'Seznam figur'!$9:$9</definedName>
    <definedName name="_xlnm.Print_Titles" localSheetId="1">'SO 01 - Rozdělovací objekt'!$86:$86</definedName>
    <definedName name="_xlnm.Print_Titles" localSheetId="2">'SO 02 - Obtokové koryto'!$86:$86</definedName>
    <definedName name="_xlnm.Print_Titles" localSheetId="3">'SO 03 - Přístupová komuni...'!$88:$88</definedName>
    <definedName name="_xlnm.Print_Titles" localSheetId="6">'VON - Vedlejší a ostatní ...'!$79:$79</definedName>
    <definedName name="_xlnm.Print_Area" localSheetId="4">'IO 01_A - Náhradní výsadb...'!$C$4:$J$41,'IO 01_A - Náhradní výsadb...'!$C$47:$J$66,'IO 01_A - Náhradní výsadb...'!$C$72:$K$138</definedName>
    <definedName name="_xlnm.Print_Area" localSheetId="5">'IO 01_B - Náhradní výsadb...'!$C$4:$J$41,'IO 01_B - Náhradní výsadb...'!$C$47:$J$67,'IO 01_B - Náhradní výsadb...'!$C$73:$K$244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7">'Seznam figur'!$C$4:$G$463</definedName>
    <definedName name="_xlnm.Print_Area" localSheetId="1">'SO 01 - Rozdělovací objekt'!$C$4:$J$39,'SO 01 - Rozdělovací objekt'!$C$45:$J$68,'SO 01 - Rozdělovací objekt'!$C$74:$K$422</definedName>
    <definedName name="_xlnm.Print_Area" localSheetId="2">'SO 02 - Obtokové koryto'!$C$4:$J$39,'SO 02 - Obtokové koryto'!$C$45:$J$68,'SO 02 - Obtokové koryto'!$C$74:$K$314</definedName>
    <definedName name="_xlnm.Print_Area" localSheetId="3">'SO 03 - Přístupová komuni...'!$C$4:$J$39,'SO 03 - Přístupová komuni...'!$C$45:$J$70,'SO 03 - Přístupová komuni...'!$C$76:$K$369</definedName>
    <definedName name="_xlnm.Print_Area" localSheetId="6">'VON - Vedlejší a ostatní ...'!$C$4:$J$39,'VON - Vedlejší a ostatní ...'!$C$45:$J$61,'VON - Vedlejší a ostatní ...'!$C$67:$K$117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6" i="8" l="1"/>
  <c r="F365" i="8"/>
  <c r="F363" i="8"/>
  <c r="F362" i="8"/>
  <c r="H366" i="4"/>
  <c r="H363" i="4" s="1"/>
  <c r="D7" i="8" l="1"/>
  <c r="J37" i="7"/>
  <c r="J36" i="7"/>
  <c r="AY61" i="1" s="1"/>
  <c r="J35" i="7"/>
  <c r="AX61" i="1" s="1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6" i="7"/>
  <c r="BH86" i="7"/>
  <c r="BG86" i="7"/>
  <c r="BF86" i="7"/>
  <c r="T86" i="7"/>
  <c r="R86" i="7"/>
  <c r="P86" i="7"/>
  <c r="BI84" i="7"/>
  <c r="BH84" i="7"/>
  <c r="BG84" i="7"/>
  <c r="BF84" i="7"/>
  <c r="T84" i="7"/>
  <c r="R84" i="7"/>
  <c r="P84" i="7"/>
  <c r="BI82" i="7"/>
  <c r="BH82" i="7"/>
  <c r="BG82" i="7"/>
  <c r="BF82" i="7"/>
  <c r="T82" i="7"/>
  <c r="R82" i="7"/>
  <c r="P82" i="7"/>
  <c r="J76" i="7"/>
  <c r="F76" i="7"/>
  <c r="F74" i="7"/>
  <c r="E72" i="7"/>
  <c r="J54" i="7"/>
  <c r="F54" i="7"/>
  <c r="F52" i="7"/>
  <c r="E50" i="7"/>
  <c r="J24" i="7"/>
  <c r="E24" i="7"/>
  <c r="J77" i="7" s="1"/>
  <c r="J23" i="7"/>
  <c r="J18" i="7"/>
  <c r="E18" i="7"/>
  <c r="F55" i="7" s="1"/>
  <c r="J17" i="7"/>
  <c r="J12" i="7"/>
  <c r="J74" i="7" s="1"/>
  <c r="E7" i="7"/>
  <c r="E48" i="7"/>
  <c r="J39" i="6"/>
  <c r="J38" i="6"/>
  <c r="AY60" i="1" s="1"/>
  <c r="J37" i="6"/>
  <c r="AX60" i="1"/>
  <c r="BI242" i="6"/>
  <c r="BH242" i="6"/>
  <c r="BG242" i="6"/>
  <c r="BF242" i="6"/>
  <c r="T242" i="6"/>
  <c r="T241" i="6"/>
  <c r="R242" i="6"/>
  <c r="R241" i="6" s="1"/>
  <c r="P242" i="6"/>
  <c r="P241" i="6" s="1"/>
  <c r="BI237" i="6"/>
  <c r="BH237" i="6"/>
  <c r="BG237" i="6"/>
  <c r="BF237" i="6"/>
  <c r="T237" i="6"/>
  <c r="R237" i="6"/>
  <c r="P237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70" i="6"/>
  <c r="BH170" i="6"/>
  <c r="BG170" i="6"/>
  <c r="BF170" i="6"/>
  <c r="T170" i="6"/>
  <c r="R170" i="6"/>
  <c r="P170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1" i="6"/>
  <c r="BH121" i="6"/>
  <c r="BG121" i="6"/>
  <c r="BF121" i="6"/>
  <c r="T121" i="6"/>
  <c r="R121" i="6"/>
  <c r="P121" i="6"/>
  <c r="BI117" i="6"/>
  <c r="BH117" i="6"/>
  <c r="BG117" i="6"/>
  <c r="BF117" i="6"/>
  <c r="T117" i="6"/>
  <c r="R117" i="6"/>
  <c r="P117" i="6"/>
  <c r="BI111" i="6"/>
  <c r="BH111" i="6"/>
  <c r="BG111" i="6"/>
  <c r="BF111" i="6"/>
  <c r="T111" i="6"/>
  <c r="R111" i="6"/>
  <c r="P111" i="6"/>
  <c r="BI107" i="6"/>
  <c r="BH107" i="6"/>
  <c r="BG107" i="6"/>
  <c r="BF107" i="6"/>
  <c r="T107" i="6"/>
  <c r="R107" i="6"/>
  <c r="P107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1" i="6"/>
  <c r="BH91" i="6"/>
  <c r="BG91" i="6"/>
  <c r="BF91" i="6"/>
  <c r="T91" i="6"/>
  <c r="R91" i="6"/>
  <c r="P91" i="6"/>
  <c r="J84" i="6"/>
  <c r="F84" i="6"/>
  <c r="F82" i="6"/>
  <c r="E80" i="6"/>
  <c r="J58" i="6"/>
  <c r="F58" i="6"/>
  <c r="F56" i="6"/>
  <c r="E54" i="6"/>
  <c r="J26" i="6"/>
  <c r="E26" i="6"/>
  <c r="J59" i="6"/>
  <c r="J25" i="6"/>
  <c r="J20" i="6"/>
  <c r="E20" i="6"/>
  <c r="F85" i="6" s="1"/>
  <c r="J19" i="6"/>
  <c r="J14" i="6"/>
  <c r="J82" i="6" s="1"/>
  <c r="E7" i="6"/>
  <c r="E76" i="6" s="1"/>
  <c r="J39" i="5"/>
  <c r="J38" i="5"/>
  <c r="AY59" i="1"/>
  <c r="J37" i="5"/>
  <c r="AX59" i="1" s="1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J83" i="5"/>
  <c r="F83" i="5"/>
  <c r="F81" i="5"/>
  <c r="E79" i="5"/>
  <c r="J58" i="5"/>
  <c r="F58" i="5"/>
  <c r="F56" i="5"/>
  <c r="E54" i="5"/>
  <c r="J26" i="5"/>
  <c r="E26" i="5"/>
  <c r="J84" i="5" s="1"/>
  <c r="J25" i="5"/>
  <c r="J20" i="5"/>
  <c r="E20" i="5"/>
  <c r="F59" i="5" s="1"/>
  <c r="J19" i="5"/>
  <c r="J14" i="5"/>
  <c r="J56" i="5" s="1"/>
  <c r="E7" i="5"/>
  <c r="E75" i="5"/>
  <c r="J37" i="4"/>
  <c r="J36" i="4"/>
  <c r="AY57" i="1" s="1"/>
  <c r="J35" i="4"/>
  <c r="AX57" i="1"/>
  <c r="BI367" i="4"/>
  <c r="BH367" i="4"/>
  <c r="BG367" i="4"/>
  <c r="BF367" i="4"/>
  <c r="T367" i="4"/>
  <c r="R367" i="4"/>
  <c r="P367" i="4"/>
  <c r="BI363" i="4"/>
  <c r="BH363" i="4"/>
  <c r="BG363" i="4"/>
  <c r="BF363" i="4"/>
  <c r="T363" i="4"/>
  <c r="R363" i="4"/>
  <c r="P363" i="4"/>
  <c r="BI358" i="4"/>
  <c r="BH358" i="4"/>
  <c r="BG358" i="4"/>
  <c r="BF358" i="4"/>
  <c r="T358" i="4"/>
  <c r="R358" i="4"/>
  <c r="P358" i="4"/>
  <c r="BI353" i="4"/>
  <c r="BH353" i="4"/>
  <c r="BG353" i="4"/>
  <c r="BF353" i="4"/>
  <c r="T353" i="4"/>
  <c r="T352" i="4" s="1"/>
  <c r="R353" i="4"/>
  <c r="R352" i="4"/>
  <c r="P353" i="4"/>
  <c r="P352" i="4"/>
  <c r="BI347" i="4"/>
  <c r="BH347" i="4"/>
  <c r="BG347" i="4"/>
  <c r="BF347" i="4"/>
  <c r="T347" i="4"/>
  <c r="R347" i="4"/>
  <c r="P347" i="4"/>
  <c r="BI338" i="4"/>
  <c r="BH338" i="4"/>
  <c r="BG338" i="4"/>
  <c r="BF338" i="4"/>
  <c r="T338" i="4"/>
  <c r="R338" i="4"/>
  <c r="P338" i="4"/>
  <c r="BI335" i="4"/>
  <c r="BH335" i="4"/>
  <c r="BG335" i="4"/>
  <c r="BF335" i="4"/>
  <c r="T335" i="4"/>
  <c r="R335" i="4"/>
  <c r="P335" i="4"/>
  <c r="BI331" i="4"/>
  <c r="BH331" i="4"/>
  <c r="BG331" i="4"/>
  <c r="BF331" i="4"/>
  <c r="T331" i="4"/>
  <c r="R331" i="4"/>
  <c r="P331" i="4"/>
  <c r="BI324" i="4"/>
  <c r="BH324" i="4"/>
  <c r="BG324" i="4"/>
  <c r="BF324" i="4"/>
  <c r="T324" i="4"/>
  <c r="R324" i="4"/>
  <c r="P324" i="4"/>
  <c r="BI319" i="4"/>
  <c r="BH319" i="4"/>
  <c r="BG319" i="4"/>
  <c r="BF319" i="4"/>
  <c r="T319" i="4"/>
  <c r="R319" i="4"/>
  <c r="P319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5" i="4"/>
  <c r="BH305" i="4"/>
  <c r="BG305" i="4"/>
  <c r="BF305" i="4"/>
  <c r="T305" i="4"/>
  <c r="R305" i="4"/>
  <c r="P305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79" i="4"/>
  <c r="BH279" i="4"/>
  <c r="BG279" i="4"/>
  <c r="BF279" i="4"/>
  <c r="T279" i="4"/>
  <c r="R279" i="4"/>
  <c r="P279" i="4"/>
  <c r="BI272" i="4"/>
  <c r="BH272" i="4"/>
  <c r="BG272" i="4"/>
  <c r="BF272" i="4"/>
  <c r="T272" i="4"/>
  <c r="R272" i="4"/>
  <c r="P272" i="4"/>
  <c r="BI265" i="4"/>
  <c r="BH265" i="4"/>
  <c r="BG265" i="4"/>
  <c r="BF265" i="4"/>
  <c r="T265" i="4"/>
  <c r="R265" i="4"/>
  <c r="P265" i="4"/>
  <c r="BI258" i="4"/>
  <c r="BH258" i="4"/>
  <c r="BG258" i="4"/>
  <c r="BF258" i="4"/>
  <c r="T258" i="4"/>
  <c r="R258" i="4"/>
  <c r="P258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1" i="4"/>
  <c r="BH221" i="4"/>
  <c r="BG221" i="4"/>
  <c r="BF221" i="4"/>
  <c r="T221" i="4"/>
  <c r="R221" i="4"/>
  <c r="P221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5" i="4"/>
  <c r="BH195" i="4"/>
  <c r="BG195" i="4"/>
  <c r="BF195" i="4"/>
  <c r="T195" i="4"/>
  <c r="R195" i="4"/>
  <c r="P195" i="4"/>
  <c r="BI189" i="4"/>
  <c r="BH189" i="4"/>
  <c r="BG189" i="4"/>
  <c r="BF189" i="4"/>
  <c r="T189" i="4"/>
  <c r="R189" i="4"/>
  <c r="P189" i="4"/>
  <c r="BI184" i="4"/>
  <c r="BH184" i="4"/>
  <c r="BG184" i="4"/>
  <c r="BF184" i="4"/>
  <c r="T184" i="4"/>
  <c r="R184" i="4"/>
  <c r="P184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1" i="4"/>
  <c r="BH121" i="4"/>
  <c r="BG121" i="4"/>
  <c r="BF121" i="4"/>
  <c r="T121" i="4"/>
  <c r="R121" i="4"/>
  <c r="P121" i="4"/>
  <c r="BI116" i="4"/>
  <c r="BH116" i="4"/>
  <c r="BG116" i="4"/>
  <c r="BF116" i="4"/>
  <c r="T116" i="4"/>
  <c r="R116" i="4"/>
  <c r="P116" i="4"/>
  <c r="BI110" i="4"/>
  <c r="BH110" i="4"/>
  <c r="BG110" i="4"/>
  <c r="BF110" i="4"/>
  <c r="T110" i="4"/>
  <c r="R110" i="4"/>
  <c r="P110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2" i="4"/>
  <c r="BH92" i="4"/>
  <c r="BG92" i="4"/>
  <c r="BF92" i="4"/>
  <c r="T92" i="4"/>
  <c r="R92" i="4"/>
  <c r="P92" i="4"/>
  <c r="J85" i="4"/>
  <c r="F85" i="4"/>
  <c r="F83" i="4"/>
  <c r="E81" i="4"/>
  <c r="J54" i="4"/>
  <c r="F54" i="4"/>
  <c r="F52" i="4"/>
  <c r="E50" i="4"/>
  <c r="J24" i="4"/>
  <c r="E24" i="4"/>
  <c r="J55" i="4" s="1"/>
  <c r="J23" i="4"/>
  <c r="J18" i="4"/>
  <c r="E18" i="4"/>
  <c r="F86" i="4"/>
  <c r="J17" i="4"/>
  <c r="J12" i="4"/>
  <c r="J83" i="4" s="1"/>
  <c r="E7" i="4"/>
  <c r="E48" i="4" s="1"/>
  <c r="J37" i="3"/>
  <c r="J36" i="3"/>
  <c r="AY56" i="1" s="1"/>
  <c r="J35" i="3"/>
  <c r="AX56" i="1"/>
  <c r="BI312" i="3"/>
  <c r="BH312" i="3"/>
  <c r="BG312" i="3"/>
  <c r="BF312" i="3"/>
  <c r="T312" i="3"/>
  <c r="T311" i="3"/>
  <c r="R312" i="3"/>
  <c r="R311" i="3"/>
  <c r="P312" i="3"/>
  <c r="P311" i="3" s="1"/>
  <c r="BI309" i="3"/>
  <c r="BH309" i="3"/>
  <c r="BG309" i="3"/>
  <c r="BF309" i="3"/>
  <c r="T309" i="3"/>
  <c r="T308" i="3"/>
  <c r="R309" i="3"/>
  <c r="R308" i="3"/>
  <c r="P309" i="3"/>
  <c r="P308" i="3"/>
  <c r="BI305" i="3"/>
  <c r="BH305" i="3"/>
  <c r="BG305" i="3"/>
  <c r="BF305" i="3"/>
  <c r="T305" i="3"/>
  <c r="T304" i="3"/>
  <c r="R305" i="3"/>
  <c r="R304" i="3"/>
  <c r="P305" i="3"/>
  <c r="P304" i="3"/>
  <c r="BI290" i="3"/>
  <c r="BH290" i="3"/>
  <c r="BG290" i="3"/>
  <c r="BF290" i="3"/>
  <c r="T290" i="3"/>
  <c r="R290" i="3"/>
  <c r="P290" i="3"/>
  <c r="BI276" i="3"/>
  <c r="BH276" i="3"/>
  <c r="BG276" i="3"/>
  <c r="BF276" i="3"/>
  <c r="T276" i="3"/>
  <c r="R276" i="3"/>
  <c r="P276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58" i="3"/>
  <c r="BH258" i="3"/>
  <c r="BG258" i="3"/>
  <c r="BF258" i="3"/>
  <c r="T258" i="3"/>
  <c r="R258" i="3"/>
  <c r="P258" i="3"/>
  <c r="BI250" i="3"/>
  <c r="BH250" i="3"/>
  <c r="BG250" i="3"/>
  <c r="BF250" i="3"/>
  <c r="T250" i="3"/>
  <c r="R250" i="3"/>
  <c r="P250" i="3"/>
  <c r="P241" i="3" s="1"/>
  <c r="BI242" i="3"/>
  <c r="BH242" i="3"/>
  <c r="BG242" i="3"/>
  <c r="BF242" i="3"/>
  <c r="T242" i="3"/>
  <c r="T241" i="3" s="1"/>
  <c r="R242" i="3"/>
  <c r="R241" i="3" s="1"/>
  <c r="P242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38" i="3"/>
  <c r="BH138" i="3"/>
  <c r="BG138" i="3"/>
  <c r="BF138" i="3"/>
  <c r="T138" i="3"/>
  <c r="R138" i="3"/>
  <c r="P138" i="3"/>
  <c r="BI129" i="3"/>
  <c r="BH129" i="3"/>
  <c r="BG129" i="3"/>
  <c r="BF129" i="3"/>
  <c r="T129" i="3"/>
  <c r="R129" i="3"/>
  <c r="P129" i="3"/>
  <c r="BI121" i="3"/>
  <c r="BH121" i="3"/>
  <c r="BG121" i="3"/>
  <c r="BF121" i="3"/>
  <c r="T121" i="3"/>
  <c r="R121" i="3"/>
  <c r="P121" i="3"/>
  <c r="BI114" i="3"/>
  <c r="BH114" i="3"/>
  <c r="BG114" i="3"/>
  <c r="BF114" i="3"/>
  <c r="T114" i="3"/>
  <c r="R114" i="3"/>
  <c r="P114" i="3"/>
  <c r="BI106" i="3"/>
  <c r="BH106" i="3"/>
  <c r="BG106" i="3"/>
  <c r="BF106" i="3"/>
  <c r="T106" i="3"/>
  <c r="R106" i="3"/>
  <c r="P106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3" i="3"/>
  <c r="F83" i="3"/>
  <c r="F81" i="3"/>
  <c r="E79" i="3"/>
  <c r="J54" i="3"/>
  <c r="F54" i="3"/>
  <c r="F52" i="3"/>
  <c r="E50" i="3"/>
  <c r="J24" i="3"/>
  <c r="E24" i="3"/>
  <c r="J84" i="3" s="1"/>
  <c r="J23" i="3"/>
  <c r="J18" i="3"/>
  <c r="E18" i="3"/>
  <c r="F84" i="3" s="1"/>
  <c r="J17" i="3"/>
  <c r="J12" i="3"/>
  <c r="J52" i="3" s="1"/>
  <c r="E7" i="3"/>
  <c r="E77" i="3"/>
  <c r="J37" i="2"/>
  <c r="J36" i="2"/>
  <c r="AY55" i="1" s="1"/>
  <c r="J35" i="2"/>
  <c r="AX55" i="1" s="1"/>
  <c r="BI420" i="2"/>
  <c r="BH420" i="2"/>
  <c r="BG420" i="2"/>
  <c r="BF420" i="2"/>
  <c r="T420" i="2"/>
  <c r="T419" i="2"/>
  <c r="R420" i="2"/>
  <c r="R419" i="2"/>
  <c r="P420" i="2"/>
  <c r="P419" i="2" s="1"/>
  <c r="BI414" i="2"/>
  <c r="BH414" i="2"/>
  <c r="BG414" i="2"/>
  <c r="BF414" i="2"/>
  <c r="T414" i="2"/>
  <c r="T413" i="2"/>
  <c r="R414" i="2"/>
  <c r="R413" i="2"/>
  <c r="P414" i="2"/>
  <c r="P413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396" i="2"/>
  <c r="BH396" i="2"/>
  <c r="BG396" i="2"/>
  <c r="BF396" i="2"/>
  <c r="T396" i="2"/>
  <c r="R396" i="2"/>
  <c r="P396" i="2"/>
  <c r="BI387" i="2"/>
  <c r="BH387" i="2"/>
  <c r="BG387" i="2"/>
  <c r="BF387" i="2"/>
  <c r="T387" i="2"/>
  <c r="R387" i="2"/>
  <c r="P387" i="2"/>
  <c r="BI379" i="2"/>
  <c r="BH379" i="2"/>
  <c r="BG379" i="2"/>
  <c r="BF379" i="2"/>
  <c r="T379" i="2"/>
  <c r="R379" i="2"/>
  <c r="P379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58" i="2"/>
  <c r="BH358" i="2"/>
  <c r="BG358" i="2"/>
  <c r="BF358" i="2"/>
  <c r="T358" i="2"/>
  <c r="R358" i="2"/>
  <c r="P358" i="2"/>
  <c r="BI349" i="2"/>
  <c r="BH349" i="2"/>
  <c r="BG349" i="2"/>
  <c r="BF349" i="2"/>
  <c r="T349" i="2"/>
  <c r="R349" i="2"/>
  <c r="P349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3" i="2"/>
  <c r="BH313" i="2"/>
  <c r="BG313" i="2"/>
  <c r="BF313" i="2"/>
  <c r="T313" i="2"/>
  <c r="R313" i="2"/>
  <c r="P313" i="2"/>
  <c r="BI305" i="2"/>
  <c r="BH305" i="2"/>
  <c r="BG305" i="2"/>
  <c r="BF305" i="2"/>
  <c r="T305" i="2"/>
  <c r="R305" i="2"/>
  <c r="P305" i="2"/>
  <c r="BI291" i="2"/>
  <c r="BH291" i="2"/>
  <c r="BG291" i="2"/>
  <c r="BF291" i="2"/>
  <c r="T291" i="2"/>
  <c r="R291" i="2"/>
  <c r="P291" i="2"/>
  <c r="BI277" i="2"/>
  <c r="BH277" i="2"/>
  <c r="BG277" i="2"/>
  <c r="BF277" i="2"/>
  <c r="T277" i="2"/>
  <c r="R277" i="2"/>
  <c r="P277" i="2"/>
  <c r="BI262" i="2"/>
  <c r="BH262" i="2"/>
  <c r="BG262" i="2"/>
  <c r="BF262" i="2"/>
  <c r="T262" i="2"/>
  <c r="R262" i="2"/>
  <c r="P262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15" i="2"/>
  <c r="BH115" i="2"/>
  <c r="BG115" i="2"/>
  <c r="BF115" i="2"/>
  <c r="T115" i="2"/>
  <c r="R115" i="2"/>
  <c r="P115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0" i="2"/>
  <c r="BH90" i="2"/>
  <c r="BG90" i="2"/>
  <c r="BF90" i="2"/>
  <c r="T90" i="2"/>
  <c r="R90" i="2"/>
  <c r="P90" i="2"/>
  <c r="J83" i="2"/>
  <c r="F83" i="2"/>
  <c r="F81" i="2"/>
  <c r="E79" i="2"/>
  <c r="J54" i="2"/>
  <c r="F54" i="2"/>
  <c r="F52" i="2"/>
  <c r="E50" i="2"/>
  <c r="J24" i="2"/>
  <c r="E24" i="2"/>
  <c r="J84" i="2"/>
  <c r="J23" i="2"/>
  <c r="J18" i="2"/>
  <c r="E18" i="2"/>
  <c r="F84" i="2" s="1"/>
  <c r="J17" i="2"/>
  <c r="J12" i="2"/>
  <c r="J81" i="2" s="1"/>
  <c r="E7" i="2"/>
  <c r="E77" i="2" s="1"/>
  <c r="L50" i="1"/>
  <c r="AM50" i="1"/>
  <c r="AM49" i="1"/>
  <c r="L49" i="1"/>
  <c r="AM47" i="1"/>
  <c r="L47" i="1"/>
  <c r="L45" i="1"/>
  <c r="L44" i="1"/>
  <c r="J365" i="2"/>
  <c r="J312" i="3"/>
  <c r="J227" i="3"/>
  <c r="BK247" i="4"/>
  <c r="BK129" i="5"/>
  <c r="BK111" i="6"/>
  <c r="BK365" i="2"/>
  <c r="BK146" i="3"/>
  <c r="BK141" i="4"/>
  <c r="J94" i="5"/>
  <c r="BK217" i="6"/>
  <c r="J228" i="2"/>
  <c r="J129" i="3"/>
  <c r="J298" i="4"/>
  <c r="J106" i="5"/>
  <c r="J188" i="6"/>
  <c r="J100" i="7"/>
  <c r="BK219" i="2"/>
  <c r="J138" i="4"/>
  <c r="J104" i="4"/>
  <c r="J121" i="6"/>
  <c r="J358" i="2"/>
  <c r="BK228" i="2"/>
  <c r="BK276" i="3"/>
  <c r="J201" i="4"/>
  <c r="BK322" i="2"/>
  <c r="BK227" i="3"/>
  <c r="J206" i="4"/>
  <c r="J156" i="4"/>
  <c r="BK198" i="6"/>
  <c r="J114" i="7"/>
  <c r="J219" i="2"/>
  <c r="J216" i="3"/>
  <c r="BK152" i="4"/>
  <c r="BK227" i="4"/>
  <c r="BK162" i="6"/>
  <c r="BK326" i="2"/>
  <c r="BK212" i="3"/>
  <c r="BK288" i="4"/>
  <c r="BK98" i="5"/>
  <c r="J135" i="6"/>
  <c r="BK110" i="7"/>
  <c r="BK214" i="4"/>
  <c r="BK184" i="4"/>
  <c r="J126" i="6"/>
  <c r="J335" i="2"/>
  <c r="J157" i="2"/>
  <c r="J236" i="4"/>
  <c r="J292" i="4"/>
  <c r="BK156" i="4"/>
  <c r="J226" i="6"/>
  <c r="J291" i="2"/>
  <c r="BK138" i="3"/>
  <c r="BK208" i="3"/>
  <c r="BK305" i="4"/>
  <c r="BK94" i="5"/>
  <c r="BK170" i="6"/>
  <c r="J246" i="2"/>
  <c r="BK309" i="3"/>
  <c r="BK258" i="3"/>
  <c r="BK123" i="5"/>
  <c r="J92" i="7"/>
  <c r="BK161" i="2"/>
  <c r="J305" i="2"/>
  <c r="J184" i="3"/>
  <c r="BK358" i="4"/>
  <c r="BK292" i="4"/>
  <c r="BK186" i="6"/>
  <c r="J371" i="2"/>
  <c r="BK291" i="2"/>
  <c r="BK114" i="3"/>
  <c r="BK174" i="4"/>
  <c r="J120" i="5"/>
  <c r="J237" i="6"/>
  <c r="J190" i="2"/>
  <c r="BK104" i="2"/>
  <c r="J189" i="4"/>
  <c r="J338" i="4"/>
  <c r="BK371" i="2"/>
  <c r="BK152" i="3"/>
  <c r="BK179" i="4"/>
  <c r="J149" i="4"/>
  <c r="J129" i="5"/>
  <c r="J204" i="6"/>
  <c r="BK405" i="2"/>
  <c r="J115" i="2"/>
  <c r="J221" i="4"/>
  <c r="J279" i="4"/>
  <c r="BK188" i="6"/>
  <c r="J322" i="2"/>
  <c r="BK262" i="2"/>
  <c r="J194" i="3"/>
  <c r="BK160" i="4"/>
  <c r="J186" i="6"/>
  <c r="BK88" i="7"/>
  <c r="BK216" i="3"/>
  <c r="J265" i="4"/>
  <c r="BK178" i="6"/>
  <c r="BK94" i="7"/>
  <c r="BK396" i="2"/>
  <c r="J212" i="3"/>
  <c r="J195" i="4"/>
  <c r="J129" i="6"/>
  <c r="BK379" i="2"/>
  <c r="BK151" i="2"/>
  <c r="BK233" i="3"/>
  <c r="BK272" i="4"/>
  <c r="J121" i="4"/>
  <c r="BK182" i="6"/>
  <c r="BK411" i="2"/>
  <c r="BK115" i="2"/>
  <c r="J309" i="3"/>
  <c r="J358" i="4"/>
  <c r="J331" i="4"/>
  <c r="BK151" i="6"/>
  <c r="J102" i="7"/>
  <c r="BK349" i="2"/>
  <c r="BK146" i="2"/>
  <c r="BK265" i="3"/>
  <c r="J152" i="4"/>
  <c r="BK165" i="4"/>
  <c r="J170" i="6"/>
  <c r="J116" i="7"/>
  <c r="J107" i="2"/>
  <c r="BK190" i="2"/>
  <c r="J121" i="3"/>
  <c r="BK335" i="4"/>
  <c r="BK149" i="4"/>
  <c r="J194" i="6"/>
  <c r="J178" i="6"/>
  <c r="J405" i="2"/>
  <c r="BK242" i="3"/>
  <c r="BK338" i="4"/>
  <c r="J250" i="2"/>
  <c r="BK140" i="2"/>
  <c r="J146" i="3"/>
  <c r="BK363" i="4"/>
  <c r="BK90" i="5"/>
  <c r="BK96" i="6"/>
  <c r="J94" i="7"/>
  <c r="BK313" i="2"/>
  <c r="BK90" i="3"/>
  <c r="BK121" i="4"/>
  <c r="J123" i="5"/>
  <c r="BK129" i="6"/>
  <c r="BK84" i="7"/>
  <c r="BK250" i="3"/>
  <c r="J239" i="4"/>
  <c r="J294" i="4"/>
  <c r="J214" i="6"/>
  <c r="J166" i="6"/>
  <c r="BK290" i="3"/>
  <c r="BK128" i="4"/>
  <c r="J92" i="4"/>
  <c r="BK126" i="6"/>
  <c r="BK108" i="7"/>
  <c r="BK96" i="2"/>
  <c r="J90" i="3"/>
  <c r="J305" i="4"/>
  <c r="BK120" i="5"/>
  <c r="BK135" i="6"/>
  <c r="BK92" i="7"/>
  <c r="BK90" i="7"/>
  <c r="BK198" i="3"/>
  <c r="BK92" i="4"/>
  <c r="BK414" i="2"/>
  <c r="J90" i="2"/>
  <c r="J174" i="3"/>
  <c r="J324" i="4"/>
  <c r="J132" i="5"/>
  <c r="J91" i="6"/>
  <c r="J106" i="7"/>
  <c r="J151" i="2"/>
  <c r="BK187" i="3"/>
  <c r="J314" i="4"/>
  <c r="J367" i="4"/>
  <c r="J200" i="6"/>
  <c r="J98" i="7"/>
  <c r="J349" i="2"/>
  <c r="BK158" i="3"/>
  <c r="J250" i="4"/>
  <c r="BK194" i="6"/>
  <c r="J223" i="6"/>
  <c r="BK269" i="3"/>
  <c r="J179" i="4"/>
  <c r="BK102" i="5"/>
  <c r="BK116" i="7"/>
  <c r="BK335" i="2"/>
  <c r="J276" i="3"/>
  <c r="BK331" i="4"/>
  <c r="J126" i="5"/>
  <c r="BK230" i="6"/>
  <c r="J161" i="2"/>
  <c r="J290" i="3"/>
  <c r="J222" i="3"/>
  <c r="J347" i="4"/>
  <c r="BK223" i="6"/>
  <c r="J82" i="7"/>
  <c r="J196" i="2"/>
  <c r="BK121" i="3"/>
  <c r="J132" i="4"/>
  <c r="BK230" i="4"/>
  <c r="J117" i="6"/>
  <c r="BK420" i="2"/>
  <c r="J223" i="2"/>
  <c r="BK353" i="4"/>
  <c r="J102" i="5"/>
  <c r="J96" i="6"/>
  <c r="BK91" i="6"/>
  <c r="J277" i="2"/>
  <c r="J100" i="2"/>
  <c r="J184" i="4"/>
  <c r="J230" i="4"/>
  <c r="J174" i="6"/>
  <c r="J143" i="6"/>
  <c r="J110" i="7"/>
  <c r="J96" i="2"/>
  <c r="BK202" i="3"/>
  <c r="J288" i="4"/>
  <c r="BK358" i="2"/>
  <c r="BK246" i="2"/>
  <c r="BK279" i="4"/>
  <c r="J258" i="4"/>
  <c r="BK99" i="6"/>
  <c r="BK104" i="7"/>
  <c r="J216" i="2"/>
  <c r="J258" i="3"/>
  <c r="BK94" i="3"/>
  <c r="J335" i="4"/>
  <c r="J227" i="4"/>
  <c r="J107" i="6"/>
  <c r="BK100" i="2"/>
  <c r="BK222" i="3"/>
  <c r="J353" i="4"/>
  <c r="BK113" i="5"/>
  <c r="J88" i="7"/>
  <c r="J145" i="4"/>
  <c r="BK147" i="6"/>
  <c r="BK82" i="7"/>
  <c r="J233" i="2"/>
  <c r="BK98" i="3"/>
  <c r="J247" i="4"/>
  <c r="J198" i="6"/>
  <c r="BK158" i="6"/>
  <c r="J396" i="2"/>
  <c r="J242" i="3"/>
  <c r="J191" i="3"/>
  <c r="BK250" i="4"/>
  <c r="BK206" i="6"/>
  <c r="BK86" i="7"/>
  <c r="J326" i="2"/>
  <c r="BK319" i="4"/>
  <c r="BK214" i="6"/>
  <c r="J84" i="7"/>
  <c r="J183" i="2"/>
  <c r="J187" i="3"/>
  <c r="BK265" i="4"/>
  <c r="J98" i="5"/>
  <c r="BK139" i="6"/>
  <c r="J90" i="7"/>
  <c r="BK330" i="2"/>
  <c r="J114" i="3"/>
  <c r="J128" i="4"/>
  <c r="J110" i="5"/>
  <c r="BK107" i="6"/>
  <c r="J112" i="7"/>
  <c r="BK277" i="2"/>
  <c r="J94" i="3"/>
  <c r="BK221" i="4"/>
  <c r="J140" i="2"/>
  <c r="J237" i="3"/>
  <c r="BK300" i="4"/>
  <c r="BK195" i="4"/>
  <c r="J162" i="6"/>
  <c r="J210" i="6"/>
  <c r="BK305" i="2"/>
  <c r="J202" i="3"/>
  <c r="J198" i="3"/>
  <c r="BK258" i="4"/>
  <c r="BK106" i="5"/>
  <c r="BK210" i="6"/>
  <c r="J414" i="2"/>
  <c r="BK196" i="2"/>
  <c r="J110" i="4"/>
  <c r="BK145" i="4"/>
  <c r="J147" i="6"/>
  <c r="BK226" i="6"/>
  <c r="J305" i="3"/>
  <c r="BK367" i="4"/>
  <c r="J311" i="4"/>
  <c r="BK242" i="6"/>
  <c r="J411" i="2"/>
  <c r="BK233" i="2"/>
  <c r="BK210" i="4"/>
  <c r="BK104" i="4"/>
  <c r="J217" i="6"/>
  <c r="J104" i="7"/>
  <c r="J313" i="2"/>
  <c r="BK250" i="2"/>
  <c r="BK237" i="3"/>
  <c r="J106" i="3"/>
  <c r="BK314" i="4"/>
  <c r="J214" i="4"/>
  <c r="J90" i="5"/>
  <c r="J99" i="6"/>
  <c r="J108" i="7"/>
  <c r="J379" i="2"/>
  <c r="BK312" i="3"/>
  <c r="BK324" i="4"/>
  <c r="J272" i="4"/>
  <c r="BK121" i="6"/>
  <c r="J86" i="7"/>
  <c r="J387" i="2"/>
  <c r="J265" i="3"/>
  <c r="J141" i="4"/>
  <c r="J319" i="4"/>
  <c r="BK110" i="5"/>
  <c r="BK166" i="6"/>
  <c r="BK106" i="7"/>
  <c r="J104" i="2"/>
  <c r="BK305" i="3"/>
  <c r="BK116" i="4"/>
  <c r="J99" i="4"/>
  <c r="BK143" i="6"/>
  <c r="BK100" i="7"/>
  <c r="BK90" i="2"/>
  <c r="BK180" i="3"/>
  <c r="BK311" i="4"/>
  <c r="BK169" i="4"/>
  <c r="BK183" i="2"/>
  <c r="J180" i="3"/>
  <c r="BK298" i="4"/>
  <c r="J363" i="4"/>
  <c r="J111" i="6"/>
  <c r="J151" i="6"/>
  <c r="AS58" i="1"/>
  <c r="J206" i="6"/>
  <c r="BK96" i="7"/>
  <c r="BK216" i="2"/>
  <c r="J98" i="3"/>
  <c r="BK236" i="4"/>
  <c r="BK132" i="5"/>
  <c r="J139" i="6"/>
  <c r="BK129" i="3"/>
  <c r="J300" i="4"/>
  <c r="BK116" i="5"/>
  <c r="BK174" i="6"/>
  <c r="J146" i="2"/>
  <c r="J138" i="3"/>
  <c r="J174" i="4"/>
  <c r="BK126" i="5"/>
  <c r="J230" i="6"/>
  <c r="BK187" i="2"/>
  <c r="BK106" i="3"/>
  <c r="BK191" i="3"/>
  <c r="BK206" i="4"/>
  <c r="J169" i="4"/>
  <c r="BK117" i="6"/>
  <c r="BK204" i="6"/>
  <c r="BK157" i="2"/>
  <c r="J187" i="2"/>
  <c r="BK194" i="3"/>
  <c r="BK239" i="4"/>
  <c r="J135" i="5"/>
  <c r="J103" i="6"/>
  <c r="BK387" i="2"/>
  <c r="BK107" i="2"/>
  <c r="J158" i="3"/>
  <c r="BK189" i="4"/>
  <c r="BK103" i="6"/>
  <c r="J242" i="6"/>
  <c r="J420" i="2"/>
  <c r="J233" i="3"/>
  <c r="BK174" i="3"/>
  <c r="BK294" i="4"/>
  <c r="J116" i="5"/>
  <c r="J96" i="7"/>
  <c r="J262" i="2"/>
  <c r="J152" i="3"/>
  <c r="J210" i="4"/>
  <c r="BK110" i="4"/>
  <c r="J330" i="2"/>
  <c r="J269" i="3"/>
  <c r="BK138" i="4"/>
  <c r="J116" i="4"/>
  <c r="J158" i="6"/>
  <c r="BK102" i="7"/>
  <c r="BK184" i="3"/>
  <c r="BK99" i="4"/>
  <c r="J165" i="4"/>
  <c r="J182" i="6"/>
  <c r="BK98" i="7"/>
  <c r="J250" i="3"/>
  <c r="BK347" i="4"/>
  <c r="J160" i="4"/>
  <c r="BK237" i="6"/>
  <c r="BK114" i="7"/>
  <c r="BK201" i="4"/>
  <c r="BK135" i="5"/>
  <c r="BK200" i="6"/>
  <c r="BK223" i="2"/>
  <c r="J208" i="3"/>
  <c r="BK132" i="4"/>
  <c r="J113" i="5"/>
  <c r="BK112" i="7"/>
  <c r="R89" i="2" l="1"/>
  <c r="BK276" i="2"/>
  <c r="J276" i="2" s="1"/>
  <c r="J63" i="2" s="1"/>
  <c r="BK404" i="2"/>
  <c r="J404" i="2" s="1"/>
  <c r="J65" i="2" s="1"/>
  <c r="R226" i="3"/>
  <c r="BK220" i="4"/>
  <c r="J220" i="4" s="1"/>
  <c r="J64" i="4" s="1"/>
  <c r="R287" i="4"/>
  <c r="R91" i="4"/>
  <c r="T220" i="4"/>
  <c r="BK357" i="4"/>
  <c r="BK356" i="4" s="1"/>
  <c r="J356" i="4" s="1"/>
  <c r="J68" i="4" s="1"/>
  <c r="T89" i="5"/>
  <c r="T88" i="5" s="1"/>
  <c r="T87" i="5" s="1"/>
  <c r="P90" i="6"/>
  <c r="P89" i="6" s="1"/>
  <c r="P88" i="6" s="1"/>
  <c r="AU60" i="1" s="1"/>
  <c r="R232" i="2"/>
  <c r="T232" i="2"/>
  <c r="P404" i="2"/>
  <c r="T257" i="3"/>
  <c r="P220" i="4"/>
  <c r="P287" i="4"/>
  <c r="P357" i="4"/>
  <c r="P356" i="4" s="1"/>
  <c r="T90" i="6"/>
  <c r="T89" i="6" s="1"/>
  <c r="T88" i="6" s="1"/>
  <c r="T334" i="2"/>
  <c r="R89" i="3"/>
  <c r="BK178" i="4"/>
  <c r="J178" i="4" s="1"/>
  <c r="J62" i="4" s="1"/>
  <c r="P205" i="4"/>
  <c r="P304" i="4"/>
  <c r="T357" i="4"/>
  <c r="T356" i="4" s="1"/>
  <c r="R89" i="5"/>
  <c r="R88" i="5" s="1"/>
  <c r="R87" i="5" s="1"/>
  <c r="BK91" i="4"/>
  <c r="R220" i="4"/>
  <c r="BK287" i="4"/>
  <c r="J287" i="4" s="1"/>
  <c r="J65" i="4" s="1"/>
  <c r="R357" i="4"/>
  <c r="R356" i="4" s="1"/>
  <c r="BK89" i="5"/>
  <c r="BK88" i="5" s="1"/>
  <c r="J88" i="5" s="1"/>
  <c r="J64" i="5" s="1"/>
  <c r="J89" i="5"/>
  <c r="J65" i="5" s="1"/>
  <c r="P232" i="2"/>
  <c r="T276" i="2"/>
  <c r="R404" i="2"/>
  <c r="P226" i="3"/>
  <c r="T226" i="3"/>
  <c r="T91" i="4"/>
  <c r="BK205" i="4"/>
  <c r="J205" i="4" s="1"/>
  <c r="J63" i="4" s="1"/>
  <c r="T304" i="4"/>
  <c r="BK90" i="6"/>
  <c r="J90" i="6"/>
  <c r="J65" i="6" s="1"/>
  <c r="T89" i="2"/>
  <c r="R276" i="2"/>
  <c r="BK226" i="3"/>
  <c r="J226" i="3" s="1"/>
  <c r="J62" i="3" s="1"/>
  <c r="R178" i="4"/>
  <c r="R205" i="4"/>
  <c r="R304" i="4"/>
  <c r="P89" i="5"/>
  <c r="P88" i="5" s="1"/>
  <c r="P87" i="5" s="1"/>
  <c r="AU59" i="1" s="1"/>
  <c r="R90" i="6"/>
  <c r="R89" i="6" s="1"/>
  <c r="R88" i="6" s="1"/>
  <c r="BK89" i="2"/>
  <c r="J89" i="2" s="1"/>
  <c r="J61" i="2" s="1"/>
  <c r="P334" i="2"/>
  <c r="T89" i="3"/>
  <c r="T88" i="3" s="1"/>
  <c r="T87" i="3" s="1"/>
  <c r="P178" i="4"/>
  <c r="T205" i="4"/>
  <c r="T287" i="4"/>
  <c r="BK81" i="7"/>
  <c r="J81" i="7" s="1"/>
  <c r="J60" i="7" s="1"/>
  <c r="BK232" i="2"/>
  <c r="J232" i="2"/>
  <c r="J62" i="2" s="1"/>
  <c r="P276" i="2"/>
  <c r="T404" i="2"/>
  <c r="R257" i="3"/>
  <c r="R81" i="7"/>
  <c r="R80" i="7" s="1"/>
  <c r="BK334" i="2"/>
  <c r="J334" i="2" s="1"/>
  <c r="J64" i="2" s="1"/>
  <c r="P89" i="3"/>
  <c r="P88" i="3" s="1"/>
  <c r="P87" i="3" s="1"/>
  <c r="AU56" i="1" s="1"/>
  <c r="BK257" i="3"/>
  <c r="J257" i="3" s="1"/>
  <c r="J64" i="3" s="1"/>
  <c r="T81" i="7"/>
  <c r="T80" i="7" s="1"/>
  <c r="P89" i="2"/>
  <c r="P88" i="2" s="1"/>
  <c r="P87" i="2" s="1"/>
  <c r="AU55" i="1" s="1"/>
  <c r="R334" i="2"/>
  <c r="BK89" i="3"/>
  <c r="J89" i="3" s="1"/>
  <c r="J61" i="3" s="1"/>
  <c r="P257" i="3"/>
  <c r="P91" i="4"/>
  <c r="P90" i="4"/>
  <c r="T178" i="4"/>
  <c r="BK304" i="4"/>
  <c r="J304" i="4"/>
  <c r="J66" i="4" s="1"/>
  <c r="P81" i="7"/>
  <c r="P80" i="7" s="1"/>
  <c r="AU61" i="1" s="1"/>
  <c r="BK352" i="4"/>
  <c r="J352" i="4" s="1"/>
  <c r="J67" i="4" s="1"/>
  <c r="BK419" i="2"/>
  <c r="J419" i="2" s="1"/>
  <c r="J67" i="2" s="1"/>
  <c r="BK304" i="3"/>
  <c r="J304" i="3"/>
  <c r="J65" i="3" s="1"/>
  <c r="BK311" i="3"/>
  <c r="J311" i="3" s="1"/>
  <c r="J67" i="3" s="1"/>
  <c r="BK413" i="2"/>
  <c r="J413" i="2" s="1"/>
  <c r="J66" i="2" s="1"/>
  <c r="BK241" i="3"/>
  <c r="J241" i="3" s="1"/>
  <c r="J63" i="3" s="1"/>
  <c r="BK308" i="3"/>
  <c r="J308" i="3"/>
  <c r="J66" i="3" s="1"/>
  <c r="BK241" i="6"/>
  <c r="J241" i="6" s="1"/>
  <c r="J66" i="6" s="1"/>
  <c r="J52" i="7"/>
  <c r="J55" i="7"/>
  <c r="BE82" i="7"/>
  <c r="BE84" i="7"/>
  <c r="BE88" i="7"/>
  <c r="BE94" i="7"/>
  <c r="E70" i="7"/>
  <c r="F77" i="7"/>
  <c r="BE92" i="7"/>
  <c r="BE96" i="7"/>
  <c r="BE102" i="7"/>
  <c r="BE104" i="7"/>
  <c r="BE112" i="7"/>
  <c r="BE114" i="7"/>
  <c r="BK89" i="6"/>
  <c r="J89" i="6" s="1"/>
  <c r="J64" i="6" s="1"/>
  <c r="BE100" i="7"/>
  <c r="BE86" i="7"/>
  <c r="BE116" i="7"/>
  <c r="BE106" i="7"/>
  <c r="BE110" i="7"/>
  <c r="BE90" i="7"/>
  <c r="BE98" i="7"/>
  <c r="BE108" i="7"/>
  <c r="BE147" i="6"/>
  <c r="BE194" i="6"/>
  <c r="BE214" i="6"/>
  <c r="BE217" i="6"/>
  <c r="BE230" i="6"/>
  <c r="E50" i="6"/>
  <c r="BE178" i="6"/>
  <c r="BE237" i="6"/>
  <c r="J56" i="6"/>
  <c r="J85" i="6"/>
  <c r="BE143" i="6"/>
  <c r="BE170" i="6"/>
  <c r="BE182" i="6"/>
  <c r="BE226" i="6"/>
  <c r="BE242" i="6"/>
  <c r="BE139" i="6"/>
  <c r="BE210" i="6"/>
  <c r="BE107" i="6"/>
  <c r="BE166" i="6"/>
  <c r="F59" i="6"/>
  <c r="BE99" i="6"/>
  <c r="BE135" i="6"/>
  <c r="BE158" i="6"/>
  <c r="BE96" i="6"/>
  <c r="BE129" i="6"/>
  <c r="BE186" i="6"/>
  <c r="BE200" i="6"/>
  <c r="BE103" i="6"/>
  <c r="BE111" i="6"/>
  <c r="BE117" i="6"/>
  <c r="BE121" i="6"/>
  <c r="BE126" i="6"/>
  <c r="BE151" i="6"/>
  <c r="BE174" i="6"/>
  <c r="BE188" i="6"/>
  <c r="BE204" i="6"/>
  <c r="BE206" i="6"/>
  <c r="BE91" i="6"/>
  <c r="BE162" i="6"/>
  <c r="BE198" i="6"/>
  <c r="BE223" i="6"/>
  <c r="E50" i="5"/>
  <c r="BE110" i="5"/>
  <c r="BE126" i="5"/>
  <c r="J81" i="5"/>
  <c r="BE102" i="5"/>
  <c r="BE116" i="5"/>
  <c r="F84" i="5"/>
  <c r="BE129" i="5"/>
  <c r="J59" i="5"/>
  <c r="BE90" i="5"/>
  <c r="BE120" i="5"/>
  <c r="BE132" i="5"/>
  <c r="BE123" i="5"/>
  <c r="BE98" i="5"/>
  <c r="BE106" i="5"/>
  <c r="BE135" i="5"/>
  <c r="J91" i="4"/>
  <c r="J61" i="4" s="1"/>
  <c r="BE94" i="5"/>
  <c r="BE113" i="5"/>
  <c r="J52" i="4"/>
  <c r="BE92" i="4"/>
  <c r="BE116" i="4"/>
  <c r="BE128" i="4"/>
  <c r="BE169" i="4"/>
  <c r="BE174" i="4"/>
  <c r="BE184" i="4"/>
  <c r="BE210" i="4"/>
  <c r="BE141" i="4"/>
  <c r="BE149" i="4"/>
  <c r="BE201" i="4"/>
  <c r="BE206" i="4"/>
  <c r="BE214" i="4"/>
  <c r="BE221" i="4"/>
  <c r="BE239" i="4"/>
  <c r="BE272" i="4"/>
  <c r="E79" i="4"/>
  <c r="BE121" i="4"/>
  <c r="F55" i="4"/>
  <c r="J86" i="4"/>
  <c r="BE165" i="4"/>
  <c r="BE179" i="4"/>
  <c r="BE227" i="4"/>
  <c r="BE288" i="4"/>
  <c r="BE292" i="4"/>
  <c r="BE324" i="4"/>
  <c r="BE335" i="4"/>
  <c r="BE358" i="4"/>
  <c r="BE363" i="4"/>
  <c r="BE132" i="4"/>
  <c r="BE152" i="4"/>
  <c r="BE189" i="4"/>
  <c r="BE279" i="4"/>
  <c r="BE298" i="4"/>
  <c r="BE300" i="4"/>
  <c r="BE314" i="4"/>
  <c r="BE367" i="4"/>
  <c r="BE110" i="4"/>
  <c r="BE305" i="4"/>
  <c r="BE311" i="4"/>
  <c r="BE331" i="4"/>
  <c r="BE353" i="4"/>
  <c r="BE104" i="4"/>
  <c r="BE138" i="4"/>
  <c r="BE145" i="4"/>
  <c r="BE230" i="4"/>
  <c r="BE236" i="4"/>
  <c r="BE258" i="4"/>
  <c r="BE347" i="4"/>
  <c r="BE99" i="4"/>
  <c r="BE156" i="4"/>
  <c r="BE195" i="4"/>
  <c r="BE247" i="4"/>
  <c r="BE294" i="4"/>
  <c r="BE319" i="4"/>
  <c r="BE338" i="4"/>
  <c r="BE160" i="4"/>
  <c r="BE250" i="4"/>
  <c r="BE265" i="4"/>
  <c r="E48" i="3"/>
  <c r="J81" i="3"/>
  <c r="BE121" i="3"/>
  <c r="BE191" i="3"/>
  <c r="BE237" i="3"/>
  <c r="BE290" i="3"/>
  <c r="J55" i="3"/>
  <c r="BE106" i="3"/>
  <c r="BE158" i="3"/>
  <c r="BE180" i="3"/>
  <c r="BE187" i="3"/>
  <c r="BE198" i="3"/>
  <c r="BK88" i="2"/>
  <c r="J88" i="2" s="1"/>
  <c r="J60" i="2" s="1"/>
  <c r="BE174" i="3"/>
  <c r="BE184" i="3"/>
  <c r="F55" i="3"/>
  <c r="BE114" i="3"/>
  <c r="BE138" i="3"/>
  <c r="BE146" i="3"/>
  <c r="BE202" i="3"/>
  <c r="BE227" i="3"/>
  <c r="BE265" i="3"/>
  <c r="BE309" i="3"/>
  <c r="BE152" i="3"/>
  <c r="BE194" i="3"/>
  <c r="BE233" i="3"/>
  <c r="BE242" i="3"/>
  <c r="BE258" i="3"/>
  <c r="BE276" i="3"/>
  <c r="BE90" i="3"/>
  <c r="BE129" i="3"/>
  <c r="BE208" i="3"/>
  <c r="BE216" i="3"/>
  <c r="BE222" i="3"/>
  <c r="BE250" i="3"/>
  <c r="BE305" i="3"/>
  <c r="BE94" i="3"/>
  <c r="BE98" i="3"/>
  <c r="BE212" i="3"/>
  <c r="BE269" i="3"/>
  <c r="BE312" i="3"/>
  <c r="J55" i="2"/>
  <c r="BE100" i="2"/>
  <c r="BE115" i="2"/>
  <c r="BE140" i="2"/>
  <c r="BE146" i="2"/>
  <c r="BE151" i="2"/>
  <c r="BE161" i="2"/>
  <c r="BE183" i="2"/>
  <c r="BE187" i="2"/>
  <c r="BE190" i="2"/>
  <c r="BE216" i="2"/>
  <c r="BE246" i="2"/>
  <c r="BE250" i="2"/>
  <c r="BE277" i="2"/>
  <c r="BE358" i="2"/>
  <c r="J52" i="2"/>
  <c r="F55" i="2"/>
  <c r="BE90" i="2"/>
  <c r="BE104" i="2"/>
  <c r="BE107" i="2"/>
  <c r="BE157" i="2"/>
  <c r="BE223" i="2"/>
  <c r="BE228" i="2"/>
  <c r="BE313" i="2"/>
  <c r="BE322" i="2"/>
  <c r="BE330" i="2"/>
  <c r="BE335" i="2"/>
  <c r="BE349" i="2"/>
  <c r="BE365" i="2"/>
  <c r="BE371" i="2"/>
  <c r="BE379" i="2"/>
  <c r="BE387" i="2"/>
  <c r="BE405" i="2"/>
  <c r="E48" i="2"/>
  <c r="BE96" i="2"/>
  <c r="BE196" i="2"/>
  <c r="BE219" i="2"/>
  <c r="BE233" i="2"/>
  <c r="BE262" i="2"/>
  <c r="BE291" i="2"/>
  <c r="BE305" i="2"/>
  <c r="BE326" i="2"/>
  <c r="BE396" i="2"/>
  <c r="BE411" i="2"/>
  <c r="BE414" i="2"/>
  <c r="BE420" i="2"/>
  <c r="F37" i="3"/>
  <c r="BD56" i="1" s="1"/>
  <c r="F39" i="5"/>
  <c r="BD59" i="1" s="1"/>
  <c r="F37" i="7"/>
  <c r="BD61" i="1" s="1"/>
  <c r="F34" i="4"/>
  <c r="BA57" i="1" s="1"/>
  <c r="F36" i="7"/>
  <c r="BC61" i="1" s="1"/>
  <c r="F37" i="2"/>
  <c r="BD55" i="1" s="1"/>
  <c r="F37" i="5"/>
  <c r="BB59" i="1" s="1"/>
  <c r="F34" i="7"/>
  <c r="BA61" i="1" s="1"/>
  <c r="J36" i="5"/>
  <c r="AW59" i="1" s="1"/>
  <c r="J34" i="7"/>
  <c r="AW61" i="1" s="1"/>
  <c r="F34" i="2"/>
  <c r="BA55" i="1" s="1"/>
  <c r="F35" i="2"/>
  <c r="BB55" i="1" s="1"/>
  <c r="F35" i="7"/>
  <c r="BB61" i="1" s="1"/>
  <c r="F36" i="4"/>
  <c r="BC57" i="1" s="1"/>
  <c r="J34" i="4"/>
  <c r="AW57" i="1" s="1"/>
  <c r="F37" i="4"/>
  <c r="BD57" i="1" s="1"/>
  <c r="F38" i="6"/>
  <c r="BC60" i="1" s="1"/>
  <c r="F36" i="5"/>
  <c r="BA59" i="1" s="1"/>
  <c r="F36" i="6"/>
  <c r="BA60" i="1" s="1"/>
  <c r="J34" i="3"/>
  <c r="AW56" i="1" s="1"/>
  <c r="F37" i="6"/>
  <c r="BB60" i="1" s="1"/>
  <c r="AS54" i="1"/>
  <c r="F35" i="3"/>
  <c r="BB56" i="1" s="1"/>
  <c r="J36" i="6"/>
  <c r="AW60" i="1"/>
  <c r="F39" i="6"/>
  <c r="BD60" i="1" s="1"/>
  <c r="F36" i="2"/>
  <c r="BC55" i="1" s="1"/>
  <c r="F35" i="4"/>
  <c r="BB57" i="1" s="1"/>
  <c r="F38" i="5"/>
  <c r="BC59" i="1" s="1"/>
  <c r="F36" i="3"/>
  <c r="BC56" i="1" s="1"/>
  <c r="F34" i="3"/>
  <c r="BA56" i="1" s="1"/>
  <c r="J34" i="2"/>
  <c r="AW55" i="1" s="1"/>
  <c r="T88" i="2" l="1"/>
  <c r="T87" i="2" s="1"/>
  <c r="J357" i="4"/>
  <c r="J69" i="4" s="1"/>
  <c r="P89" i="4"/>
  <c r="AU57" i="1" s="1"/>
  <c r="BK88" i="3"/>
  <c r="BK87" i="3" s="1"/>
  <c r="J87" i="3" s="1"/>
  <c r="J59" i="3" s="1"/>
  <c r="BK90" i="4"/>
  <c r="BK89" i="4" s="1"/>
  <c r="J89" i="4" s="1"/>
  <c r="J30" i="4" s="1"/>
  <c r="AG57" i="1" s="1"/>
  <c r="R90" i="4"/>
  <c r="R89" i="4"/>
  <c r="R88" i="3"/>
  <c r="R87" i="3" s="1"/>
  <c r="T90" i="4"/>
  <c r="T89" i="4"/>
  <c r="R88" i="2"/>
  <c r="R87" i="2" s="1"/>
  <c r="BK80" i="7"/>
  <c r="J80" i="7" s="1"/>
  <c r="J59" i="7" s="1"/>
  <c r="BK88" i="6"/>
  <c r="J88" i="6" s="1"/>
  <c r="J32" i="6" s="1"/>
  <c r="AG60" i="1" s="1"/>
  <c r="BK87" i="5"/>
  <c r="J87" i="5" s="1"/>
  <c r="J63" i="5" s="1"/>
  <c r="BK87" i="2"/>
  <c r="J87" i="2"/>
  <c r="J59" i="2" s="1"/>
  <c r="J33" i="3"/>
  <c r="AV56" i="1" s="1"/>
  <c r="AT56" i="1" s="1"/>
  <c r="F33" i="4"/>
  <c r="AZ57" i="1" s="1"/>
  <c r="J33" i="2"/>
  <c r="AV55" i="1" s="1"/>
  <c r="AT55" i="1" s="1"/>
  <c r="BC58" i="1"/>
  <c r="AY58" i="1" s="1"/>
  <c r="F35" i="6"/>
  <c r="AZ60" i="1" s="1"/>
  <c r="AU58" i="1"/>
  <c r="AU54" i="1" s="1"/>
  <c r="BA58" i="1"/>
  <c r="AW58" i="1" s="1"/>
  <c r="J33" i="7"/>
  <c r="AV61" i="1" s="1"/>
  <c r="AT61" i="1" s="1"/>
  <c r="J35" i="6"/>
  <c r="AV60" i="1" s="1"/>
  <c r="AT60" i="1" s="1"/>
  <c r="J33" i="4"/>
  <c r="AV57" i="1" s="1"/>
  <c r="AT57" i="1" s="1"/>
  <c r="F33" i="3"/>
  <c r="AZ56" i="1" s="1"/>
  <c r="BD58" i="1"/>
  <c r="J35" i="5"/>
  <c r="AV59" i="1" s="1"/>
  <c r="AT59" i="1" s="1"/>
  <c r="F33" i="2"/>
  <c r="AZ55" i="1" s="1"/>
  <c r="F33" i="7"/>
  <c r="AZ61" i="1" s="1"/>
  <c r="F35" i="5"/>
  <c r="AZ59" i="1" s="1"/>
  <c r="BB58" i="1"/>
  <c r="AX58" i="1" s="1"/>
  <c r="J30" i="3" l="1"/>
  <c r="AG56" i="1" s="1"/>
  <c r="AN56" i="1" s="1"/>
  <c r="J88" i="3"/>
  <c r="J60" i="3" s="1"/>
  <c r="AN57" i="1"/>
  <c r="J59" i="4"/>
  <c r="J90" i="4"/>
  <c r="J60" i="4" s="1"/>
  <c r="AN60" i="1"/>
  <c r="J63" i="6"/>
  <c r="J41" i="6"/>
  <c r="J39" i="4"/>
  <c r="J32" i="5"/>
  <c r="AG59" i="1" s="1"/>
  <c r="AG58" i="1" s="1"/>
  <c r="BA54" i="1"/>
  <c r="AW54" i="1" s="1"/>
  <c r="AK30" i="1" s="1"/>
  <c r="BB54" i="1"/>
  <c r="W31" i="1" s="1"/>
  <c r="J30" i="7"/>
  <c r="AG61" i="1" s="1"/>
  <c r="J30" i="2"/>
  <c r="AG55" i="1" s="1"/>
  <c r="AZ58" i="1"/>
  <c r="AV58" i="1" s="1"/>
  <c r="AT58" i="1" s="1"/>
  <c r="BD54" i="1"/>
  <c r="W33" i="1" s="1"/>
  <c r="BC54" i="1"/>
  <c r="W32" i="1" s="1"/>
  <c r="J39" i="3" l="1"/>
  <c r="J39" i="7"/>
  <c r="J41" i="5"/>
  <c r="AN59" i="1"/>
  <c r="J39" i="2"/>
  <c r="AN55" i="1"/>
  <c r="AN58" i="1"/>
  <c r="AN61" i="1"/>
  <c r="AX54" i="1"/>
  <c r="AG54" i="1"/>
  <c r="AK26" i="1" s="1"/>
  <c r="AY54" i="1"/>
  <c r="W30" i="1"/>
  <c r="AZ54" i="1"/>
  <c r="AV54" i="1" s="1"/>
  <c r="AK29" i="1" s="1"/>
  <c r="AK35" i="1" l="1"/>
  <c r="W29" i="1"/>
  <c r="AT54" i="1"/>
  <c r="AN54" i="1" s="1"/>
</calcChain>
</file>

<file path=xl/sharedStrings.xml><?xml version="1.0" encoding="utf-8"?>
<sst xmlns="http://schemas.openxmlformats.org/spreadsheetml/2006/main" count="11971" uniqueCount="1582">
  <si>
    <t>Export Komplet</t>
  </si>
  <si>
    <t>VZ</t>
  </si>
  <si>
    <t>2.0</t>
  </si>
  <si>
    <t/>
  </si>
  <si>
    <t>False</t>
  </si>
  <si>
    <t>{d122b12c-f8e4-4efc-a2cc-7c9d2bf51e06}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</si>
  <si>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</si>
  <si>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</si>
  <si>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</si>
  <si>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</si>
  <si>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</si>
  <si>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</si>
  <si>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</si>
  <si>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</si>
  <si>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</si>
  <si>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22_05_hra_dps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</si>
  <si>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</si>
  <si>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</si>
  <si>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DVT 10210410 Hradec – Nová ves ř. Km 0,300 - 0,600 - DPS</t>
  </si>
  <si>
    <t>KSO:</t>
  </si>
  <si>
    <t>CC-CZ:</t>
  </si>
  <si>
    <t>Místo:</t>
  </si>
  <si>
    <t>Hradec u Jeseníka</t>
  </si>
  <si>
    <t>Datum: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</si>
  <si>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</si>
  <si>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</si>
  <si>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</si>
  <si>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</si>
  <si>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</si>
  <si>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</si>
  <si>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</si>
  <si>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</si>
  <si>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</si>
  <si>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05968551</t>
  </si>
  <si>
    <t>VHRoušar, s.r.o.</t>
  </si>
  <si>
    <t>CZ05968551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</si>
  <si>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</si>
  <si>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</si>
  <si>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</si>
  <si>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</si>
  <si>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</si>
  <si>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</si>
  <si>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</si>
  <si>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</si>
  <si>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</si>
  <si>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</si>
  <si>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</si>
  <si>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</si>
  <si>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</si>
  <si>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</si>
  <si>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</si>
  <si>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</si>
  <si>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</si>
  <si>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</si>
  <si>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</si>
  <si>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</si>
  <si>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</si>
  <si>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</si>
  <si>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</si>
  <si>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</si>
  <si>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</si>
  <si>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</si>
  <si>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</si>
  <si>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</si>
  <si>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</si>
  <si>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</si>
  <si>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</si>
  <si>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</si>
  <si>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</si>
  <si>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</si>
  <si>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</si>
  <si>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</si>
  <si>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</si>
  <si>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</si>
  <si>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</si>
  <si>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</si>
  <si>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</si>
  <si>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</si>
  <si>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</si>
  <si>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</si>
  <si>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</si>
  <si>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Rozdělovací objekt</t>
  </si>
  <si>
    <t>STA</t>
  </si>
  <si>
    <t>1</t>
  </si>
  <si>
    <t>{bcefd45d-68b8-4356-892c-158593f96187}</t>
  </si>
  <si>
    <t>2</t>
  </si>
  <si>
    <t>SO 02</t>
  </si>
  <si>
    <t>Obtokové koryto</t>
  </si>
  <si>
    <t>{ad578df7-5e7f-4ecc-a1d5-7b59e46f9d93}</t>
  </si>
  <si>
    <t>SO 03</t>
  </si>
  <si>
    <t>Přístupová komunikace</t>
  </si>
  <si>
    <t>{fc873c0f-a0ef-4eb3-9324-2b3c10940265}</t>
  </si>
  <si>
    <t>IO 01</t>
  </si>
  <si>
    <t>Náhradní výsadba</t>
  </si>
  <si>
    <t>ING</t>
  </si>
  <si>
    <t>{90b2d325-8773-42a3-a173-dc12b0a79306}</t>
  </si>
  <si>
    <t>IO 01_A</t>
  </si>
  <si>
    <t>Náhradní výsadba - kácení stromů</t>
  </si>
  <si>
    <t>Soupis</t>
  </si>
  <si>
    <t>{cac5a9f7-da41-49bf-b3ba-474894e2c8de}</t>
  </si>
  <si>
    <t>IO 01_B</t>
  </si>
  <si>
    <t>Náhradní výsadba - výsadby</t>
  </si>
  <si>
    <t>{64374ac5-ef30-45c9-853c-138dfcf1f7eb}</t>
  </si>
  <si>
    <t>VON</t>
  </si>
  <si>
    <t>Vedlejší a ostatní náklady</t>
  </si>
  <si>
    <t>{e6bce13b-c69d-49d6-a820-72163bfc62f1}</t>
  </si>
  <si>
    <t>vykop_jam</t>
  </si>
  <si>
    <t>Výkop nezapažených jam</t>
  </si>
  <si>
    <t>m3</t>
  </si>
  <si>
    <t>338,317</t>
  </si>
  <si>
    <t>zasyp</t>
  </si>
  <si>
    <t>Zásyp se zhutněním</t>
  </si>
  <si>
    <t>259,894</t>
  </si>
  <si>
    <t>KRYCÍ LIST SOUPISU PRACÍ</t>
  </si>
  <si>
    <t>DKB302010</t>
  </si>
  <si>
    <t>Dlažba z lom. kam. tl. 300 mm, podkladní beton 200 mm, ŠP lože 100 mm</t>
  </si>
  <si>
    <t>m2</t>
  </si>
  <si>
    <t>100,52</t>
  </si>
  <si>
    <t>DKB402010</t>
  </si>
  <si>
    <t>Dlažba z lom. kam. tl. 300-500 mm, podkladní beton 200 mm, ŠP lože 100 mm</t>
  </si>
  <si>
    <t>37,911</t>
  </si>
  <si>
    <t>zahoz</t>
  </si>
  <si>
    <t>Zához z lomového kamene</t>
  </si>
  <si>
    <t>19,102</t>
  </si>
  <si>
    <t>GT_oplasteni</t>
  </si>
  <si>
    <t>Opláštění geotextilií</t>
  </si>
  <si>
    <t>263,009</t>
  </si>
  <si>
    <t>Objekt:</t>
  </si>
  <si>
    <t>bed_rov</t>
  </si>
  <si>
    <t>Bednění rovinné</t>
  </si>
  <si>
    <t>17,18</t>
  </si>
  <si>
    <t>SO 01 - Rozdělovací objekt</t>
  </si>
  <si>
    <t>ohum_svah</t>
  </si>
  <si>
    <t>Ohumusování ve svahu</t>
  </si>
  <si>
    <t>65,396</t>
  </si>
  <si>
    <t>zalití</t>
  </si>
  <si>
    <t>Zalití rostlin vodou</t>
  </si>
  <si>
    <t>1,962</t>
  </si>
  <si>
    <t>bour_kam</t>
  </si>
  <si>
    <t>Bourání konstrukcí z kamene</t>
  </si>
  <si>
    <t>0,26</t>
  </si>
  <si>
    <t>rzb_kam</t>
  </si>
  <si>
    <t>Rozebrání záhozu z kamene</t>
  </si>
  <si>
    <t>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</si>
  <si>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</si>
  <si>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</si>
  <si>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</si>
  <si>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</si>
  <si>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</si>
  <si>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</si>
  <si>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</si>
  <si>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</si>
  <si>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</si>
  <si>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</si>
  <si>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</si>
  <si>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</si>
  <si>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</si>
  <si>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</si>
  <si>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</si>
  <si>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</si>
  <si>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</si>
  <si>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</si>
  <si>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</si>
  <si>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</si>
  <si>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</si>
  <si>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</si>
  <si>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</si>
  <si>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</si>
  <si>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</si>
  <si>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</si>
  <si>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</si>
  <si>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</si>
  <si>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</si>
  <si>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</si>
  <si>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114203104</t>
  </si>
  <si>
    <t>Rozebrání záhozů a rovnanin na sucho</t>
  </si>
  <si>
    <t>CS ÚRS 2022 01</t>
  </si>
  <si>
    <t>4</t>
  </si>
  <si>
    <t>-1909384093</t>
  </si>
  <si>
    <t>PP</t>
  </si>
  <si>
    <t>Rozebrání dlažeb nebo záhozů s naložením na dopravní prostředek záhozů, rovnanin a soustřeďovacích staveb provedených na sucho</t>
  </si>
  <si>
    <t>Online PSC</t>
  </si>
  <si>
    <t>https://podminky.urs.cz/item/CS_URS_2022_01/114203104</t>
  </si>
  <si>
    <t>VV</t>
  </si>
  <si>
    <t>Rozebrání kamenité části stávajícího přenivu</t>
  </si>
  <si>
    <t>0,50*3,5*4,0 "uvažováno cca 50% objemu přelivu"</t>
  </si>
  <si>
    <t>Součet</t>
  </si>
  <si>
    <t>115001106</t>
  </si>
  <si>
    <t>Převedení vody potrubím DN přes 600 do 900</t>
  </si>
  <si>
    <t>m</t>
  </si>
  <si>
    <t>-406549939</t>
  </si>
  <si>
    <t>Převedení vody potrubím průměru DN přes 600 do 900</t>
  </si>
  <si>
    <t>https://podminky.urs.cz/item/CS_URS_2022_01/115001106</t>
  </si>
  <si>
    <t>17 "z koryta před rozděklovacím objektem do obtoku"</t>
  </si>
  <si>
    <t>3</t>
  </si>
  <si>
    <t>115101201</t>
  </si>
  <si>
    <t>Čerpání vody na dopravní výšku do 10 m průměrný přítok do 500 l/min</t>
  </si>
  <si>
    <t>hod</t>
  </si>
  <si>
    <t>1837020020</t>
  </si>
  <si>
    <t>Čerpání vody na dopravní výšku do 10 m s uvažovaným průměrným přítokem do 500 l/min</t>
  </si>
  <si>
    <t>https://podminky.urs.cz/item/CS_URS_2022_01/115101201</t>
  </si>
  <si>
    <t>10 "h/den" *30 "dní"</t>
  </si>
  <si>
    <t>115101321</t>
  </si>
  <si>
    <t>Pohotovost čerpací soupravy pro dopravní výšku přes 10 do 25 m do 500 l/min</t>
  </si>
  <si>
    <t>den</t>
  </si>
  <si>
    <t>667258109</t>
  </si>
  <si>
    <t>Pohotovost záložní čerpací soupravy pro dopravní výšku přes 10 do 25 m s uvažovaným průměrným přítokem do 500 l/min</t>
  </si>
  <si>
    <t>https://podminky.urs.cz/item/CS_URS_2022_01/115101321</t>
  </si>
  <si>
    <t>5</t>
  </si>
  <si>
    <t>124253100</t>
  </si>
  <si>
    <t>Vykopávky pro koryta vodotečí v hornině třídy těžitelnosti I skupiny 3 objem do 100 m3 strojně</t>
  </si>
  <si>
    <t>1928350026</t>
  </si>
  <si>
    <t>Vykopávky pro koryta vodotečí strojně v hornině třídy těžitelnosti I skupiny 3 do 100 m3</t>
  </si>
  <si>
    <t>https://podminky.urs.cz/item/CS_URS_2022_01/124253100</t>
  </si>
  <si>
    <t>Výkop pro opevnění</t>
  </si>
  <si>
    <t>DKB302010*0,6</t>
  </si>
  <si>
    <t>DKB402010*0,6</t>
  </si>
  <si>
    <t>zahoz*0,60</t>
  </si>
  <si>
    <t>vodotec</t>
  </si>
  <si>
    <t>6</t>
  </si>
  <si>
    <t>131251104</t>
  </si>
  <si>
    <t>Hloubení jam nezapažených v hornině třídy těžitelnosti I skupiny 3 objem do 500 m3 strojně</t>
  </si>
  <si>
    <t>-1097566766</t>
  </si>
  <si>
    <t>Hloubení nezapažených jam a zářezů strojně s urovnáním dna do předepsaného profilu a spádu v hornině třídy těžitelnosti I skupiny 3 přes 100 do 500 m3</t>
  </si>
  <si>
    <t>https://podminky.urs.cz/item/CS_URS_2022_01/131251104</t>
  </si>
  <si>
    <t>Viz přílohu D.1.2</t>
  </si>
  <si>
    <t>Uzavírací práh "B-B"</t>
  </si>
  <si>
    <t>12,93"m2"*1,1</t>
  </si>
  <si>
    <t>12,93"m2"/2*1,56 * 2</t>
  </si>
  <si>
    <t>Mezisoučet</t>
  </si>
  <si>
    <t>Rozdělovací objekt "D-D"</t>
  </si>
  <si>
    <t>54,1"m2" *2,4</t>
  </si>
  <si>
    <t>54,1"m2"/2 * (1,3+2,3)</t>
  </si>
  <si>
    <t>Uzavírací práh "E-E"</t>
  </si>
  <si>
    <t>18,63"m2"*1,1</t>
  </si>
  <si>
    <t>18,63"m2"/2*1,20 *2</t>
  </si>
  <si>
    <t>Uzavírací práh "C-C"</t>
  </si>
  <si>
    <t>13,58"m2"*1,1</t>
  </si>
  <si>
    <t>13,58"m2"/2*1,2 *2</t>
  </si>
  <si>
    <t>Výkop tůní</t>
  </si>
  <si>
    <t>"D.1.3" (4,1+0,5)/2*0,8</t>
  </si>
  <si>
    <t>"D.1.4" (3,3+0,6)/2*0,4</t>
  </si>
  <si>
    <t>162351103</t>
  </si>
  <si>
    <t>Vodorovné přemístění přes 50 do 500 m výkopku/sypaniny z horniny třídy těžitelnosti I skupiny 1 až 3</t>
  </si>
  <si>
    <t>-1834741586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</si>
  <si>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</si>
  <si>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</si>
  <si>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2*zasyp "přemístění na MD a zpět do zásypu"</t>
  </si>
  <si>
    <t>ohum_svah*0,150  "přemístění z MD"</t>
  </si>
  <si>
    <t>8</t>
  </si>
  <si>
    <t>16275-R01</t>
  </si>
  <si>
    <t>Odklizení a likvidace přebytku výkopku (naložení, vodorovné přemístění, uložení, vč. případného poplatku)</t>
  </si>
  <si>
    <t>446566992</t>
  </si>
  <si>
    <t>-zasyp</t>
  </si>
  <si>
    <t>9</t>
  </si>
  <si>
    <t>167151111</t>
  </si>
  <si>
    <t>Nakládání výkopku z hornin třídy těžitelnosti I skupiny 1 až 3 přes 100 m3</t>
  </si>
  <si>
    <t>-226139550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</si>
  <si>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</si>
  <si>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</si>
  <si>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>zasyp "naložení na MD"</t>
  </si>
  <si>
    <t>ohum_svah*0,150  "naložení na MD"</t>
  </si>
  <si>
    <t>10</t>
  </si>
  <si>
    <t>171251201</t>
  </si>
  <si>
    <t>Uložení sypaniny na skládky nebo meziskládky</t>
  </si>
  <si>
    <t>-1471530404</t>
  </si>
  <si>
    <t>Uložení sypaniny na skládky nebo meziskládky bez hutnění s upravením uložené sypaniny do předepsaného tvaru</t>
  </si>
  <si>
    <t>https://podminky.urs.cz/item/CS_URS_2022_01/171251201</t>
  </si>
  <si>
    <t>zasyp "uložení na MD"</t>
  </si>
  <si>
    <t>11</t>
  </si>
  <si>
    <t>174151101</t>
  </si>
  <si>
    <t>Zásyp jam, šachet rýh nebo kolem objektů sypaninou se zhutněním</t>
  </si>
  <si>
    <t>395868951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</si>
  <si>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</si>
  <si>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</si>
  <si>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11,52"m2"*(1,70-0,50)</t>
  </si>
  <si>
    <t>11,52"m2"/2*1,2 * 2</t>
  </si>
  <si>
    <t>48,64"m2"*1,05</t>
  </si>
  <si>
    <t>48,64"m2"/2 * 1,9</t>
  </si>
  <si>
    <t>38,21"m2"*1,50</t>
  </si>
  <si>
    <t>38,21"m2"/2 * 1,15</t>
  </si>
  <si>
    <t>14,52"m2"*(1,70-0,50)</t>
  </si>
  <si>
    <t>14,52"m2"/2*(1,47+0,85)</t>
  </si>
  <si>
    <t>9,31"m2"*1,1</t>
  </si>
  <si>
    <t>9,31"m2"/2*1,2 *2</t>
  </si>
  <si>
    <t>12</t>
  </si>
  <si>
    <t>181411123</t>
  </si>
  <si>
    <t>Založení lučního trávníku výsevem pl do 1000 m2 ve svahu přes 1:2 do 1:1</t>
  </si>
  <si>
    <t>431857158</t>
  </si>
  <si>
    <t>Založení trávníku na půdě předem připravené plochy do 1000 m2 výsevem včetně utažení lučního na svahu přes 1:2 do 1:1</t>
  </si>
  <si>
    <t>https://podminky.urs.cz/item/CS_URS_2022_01/181411123</t>
  </si>
  <si>
    <t>13</t>
  </si>
  <si>
    <t>M</t>
  </si>
  <si>
    <t>00572474</t>
  </si>
  <si>
    <t>osivo směs travní krajinná-svahová</t>
  </si>
  <si>
    <t>kg</t>
  </si>
  <si>
    <t>1805834031</t>
  </si>
  <si>
    <t>ohum_svah*150/10000 "150 kg/ha"</t>
  </si>
  <si>
    <t>14</t>
  </si>
  <si>
    <t>182151111</t>
  </si>
  <si>
    <t>Svahování v zářezech v hornině třídy těžitelnosti I skupiny 1 až 3 strojně</t>
  </si>
  <si>
    <t>-361177339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</si>
  <si>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</si>
  <si>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https://podminky.urs.cz/item/CS_URS_2022_01/182151111</t>
  </si>
  <si>
    <t>182351123</t>
  </si>
  <si>
    <t>Rozprostření ornice pl přes 100 do 500 m2 ve svahu přes 1:5 tl vrstvy do 200 mm strojně</t>
  </si>
  <si>
    <t>1450461410</t>
  </si>
  <si>
    <t>Rozprostření a urovnání ornice ve svahu sklonu přes 1:5 strojně při souvislé ploše přes 100 do 500 m2, tl. vrstvy do 200 mm</t>
  </si>
  <si>
    <t>https://podminky.urs.cz/item/CS_URS_2022_01/182351123</t>
  </si>
  <si>
    <t>Nad profilem B-B</t>
  </si>
  <si>
    <t>13,0*1,2</t>
  </si>
  <si>
    <t>11,7*1,2</t>
  </si>
  <si>
    <t>Na LB v prostoru objektu</t>
  </si>
  <si>
    <t>14,7*1,2</t>
  </si>
  <si>
    <t>Pod profilem E-E</t>
  </si>
  <si>
    <t>4,7*1,2</t>
  </si>
  <si>
    <t>3,6*1,2</t>
  </si>
  <si>
    <t>Ohumusování tůní</t>
  </si>
  <si>
    <t>"D.1.3" (4,1-0,5)*1,12  + 0,5</t>
  </si>
  <si>
    <t>"D.1.4" (3,3-0,6)*1,12 + 0,6</t>
  </si>
  <si>
    <t>16</t>
  </si>
  <si>
    <t>184818232</t>
  </si>
  <si>
    <t>Ochrana kmene průměru přes 300 do 500 mm bedněním výšky do 2 m</t>
  </si>
  <si>
    <t>kus</t>
  </si>
  <si>
    <t>514483405</t>
  </si>
  <si>
    <t>Ochrana kmene bedněním před poškozením stavebním provozem zřízení včetně odstranění výšky bednění do 2 m průměru kmene přes 300 do 500 mm</t>
  </si>
  <si>
    <t>https://podminky.urs.cz/item/CS_URS_2022_01/184818232</t>
  </si>
  <si>
    <t>17</t>
  </si>
  <si>
    <t>185803113</t>
  </si>
  <si>
    <t>Ošetření trávníku shrabáním ve svahu přes 1:2 do 1:1</t>
  </si>
  <si>
    <t>123292693</t>
  </si>
  <si>
    <t>Ošetření trávníku jednorázové na svahu přes 1:2 do 1:1</t>
  </si>
  <si>
    <t>https://podminky.urs.cz/item/CS_URS_2022_01/185803113</t>
  </si>
  <si>
    <t>18</t>
  </si>
  <si>
    <t>185804312</t>
  </si>
  <si>
    <t>Zalití rostlin vodou plocha přes 20 m2</t>
  </si>
  <si>
    <t>1949800892</t>
  </si>
  <si>
    <t>Zalití rostlin vodou plochy záhonů jednotlivě přes 20 m2</t>
  </si>
  <si>
    <t>https://podminky.urs.cz/item/CS_URS_2022_01/185804312</t>
  </si>
  <si>
    <t>ohum_svah*0,010*3</t>
  </si>
  <si>
    <t>19</t>
  </si>
  <si>
    <t>185851121</t>
  </si>
  <si>
    <t>Dovoz vody pro zálivku rostlin za vzdálenost do 1000 m</t>
  </si>
  <si>
    <t>336445857</t>
  </si>
  <si>
    <t>Dovoz vody pro zálivku rostlin na vzdálenost do 1000 m</t>
  </si>
  <si>
    <t>https://podminky.urs.cz/item/CS_URS_2022_01/185851121</t>
  </si>
  <si>
    <t>Zakládání</t>
  </si>
  <si>
    <t>20</t>
  </si>
  <si>
    <t>211971121</t>
  </si>
  <si>
    <t>Zřízení opláštění žeber nebo trativodů geotextilií v rýze nebo zářezu sklonu přes 1:2 š do 2,5 m</t>
  </si>
  <si>
    <t>-1342026169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</si>
  <si>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</si>
  <si>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https://podminky.urs.cz/item/CS_URS_2022_01/211971121</t>
  </si>
  <si>
    <t>(3,65+1,0)*(1,0+10,45+1,0)</t>
  </si>
  <si>
    <t>(7,22+1,0)*(1,0+11,3+1,0)</t>
  </si>
  <si>
    <t>(3,65+1,0)*(1,0+10,2+1,0)</t>
  </si>
  <si>
    <t>(3,65+1,0)*(1,0+6,4+1,0)</t>
  </si>
  <si>
    <t>6931-R06</t>
  </si>
  <si>
    <t>geotextilie netkaná separační, ochranná, filtrační, drenážní</t>
  </si>
  <si>
    <t>1774101516</t>
  </si>
  <si>
    <t>P</t>
  </si>
  <si>
    <t>Poznámka k položce:_x000D_
Geotextilie pro ochranu, separaci a filtraci - separační netkaná geotextílie s vyšší pevností proti protlačení – CBR &gt; 3 KN, odolnost proti proražení &gt;10mm, tažnost &gt;50%</t>
  </si>
  <si>
    <t>GT_oplasteni*1,15 "15% na přesahy a ztratné"</t>
  </si>
  <si>
    <t>22</t>
  </si>
  <si>
    <t>213311113R</t>
  </si>
  <si>
    <t>Polštáře zhutněné pod základy z kameniva drceného frakce 16 až 32 mm</t>
  </si>
  <si>
    <t>2118625419</t>
  </si>
  <si>
    <t>Polštáře zhutněné pod základy z kameniva hrubého drceného, frakce 16 - 32 mm</t>
  </si>
  <si>
    <t>0,42*10,45</t>
  </si>
  <si>
    <t>1,45*11,3</t>
  </si>
  <si>
    <t>0,42*10,2</t>
  </si>
  <si>
    <t>0,42*6,4</t>
  </si>
  <si>
    <t>23</t>
  </si>
  <si>
    <t>213311161</t>
  </si>
  <si>
    <t>Polštáře zhutněné pod základy z lomového kamene hmotnosti do 200 kg s vyplněním spár a dutin kamenivem</t>
  </si>
  <si>
    <t>-1012544006</t>
  </si>
  <si>
    <t>Polštáře zhutněné pod základy z lomového kamene s vyplněním spár a dutin kamenivem hmotnosti jednotlivých kamenů do 200 kg</t>
  </si>
  <si>
    <t>https://podminky.urs.cz/item/CS_URS_2022_01/213311161</t>
  </si>
  <si>
    <t>Poznámka k položce:_x000D_
Zatlačení kamene 40-80 kg  - pod základy.</t>
  </si>
  <si>
    <t>0,30*1,10*10,3</t>
  </si>
  <si>
    <t>0,30*2,60*11,3</t>
  </si>
  <si>
    <t>0,30*1,10*10,5</t>
  </si>
  <si>
    <t>0,30*1,10*6,4</t>
  </si>
  <si>
    <t>Svislé a kompletní konstrukce</t>
  </si>
  <si>
    <t>24</t>
  </si>
  <si>
    <t>321213234</t>
  </si>
  <si>
    <t>Zdivo nadzákladové z lomového kamene vodních staveb rubové se zatřením na maltu MC 25</t>
  </si>
  <si>
    <t>1252047182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</si>
  <si>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25</t>
  </si>
  <si>
    <t>https://podminky.urs.cz/item/CS_URS_2022_01/321213234</t>
  </si>
  <si>
    <t>Poznámka k položce:_x000D_
Pro zdění a spárování bude použita vysokopevnostní cementová nenasákavá mrazuvzdorná malta viz technické podmínky._x000D_
Položka zahrnuje i případnou kamenickou úpravu kamenů na stavbě při zdění.</t>
  </si>
  <si>
    <t>9,3*0,50</t>
  </si>
  <si>
    <t>-0,35*0,50*9,61 "odpočet lícového zdiva"</t>
  </si>
  <si>
    <t>11,7"m2"*0,50</t>
  </si>
  <si>
    <t>-0,5*0,5*8,9 "odpočet lícového zdiva"</t>
  </si>
  <si>
    <t>25</t>
  </si>
  <si>
    <t>321213345</t>
  </si>
  <si>
    <t>Zdivo nadzákladové z lomového kamene vodních staveb obkladní s vyspárováním</t>
  </si>
  <si>
    <t>-1799776126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</si>
  <si>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</si>
  <si>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https://podminky.urs.cz/item/CS_URS_2022_01/321213345</t>
  </si>
  <si>
    <t>0,35*0,50*9,61 "horní líc"</t>
  </si>
  <si>
    <t>35,9 "m2" *0,80</t>
  </si>
  <si>
    <t>0,50*0,50*8,9 "horní líc"</t>
  </si>
  <si>
    <t>9,74"m2"*0,50</t>
  </si>
  <si>
    <t>26</t>
  </si>
  <si>
    <t>321321116</t>
  </si>
  <si>
    <t>Konstrukce vodních staveb ze ŽB mrazuvzdorného tř. C 30/37</t>
  </si>
  <si>
    <t>-408788071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</si>
  <si>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</si>
  <si>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https://podminky.urs.cz/item/CS_URS_2022_01/321321116</t>
  </si>
  <si>
    <t>Poznámka k položce:_x000D_
Beton C30/37-XC4, XA1, XF3</t>
  </si>
  <si>
    <t>0,60*2,2*10,6</t>
  </si>
  <si>
    <t>0,20*0,95*3,6</t>
  </si>
  <si>
    <t>27</t>
  </si>
  <si>
    <t>321351010</t>
  </si>
  <si>
    <t>Bednění konstrukcí vodních staveb rovinné - zřízení</t>
  </si>
  <si>
    <t>-1358985976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</si>
  <si>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</si>
  <si>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https://podminky.urs.cz/item/CS_URS_2022_01/321351010</t>
  </si>
  <si>
    <t>2*0,60*10,6</t>
  </si>
  <si>
    <t>2*0,20*3,6</t>
  </si>
  <si>
    <t>2*0,60*2,2</t>
  </si>
  <si>
    <t>2*0,20*0,95</t>
  </si>
  <si>
    <t>28</t>
  </si>
  <si>
    <t>321352010</t>
  </si>
  <si>
    <t>Bednění konstrukcí vodních staveb rovinné - odstranění</t>
  </si>
  <si>
    <t>1684355903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</si>
  <si>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</si>
  <si>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https://podminky.urs.cz/item/CS_URS_2022_01/321352010</t>
  </si>
  <si>
    <t>29</t>
  </si>
  <si>
    <t>321366112</t>
  </si>
  <si>
    <t>Výztuž železobetonových konstrukcí vodních staveb z oceli 10 505 D do 32 mm</t>
  </si>
  <si>
    <t>t</t>
  </si>
  <si>
    <t>1107303298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</si>
  <si>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</si>
  <si>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https://podminky.urs.cz/item/CS_URS_2022_01/321366112</t>
  </si>
  <si>
    <t>"trny R14 po 200 mm" 1,74*54 "ks" * 1,208 "kg/m" /1000</t>
  </si>
  <si>
    <t>30</t>
  </si>
  <si>
    <t>321368211</t>
  </si>
  <si>
    <t>Výztuž železobetonových konstrukcí vodních staveb ze svařovaných sítí</t>
  </si>
  <si>
    <t>1627563952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</si>
  <si>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</si>
  <si>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https://podminky.urs.cz/item/CS_URS_2022_01/321368211</t>
  </si>
  <si>
    <t>"síť R10 100/100 mm" 2,2*10,6 * 12,35 "kg/m2"/1000 * 1,20</t>
  </si>
  <si>
    <t>Vodorovné konstrukce</t>
  </si>
  <si>
    <t>31</t>
  </si>
  <si>
    <t>451315117</t>
  </si>
  <si>
    <t>Podkladní nebo výplňová vrstva z betonu C 25/30 tl do 100 mm</t>
  </si>
  <si>
    <t>-329114736</t>
  </si>
  <si>
    <t>Podkladní a výplňové vrstvy z betonu prostého tloušťky do 100 mm, z betonu C 25/30</t>
  </si>
  <si>
    <t>https://podminky.urs.cz/item/CS_URS_2022_01/451315117</t>
  </si>
  <si>
    <t>Poznámka k položce:_x000D_
Beton C25/30-XC2, XA1</t>
  </si>
  <si>
    <t>0,70*10,09</t>
  </si>
  <si>
    <t>2,40*10,78</t>
  </si>
  <si>
    <t>0,70*9,67</t>
  </si>
  <si>
    <t>0,70*6,14</t>
  </si>
  <si>
    <t>32</t>
  </si>
  <si>
    <t>451315191</t>
  </si>
  <si>
    <t>Příplatek k podkladní a výplňové vrstvě z betonu prostého za sklon svahu nad 1:5</t>
  </si>
  <si>
    <t>1476515335</t>
  </si>
  <si>
    <t>Podkladní a výplňové vrstvy z betonu prostého Příplatek k ceně za sklon svahu přes 1:5</t>
  </si>
  <si>
    <t>https://podminky.urs.cz/item/CS_URS_2022_01/451315191</t>
  </si>
  <si>
    <t>0,70*(4,59+4,24)</t>
  </si>
  <si>
    <t>0,70*(3,36+4,04)</t>
  </si>
  <si>
    <t>33</t>
  </si>
  <si>
    <t>451317113</t>
  </si>
  <si>
    <t>Podklad pod dlažbu z betonu prostého pro prostředí s mrazovými cykly C 25/30 tl přes 150 do 200 mm</t>
  </si>
  <si>
    <t>158472443</t>
  </si>
  <si>
    <t>Podklad pod dlažbu z betonu prostého pro prostředí s mrazovými cykly tř. C 25/30 tl. přes 150 do 200 mm</t>
  </si>
  <si>
    <t>https://podminky.urs.cz/item/CS_URS_2022_01/451317113</t>
  </si>
  <si>
    <t>Poznámka k položce:_x000D_
Beton C25/30-XC4, XA1, XF3</t>
  </si>
  <si>
    <t>34</t>
  </si>
  <si>
    <t>451571111</t>
  </si>
  <si>
    <t>Lože pod dlažby ze štěrkopísku vrstva tl do 100 mm</t>
  </si>
  <si>
    <t>-1416284954</t>
  </si>
  <si>
    <t>Lože pod dlažby ze štěrkopísků, tl. vrstvy do 100 mm</t>
  </si>
  <si>
    <t>https://podminky.urs.cz/item/CS_URS_2022_01/451571111</t>
  </si>
  <si>
    <t>35</t>
  </si>
  <si>
    <t>462511161R</t>
  </si>
  <si>
    <t>Zához z lomového kamene tříděného hmotnost kamenů do 80 kg s vyklínováním menšími kameny</t>
  </si>
  <si>
    <t>-644747885</t>
  </si>
  <si>
    <t>Zához z lomového kamene neupraveného provedený ze břehu nebo z lešení, do sucha nebo do vody tříděného, hmotnost jednotlivých kamenů do 80 kg s vyklínováním menšími kameny</t>
  </si>
  <si>
    <t>Poznámka k položce:_x000D_
Zához o hmotnosti kamene 40-80 kg s min. velikostí kamene 0,3 m. Líc záhozu bude vyklínován menšími kameny.</t>
  </si>
  <si>
    <t>"dno" 0,60*6,84</t>
  </si>
  <si>
    <t>"svahy 1:1,5" 0,60*12,80*1,20</t>
  </si>
  <si>
    <t xml:space="preserve">                           0,60*8,03*1,20</t>
  </si>
  <si>
    <t>36</t>
  </si>
  <si>
    <t>462511169</t>
  </si>
  <si>
    <t>Příplatek za urovnání líce záhozu z lomového kamene tříděného</t>
  </si>
  <si>
    <t>2092400479</t>
  </si>
  <si>
    <t>Zához z lomového kamene neupraveného provedený ze břehu nebo z lešení, do sucha nebo do vody tříděného, hmotnost jednotlivých kamenů do 80 kg Příplatek k cenám za urovnání líce záhozu</t>
  </si>
  <si>
    <t>https://podminky.urs.cz/item/CS_URS_2022_01/462511169</t>
  </si>
  <si>
    <t>"dno" 6,84</t>
  </si>
  <si>
    <t>"svahy 1:1,5" 12,80*1,20</t>
  </si>
  <si>
    <t xml:space="preserve">                           8,03*1,20</t>
  </si>
  <si>
    <t>37</t>
  </si>
  <si>
    <t>465513327</t>
  </si>
  <si>
    <t>Dlažba z lomového kamene na cementovou maltu s vyspárováním tl 300 mm pro hráze</t>
  </si>
  <si>
    <t>790769931</t>
  </si>
  <si>
    <t>Dlažba z lomového kamene lomařsky upraveného na cementovou maltu, s vyspárováním cementovou maltou, tl. kamene 300 mm</t>
  </si>
  <si>
    <t>https://podminky.urs.cz/item/CS_URS_2022_01/465513327</t>
  </si>
  <si>
    <t>"dno" 29,6</t>
  </si>
  <si>
    <t>"svahy 1:1,5" 27,2*1,20</t>
  </si>
  <si>
    <t xml:space="preserve">                           25,5*1,20</t>
  </si>
  <si>
    <t xml:space="preserve">                             6,4*1,20</t>
  </si>
  <si>
    <t>38</t>
  </si>
  <si>
    <t>465513427</t>
  </si>
  <si>
    <t>Dlažba z lomového kamene na cementovou maltu s vyspárováním tl 400 mm pro hráze</t>
  </si>
  <si>
    <t>-1623971748</t>
  </si>
  <si>
    <t>Dlažba z lomového kamene lomařsky upraveného na cementovou maltu, s vyspárováním cementovou maltou, tl. kamene 400 mm</t>
  </si>
  <si>
    <t>https://podminky.urs.cz/item/CS_URS_2022_01/465513427</t>
  </si>
  <si>
    <t>Viz přílohu D.1.2 - uvažována jako dlažba tl 0,30-0,50 šachovnicově</t>
  </si>
  <si>
    <t>"dno" 8,5</t>
  </si>
  <si>
    <t>"svahy 1:1" 12,5*1,414</t>
  </si>
  <si>
    <t xml:space="preserve">                          8,3*1,414</t>
  </si>
  <si>
    <t>Ostatní konstrukce a práce, bourání</t>
  </si>
  <si>
    <t>39</t>
  </si>
  <si>
    <t>960211251</t>
  </si>
  <si>
    <t>Bourání vodních staveb zděných z kamene nebo z cihel, z vodní hladiny</t>
  </si>
  <si>
    <t>1042262607</t>
  </si>
  <si>
    <t>Bourání konstrukcí vodních staveb z hladiny, s naložením vybouraných hmot a suti na dopravní prostředek nebo s odklizením na hromady do vzdálenosti 20 m zděných z kamene nebo z cihel</t>
  </si>
  <si>
    <t>https://podminky.urs.cz/item/CS_URS_2022_01/960211251</t>
  </si>
  <si>
    <t>Odstranění prahu v km 0,408 - viz C.3 a D.1.1</t>
  </si>
  <si>
    <t>0,50*0,40*1,30</t>
  </si>
  <si>
    <t>40</t>
  </si>
  <si>
    <t>9-R02</t>
  </si>
  <si>
    <t>Zřízení a odstranění jímky z pytlů s pískem (nátok a výtok z potrubí pro převedení vody - voda převáděna do již bybudovaného obtokového koryta)</t>
  </si>
  <si>
    <t>kpl.</t>
  </si>
  <si>
    <t>943818548</t>
  </si>
  <si>
    <t>Zřízení a odstranění jímky z pytlů s pískem (nátok a výtok z potrubí pro převedení vody - voda převáděna do již vybudovaného obtokového koryta)
Předpokládaná výška 0,8 m, délka 10 m.</t>
  </si>
  <si>
    <t>997</t>
  </si>
  <si>
    <t>Přesun sutě</t>
  </si>
  <si>
    <t>41</t>
  </si>
  <si>
    <t>99732-R05</t>
  </si>
  <si>
    <t>Odklizení suti z vybouraných konstrukcí (naložení, vodorovné přemístění, uložení vč. případného poplatku)</t>
  </si>
  <si>
    <t>-1248688752</t>
  </si>
  <si>
    <t>rzb_kam*2,134</t>
  </si>
  <si>
    <t>bour_kam*2,650</t>
  </si>
  <si>
    <t>998</t>
  </si>
  <si>
    <t>Přesun hmot</t>
  </si>
  <si>
    <t>42</t>
  </si>
  <si>
    <t>998323011</t>
  </si>
  <si>
    <t>Přesun hmot pro jezy a stupně</t>
  </si>
  <si>
    <t>-1882274249</t>
  </si>
  <si>
    <t>Přesun hmot pro jezy a stupně dopravní vzdálenost do 500 m</t>
  </si>
  <si>
    <t>https://podminky.urs.cz/item/CS_URS_2022_01/998323011</t>
  </si>
  <si>
    <t>Výkop vodotečí</t>
  </si>
  <si>
    <t>652,9</t>
  </si>
  <si>
    <t>nasyp</t>
  </si>
  <si>
    <t>Násyp se zhutněním</t>
  </si>
  <si>
    <t>13,5</t>
  </si>
  <si>
    <t>359,8</t>
  </si>
  <si>
    <t>15,726</t>
  </si>
  <si>
    <t>ohum_rov</t>
  </si>
  <si>
    <t>Ohumusování v rovině</t>
  </si>
  <si>
    <t>164,4</t>
  </si>
  <si>
    <t>vykop_ryh_200</t>
  </si>
  <si>
    <t>Výkop rýh do š. 2,00 m</t>
  </si>
  <si>
    <t>15,68</t>
  </si>
  <si>
    <t>18,51</t>
  </si>
  <si>
    <t>SO 02 - Obtokové koryto</t>
  </si>
  <si>
    <t>12,797</t>
  </si>
  <si>
    <t>podklad_bet</t>
  </si>
  <si>
    <t>Podkladní beton</t>
  </si>
  <si>
    <t>3,43</t>
  </si>
  <si>
    <t>zdivo_licove</t>
  </si>
  <si>
    <t>Lícové zdivo z lom. kam.</t>
  </si>
  <si>
    <t>0,788</t>
  </si>
  <si>
    <t>vykop_ryh_80</t>
  </si>
  <si>
    <t>Výkop rýh do š. 0,80 mm</t>
  </si>
  <si>
    <t>5,92</t>
  </si>
  <si>
    <t xml:space="preserve">    8 - Trubní vedení</t>
  </si>
  <si>
    <t>-489125840</t>
  </si>
  <si>
    <t>"Převedení vody v koryte km 0,331-0,346" 2+15+2</t>
  </si>
  <si>
    <t>-477771130</t>
  </si>
  <si>
    <t>10 "h/den" *10 "dní"</t>
  </si>
  <si>
    <t>124253101</t>
  </si>
  <si>
    <t>Vykopávky pro koryta vodotečí v hornině třídy těžitelnosti I skupiny 3 objem do 1000 m3 strojně</t>
  </si>
  <si>
    <t>-1786243870</t>
  </si>
  <si>
    <t>Vykopávky pro koryta vodotečí strojně v hornině třídy těžitelnosti I skupiny 3 přes 100 do 1 000 m3</t>
  </si>
  <si>
    <t>https://podminky.urs.cz/item/CS_URS_2022_01/124253101</t>
  </si>
  <si>
    <t>Výkop pro opevnění koryta obtoku</t>
  </si>
  <si>
    <t>539,5 "viz kubaturové listy"</t>
  </si>
  <si>
    <t>Výkop pro opevnění koryta km 0,331-0,346</t>
  </si>
  <si>
    <t>7,56*15,0</t>
  </si>
  <si>
    <t>132251101</t>
  </si>
  <si>
    <t>Hloubení rýh nezapažených š do 800 mm v hornině třídy těžitelnosti I skupiny 3 objem do 20 m3 strojně</t>
  </si>
  <si>
    <t>1900781587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</si>
  <si>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</si>
  <si>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</si>
  <si>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Výkop pro práh 0,065 - pod profilem koryta</t>
  </si>
  <si>
    <t>4,96*0,50</t>
  </si>
  <si>
    <t>Výkop pro práh 0,106 - pod profilem koryta</t>
  </si>
  <si>
    <t>6,88*0,50</t>
  </si>
  <si>
    <t>132254201</t>
  </si>
  <si>
    <t>Hloubení zapažených rýh š do 2000 mm v hornině třídy těžitelnosti I skupiny 3 objem do 20 m3</t>
  </si>
  <si>
    <t>1705075168</t>
  </si>
  <si>
    <t>Hloubení zapažených rýh šířky přes 800 do 2 000 mm strojně s urovnáním dna do předepsaného profilu a spádu v hornině třídy těžitelnosti I skupiny 3 do 20 m3</t>
  </si>
  <si>
    <t>https://podminky.urs.cz/item/CS_URS_2022_01/132254201</t>
  </si>
  <si>
    <t>5,60*(0,60+0,70+0,30)</t>
  </si>
  <si>
    <t>5,60/2*1,20 * 2</t>
  </si>
  <si>
    <t>1481876408</t>
  </si>
  <si>
    <t>2*nasyp "premisteni na MD a zpět do násypu"</t>
  </si>
  <si>
    <t>2*zasyp "premisteni na MD a zpět do zásypu"</t>
  </si>
  <si>
    <t>ohum_svah*0,200 "přemístění z  MD"</t>
  </si>
  <si>
    <t>ohum_rov*0,200 "přemístění z  MD"</t>
  </si>
  <si>
    <t>1890416322</t>
  </si>
  <si>
    <t>-nasyp</t>
  </si>
  <si>
    <t>-1497058705</t>
  </si>
  <si>
    <t>nasyp "naložení na MD"</t>
  </si>
  <si>
    <t>ohum_svah*0,200 "naložení na MD"</t>
  </si>
  <si>
    <t>ohum_rov*0,200 "naložení na MD"</t>
  </si>
  <si>
    <t>171151131</t>
  </si>
  <si>
    <t>Uložení sypaniny z hornin nesoudržných a soudržných střídavě do násypů zhutněných strojně</t>
  </si>
  <si>
    <t>-834851696</t>
  </si>
  <si>
    <t>Uložení sypanin do násypů strojně s rozprostřením sypaniny ve vrstvách a s hrubým urovnáním zhutněných z hornin nesoudržných a soudržných střídavě ukládaných</t>
  </si>
  <si>
    <t>https://podminky.urs.cz/item/CS_URS_2022_01/171151131</t>
  </si>
  <si>
    <t>Násyp do profilu koryta</t>
  </si>
  <si>
    <t>13,5 "viz kubaturové listy"</t>
  </si>
  <si>
    <t>-1978401593</t>
  </si>
  <si>
    <t>nasyp "ulození na MD"</t>
  </si>
  <si>
    <t>zasyp "ulození na MD"</t>
  </si>
  <si>
    <t>1872048241</t>
  </si>
  <si>
    <t>Zásyp pro práh km 0,005</t>
  </si>
  <si>
    <t>3,60*(0,10+0,10)</t>
  </si>
  <si>
    <t>5,60*(0,60+0,30)</t>
  </si>
  <si>
    <t>0,80*(0,60+0,70+0,30)</t>
  </si>
  <si>
    <t>"Zásyp pro práh km 0,065" 2*0,05*0,50</t>
  </si>
  <si>
    <t>"Zásyp pro práh km 0,106" 2*0,05*0,50</t>
  </si>
  <si>
    <t>Zásyp kolem opevnění kyryta km 0,331-0,346</t>
  </si>
  <si>
    <t>0,31*15,0</t>
  </si>
  <si>
    <t>181351103</t>
  </si>
  <si>
    <t>Rozprostření ornice tl vrstvy do 200 mm pl přes 100 do 500 m2 v rovině nebo ve svahu do 1:5 strojně</t>
  </si>
  <si>
    <t>1800508042</t>
  </si>
  <si>
    <t>Rozprostření a urovnání ornice v rovině nebo ve svahu sklonu do 1:5 strojně při souvislé ploše přes 100 do 500 m2, tl. vrstvy do 200 mm</t>
  </si>
  <si>
    <t>https://podminky.urs.cz/item/CS_URS_2022_01/181351103</t>
  </si>
  <si>
    <t>"ohumusování v tl.  200 mm" 107,4 "viz kubaturové listy"</t>
  </si>
  <si>
    <t>"ohumusování koryta km 0,331-0,346" (1,92+1,88)*15,0</t>
  </si>
  <si>
    <t>181411121</t>
  </si>
  <si>
    <t>Založení lučního trávníku výsevem pl do 1000 m2 v rovině a ve svahu do 1:5</t>
  </si>
  <si>
    <t>-716873293</t>
  </si>
  <si>
    <t>Založení trávníku na půdě předem připravené plochy do 1000 m2 výsevem včetně utažení lučního v rovině nebo na svahu do 1:5</t>
  </si>
  <si>
    <t>https://podminky.urs.cz/item/CS_URS_2022_01/181411121</t>
  </si>
  <si>
    <t>00572472</t>
  </si>
  <si>
    <t>osivo směs travní krajinná-rovinná</t>
  </si>
  <si>
    <t>1547217679</t>
  </si>
  <si>
    <t>ohum_rov*150/10000 "150 kg/ha"</t>
  </si>
  <si>
    <t>-469374465</t>
  </si>
  <si>
    <t>497416433</t>
  </si>
  <si>
    <t>181951111</t>
  </si>
  <si>
    <t>Úprava pláně v hornině třídy těžitelnosti I skupiny 1 až 3 bez zhutnění strojně</t>
  </si>
  <si>
    <t>-1191958900</t>
  </si>
  <si>
    <t>Úprava pláně vyrovnáním výškových rozdílů strojně v hornině třídy těžitelnosti I, skupiny 1 až 3 bez zhutnění</t>
  </si>
  <si>
    <t>https://podminky.urs.cz/item/CS_URS_2022_01/181951111</t>
  </si>
  <si>
    <t>2027149100</t>
  </si>
  <si>
    <t>-2088890923</t>
  </si>
  <si>
    <t>"ohumusování v tl.  200 mm" 322,9 "viz kubaturové listy"</t>
  </si>
  <si>
    <t>"ohumusování koryta km 0,331-0,346" (0,92+1,54)*15,0</t>
  </si>
  <si>
    <t>185803111</t>
  </si>
  <si>
    <t>Ošetření trávníku shrabáním v rovině a svahu do 1:5</t>
  </si>
  <si>
    <t>-1929830441</t>
  </si>
  <si>
    <t>Ošetření trávníku jednorázové v rovině nebo na svahu do 1:5</t>
  </si>
  <si>
    <t>https://podminky.urs.cz/item/CS_URS_2022_01/185803111</t>
  </si>
  <si>
    <t>899334522</t>
  </si>
  <si>
    <t>1643491521</t>
  </si>
  <si>
    <t>ohum_rov*0,010*3</t>
  </si>
  <si>
    <t>-2129032676</t>
  </si>
  <si>
    <t>-1102482089</t>
  </si>
  <si>
    <t>Uvažováno jako opláštění štěrkového polštáře pro založení prahu v km 0,005</t>
  </si>
  <si>
    <t>(0,5+5,6+0,6)*(0,7*0,3+0,7+0,3+0,7)</t>
  </si>
  <si>
    <t>-1688140642</t>
  </si>
  <si>
    <t>-144271057</t>
  </si>
  <si>
    <t>Založení prahu km 0,005</t>
  </si>
  <si>
    <t>1,52*0,70</t>
  </si>
  <si>
    <t>-608508151</t>
  </si>
  <si>
    <t>Práh v km 0,005 - viz D.2.4</t>
  </si>
  <si>
    <t>"konstrukce prahu" 0,50*3,1</t>
  </si>
  <si>
    <t>"odpočet lícového zdiva" -zdivo_licove</t>
  </si>
  <si>
    <t>1789294786</t>
  </si>
  <si>
    <t>"horní líc" 0,50*4,5*0,35</t>
  </si>
  <si>
    <t>-82518462</t>
  </si>
  <si>
    <t>Podkladní beton prahu km 0,005</t>
  </si>
  <si>
    <t>0,70*4,9</t>
  </si>
  <si>
    <t>-1181906662</t>
  </si>
  <si>
    <t>457571111</t>
  </si>
  <si>
    <t>Filtrační vrstvy ze štěrkopísku bez zhutnění frakce od 0 až 8 do 0 až 32 mm</t>
  </si>
  <si>
    <t>961133411</t>
  </si>
  <si>
    <t>Filtrační vrstvy jakékoliv tloušťky a sklonu ze štěrkopísků bez zhutnění, frakce od 0-8 do 0-32 mm</t>
  </si>
  <si>
    <t>https://podminky.urs.cz/item/CS_URS_2022_01/457571111</t>
  </si>
  <si>
    <t>Štěrkopísková filtrační vrstva frakce 0-16 mm  tl. 0,100 m</t>
  </si>
  <si>
    <t>"pod opevnění koryta obtoku" 48,3 "viz kubaturové listy"</t>
  </si>
  <si>
    <t>"pod opevnění koryta km 0,0331-0,346" 1,0*15,0 "viz C.3 a D.2.5"</t>
  </si>
  <si>
    <t>-1449589576</t>
  </si>
  <si>
    <t>Opevnění koryta obtoku</t>
  </si>
  <si>
    <t>136,6 "viz kubaturové listy"</t>
  </si>
  <si>
    <t>Konstrukce prahu - viz C.3 a D.2.3</t>
  </si>
  <si>
    <t>"km 0,065" 4,30*0,50</t>
  </si>
  <si>
    <t>"km 0,106" 5,93*0,50</t>
  </si>
  <si>
    <t>Opevnění koryta km 0,331-0,346 - viz c.3 a D.2.5</t>
  </si>
  <si>
    <t>5,24*15,0</t>
  </si>
  <si>
    <t>6983660</t>
  </si>
  <si>
    <t>136,6/0,300 "viz kubaturové listy"</t>
  </si>
  <si>
    <t>"km 0,065" 6,3*0,50</t>
  </si>
  <si>
    <t>"km 0,106" 8,9*0,50</t>
  </si>
  <si>
    <t>10,09*15,0</t>
  </si>
  <si>
    <t>Trubní vedení</t>
  </si>
  <si>
    <t>8-R01</t>
  </si>
  <si>
    <t>Úprava a zaústění melioračních výustí - seříznutí se svahem, uprava svahu kolem výusti</t>
  </si>
  <si>
    <t>796195351</t>
  </si>
  <si>
    <t>2 "viz C.3"</t>
  </si>
  <si>
    <t>Zřízení a odstranění jímky z pytlů s pískem (nátok a výtok z potrubí pro převedení vody)</t>
  </si>
  <si>
    <t>-659082579</t>
  </si>
  <si>
    <t>Zřízení a odstranění jímky z pytlů s pískem (nátok a výtok z potrubí pro převedení vody)
Výška jímky cca 1,0 m. Maximální délka cca 5,0 m.Objem cca 2,5 m3</t>
  </si>
  <si>
    <t>998332011</t>
  </si>
  <si>
    <t>Přesun hmot pro úpravy vodních toků a kanály</t>
  </si>
  <si>
    <t>-760342736</t>
  </si>
  <si>
    <t>Přesun hmot pro úpravy vodních toků a kanály, hráze rybníků apod. dopravní vzdálenost do 500 m</t>
  </si>
  <si>
    <t>https://podminky.urs.cz/item/CS_URS_2022_01/998332011</t>
  </si>
  <si>
    <t>sejmuti</t>
  </si>
  <si>
    <t>Sejmutí humusu</t>
  </si>
  <si>
    <t>1494,2</t>
  </si>
  <si>
    <t>odkopavka</t>
  </si>
  <si>
    <t>Odkopávka pro komunikace</t>
  </si>
  <si>
    <t>529,3</t>
  </si>
  <si>
    <t>409,4</t>
  </si>
  <si>
    <t>12,282</t>
  </si>
  <si>
    <t>dosyp_krajnic</t>
  </si>
  <si>
    <t>Dosypání krajnic</t>
  </si>
  <si>
    <t>33,7</t>
  </si>
  <si>
    <t>sanace_kamen</t>
  </si>
  <si>
    <t>Sanační vrstva z hrubozrnné kamenité sypaniny 63/256, tl. 250 mm</t>
  </si>
  <si>
    <t>290,4</t>
  </si>
  <si>
    <t>sanace_kamenivo</t>
  </si>
  <si>
    <t>Sanační vrstva z kamenité sypaniny 0/128, tl. 300 mm</t>
  </si>
  <si>
    <t>290</t>
  </si>
  <si>
    <t>SO 03 - Přístupová komunikace</t>
  </si>
  <si>
    <t>vymena_podlozi</t>
  </si>
  <si>
    <t>Výměna podloží komunikace</t>
  </si>
  <si>
    <t>1304,533</t>
  </si>
  <si>
    <t>vykop_patek</t>
  </si>
  <si>
    <t>Výkop patek závory</t>
  </si>
  <si>
    <t>0,256</t>
  </si>
  <si>
    <t>bed_patek</t>
  </si>
  <si>
    <t>Bednění patek</t>
  </si>
  <si>
    <t>0,96</t>
  </si>
  <si>
    <t>DKB</t>
  </si>
  <si>
    <t>Dlažba z lom. kam. na MC s vyspárováním</t>
  </si>
  <si>
    <t>zavora</t>
  </si>
  <si>
    <t>Ocelová závora</t>
  </si>
  <si>
    <t>100,6</t>
  </si>
  <si>
    <t xml:space="preserve">    5 - Komunikace pozemní</t>
  </si>
  <si>
    <t>PSV - Práce a dodávky PSV</t>
  </si>
  <si>
    <t xml:space="preserve">    767 - Konstrukce zámečnické</t>
  </si>
  <si>
    <t>121151125</t>
  </si>
  <si>
    <t>Sejmutí ornice plochy přes 500 m2 tl vrstvy přes 250 do 300 mm strojně</t>
  </si>
  <si>
    <t>2060566466</t>
  </si>
  <si>
    <t>Sejmutí ornice strojně při souvislé ploše přes 500 m2, tl. vrstvy přes 250 do 300 mm</t>
  </si>
  <si>
    <t>https://podminky.urs.cz/item/CS_URS_2022_01/121151125</t>
  </si>
  <si>
    <t>1438,2 "viz kubaturové listy"</t>
  </si>
  <si>
    <t>24 "odbočka k dělícímu objektu"</t>
  </si>
  <si>
    <t>32 "obratiště"</t>
  </si>
  <si>
    <t>122252205</t>
  </si>
  <si>
    <t>Odkopávky a prokopávky nezapažené pro silnice a dálnice v hornině třídy těžitelnosti I objem do 1000 m3 strojně</t>
  </si>
  <si>
    <t>-1729743699</t>
  </si>
  <si>
    <t>Odkopávky a prokopávky nezapažené pro silnice a dálnice strojně v hornině třídy těžitelnosti I přes 500 do 1 000 m3</t>
  </si>
  <si>
    <t>https://podminky.urs.cz/item/CS_URS_2022_01/122252205</t>
  </si>
  <si>
    <t>529,3 "viz kubaturové listy"</t>
  </si>
  <si>
    <t>133212811</t>
  </si>
  <si>
    <t>Hloubení nezapažených šachet v hornině třídy těžitelnosti I skupiny 3 plocha výkopu do 4 m2 ručně</t>
  </si>
  <si>
    <t>-1432617005</t>
  </si>
  <si>
    <t>Hloubení nezapažených šachet ručně v horninách třídy těžitelnosti I skupiny 3, půdorysná plocha výkopu do 4 m2</t>
  </si>
  <si>
    <t>https://podminky.urs.cz/item/CS_URS_2022_01/133212811</t>
  </si>
  <si>
    <t>Výkop pro patky závory</t>
  </si>
  <si>
    <t>0,4*0,4*0,8 * 2</t>
  </si>
  <si>
    <t>1836762518</t>
  </si>
  <si>
    <t>sejmuti*0,300 "přemístění na MD"</t>
  </si>
  <si>
    <t>ohum_svah*0,100 "přemístění z MD"</t>
  </si>
  <si>
    <t>16275-R01a</t>
  </si>
  <si>
    <t>-1835870905</t>
  </si>
  <si>
    <t>16275-R01b</t>
  </si>
  <si>
    <t>Odklizení a likvidace přebytku humusu (naložení, vodorovné přemístění, uložení, vč. případného rozprostření nebo poplatku)</t>
  </si>
  <si>
    <t>-704562506</t>
  </si>
  <si>
    <t>sejmuti*0,300</t>
  </si>
  <si>
    <t>-ohum_svah*0,100</t>
  </si>
  <si>
    <t>-    9,809 "humus pro potřebu ohumusování v rámci SO 01"</t>
  </si>
  <si>
    <t>-104,840 "humus pro potřebu ohumusování v rámci SO 02"</t>
  </si>
  <si>
    <t>167151101</t>
  </si>
  <si>
    <t>Nakládání výkopku z hornin třídy těžitelnosti I skupiny 1 až 3 do 100 m3</t>
  </si>
  <si>
    <t>-1240360805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</si>
  <si>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</si>
  <si>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</si>
  <si>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ohum_svah*0,100 "naložení na MD"</t>
  </si>
  <si>
    <t>171152112</t>
  </si>
  <si>
    <t>Uložení sypaniny z hornin nesoudržných a sypkých do násypů zhutněných mimo aktivní zónu silnic a dálnic</t>
  </si>
  <si>
    <t>-1674410043</t>
  </si>
  <si>
    <t>Uložení sypaniny do zhutněných násypů pro silnice, dálnice a letiště s rozprostřením sypaniny ve vrstvách, s hrubým urovnáním a uzavřením povrchu násypu z hornin nesoudržných sypkých mimo aktivní zónu</t>
  </si>
  <si>
    <t>https://podminky.urs.cz/item/CS_URS_2022_01/171152112</t>
  </si>
  <si>
    <t>Dosypání krajnic nenamrzabým materiálem</t>
  </si>
  <si>
    <t>33,7 "viz kubaturové listy"</t>
  </si>
  <si>
    <t>58331200</t>
  </si>
  <si>
    <t>štěrkopísek netříděný</t>
  </si>
  <si>
    <t>-1047867307</t>
  </si>
  <si>
    <t>dosyp_krajnic*1,95</t>
  </si>
  <si>
    <t>767295153</t>
  </si>
  <si>
    <t>sejmuti*0,300 "uložení na MD"</t>
  </si>
  <si>
    <t>181411122</t>
  </si>
  <si>
    <t>Založení lučního trávníku výsevem pl do 1000 m2 ve svahu přes 1:5 do 1:2</t>
  </si>
  <si>
    <t>90689534</t>
  </si>
  <si>
    <t>Založení trávníku na půdě předem připravené plochy do 1000 m2 výsevem včetně utažení lučního na svahu přes 1:5 do 1:2</t>
  </si>
  <si>
    <t>https://podminky.urs.cz/item/CS_URS_2022_01/181411122</t>
  </si>
  <si>
    <t>107956657</t>
  </si>
  <si>
    <t>181951112</t>
  </si>
  <si>
    <t>Úprava pláně v hornině třídy těžitelnosti I skupiny 1 až 3 se zhutněním strojně</t>
  </si>
  <si>
    <t>995518146</t>
  </si>
  <si>
    <t>Úprava pláně vyrovnáním výškových rozdílů strojně v hornině třídy těžitelnosti I, skupiny 1 až 3 se zhutněním</t>
  </si>
  <si>
    <t>https://podminky.urs.cz/item/CS_URS_2022_01/181951112</t>
  </si>
  <si>
    <t>sejmuti "úprava pláně"</t>
  </si>
  <si>
    <t>-1406254231</t>
  </si>
  <si>
    <t>1017347648</t>
  </si>
  <si>
    <t>"ohumusování v tl.  100 mm" 409,4 "viz kubaturové listy"</t>
  </si>
  <si>
    <t>185803112</t>
  </si>
  <si>
    <t>Ošetření trávníku shrabáním ve svahu přes 1:5 do 1:2</t>
  </si>
  <si>
    <t>2095763825</t>
  </si>
  <si>
    <t>Ošetření trávníku jednorázové na svahu přes 1:5 do 1:2</t>
  </si>
  <si>
    <t>https://podminky.urs.cz/item/CS_URS_2022_01/185803112</t>
  </si>
  <si>
    <t>-1179846312</t>
  </si>
  <si>
    <t>1767425959</t>
  </si>
  <si>
    <t>212751104</t>
  </si>
  <si>
    <t>Trativod z drenážních trubek flexibilních PVC-U SN 4 perforace 360° včetně lože otevřený výkop DN 100 pro meliorace</t>
  </si>
  <si>
    <t>-212735967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</si>
  <si>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</si>
  <si>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https://podminky.urs.cz/item/CS_URS_2022_01/212751104</t>
  </si>
  <si>
    <t>Překložení drenážního potrubí - Viz D.3.1</t>
  </si>
  <si>
    <t>6,0</t>
  </si>
  <si>
    <t>212751106</t>
  </si>
  <si>
    <t>Trativod z drenážních trubek flexibilních PVC-U SN 4 perforace 360° včetně lože otevřený výkop DN 160 pro meliorace</t>
  </si>
  <si>
    <t>2076018182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</si>
  <si>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</si>
  <si>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https://podminky.urs.cz/item/CS_URS_2022_01/212751106</t>
  </si>
  <si>
    <t>5,5</t>
  </si>
  <si>
    <t>275313811</t>
  </si>
  <si>
    <t>Základové patky z betonu tř. C 25/30</t>
  </si>
  <si>
    <t>1567323330</t>
  </si>
  <si>
    <t>Základy z betonu prostého patky a bloky z betonu kamenem neprokládaného tř. C 25/30</t>
  </si>
  <si>
    <t>https://podminky.urs.cz/item/CS_URS_2022_01/275313811</t>
  </si>
  <si>
    <t>Patky pro závoru</t>
  </si>
  <si>
    <t>0,5*0,5*1,0 * 2 "zvětšený objem - betonováno do výkopu"</t>
  </si>
  <si>
    <t>275351121</t>
  </si>
  <si>
    <t>Zřízení bednění základových patek</t>
  </si>
  <si>
    <t>192136327</t>
  </si>
  <si>
    <t>Bednění základů patek zřízení</t>
  </si>
  <si>
    <t>https://podminky.urs.cz/item/CS_URS_2022_01/275351121</t>
  </si>
  <si>
    <t>Bednění horní části patek závory</t>
  </si>
  <si>
    <t>4*0,4*0,30 * 2</t>
  </si>
  <si>
    <t>275351122</t>
  </si>
  <si>
    <t>Odstranění bednění základových patek</t>
  </si>
  <si>
    <t>-387624414</t>
  </si>
  <si>
    <t>Bednění základů patek odstranění</t>
  </si>
  <si>
    <t>https://podminky.urs.cz/item/CS_URS_2022_01/275351122</t>
  </si>
  <si>
    <t>451316123</t>
  </si>
  <si>
    <t>Podklad pod dlažbu z betonu prostého se zvýšenými nároky na prostředí C 30/37 tl přes 150 do 200 mm</t>
  </si>
  <si>
    <t>-119114763</t>
  </si>
  <si>
    <t>Podklad pod dlažbu z betonu prostého se zvýšenými nároky na prostředí tř. C 30/37 tl. přes 150 do 200 mm</t>
  </si>
  <si>
    <t>https://podminky.urs.cz/item/CS_URS_2022_01/451316123</t>
  </si>
  <si>
    <t>-1907265920</t>
  </si>
  <si>
    <t>-444608016</t>
  </si>
  <si>
    <t>Odláždění svahu čela propustu - viz D.3.1</t>
  </si>
  <si>
    <t>2,0 * 2</t>
  </si>
  <si>
    <t>Komunikace pozemní</t>
  </si>
  <si>
    <t>564571011</t>
  </si>
  <si>
    <t>Zřízení podsypu nebo podkladu ze sypaniny plochy do 100 m2 tl 250 mm</t>
  </si>
  <si>
    <t>1490005495</t>
  </si>
  <si>
    <t>Zřízení podsypu nebo podkladu ze sypaniny s rozprostřením, vlhčením, a zhutněním plochy jednotlivě do 100 m2, po zhutnění tl. 250 mm</t>
  </si>
  <si>
    <t>https://podminky.urs.cz/item/CS_URS_2022_01/564571011</t>
  </si>
  <si>
    <t>Násyp a zahutnění hrubozrnné kamenité sypaniny 63/256, tl. 250 mm</t>
  </si>
  <si>
    <t>72,6/0,250 "viz kubaturové listy"</t>
  </si>
  <si>
    <t>58380652R</t>
  </si>
  <si>
    <t>kámen lomový neupravený tříděný frakce 63/256</t>
  </si>
  <si>
    <t>399794819</t>
  </si>
  <si>
    <t>sanace_kamen*0,250*2,3</t>
  </si>
  <si>
    <t>564581011</t>
  </si>
  <si>
    <t>Zřízení podsypu nebo podkladu ze sypaniny plochy do 100 m2 tl 300 mm</t>
  </si>
  <si>
    <t>-1724723646</t>
  </si>
  <si>
    <t>Zřízení podsypu nebo podkladu ze sypaniny s rozprostřením, vlhčením, a zhutněním plochy jednotlivě do 100 m2, po zhutnění tl. 300 mm</t>
  </si>
  <si>
    <t>https://podminky.urs.cz/item/CS_URS_2022_01/564581011</t>
  </si>
  <si>
    <t>87,0/0,300 "viz kubaturové listy"</t>
  </si>
  <si>
    <t>58344229</t>
  </si>
  <si>
    <t>štěrkodrť frakce 0/125</t>
  </si>
  <si>
    <t>-1723108927</t>
  </si>
  <si>
    <t>sanace_kamenivo*0,300*2,1</t>
  </si>
  <si>
    <t>564581111</t>
  </si>
  <si>
    <t>Zřízení podsypu nebo podkladu ze sypaniny plochy přes 100 m2 tl 300 mm</t>
  </si>
  <si>
    <t>1435728926</t>
  </si>
  <si>
    <t>Zřízení podsypu nebo podkladu ze sypaniny s rozprostřením, vlhčením, a zhutněním plochy přes 100 m2, po zhutnění tl. 300 mm</t>
  </si>
  <si>
    <t>https://podminky.urs.cz/item/CS_URS_2022_01/564581111</t>
  </si>
  <si>
    <t>Výměna podloží nenamrzavým materiálem</t>
  </si>
  <si>
    <t>373,3/0,300 "viz kubaturové listy"</t>
  </si>
  <si>
    <t>23,4 " příjezd k obejktu"</t>
  </si>
  <si>
    <t>36,8 "obratiště"</t>
  </si>
  <si>
    <t>5834-R02</t>
  </si>
  <si>
    <t>vhodný nenamrzavý materiál</t>
  </si>
  <si>
    <t>19279050</t>
  </si>
  <si>
    <t>vymena_podlozi*0,300*2,0</t>
  </si>
  <si>
    <t>564851111</t>
  </si>
  <si>
    <t>Podklad ze štěrkodrtě ŠD plochy přes 100 m2 tl 150 mm</t>
  </si>
  <si>
    <t>481394258</t>
  </si>
  <si>
    <t>Podklad ze štěrkodrti ŠD s rozprostřením a zhutněním plochy přes 100 m2, po zhutnění tl. 150 mm</t>
  </si>
  <si>
    <t>https://podminky.urs.cz/item/CS_URS_2022_01/564851111</t>
  </si>
  <si>
    <t xml:space="preserve">"Štěrkodrť ŠDa 0/63 Ge + Štěrkodrť ŠDb 0/63 Gn" </t>
  </si>
  <si>
    <t>369,7/0,300 "viz kubaturové listy"</t>
  </si>
  <si>
    <t>19,8 " příjezd k obejktu"</t>
  </si>
  <si>
    <t>36,6 "obratiště"</t>
  </si>
  <si>
    <t>569831111</t>
  </si>
  <si>
    <t>Zpevnění krajnic štěrkodrtí tl 100 mm</t>
  </si>
  <si>
    <t>38431084</t>
  </si>
  <si>
    <t>Zpevnění krajnic nebo komunikací pro pěší s rozprostřením a zhutněním, po zhutnění štěrkodrtí tl. 100 mm</t>
  </si>
  <si>
    <t>https://podminky.urs.cz/item/CS_URS_2022_01/569831111</t>
  </si>
  <si>
    <t>11,7/0,100 "viz kubaturové listy"</t>
  </si>
  <si>
    <t>(5,0+4,5)*0,250 " příjezd k obejktu"</t>
  </si>
  <si>
    <t>(8,3+8,3)*0,250 "obratiště"</t>
  </si>
  <si>
    <t>573111112</t>
  </si>
  <si>
    <t>Postřik živičný infiltrační s posypem z asfaltu množství 1 kg/m2</t>
  </si>
  <si>
    <t>-1407950429</t>
  </si>
  <si>
    <t>Postřik infiltrační PI z asfaltu silničního s posypem kamenivem, v množství 1,00 kg/m2</t>
  </si>
  <si>
    <t>https://podminky.urs.cz/item/CS_URS_2022_01/573111112</t>
  </si>
  <si>
    <t>1094,4 "viz kubaturové listy"</t>
  </si>
  <si>
    <t>573451111R</t>
  </si>
  <si>
    <t>Dvojitý nátěr z asfaltu v množství 1,2 kg/m2 s posypem</t>
  </si>
  <si>
    <t>161341962</t>
  </si>
  <si>
    <t>Dvojitý nátěr DN s posypem kamenivem a se zaválcováním z asfaltu silničního, v množství 1,2 kg/m2</t>
  </si>
  <si>
    <t xml:space="preserve">Poznámka k položce:_x000D_
Dvouvrstvý nátěr, množství zbyt. pojiva 1,20 kg/m2	_x000D_
Kam. fr. 4/8, množství 1. vrstva 8 kg/m2, 2. vrstva 5 kg/m2	_x000D_
</t>
  </si>
  <si>
    <t>1001,1 "viz kubaturové listy"</t>
  </si>
  <si>
    <t>574381112</t>
  </si>
  <si>
    <t>Penetrační makadam hrubý PMH tl 100 mm</t>
  </si>
  <si>
    <t>-1458067690</t>
  </si>
  <si>
    <t>Penetrační makadam PM s rozprostřením kameniva na sucho, s prolitím živicí, s posypem drtí a se zhutněním hrubý (PMH) z kameniva hrubého drceného, po zhutnění tl. 100 mm</t>
  </si>
  <si>
    <t>https://podminky.urs.cz/item/CS_URS_2022_01/574381112</t>
  </si>
  <si>
    <t>Poznámka k položce:_x000D_
Penetrační makadam – hrubozrnný fr. 32/63</t>
  </si>
  <si>
    <t>102,2/0,100 "viz kubaturové listy"</t>
  </si>
  <si>
    <t>891269951</t>
  </si>
  <si>
    <t>Montáž potrubních spojek na potrubí z jakýchkoli trub DN 100</t>
  </si>
  <si>
    <t>686502999</t>
  </si>
  <si>
    <t>Montáž opravných armatur potrubních spojek na potrubí z trub litinových, ocelových nebo plastických hmot DN 100</t>
  </si>
  <si>
    <t>https://podminky.urs.cz/item/CS_URS_2022_01/891269951</t>
  </si>
  <si>
    <t>"Montáž spojek při přeložení drenážního potrubí" 2</t>
  </si>
  <si>
    <t>28613250</t>
  </si>
  <si>
    <t>nátrubek spojovací drenážního systému komunikací, letišť a sportovišť DN 100</t>
  </si>
  <si>
    <t>1317851073</t>
  </si>
  <si>
    <t>891319951</t>
  </si>
  <si>
    <t>Montáž potrubních spojek na potrubí z jakýchkoli trub DN 150</t>
  </si>
  <si>
    <t>-1066240688</t>
  </si>
  <si>
    <t>Montáž opravných armatur potrubních spojek na potrubí z trub litinových, ocelových nebo plastických hmot DN 150</t>
  </si>
  <si>
    <t>https://podminky.urs.cz/item/CS_URS_2022_01/891319951</t>
  </si>
  <si>
    <t>28613251</t>
  </si>
  <si>
    <t>nátrubek spojovací drenážního systému komunikací, letišť a sportovišť DN 150</t>
  </si>
  <si>
    <t>1598113898</t>
  </si>
  <si>
    <t>8-R04</t>
  </si>
  <si>
    <t>Dodávka a montáž dělené chráničky</t>
  </si>
  <si>
    <t>835340168</t>
  </si>
  <si>
    <t xml:space="preserve">Dodávka a montáž dělené chráničky
</t>
  </si>
  <si>
    <t>Poznámka k položce:_x000D_
Kabel sdělovacího vedení v místě křížení s komunikací bude uložen do plastové půlené chráničky DN110</t>
  </si>
  <si>
    <t>7,5 "viz přílohu D.3.1"</t>
  </si>
  <si>
    <t>43</t>
  </si>
  <si>
    <t>916131113</t>
  </si>
  <si>
    <t>Osazení silničního obrubníku betonového ležatého s boční opěrou do lože z betonu prostého</t>
  </si>
  <si>
    <t>-776824595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</si>
  <si>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</si>
  <si>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https://podminky.urs.cz/item/CS_URS_2022_01/916131113</t>
  </si>
  <si>
    <t>Nájezdový obrubník  - viz D.3.1</t>
  </si>
  <si>
    <t>obrubnik</t>
  </si>
  <si>
    <t>44</t>
  </si>
  <si>
    <t>59217028</t>
  </si>
  <si>
    <t>obrubník betonový silniční nájezdový 500x150x150mm</t>
  </si>
  <si>
    <t>70729933</t>
  </si>
  <si>
    <t>13,5*1,02 'Přepočtené koeficientem množství</t>
  </si>
  <si>
    <t>45</t>
  </si>
  <si>
    <t>919112223</t>
  </si>
  <si>
    <t>Řezání spár pro vytvoření komůrky š 15 mm hl 30 mm pro těsnící zálivku v živičném krytu</t>
  </si>
  <si>
    <t>-1343489844</t>
  </si>
  <si>
    <t>Řezání dilatačních spár v živičném krytu vytvoření komůrky pro těsnící zálivku šířky 15 mm, hloubky 30 mm</t>
  </si>
  <si>
    <t>https://podminky.urs.cz/item/CS_URS_2022_01/919112223</t>
  </si>
  <si>
    <t>Zaříznutí stávajícího krytu v místě napojení sjezdu  - viz D.3.1</t>
  </si>
  <si>
    <t>46</t>
  </si>
  <si>
    <t>919121122</t>
  </si>
  <si>
    <t>Těsnění spár zálivkou za studena pro komůrky š 15 mm hl 30 mm s těsnicím profilem</t>
  </si>
  <si>
    <t>1506633682</t>
  </si>
  <si>
    <t>Utěsnění dilatačních spár zálivkou za studena v cementobetonovém nebo živičném krytu včetně adhezního nátěru s těsnicím profilem pod zálivkou, pro komůrky šířky 15 mm, hloubky 30 mm</t>
  </si>
  <si>
    <t>https://podminky.urs.cz/item/CS_URS_2022_01/919121122</t>
  </si>
  <si>
    <t>47</t>
  </si>
  <si>
    <t>919535561</t>
  </si>
  <si>
    <t>Obetonování trubního propustku betonem se zvýšenými nároky na prostředí tř. C 30/37</t>
  </si>
  <si>
    <t>-1860973974</t>
  </si>
  <si>
    <t>Obetonování trubního propustku betonem prostým se zvýšenými nároky na prostředí tř. C 30/37</t>
  </si>
  <si>
    <t>https://podminky.urs.cz/item/CS_URS_2022_01/919535561</t>
  </si>
  <si>
    <t>Viz přílohu D.3.1</t>
  </si>
  <si>
    <t>((0,20+0,60+0,20)*(0,60+0,20))*9,9</t>
  </si>
  <si>
    <t>-0,6*0,6*pi/4*9,9</t>
  </si>
  <si>
    <t>48</t>
  </si>
  <si>
    <t>919551114</t>
  </si>
  <si>
    <t>Zřízení propustku z trub plastových PE rýhovaných se spojkami nebo s hrdlem DN 600 mm</t>
  </si>
  <si>
    <t>321338963</t>
  </si>
  <si>
    <t>Zřízení propustku z trub plastových polyetylenových rýhovaných se spojkami nebo s hrdlem DN 600 mm</t>
  </si>
  <si>
    <t>https://podminky.urs.cz/item/CS_URS_2022_01/919551114</t>
  </si>
  <si>
    <t>9,9 "viz přílohu D.3.1"</t>
  </si>
  <si>
    <t>49</t>
  </si>
  <si>
    <t>28614490</t>
  </si>
  <si>
    <t>trubka kanalizační PP korugovaná pro velké průměry DN 600x6000mm SN16</t>
  </si>
  <si>
    <t>1692149876</t>
  </si>
  <si>
    <t>9,9*1,015 'Přepočtené koeficientem množství</t>
  </si>
  <si>
    <t>50</t>
  </si>
  <si>
    <t>919726123</t>
  </si>
  <si>
    <t>Geotextilie pro ochranu, separaci a filtraci netkaná měrná hm přes 300 do 500 g/m2</t>
  </si>
  <si>
    <t>-1992743499</t>
  </si>
  <si>
    <t>Geotextilie netkaná pro ochranu, separaci nebo filtraci měrná hmotnost přes 300 do 500 g/m2</t>
  </si>
  <si>
    <t>https://podminky.urs.cz/item/CS_URS_2022_01/919726123</t>
  </si>
  <si>
    <t>1296,1 "viz kubaturové listy"</t>
  </si>
  <si>
    <t>72,6/0,250 "druhá vrstva GT v prostoru sanace - viz kubaturový list"</t>
  </si>
  <si>
    <t>51</t>
  </si>
  <si>
    <t>919735112</t>
  </si>
  <si>
    <t>Řezání stávajícího živičného krytu hl přes 50 do 100 mm</t>
  </si>
  <si>
    <t>-349467716</t>
  </si>
  <si>
    <t>Řezání stávajícího živičného krytu nebo podkladu hloubky přes 50 do 100 mm</t>
  </si>
  <si>
    <t>https://podminky.urs.cz/item/CS_URS_2022_01/919735112</t>
  </si>
  <si>
    <t>52</t>
  </si>
  <si>
    <t>998225111</t>
  </si>
  <si>
    <t>Přesun hmot pro pozemní komunikace s krytem z kamene, monolitickým betonovým nebo živičným</t>
  </si>
  <si>
    <t>-660706043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</si>
  <si>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</si>
  <si>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</si>
  <si>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PSV</t>
  </si>
  <si>
    <t>Práce a dodávky PSV</t>
  </si>
  <si>
    <t>767</t>
  </si>
  <si>
    <t>Konstrukce zámečnické</t>
  </si>
  <si>
    <t>53</t>
  </si>
  <si>
    <t>767995116</t>
  </si>
  <si>
    <t>Montáž atypických zámečnických konstrukcí hm přes 100 do 250 kg</t>
  </si>
  <si>
    <t>-644761878</t>
  </si>
  <si>
    <t>Montáž ostatních atypických zámečnických konstrukcí hmotnosti přes 100 do 250 kg</t>
  </si>
  <si>
    <t>https://podminky.urs.cz/item/CS_URS_2022_01/767995116</t>
  </si>
  <si>
    <t>Montáž ocelové závory</t>
  </si>
  <si>
    <t>54</t>
  </si>
  <si>
    <t>R03</t>
  </si>
  <si>
    <t>dodávka ocelové závory vč. povrchové úpravy - žárové zinkování + nátěrový systém</t>
  </si>
  <si>
    <t>614946165</t>
  </si>
  <si>
    <t>dodávka ocelové závory vč. povrchové úpravy - žárové zinkování + nátěrový systém
položka zahrnuje i dodávku montážního a spojovacího materiálu</t>
  </si>
  <si>
    <t>100,6 "viz výpis prvků závory + výkres"</t>
  </si>
  <si>
    <t>55</t>
  </si>
  <si>
    <t>998767101</t>
  </si>
  <si>
    <t>Přesun hmot tonážní pro zámečnické konstrukce v objektech v do 6 m</t>
  </si>
  <si>
    <t>-1179473804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</si>
  <si>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</si>
  <si>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</si>
  <si>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kac_do300</t>
  </si>
  <si>
    <t>Kácení stromů do prům. 300 mm</t>
  </si>
  <si>
    <t>kac_do500</t>
  </si>
  <si>
    <t>Kácení stromů do prům. 500 mm</t>
  </si>
  <si>
    <t>kac_do700</t>
  </si>
  <si>
    <t>Kácení stromů do prům. 700 mm</t>
  </si>
  <si>
    <t>kac_do900</t>
  </si>
  <si>
    <t>Kácení stromů do prům. 900 mm</t>
  </si>
  <si>
    <t>odstr_ker</t>
  </si>
  <si>
    <t>Odstranění keřů</t>
  </si>
  <si>
    <t>odstr_parez300</t>
  </si>
  <si>
    <t>Odstranění pařezů do prům. 300 mm</t>
  </si>
  <si>
    <t>IO 01 - Náhradní výsadba</t>
  </si>
  <si>
    <t>Soupis:</t>
  </si>
  <si>
    <t>IO 01_A - Náhradní výsadba - kácení stromů</t>
  </si>
  <si>
    <t>111251201</t>
  </si>
  <si>
    <t>Odstranění křovin a stromů průměru kmene do 100 mm i s kořeny sklonu terénu přes 1:5 z celkové plochy do 100 m2 strojně</t>
  </si>
  <si>
    <t>-172144818</t>
  </si>
  <si>
    <t>Odstranění křovin a stromů s odstraněním kořenů strojně průměru kmene do 100 mm v rovině nebo ve svahu sklonu terénu přes 1:5, při celkové ploše do 100 m2</t>
  </si>
  <si>
    <t>https://podminky.urs.cz/item/CS_URS_2022_01/111251201</t>
  </si>
  <si>
    <t>20 "viz přílohu B. STZ"</t>
  </si>
  <si>
    <t>112101101</t>
  </si>
  <si>
    <t>Odstranění stromů listnatých průměru kmene přes 100 do 300 mm</t>
  </si>
  <si>
    <t>1804062779</t>
  </si>
  <si>
    <t>Odstranění stromů s odřezáním kmene a s odvětvením listnatých, průměru kmene přes 100 do 300 mm</t>
  </si>
  <si>
    <t>https://podminky.urs.cz/item/CS_URS_2022_01/112101101</t>
  </si>
  <si>
    <t>21 "viz přílohu B. STZ"</t>
  </si>
  <si>
    <t>112101102</t>
  </si>
  <si>
    <t>Odstranění stromů listnatých průměru kmene přes 300 do 500 mm</t>
  </si>
  <si>
    <t>-1031433023</t>
  </si>
  <si>
    <t>Odstranění stromů s odřezáním kmene a s odvětvením listnatých, průměru kmene přes 300 do 500 mm</t>
  </si>
  <si>
    <t>https://podminky.urs.cz/item/CS_URS_2022_01/112101102</t>
  </si>
  <si>
    <t>7 "viz přílohu B. STZ"</t>
  </si>
  <si>
    <t>112101103</t>
  </si>
  <si>
    <t>Odstranění stromů listnatých průměru kmene přes 500 do 700 mm</t>
  </si>
  <si>
    <t>-322924144</t>
  </si>
  <si>
    <t>Odstranění stromů s odřezáním kmene a s odvětvením listnatých, průměru kmene přes 500 do 700 mm</t>
  </si>
  <si>
    <t>https://podminky.urs.cz/item/CS_URS_2022_01/112101103</t>
  </si>
  <si>
    <t>4 "viz přílohu B. STZ"</t>
  </si>
  <si>
    <t>112101104</t>
  </si>
  <si>
    <t>Odstranění stromů listnatých průměru kmene přes 700 do 900 mm</t>
  </si>
  <si>
    <t>-2076376734</t>
  </si>
  <si>
    <t>Odstranění stromů s odřezáním kmene a s odvětvením listnatých, průměru kmene přes 700 do 900 mm</t>
  </si>
  <si>
    <t>https://podminky.urs.cz/item/CS_URS_2022_01/112101104</t>
  </si>
  <si>
    <t>1 "viz přílohu B. STZ"</t>
  </si>
  <si>
    <t>11215-R01</t>
  </si>
  <si>
    <t>Likvidace větví po pokácených stromech dle návrhu zhotovitele (štěpkování, pálení, odvoz do kompostárny) vč. případných poplatků</t>
  </si>
  <si>
    <t>-1373576097</t>
  </si>
  <si>
    <t>Likvidace větví po pokácených stromech prům do 300 mm dle návrhu zhotovitele (štěpkování, pálení, odvoz do kompostárny) vč. případných poplatků</t>
  </si>
  <si>
    <t>Poznámka k položce:_x000D_
Položka zahrnuje likvidaci veškerých větví ze všech kácených stromů.</t>
  </si>
  <si>
    <t>11215-R04</t>
  </si>
  <si>
    <t>Likvidace odstaněného keřového porostu dle návrhu zhotovitele (štěpkování, pálení, odvoz do kompostárny) vč. případných poplatků</t>
  </si>
  <si>
    <t>-1253220119</t>
  </si>
  <si>
    <t>112251101</t>
  </si>
  <si>
    <t>Odstranění pařezů D přes 100 do 300 mm</t>
  </si>
  <si>
    <t>2006453928</t>
  </si>
  <si>
    <t>Odstranění pařezů strojně s jejich vykopáním, vytrháním nebo odstřelením průměru přes 100 do 300 mm</t>
  </si>
  <si>
    <t>https://podminky.urs.cz/item/CS_URS_2022_01/112251101</t>
  </si>
  <si>
    <t>15 "odstranění pařezů pouze v prostoru objektů"</t>
  </si>
  <si>
    <t>16220-R02.1</t>
  </si>
  <si>
    <t>Přemístění a uložení dle pokynů objednatelev blízkosti stavby - kmeny stromů prům. 100-300 mm</t>
  </si>
  <si>
    <t>-2012764134</t>
  </si>
  <si>
    <t>16220-R02.2</t>
  </si>
  <si>
    <t>Přemístění a uložení dle pokynů objednatelev blízkosti stavby - kmeny stromů prům. 300-500 mm</t>
  </si>
  <si>
    <t>-741735433</t>
  </si>
  <si>
    <t>16220-R02.3</t>
  </si>
  <si>
    <t>Přemístění a uložení dle pokynů objednatelev blízkosti stavby - kmeny stromů prům. 500-700 mm</t>
  </si>
  <si>
    <t>618598704</t>
  </si>
  <si>
    <t>16220-R02.4</t>
  </si>
  <si>
    <t>Přemístění a uložení dle pokynů objednatelev blízkosti stavby - kmeny stromů prům. 700-900 mm</t>
  </si>
  <si>
    <t>1543489907</t>
  </si>
  <si>
    <t>16220-R03.1</t>
  </si>
  <si>
    <t>Vodorovné přemístění pařezů D přes 100 do 300 mm (naložení, odklizení, likvidace, vč. případného poplatku)</t>
  </si>
  <si>
    <t>808361554</t>
  </si>
  <si>
    <t>174251201</t>
  </si>
  <si>
    <t>Zásyp jam po pařezech D pařezů do 300 mm strojně</t>
  </si>
  <si>
    <t>-2135082144</t>
  </si>
  <si>
    <t>Zásyp jam po pařezech strojně výkopkem z horniny získané při dobývání pařezů s hrubým urovnáním povrchu zasypávky průměru pařezu přes 100 do 300 mm</t>
  </si>
  <si>
    <t>https://podminky.urs.cz/item/CS_URS_2022_01/174251201</t>
  </si>
  <si>
    <t>keř</t>
  </si>
  <si>
    <t>Výsadba keřů</t>
  </si>
  <si>
    <t>strom</t>
  </si>
  <si>
    <t>Výsadba stromů</t>
  </si>
  <si>
    <t>obdel_pudy</t>
  </si>
  <si>
    <t>Obdělání půdy</t>
  </si>
  <si>
    <t>134</t>
  </si>
  <si>
    <t>mulčování</t>
  </si>
  <si>
    <t>Mulčování kůrou</t>
  </si>
  <si>
    <t>52,5</t>
  </si>
  <si>
    <t>hnojeni</t>
  </si>
  <si>
    <t>Hnojení</t>
  </si>
  <si>
    <t>0,016</t>
  </si>
  <si>
    <t>9,588</t>
  </si>
  <si>
    <t>zatravneni</t>
  </si>
  <si>
    <t>Zatravnění</t>
  </si>
  <si>
    <t>474</t>
  </si>
  <si>
    <t>IO 01_B - Náhradní výsadba - výsadby</t>
  </si>
  <si>
    <t>2084745343</t>
  </si>
  <si>
    <t>00572-R05</t>
  </si>
  <si>
    <t xml:space="preserve">specifikované travní osivo pro vlhčí stanoviště </t>
  </si>
  <si>
    <t>-18671309</t>
  </si>
  <si>
    <t>zatravneni*40/10000 "40 kg/ha"</t>
  </si>
  <si>
    <t>964397181</t>
  </si>
  <si>
    <t>183101113</t>
  </si>
  <si>
    <t>Hloubení jamek bez výměny půdy zeminy tř 1 až 4 obj přes 0,02 do 0,05 m3 v rovině a svahu do 1:5</t>
  </si>
  <si>
    <t>952498484</t>
  </si>
  <si>
    <t>Hloubení jamek pro vysazování rostlin v zemině tř.1 až 4 bez výměny půdy v rovině nebo na svahu do 1:5, objemu přes 0,02 do 0,05 m3</t>
  </si>
  <si>
    <t>https://podminky.urs.cz/item/CS_URS_2022_01/183101113</t>
  </si>
  <si>
    <t>keř*1,05 "+5% - úhyn po výsadbě"</t>
  </si>
  <si>
    <t>183101115</t>
  </si>
  <si>
    <t>Hloubení jamek bez výměny půdy zeminy tř 1 až 4 obj přes 0,125 do 0,4 m3 v rovině a svahu do 1:5</t>
  </si>
  <si>
    <t>675638236</t>
  </si>
  <si>
    <t>Hloubení jamek pro vysazování rostlin v zemině tř.1 až 4 bez výměny půdy v rovině nebo na svahu do 1:5, objemu přes 0,125 do 0,40 m3</t>
  </si>
  <si>
    <t>https://podminky.urs.cz/item/CS_URS_2022_01/183101115</t>
  </si>
  <si>
    <t>strom*1,05 "+5% úhyn po výsadvě"</t>
  </si>
  <si>
    <t>183403111</t>
  </si>
  <si>
    <t>Obdělání půdy nakopáním na hl přes 0,05 do 0,1 m v rovině a svahu do 1:5</t>
  </si>
  <si>
    <t>-336315713</t>
  </si>
  <si>
    <t>Obdělání půdy nakopáním hl. přes 50 do 100 mm v rovině nebo na svahu do 1:5</t>
  </si>
  <si>
    <t>https://podminky.urs.cz/item/CS_URS_2022_01/183403111</t>
  </si>
  <si>
    <t>2*2*strom</t>
  </si>
  <si>
    <t>1*1*keř</t>
  </si>
  <si>
    <t>183403153</t>
  </si>
  <si>
    <t>Obdělání půdy hrabáním v rovině a svahu do 1:5</t>
  </si>
  <si>
    <t>-423540201</t>
  </si>
  <si>
    <t>Obdělání půdy hrabáním v rovině nebo na svahu do 1:5</t>
  </si>
  <si>
    <t>https://podminky.urs.cz/item/CS_URS_2022_01/183403153</t>
  </si>
  <si>
    <t>183403112</t>
  </si>
  <si>
    <t>Obdělání půdy oráním na hl přes 0,1 do 0,2 m v rovině a svahu do 1:5</t>
  </si>
  <si>
    <t>-1940965135</t>
  </si>
  <si>
    <t>Obdělání půdy oráním hl. přes 100 do 200 mm v rovině nebo na svahu do 1:5</t>
  </si>
  <si>
    <t>https://podminky.urs.cz/item/CS_URS_2022_01/183403112</t>
  </si>
  <si>
    <t>Poznámka k položce:_x000D_
Střední orba.</t>
  </si>
  <si>
    <t>183-R04</t>
  </si>
  <si>
    <t>Úprava půdy - srovnání kompaktorem</t>
  </si>
  <si>
    <t>678148850</t>
  </si>
  <si>
    <t>184102112</t>
  </si>
  <si>
    <t>Výsadba dřeviny s balem D přes 0,2 do 0,3 m do jamky se zalitím v rovině a svahu do 1:5</t>
  </si>
  <si>
    <t>1951155025</t>
  </si>
  <si>
    <t>Výsadba dřeviny s balem do předem vyhloubené jamky se zalitím v rovině nebo na svahu do 1:5, při průměru balu přes 200 do 300 mm</t>
  </si>
  <si>
    <t>https://podminky.urs.cz/item/CS_URS_2022_01/184102112</t>
  </si>
  <si>
    <t>Poznámka k položce:_x000D_
Výsadba kontejnerovaných keřů.</t>
  </si>
  <si>
    <t>50 "výsadba keřů"</t>
  </si>
  <si>
    <t>R01.1</t>
  </si>
  <si>
    <t>dodávka keřů - Cornus sanguinea (svída krvavá) výška min. 60-80 cm, kontejner</t>
  </si>
  <si>
    <t>-2112987977</t>
  </si>
  <si>
    <t>Poznámka k položce:_x000D_
Ztratné pro kontejnerované dřeviny 2 %.</t>
  </si>
  <si>
    <t>13*1,05*1,02 "+5% úhyn po výsadě a 2% ztratné"</t>
  </si>
  <si>
    <t>R01.2</t>
  </si>
  <si>
    <t>dodávka keřů - Euonymus europaeus (brslen evropský) výška min. 60-80 cm, kontejner</t>
  </si>
  <si>
    <t>487988446</t>
  </si>
  <si>
    <t>R01.3</t>
  </si>
  <si>
    <t>dodávka keřů - Rosa canina (růže šípková) výška min. 60-80 cm, kontejner</t>
  </si>
  <si>
    <t>-1494926022</t>
  </si>
  <si>
    <t>16*1,05*1,02 "+5% úhyn po výsadě a 2% ztratné"</t>
  </si>
  <si>
    <t>R01.4</t>
  </si>
  <si>
    <t>dodávka keřů - Sambucus nigra (bez černý) výška min. 60-80 cm, kontejner</t>
  </si>
  <si>
    <t>1030774943</t>
  </si>
  <si>
    <t>8*1,05*1,02 "+5% úhyn po výsadě a 2% ztratné"</t>
  </si>
  <si>
    <t>184102115</t>
  </si>
  <si>
    <t>Výsadba dřeviny s balem D přes 0,5 do 0,6 m do jamky se zalitím v rovině a svahu do 1:5</t>
  </si>
  <si>
    <t>-1720944608</t>
  </si>
  <si>
    <t>Výsadba dřeviny s balem do předem vyhloubené jamky se zalitím v rovině nebo na svahu do 1:5, při průměru balu přes 500 do 600 mm</t>
  </si>
  <si>
    <t>https://podminky.urs.cz/item/CS_URS_2022_01/184102115</t>
  </si>
  <si>
    <t>Poznámka k položce:_x000D_
Výsadba vzrostlých stromků, OK 8/10, s balem, v rovině, s umístěním závlahové sondy.</t>
  </si>
  <si>
    <t>15+6 "výsadba stromů"</t>
  </si>
  <si>
    <t>R02.1</t>
  </si>
  <si>
    <t>dodávka vzrostlých stromků - Quercus robur (dub letní) výška 180-220 mm s balem</t>
  </si>
  <si>
    <t>786886712</t>
  </si>
  <si>
    <t>Poznámka k položce:_x000D_
Ztratné pro dřeviny s balem 3 %.</t>
  </si>
  <si>
    <t>8*1,05*1,03 "+5% úhyn po výsadbě a 3% ztratné"</t>
  </si>
  <si>
    <t>R02.2</t>
  </si>
  <si>
    <t>dodávka vzrostlých stromků - Fraxinus excelsior (jasan ztepilý) výška 180-220 mm s balem</t>
  </si>
  <si>
    <t>628641927</t>
  </si>
  <si>
    <t>3*1,05*1,03 "+5% úhyn po výsadbě a 3% ztratné"</t>
  </si>
  <si>
    <t>R02.3</t>
  </si>
  <si>
    <t>dodávka vzrostlých stromků - Acer platanoides (javor mleč) výška 180-220 mm s balem</t>
  </si>
  <si>
    <t>103510826</t>
  </si>
  <si>
    <t>4*1,05*1,03 "+5% úhyn po výsadbě a 3% ztratné"</t>
  </si>
  <si>
    <t>R02.4</t>
  </si>
  <si>
    <t>dodávka vzrostlých stromků - Salix caprea (vrba jíva) výška 180-220 mm s balem</t>
  </si>
  <si>
    <t>-1075681483</t>
  </si>
  <si>
    <t>R02.5</t>
  </si>
  <si>
    <t>dodávka vzrostlých stromků - Prunus avium (třešeň ptačí) výška 180-220 mm s balem</t>
  </si>
  <si>
    <t>820411434</t>
  </si>
  <si>
    <t>1*1,05*1,03 "+5% úhyn po výsadbě a 3% ztratné"</t>
  </si>
  <si>
    <t>R02.6</t>
  </si>
  <si>
    <t>dodávka vzrostlých stromků - Alnus glutinosa (olše lepkavá) výška 180-220 mm s balem</t>
  </si>
  <si>
    <t>447686061</t>
  </si>
  <si>
    <t>2*1,05*1,03 "+5% úhyn po výsadbě a 3% ztratné"</t>
  </si>
  <si>
    <t>184215133</t>
  </si>
  <si>
    <t>Ukotvení kmene dřevin třemi kůly D do 0,1 m dl přes 2 do 3 m</t>
  </si>
  <si>
    <t>1251797853</t>
  </si>
  <si>
    <t>Ukotvení dřeviny kůly třemi kůly, délky přes 2 do 3 m</t>
  </si>
  <si>
    <t>https://podminky.urs.cz/item/CS_URS_2022_01/184215133</t>
  </si>
  <si>
    <t>R12</t>
  </si>
  <si>
    <t>dodávka kůlů délky 3,0 m</t>
  </si>
  <si>
    <t>-523708670</t>
  </si>
  <si>
    <t>3*strom</t>
  </si>
  <si>
    <t>184801121</t>
  </si>
  <si>
    <t>Ošetřování vysazených dřevin soliterních v rovině a svahu do 1:5</t>
  </si>
  <si>
    <t>381667541</t>
  </si>
  <si>
    <t>Ošetření vysazených dřevin solitérních v rovině nebo na svahu do 1:5</t>
  </si>
  <si>
    <t>https://podminky.urs.cz/item/CS_URS_2022_01/184801121</t>
  </si>
  <si>
    <t>184813121</t>
  </si>
  <si>
    <t>Ochrana dřevin před okusem ručně pletivem v rovině a svahu do 1:5</t>
  </si>
  <si>
    <t>-1260055334</t>
  </si>
  <si>
    <t>Ochrana dřevin před okusem zvěří ručně v rovině nebo ve svahu do 1:5, pletivem, výšky do 2 m</t>
  </si>
  <si>
    <t>https://podminky.urs.cz/item/CS_URS_2022_01/184813121</t>
  </si>
  <si>
    <t>chránič proti okusu120/33 cm</t>
  </si>
  <si>
    <t>-2015602307</t>
  </si>
  <si>
    <t>184813134</t>
  </si>
  <si>
    <t>Ochrana listnatých dřevin přes 70 cm před okusem chemickým nátěrem v rovině a svahu do 1:5</t>
  </si>
  <si>
    <t>100 kus</t>
  </si>
  <si>
    <t>11347933</t>
  </si>
  <si>
    <t>Ochrana dřevin před okusem zvěří chemicky nátěrem, v rovině nebo ve svahu do 1:5 listnatých, výšky přes 70 cm</t>
  </si>
  <si>
    <t>https://podminky.urs.cz/item/CS_URS_2022_01/184813134</t>
  </si>
  <si>
    <t>keř*3/100</t>
  </si>
  <si>
    <t>R09</t>
  </si>
  <si>
    <t>dodávka reperentního přípravku proti okusu sazenic</t>
  </si>
  <si>
    <t>-1092014577</t>
  </si>
  <si>
    <t>keř/1000 * 10*3</t>
  </si>
  <si>
    <t>184911111</t>
  </si>
  <si>
    <t>Znovuuvázání dřeviny ke kůlům</t>
  </si>
  <si>
    <t>980080175</t>
  </si>
  <si>
    <t>Znovuuvázání dřeviny jedním úvazkem ke stávajícímu kůlu</t>
  </si>
  <si>
    <t>https://podminky.urs.cz/item/CS_URS_2022_01/184911111</t>
  </si>
  <si>
    <t>184911431</t>
  </si>
  <si>
    <t>Mulčování rostlin kůrou tl přes 0,1 do 0,15 m v rovině a svahu do 1:5</t>
  </si>
  <si>
    <t>-864254632</t>
  </si>
  <si>
    <t>Mulčování vysazených rostlin mulčovací kůrou, tl. přes 100 do 150 mm v rovině nebo na svahu do 1:5</t>
  </si>
  <si>
    <t>https://podminky.urs.cz/item/CS_URS_2022_01/184911431</t>
  </si>
  <si>
    <t>1,0*1,0*keř*1,05 "5% úhyn po výsadbě"</t>
  </si>
  <si>
    <t>103911000</t>
  </si>
  <si>
    <t>kůra mulčovací VL</t>
  </si>
  <si>
    <t>-385608359</t>
  </si>
  <si>
    <t>0,15*mulčování</t>
  </si>
  <si>
    <t>185802114</t>
  </si>
  <si>
    <t>Hnojení půdy umělým hnojivem k jednotlivým rostlinám v rovině a svahu do 1:5</t>
  </si>
  <si>
    <t>1402745487</t>
  </si>
  <si>
    <t>Hnojení půdy nebo trávníku v rovině nebo na svahu do 1:5 umělým hnojivem s rozdělením k jednotlivým rostlinám</t>
  </si>
  <si>
    <t>https://podminky.urs.cz/item/CS_URS_2022_01/185802114</t>
  </si>
  <si>
    <t>0,30*strom/1000</t>
  </si>
  <si>
    <t>0,20*keř/1000</t>
  </si>
  <si>
    <t>25191155</t>
  </si>
  <si>
    <t>hnojivo průmyslové</t>
  </si>
  <si>
    <t>-1599637678</t>
  </si>
  <si>
    <t>hnojeni*1000</t>
  </si>
  <si>
    <t>672631096</t>
  </si>
  <si>
    <t>1425205466</t>
  </si>
  <si>
    <t>3*0,100*strom</t>
  </si>
  <si>
    <t>3*0,020*keř</t>
  </si>
  <si>
    <t>zalití*0,010*3</t>
  </si>
  <si>
    <t>815659947</t>
  </si>
  <si>
    <t>998231311</t>
  </si>
  <si>
    <t>Přesun hmot pro sadovnické a krajinářské úpravy vodorovně do 5000 m</t>
  </si>
  <si>
    <t>832263164</t>
  </si>
  <si>
    <t>Přesun hmot pro sadovnické a krajinářské úpravy - strojně dopravní vzdálenost do 5000 m</t>
  </si>
  <si>
    <t>https://podminky.urs.cz/item/CS_URS_2022_01/998231311</t>
  </si>
  <si>
    <t>VON - Vedlejší a ostatní náklady</t>
  </si>
  <si>
    <t>VRN - Vedlejší rozpočtové náklady</t>
  </si>
  <si>
    <t>VRN</t>
  </si>
  <si>
    <t>Vedlejší rozpočtové náklady</t>
  </si>
  <si>
    <t>030001001</t>
  </si>
  <si>
    <t>Geodetické práce</t>
  </si>
  <si>
    <t>kpl</t>
  </si>
  <si>
    <t>2113179616</t>
  </si>
  <si>
    <t>Položka obsahuje: funkce odpovědného geodeta po dobu provádění stavby, tj. zejména geodetické vytyčení stavby včetně vypracování protokolu o vytýčení stavby před zahájením prací a v průběhu provádění stavby a dále provádění průběžných kontrolních měření stavebních objektů během provádění stavby, zajištění vytýčení obvodu staveniště, v potřebném rozsahu vytýčení hranic parcel trvalých a dočasných záborů.</t>
  </si>
  <si>
    <t>030001002</t>
  </si>
  <si>
    <t>Geodetické zaměření</t>
  </si>
  <si>
    <t>-1701646667</t>
  </si>
  <si>
    <t>Položka obsahuje: geodetické zaměření skutečného provedení vybudovaného díla zpracované v tištěné a elektronické podobě odpovědným geodetem zhotovitele ve 3 vyhotoveních včetně ověření dle zákona č. 200/1994 Sb., o zeměměřictví (zaměření skutečného provedení díla bude provedeno zejména v příčných a rovněž podélných profilech podle PD).</t>
  </si>
  <si>
    <t>030001003</t>
  </si>
  <si>
    <t>Geometrické plány</t>
  </si>
  <si>
    <t>1033852141</t>
  </si>
  <si>
    <t>Položka obsahuje: k termínu předání a převzetí díla odevzdání oddělovacích geometrických plánů v počtu dle pokynů objednatele jako podkladu pro dělení pozemků a pro zápis vodního díla do KN (vypracovaných podle pokynů objednatele),potvrzených příslušným pracovištěm Katastrálního úřadu.</t>
  </si>
  <si>
    <t>030001004</t>
  </si>
  <si>
    <t>Inženýrské sítě</t>
  </si>
  <si>
    <t>-1131580470</t>
  </si>
  <si>
    <t>Položka obsahuje: aktualizaci vyjádření k existenci sítí, jejich vytýčení, označení a ochrana stávajících inženýrských sítí a zařízení v obvodu staveniště. Toto vytýčení, včetně zaměření, bude před zahájením stavebních prací předáno objednateli v tištěné a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 realizací a propojením inženýrských sítí, úhrada poplatků za připojení elektrického vedení na základní síť apod.</t>
  </si>
  <si>
    <t>030001005</t>
  </si>
  <si>
    <t>Zařízení staveniště</t>
  </si>
  <si>
    <t>-438098119</t>
  </si>
  <si>
    <t>Položka obsahuje: zařízení staveniště a zajištění případného stavebního povolení pro zařízení staveniště včetně všech nákladů spojených s jeho zřízením a provozem; zřízení a projednání potřebných ploch pro zařízení staveniště, skládky materiálu, mezideponie, včetně úhrady poplatků, zajištění oplocení staveniště, osvětlení, napojení na média.</t>
  </si>
  <si>
    <t>030001006</t>
  </si>
  <si>
    <t>Přístupové komunikace</t>
  </si>
  <si>
    <t>-771803407</t>
  </si>
  <si>
    <t>Položka obsahuje: povolení k zásahům do komunikací včetně úhrady vyměřených poplatků; úpravu a zpevnění přístupových komunikací ke staveništi a na staveništi včetně jejich údržby po dobu stavby a oprav po dokončení stavby; zabezpečení dočasného dopravního značení dle platných právních předpisů; udržování stavbou dotčených veřejných komunikací v čistotě a jejich uvedení do původního stavu.</t>
  </si>
  <si>
    <t>030001007</t>
  </si>
  <si>
    <t>Dočasné zábory</t>
  </si>
  <si>
    <t>-1247185085</t>
  </si>
  <si>
    <t>Položka obsahuje: zajištění veškerých dočasných záborů potřebných pro realizaci stavby, včetně úhrady poplatků za sjednaný dočasný zábor; povolení k zásahům do veřejných ploch a chodníků včetně úhrady vyměřených poplatků; souhlasu (rozhodnutí) ke zvláštnímu užívání veřejného prostranství a komunikací dle platných předpisů; uvedení dočasně užívaných ploch do původního stavu a jejich protokolární předání vlastníkům (potvrzení podpisem vlastníka).</t>
  </si>
  <si>
    <t>030001008</t>
  </si>
  <si>
    <t>Ochrana stromů, záchranný odlov, instalace bariér</t>
  </si>
  <si>
    <t>-1502834553</t>
  </si>
  <si>
    <t>Položka obsahuje: provedení opatření k dočasné ochraně vzrostlých stromů, které by mohly být činností na stavbě ohroženy či poškozeny; instalace protimigračních bariér, které zabrání průniku živočichů na staveniště, včetně slovení ryb a transferu vodních živočichů odborně způsobilou osobou v upravované části toku, součinnost při výkonu ekologického dohledu.</t>
  </si>
  <si>
    <t>030001009</t>
  </si>
  <si>
    <t>Dokumentace skutečného provedení</t>
  </si>
  <si>
    <t>1474143561</t>
  </si>
  <si>
    <t>Položka obsahuje: 4 vyhotovení dokumentace skutečného provedení stavby, čímž se rozumí barevně odlišené zákresy veškerých změn ve všech přílohách projektové dokumentace označené razítkem „Skutečné provedení“ s datem a podpisy zhotovitele; 1 vyhotovení dokumentace skutečného provedení stavby v elektronické podobě (formát DWG a PDF), čímž se rozumí barevně odlišené zákresy veškerých změn ve všech přílohách projektové dokumentace označené jako „Skutečné provedení“. Dokumentace bude vyhotovena na podkladu aktuální katastrální mapy.</t>
  </si>
  <si>
    <t>030001010</t>
  </si>
  <si>
    <t>Povodňový plán</t>
  </si>
  <si>
    <t>-1049539118</t>
  </si>
  <si>
    <t>Položka obsahuje: zajištění povodňového plánu podle § 71 zákona č. 254/2001 Sb., o vodách a o změně některých zákonů (vodní zákon), ve znění pozdějších předpisů. Povodňový plán bude zajištěn před zahájením stavebních prací.</t>
  </si>
  <si>
    <t>030001011</t>
  </si>
  <si>
    <t>Havarijní plán</t>
  </si>
  <si>
    <t>-1946948565</t>
  </si>
  <si>
    <t>Položka obsahuje: zajištění havarijního plánu podle § 39 odst. 2, písm. a) zákona č. 254/2001 Sb., o vodách a o změně některých zákonů (vodní zákon), ve znění pozdějších předpisů, po dobu výstavby s potvrzením příslušného úřadu, je - li příslušným úřadem vyžadován. Havarijní plán bude zajištěn před zahájením stavebních prací.</t>
  </si>
  <si>
    <t>030001012</t>
  </si>
  <si>
    <t>Fotodokumentace</t>
  </si>
  <si>
    <t>-988430923</t>
  </si>
  <si>
    <t>Položka obsahuje: fotodokumentace stavu dotčených pozemků dočasného záboru před zahájením realizace díla, fotodokumentace stavu dotčených pozemků dočasného záboru po dokončení díla, fotodokumentace postupu prací během provádění díla s lokalizací a uvedením data pořízení, pasportizace (včetně fotodokumentace) okolních komunikací a objektů, které mohou být ovlivněny stavební činností zhotovitele a průběžná pasportizace (včetně fotodokumentace) objektů zjištěných v průběhu stavby, zajištění fotodokumentace dotčeného území pomocí bezpilotního prostředku (dronu) před zahájením realizace díla, min. 2x v průběhu provádění díla a po dokončení díla.</t>
  </si>
  <si>
    <t>030001013</t>
  </si>
  <si>
    <t>Ověření únosnosti sanované základové spáry rozdělovacího objektu</t>
  </si>
  <si>
    <t>-746583258</t>
  </si>
  <si>
    <t>Ověření únosnosti sanované základové spáry rozdělovacího objektu. Sanace podloží bude ověřena statickou zatěžovací zkouškou dle ČSN 72 1006 Kontrola zhutnění zemin. Požadovánoi splnění (min. Edef,2 = 50 MPa)</t>
  </si>
  <si>
    <t>030001014</t>
  </si>
  <si>
    <t>Ověření únosnosti pláně komunikace</t>
  </si>
  <si>
    <t>752340740</t>
  </si>
  <si>
    <t>Ověření únosnosti pláně komunikace. Pláň bude ověřena statickou zatěžovací zkouškou dle ČSN 72 1006 Kontrola zhutnění zemin.</t>
  </si>
  <si>
    <t>030001015</t>
  </si>
  <si>
    <t>Zajištění veškerých předepsaných rozborů, atestů, zkoušek a revizí</t>
  </si>
  <si>
    <t>1933883840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</si>
  <si>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</si>
  <si>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030001016</t>
  </si>
  <si>
    <t>Instalace a udržení norné stěny v korytě vodního toku</t>
  </si>
  <si>
    <t>-1404270975</t>
  </si>
  <si>
    <t>030001017</t>
  </si>
  <si>
    <t>Informační tabule</t>
  </si>
  <si>
    <t>-1789315996</t>
  </si>
  <si>
    <t>Položka obsahuje: dodávku a instalaci informační tabule po dobu výstavby o rozměrech 1800x900 mm (grafické podklady si zhotovitel vyžádá u objednatele).</t>
  </si>
  <si>
    <t>030001018</t>
  </si>
  <si>
    <t>Pamětní tabule</t>
  </si>
  <si>
    <t>458286543</t>
  </si>
  <si>
    <t>Položka obsahuje: dodávku a instalaci trvalé pamětní tabule o rozměrech 1000x500 mm (grafické podklady si zhotovitel vyžádá u objednatele).</t>
  </si>
  <si>
    <t>SEZNAM FIGUR</t>
  </si>
  <si>
    <t>Výměra</t>
  </si>
  <si>
    <t xml:space="preserve"> SO 01</t>
  </si>
  <si>
    <t>Použití figury:</t>
  </si>
  <si>
    <t xml:space="preserve"> SO 02</t>
  </si>
  <si>
    <t xml:space="preserve"> SO 03</t>
  </si>
  <si>
    <t>Nájezdový obrubník</t>
  </si>
  <si>
    <t xml:space="preserve"> IO 01/ IO 01_A</t>
  </si>
  <si>
    <t xml:space="preserve"> IO 01/ IO 01_B</t>
  </si>
  <si>
    <t>voda</t>
  </si>
  <si>
    <t>Voda pro zalití rostlin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</si>
  <si>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</si>
  <si>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</si>
  <si>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</si>
  <si>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</si>
  <si>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</si>
  <si>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</si>
  <si>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</si>
  <si>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</si>
  <si>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</si>
  <si>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</si>
  <si>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</si>
  <si>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</si>
  <si>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</si>
  <si>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</si>
  <si>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</si>
  <si>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</si>
  <si>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</si>
  <si>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</si>
  <si>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</si>
  <si>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</si>
  <si>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</si>
  <si>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</si>
  <si>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</si>
  <si>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</si>
  <si>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</si>
  <si>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</si>
  <si>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</si>
  <si>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</si>
  <si>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</si>
  <si>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</si>
  <si>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</si>
  <si>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</si>
  <si>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</si>
  <si>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</si>
  <si>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</si>
  <si>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</si>
  <si>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</si>
  <si>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</si>
  <si>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</si>
  <si>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</si>
  <si>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</si>
  <si>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</si>
  <si>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</si>
  <si>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</si>
  <si>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</si>
  <si>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</si>
  <si>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</si>
  <si>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</si>
  <si>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</si>
  <si>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</si>
  <si>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</si>
  <si>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</si>
  <si>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</si>
  <si>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</si>
  <si>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</si>
  <si>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</si>
  <si>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</si>
  <si>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</si>
  <si>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</si>
  <si>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</si>
  <si>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</si>
  <si>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</si>
  <si>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</si>
  <si>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</si>
  <si>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</si>
  <si>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</si>
  <si>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</si>
  <si>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</si>
  <si>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</si>
  <si>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</si>
  <si>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</si>
  <si>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</si>
  <si>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</si>
  <si>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</si>
  <si>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</si>
  <si>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</si>
  <si>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</si>
  <si>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</si>
  <si>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</si>
  <si>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</si>
  <si>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</si>
  <si>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</si>
  <si>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</si>
  <si>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</si>
  <si>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</si>
  <si>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</si>
  <si>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</si>
  <si>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</si>
  <si>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</si>
  <si>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</si>
  <si>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</si>
  <si>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</si>
  <si>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</si>
  <si>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</si>
  <si>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</si>
  <si>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</si>
  <si>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</si>
  <si>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</si>
  <si>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</si>
  <si>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</si>
  <si>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</si>
  <si>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</si>
  <si>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</si>
  <si>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</si>
  <si>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</si>
  <si>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</si>
  <si>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</si>
  <si>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</si>
  <si>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</si>
  <si>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</si>
  <si>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</si>
  <si>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</si>
  <si>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</si>
  <si>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</si>
  <si>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</si>
  <si>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</si>
  <si>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</si>
  <si>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</si>
  <si>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</si>
  <si>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</si>
  <si>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</si>
  <si>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</si>
  <si>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</si>
  <si>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</si>
  <si>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</si>
  <si>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</si>
  <si>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</si>
  <si>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</si>
  <si>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</si>
  <si>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</si>
  <si>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</si>
  <si>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</si>
  <si>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</si>
  <si>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</si>
  <si>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</si>
  <si>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</si>
  <si>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</si>
  <si>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</si>
  <si>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</si>
  <si>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</si>
  <si>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</si>
  <si>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</si>
  <si>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</si>
  <si>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</si>
  <si>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</si>
  <si>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</si>
  <si>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</si>
  <si>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</si>
  <si>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</si>
  <si>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</si>
  <si>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</si>
  <si>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</si>
  <si>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</si>
  <si>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</si>
  <si>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</si>
  <si>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</si>
  <si>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</si>
  <si>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</si>
  <si>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</si>
  <si>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</si>
  <si>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</si>
  <si>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</si>
  <si>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</si>
  <si>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</si>
  <si>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</si>
  <si>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</si>
  <si>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</si>
  <si>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</si>
  <si>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</si>
  <si>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</si>
  <si>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</si>
  <si>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</si>
  <si>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</si>
  <si>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</si>
  <si>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</si>
  <si>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</si>
  <si>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</si>
  <si>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</si>
  <si>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</si>
  <si>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</si>
  <si>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</si>
  <si>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</si>
  <si>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107,2 "viz výpis prvků závory + výkres"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</si>
</sst>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" fontId="35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2" fillId="3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7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/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23" fillId="3" borderId="15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 applyProtection="1">
      <alignment vertical="center"/>
    </xf>
    <xf numFmtId="0" fontId="40" fillId="3" borderId="15" xfId="0" applyFont="1" applyFill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3" fillId="0" borderId="17" xfId="0" applyFont="1" applyBorder="1" applyAlignment="1" applyProtection="1">
      <alignment horizontal="left" vertical="center" wrapText="1"/>
    </xf>
    <xf numFmtId="0" fontId="43" fillId="0" borderId="23" xfId="0" applyFont="1" applyBorder="1" applyAlignment="1" applyProtection="1">
      <alignment horizontal="left" vertical="center" wrapText="1"/>
    </xf>
    <xf numFmtId="0" fontId="43" fillId="0" borderId="23" xfId="0" applyFont="1" applyBorder="1" applyAlignment="1" applyProtection="1">
      <alignment horizontal="left" vertical="center"/>
    </xf>
    <xf numFmtId="167" fontId="43" fillId="0" borderId="19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167" fontId="0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82351123" TargetMode="External"/><Relationship Id="rId18" Type="http://schemas.openxmlformats.org/officeDocument/2006/relationships/hyperlink" Target="https://podminky.urs.cz/item/CS_URS_2022_01/211971121" TargetMode="External"/><Relationship Id="rId26" Type="http://schemas.openxmlformats.org/officeDocument/2006/relationships/hyperlink" Target="https://podminky.urs.cz/item/CS_URS_2022_01/321368211" TargetMode="External"/><Relationship Id="rId21" Type="http://schemas.openxmlformats.org/officeDocument/2006/relationships/hyperlink" Target="https://podminky.urs.cz/item/CS_URS_2022_01/321213345" TargetMode="External"/><Relationship Id="rId34" Type="http://schemas.openxmlformats.org/officeDocument/2006/relationships/hyperlink" Target="https://podminky.urs.cz/item/CS_URS_2022_01/960211251" TargetMode="External"/><Relationship Id="rId7" Type="http://schemas.openxmlformats.org/officeDocument/2006/relationships/hyperlink" Target="https://podminky.urs.cz/item/CS_URS_2022_01/162351103" TargetMode="External"/><Relationship Id="rId12" Type="http://schemas.openxmlformats.org/officeDocument/2006/relationships/hyperlink" Target="https://podminky.urs.cz/item/CS_URS_2022_01/182151111" TargetMode="External"/><Relationship Id="rId17" Type="http://schemas.openxmlformats.org/officeDocument/2006/relationships/hyperlink" Target="https://podminky.urs.cz/item/CS_URS_2022_01/185851121" TargetMode="External"/><Relationship Id="rId25" Type="http://schemas.openxmlformats.org/officeDocument/2006/relationships/hyperlink" Target="https://podminky.urs.cz/item/CS_URS_2022_01/321366112" TargetMode="External"/><Relationship Id="rId33" Type="http://schemas.openxmlformats.org/officeDocument/2006/relationships/hyperlink" Target="https://podminky.urs.cz/item/CS_URS_2022_01/465513427" TargetMode="External"/><Relationship Id="rId2" Type="http://schemas.openxmlformats.org/officeDocument/2006/relationships/hyperlink" Target="https://podminky.urs.cz/item/CS_URS_2022_01/115001106" TargetMode="External"/><Relationship Id="rId16" Type="http://schemas.openxmlformats.org/officeDocument/2006/relationships/hyperlink" Target="https://podminky.urs.cz/item/CS_URS_2022_01/185804312" TargetMode="External"/><Relationship Id="rId20" Type="http://schemas.openxmlformats.org/officeDocument/2006/relationships/hyperlink" Target="https://podminky.urs.cz/item/CS_URS_2022_01/321213234" TargetMode="External"/><Relationship Id="rId29" Type="http://schemas.openxmlformats.org/officeDocument/2006/relationships/hyperlink" Target="https://podminky.urs.cz/item/CS_URS_2022_01/451317113" TargetMode="External"/><Relationship Id="rId1" Type="http://schemas.openxmlformats.org/officeDocument/2006/relationships/hyperlink" Target="https://podminky.urs.cz/item/CS_URS_2022_01/114203104" TargetMode="External"/><Relationship Id="rId6" Type="http://schemas.openxmlformats.org/officeDocument/2006/relationships/hyperlink" Target="https://podminky.urs.cz/item/CS_URS_2022_01/131251104" TargetMode="External"/><Relationship Id="rId11" Type="http://schemas.openxmlformats.org/officeDocument/2006/relationships/hyperlink" Target="https://podminky.urs.cz/item/CS_URS_2022_01/181411123" TargetMode="External"/><Relationship Id="rId24" Type="http://schemas.openxmlformats.org/officeDocument/2006/relationships/hyperlink" Target="https://podminky.urs.cz/item/CS_URS_2022_01/321352010" TargetMode="External"/><Relationship Id="rId32" Type="http://schemas.openxmlformats.org/officeDocument/2006/relationships/hyperlink" Target="https://podminky.urs.cz/item/CS_URS_2022_01/465513327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124253100" TargetMode="External"/><Relationship Id="rId15" Type="http://schemas.openxmlformats.org/officeDocument/2006/relationships/hyperlink" Target="https://podminky.urs.cz/item/CS_URS_2022_01/185803113" TargetMode="External"/><Relationship Id="rId23" Type="http://schemas.openxmlformats.org/officeDocument/2006/relationships/hyperlink" Target="https://podminky.urs.cz/item/CS_URS_2022_01/321351010" TargetMode="External"/><Relationship Id="rId28" Type="http://schemas.openxmlformats.org/officeDocument/2006/relationships/hyperlink" Target="https://podminky.urs.cz/item/CS_URS_2022_01/451315191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2_01/174151101" TargetMode="External"/><Relationship Id="rId19" Type="http://schemas.openxmlformats.org/officeDocument/2006/relationships/hyperlink" Target="https://podminky.urs.cz/item/CS_URS_2022_01/213311161" TargetMode="External"/><Relationship Id="rId31" Type="http://schemas.openxmlformats.org/officeDocument/2006/relationships/hyperlink" Target="https://podminky.urs.cz/item/CS_URS_2022_01/462511169" TargetMode="External"/><Relationship Id="rId4" Type="http://schemas.openxmlformats.org/officeDocument/2006/relationships/hyperlink" Target="https://podminky.urs.cz/item/CS_URS_2022_01/115101321" TargetMode="External"/><Relationship Id="rId9" Type="http://schemas.openxmlformats.org/officeDocument/2006/relationships/hyperlink" Target="https://podminky.urs.cz/item/CS_URS_2022_01/171251201" TargetMode="External"/><Relationship Id="rId14" Type="http://schemas.openxmlformats.org/officeDocument/2006/relationships/hyperlink" Target="https://podminky.urs.cz/item/CS_URS_2022_01/184818232" TargetMode="External"/><Relationship Id="rId22" Type="http://schemas.openxmlformats.org/officeDocument/2006/relationships/hyperlink" Target="https://podminky.urs.cz/item/CS_URS_2022_01/321321116" TargetMode="External"/><Relationship Id="rId27" Type="http://schemas.openxmlformats.org/officeDocument/2006/relationships/hyperlink" Target="https://podminky.urs.cz/item/CS_URS_2022_01/451315117" TargetMode="External"/><Relationship Id="rId30" Type="http://schemas.openxmlformats.org/officeDocument/2006/relationships/hyperlink" Target="https://podminky.urs.cz/item/CS_URS_2022_01/451571111" TargetMode="External"/><Relationship Id="rId35" Type="http://schemas.openxmlformats.org/officeDocument/2006/relationships/hyperlink" Target="https://podminky.urs.cz/item/CS_URS_2022_01/998323011" TargetMode="External"/><Relationship Id="rId8" Type="http://schemas.openxmlformats.org/officeDocument/2006/relationships/hyperlink" Target="https://podminky.urs.cz/item/CS_URS_2022_01/167151111" TargetMode="External"/><Relationship Id="rId3" Type="http://schemas.openxmlformats.org/officeDocument/2006/relationships/hyperlink" Target="https://podminky.urs.cz/item/CS_URS_2022_01/1151012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1151131" TargetMode="External"/><Relationship Id="rId13" Type="http://schemas.openxmlformats.org/officeDocument/2006/relationships/hyperlink" Target="https://podminky.urs.cz/item/CS_URS_2022_01/181411123" TargetMode="External"/><Relationship Id="rId18" Type="http://schemas.openxmlformats.org/officeDocument/2006/relationships/hyperlink" Target="https://podminky.urs.cz/item/CS_URS_2022_01/185803113" TargetMode="External"/><Relationship Id="rId26" Type="http://schemas.openxmlformats.org/officeDocument/2006/relationships/hyperlink" Target="https://podminky.urs.cz/item/CS_URS_2022_01/457571111" TargetMode="External"/><Relationship Id="rId3" Type="http://schemas.openxmlformats.org/officeDocument/2006/relationships/hyperlink" Target="https://podminky.urs.cz/item/CS_URS_2022_01/124253101" TargetMode="External"/><Relationship Id="rId21" Type="http://schemas.openxmlformats.org/officeDocument/2006/relationships/hyperlink" Target="https://podminky.urs.cz/item/CS_URS_2022_01/211971121" TargetMode="External"/><Relationship Id="rId7" Type="http://schemas.openxmlformats.org/officeDocument/2006/relationships/hyperlink" Target="https://podminky.urs.cz/item/CS_URS_2022_01/167151111" TargetMode="External"/><Relationship Id="rId12" Type="http://schemas.openxmlformats.org/officeDocument/2006/relationships/hyperlink" Target="https://podminky.urs.cz/item/CS_URS_2022_01/181411121" TargetMode="External"/><Relationship Id="rId17" Type="http://schemas.openxmlformats.org/officeDocument/2006/relationships/hyperlink" Target="https://podminky.urs.cz/item/CS_URS_2022_01/185803111" TargetMode="External"/><Relationship Id="rId25" Type="http://schemas.openxmlformats.org/officeDocument/2006/relationships/hyperlink" Target="https://podminky.urs.cz/item/CS_URS_2022_01/451315191" TargetMode="External"/><Relationship Id="rId2" Type="http://schemas.openxmlformats.org/officeDocument/2006/relationships/hyperlink" Target="https://podminky.urs.cz/item/CS_URS_2022_01/115101201" TargetMode="External"/><Relationship Id="rId16" Type="http://schemas.openxmlformats.org/officeDocument/2006/relationships/hyperlink" Target="https://podminky.urs.cz/item/CS_URS_2022_01/182351123" TargetMode="External"/><Relationship Id="rId20" Type="http://schemas.openxmlformats.org/officeDocument/2006/relationships/hyperlink" Target="https://podminky.urs.cz/item/CS_URS_2022_01/185851121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s://podminky.urs.cz/item/CS_URS_2022_01/115001106" TargetMode="External"/><Relationship Id="rId6" Type="http://schemas.openxmlformats.org/officeDocument/2006/relationships/hyperlink" Target="https://podminky.urs.cz/item/CS_URS_2022_01/162351103" TargetMode="External"/><Relationship Id="rId11" Type="http://schemas.openxmlformats.org/officeDocument/2006/relationships/hyperlink" Target="https://podminky.urs.cz/item/CS_URS_2022_01/181351103" TargetMode="External"/><Relationship Id="rId24" Type="http://schemas.openxmlformats.org/officeDocument/2006/relationships/hyperlink" Target="https://podminky.urs.cz/item/CS_URS_2022_01/451315117" TargetMode="External"/><Relationship Id="rId5" Type="http://schemas.openxmlformats.org/officeDocument/2006/relationships/hyperlink" Target="https://podminky.urs.cz/item/CS_URS_2022_01/132254201" TargetMode="External"/><Relationship Id="rId15" Type="http://schemas.openxmlformats.org/officeDocument/2006/relationships/hyperlink" Target="https://podminky.urs.cz/item/CS_URS_2022_01/182151111" TargetMode="External"/><Relationship Id="rId23" Type="http://schemas.openxmlformats.org/officeDocument/2006/relationships/hyperlink" Target="https://podminky.urs.cz/item/CS_URS_2022_01/321213345" TargetMode="External"/><Relationship Id="rId28" Type="http://schemas.openxmlformats.org/officeDocument/2006/relationships/hyperlink" Target="https://podminky.urs.cz/item/CS_URS_2022_01/998332011" TargetMode="External"/><Relationship Id="rId10" Type="http://schemas.openxmlformats.org/officeDocument/2006/relationships/hyperlink" Target="https://podminky.urs.cz/item/CS_URS_2022_01/174151101" TargetMode="External"/><Relationship Id="rId19" Type="http://schemas.openxmlformats.org/officeDocument/2006/relationships/hyperlink" Target="https://podminky.urs.cz/item/CS_URS_2022_01/185804312" TargetMode="External"/><Relationship Id="rId4" Type="http://schemas.openxmlformats.org/officeDocument/2006/relationships/hyperlink" Target="https://podminky.urs.cz/item/CS_URS_2022_01/132251101" TargetMode="External"/><Relationship Id="rId9" Type="http://schemas.openxmlformats.org/officeDocument/2006/relationships/hyperlink" Target="https://podminky.urs.cz/item/CS_URS_2022_01/171251201" TargetMode="External"/><Relationship Id="rId14" Type="http://schemas.openxmlformats.org/officeDocument/2006/relationships/hyperlink" Target="https://podminky.urs.cz/item/CS_URS_2022_01/181951111" TargetMode="External"/><Relationship Id="rId22" Type="http://schemas.openxmlformats.org/officeDocument/2006/relationships/hyperlink" Target="https://podminky.urs.cz/item/CS_URS_2022_01/321213234" TargetMode="External"/><Relationship Id="rId27" Type="http://schemas.openxmlformats.org/officeDocument/2006/relationships/hyperlink" Target="https://podminky.urs.cz/item/CS_URS_2022_01/462511169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85804312" TargetMode="External"/><Relationship Id="rId18" Type="http://schemas.openxmlformats.org/officeDocument/2006/relationships/hyperlink" Target="https://podminky.urs.cz/item/CS_URS_2022_01/275351121" TargetMode="External"/><Relationship Id="rId26" Type="http://schemas.openxmlformats.org/officeDocument/2006/relationships/hyperlink" Target="https://podminky.urs.cz/item/CS_URS_2022_01/564851111" TargetMode="External"/><Relationship Id="rId39" Type="http://schemas.openxmlformats.org/officeDocument/2006/relationships/hyperlink" Target="https://podminky.urs.cz/item/CS_URS_2022_01/998225111" TargetMode="External"/><Relationship Id="rId21" Type="http://schemas.openxmlformats.org/officeDocument/2006/relationships/hyperlink" Target="https://podminky.urs.cz/item/CS_URS_2022_01/451571111" TargetMode="External"/><Relationship Id="rId34" Type="http://schemas.openxmlformats.org/officeDocument/2006/relationships/hyperlink" Target="https://podminky.urs.cz/item/CS_URS_2022_01/919121122" TargetMode="External"/><Relationship Id="rId42" Type="http://schemas.openxmlformats.org/officeDocument/2006/relationships/printerSettings" Target="../printerSettings/printerSettings4.bin"/><Relationship Id="rId7" Type="http://schemas.openxmlformats.org/officeDocument/2006/relationships/hyperlink" Target="https://podminky.urs.cz/item/CS_URS_2022_01/171251201" TargetMode="External"/><Relationship Id="rId2" Type="http://schemas.openxmlformats.org/officeDocument/2006/relationships/hyperlink" Target="https://podminky.urs.cz/item/CS_URS_2022_01/122252205" TargetMode="External"/><Relationship Id="rId16" Type="http://schemas.openxmlformats.org/officeDocument/2006/relationships/hyperlink" Target="https://podminky.urs.cz/item/CS_URS_2022_01/212751106" TargetMode="External"/><Relationship Id="rId20" Type="http://schemas.openxmlformats.org/officeDocument/2006/relationships/hyperlink" Target="https://podminky.urs.cz/item/CS_URS_2022_01/451316123" TargetMode="External"/><Relationship Id="rId29" Type="http://schemas.openxmlformats.org/officeDocument/2006/relationships/hyperlink" Target="https://podminky.urs.cz/item/CS_URS_2022_01/574381112" TargetMode="External"/><Relationship Id="rId41" Type="http://schemas.openxmlformats.org/officeDocument/2006/relationships/hyperlink" Target="https://podminky.urs.cz/item/CS_URS_2022_01/998767101" TargetMode="External"/><Relationship Id="rId1" Type="http://schemas.openxmlformats.org/officeDocument/2006/relationships/hyperlink" Target="https://podminky.urs.cz/item/CS_URS_2022_01/121151125" TargetMode="External"/><Relationship Id="rId6" Type="http://schemas.openxmlformats.org/officeDocument/2006/relationships/hyperlink" Target="https://podminky.urs.cz/item/CS_URS_2022_01/171152112" TargetMode="External"/><Relationship Id="rId11" Type="http://schemas.openxmlformats.org/officeDocument/2006/relationships/hyperlink" Target="https://podminky.urs.cz/item/CS_URS_2022_01/182351123" TargetMode="External"/><Relationship Id="rId24" Type="http://schemas.openxmlformats.org/officeDocument/2006/relationships/hyperlink" Target="https://podminky.urs.cz/item/CS_URS_2022_01/564581011" TargetMode="External"/><Relationship Id="rId32" Type="http://schemas.openxmlformats.org/officeDocument/2006/relationships/hyperlink" Target="https://podminky.urs.cz/item/CS_URS_2022_01/916131113" TargetMode="External"/><Relationship Id="rId37" Type="http://schemas.openxmlformats.org/officeDocument/2006/relationships/hyperlink" Target="https://podminky.urs.cz/item/CS_URS_2022_01/919726123" TargetMode="External"/><Relationship Id="rId40" Type="http://schemas.openxmlformats.org/officeDocument/2006/relationships/hyperlink" Target="https://podminky.urs.cz/item/CS_URS_2022_01/767995116" TargetMode="External"/><Relationship Id="rId5" Type="http://schemas.openxmlformats.org/officeDocument/2006/relationships/hyperlink" Target="https://podminky.urs.cz/item/CS_URS_2022_01/167151101" TargetMode="External"/><Relationship Id="rId15" Type="http://schemas.openxmlformats.org/officeDocument/2006/relationships/hyperlink" Target="https://podminky.urs.cz/item/CS_URS_2022_01/212751104" TargetMode="External"/><Relationship Id="rId23" Type="http://schemas.openxmlformats.org/officeDocument/2006/relationships/hyperlink" Target="https://podminky.urs.cz/item/CS_URS_2022_01/564571011" TargetMode="External"/><Relationship Id="rId28" Type="http://schemas.openxmlformats.org/officeDocument/2006/relationships/hyperlink" Target="https://podminky.urs.cz/item/CS_URS_2022_01/573111112" TargetMode="External"/><Relationship Id="rId36" Type="http://schemas.openxmlformats.org/officeDocument/2006/relationships/hyperlink" Target="https://podminky.urs.cz/item/CS_URS_2022_01/919551114" TargetMode="External"/><Relationship Id="rId10" Type="http://schemas.openxmlformats.org/officeDocument/2006/relationships/hyperlink" Target="https://podminky.urs.cz/item/CS_URS_2022_01/182151111" TargetMode="External"/><Relationship Id="rId19" Type="http://schemas.openxmlformats.org/officeDocument/2006/relationships/hyperlink" Target="https://podminky.urs.cz/item/CS_URS_2022_01/275351122" TargetMode="External"/><Relationship Id="rId31" Type="http://schemas.openxmlformats.org/officeDocument/2006/relationships/hyperlink" Target="https://podminky.urs.cz/item/CS_URS_2022_01/891319951" TargetMode="External"/><Relationship Id="rId4" Type="http://schemas.openxmlformats.org/officeDocument/2006/relationships/hyperlink" Target="https://podminky.urs.cz/item/CS_URS_2022_01/162351103" TargetMode="External"/><Relationship Id="rId9" Type="http://schemas.openxmlformats.org/officeDocument/2006/relationships/hyperlink" Target="https://podminky.urs.cz/item/CS_URS_2022_01/181951112" TargetMode="External"/><Relationship Id="rId14" Type="http://schemas.openxmlformats.org/officeDocument/2006/relationships/hyperlink" Target="https://podminky.urs.cz/item/CS_URS_2022_01/185851121" TargetMode="External"/><Relationship Id="rId22" Type="http://schemas.openxmlformats.org/officeDocument/2006/relationships/hyperlink" Target="https://podminky.urs.cz/item/CS_URS_2022_01/465513327" TargetMode="External"/><Relationship Id="rId27" Type="http://schemas.openxmlformats.org/officeDocument/2006/relationships/hyperlink" Target="https://podminky.urs.cz/item/CS_URS_2022_01/569831111" TargetMode="External"/><Relationship Id="rId30" Type="http://schemas.openxmlformats.org/officeDocument/2006/relationships/hyperlink" Target="https://podminky.urs.cz/item/CS_URS_2022_01/891269951" TargetMode="External"/><Relationship Id="rId35" Type="http://schemas.openxmlformats.org/officeDocument/2006/relationships/hyperlink" Target="https://podminky.urs.cz/item/CS_URS_2022_01/919535561" TargetMode="External"/><Relationship Id="rId43" Type="http://schemas.openxmlformats.org/officeDocument/2006/relationships/drawing" Target="../drawings/drawing4.xml"/><Relationship Id="rId8" Type="http://schemas.openxmlformats.org/officeDocument/2006/relationships/hyperlink" Target="https://podminky.urs.cz/item/CS_URS_2022_01/181411122" TargetMode="External"/><Relationship Id="rId3" Type="http://schemas.openxmlformats.org/officeDocument/2006/relationships/hyperlink" Target="https://podminky.urs.cz/item/CS_URS_2022_01/133212811" TargetMode="External"/><Relationship Id="rId12" Type="http://schemas.openxmlformats.org/officeDocument/2006/relationships/hyperlink" Target="https://podminky.urs.cz/item/CS_URS_2022_01/185803112" TargetMode="External"/><Relationship Id="rId17" Type="http://schemas.openxmlformats.org/officeDocument/2006/relationships/hyperlink" Target="https://podminky.urs.cz/item/CS_URS_2022_01/275313811" TargetMode="External"/><Relationship Id="rId25" Type="http://schemas.openxmlformats.org/officeDocument/2006/relationships/hyperlink" Target="https://podminky.urs.cz/item/CS_URS_2022_01/564581111" TargetMode="External"/><Relationship Id="rId33" Type="http://schemas.openxmlformats.org/officeDocument/2006/relationships/hyperlink" Target="https://podminky.urs.cz/item/CS_URS_2022_01/919112223" TargetMode="External"/><Relationship Id="rId38" Type="http://schemas.openxmlformats.org/officeDocument/2006/relationships/hyperlink" Target="https://podminky.urs.cz/item/CS_URS_2022_01/9197351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podminky.urs.cz/item/CS_URS_2022_01/112101102" TargetMode="External"/><Relationship Id="rId7" Type="http://schemas.openxmlformats.org/officeDocument/2006/relationships/hyperlink" Target="https://podminky.urs.cz/item/CS_URS_2022_01/174251201" TargetMode="External"/><Relationship Id="rId2" Type="http://schemas.openxmlformats.org/officeDocument/2006/relationships/hyperlink" Target="https://podminky.urs.cz/item/CS_URS_2022_01/112101101" TargetMode="External"/><Relationship Id="rId1" Type="http://schemas.openxmlformats.org/officeDocument/2006/relationships/hyperlink" Target="https://podminky.urs.cz/item/CS_URS_2022_01/111251201" TargetMode="External"/><Relationship Id="rId6" Type="http://schemas.openxmlformats.org/officeDocument/2006/relationships/hyperlink" Target="https://podminky.urs.cz/item/CS_URS_2022_01/112251101" TargetMode="External"/><Relationship Id="rId5" Type="http://schemas.openxmlformats.org/officeDocument/2006/relationships/hyperlink" Target="https://podminky.urs.cz/item/CS_URS_2022_01/112101104" TargetMode="External"/><Relationship Id="rId4" Type="http://schemas.openxmlformats.org/officeDocument/2006/relationships/hyperlink" Target="https://podminky.urs.cz/item/CS_URS_2022_01/112101103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102112" TargetMode="External"/><Relationship Id="rId13" Type="http://schemas.openxmlformats.org/officeDocument/2006/relationships/hyperlink" Target="https://podminky.urs.cz/item/CS_URS_2022_01/184813134" TargetMode="External"/><Relationship Id="rId18" Type="http://schemas.openxmlformats.org/officeDocument/2006/relationships/hyperlink" Target="https://podminky.urs.cz/item/CS_URS_2022_01/185804312" TargetMode="External"/><Relationship Id="rId3" Type="http://schemas.openxmlformats.org/officeDocument/2006/relationships/hyperlink" Target="https://podminky.urs.cz/item/CS_URS_2022_01/183101113" TargetMode="External"/><Relationship Id="rId21" Type="http://schemas.openxmlformats.org/officeDocument/2006/relationships/printerSettings" Target="../printerSettings/printerSettings6.bin"/><Relationship Id="rId7" Type="http://schemas.openxmlformats.org/officeDocument/2006/relationships/hyperlink" Target="https://podminky.urs.cz/item/CS_URS_2022_01/183403112" TargetMode="External"/><Relationship Id="rId12" Type="http://schemas.openxmlformats.org/officeDocument/2006/relationships/hyperlink" Target="https://podminky.urs.cz/item/CS_URS_2022_01/184813121" TargetMode="External"/><Relationship Id="rId17" Type="http://schemas.openxmlformats.org/officeDocument/2006/relationships/hyperlink" Target="https://podminky.urs.cz/item/CS_URS_2022_01/185803111" TargetMode="External"/><Relationship Id="rId2" Type="http://schemas.openxmlformats.org/officeDocument/2006/relationships/hyperlink" Target="https://podminky.urs.cz/item/CS_URS_2022_01/181951111" TargetMode="External"/><Relationship Id="rId16" Type="http://schemas.openxmlformats.org/officeDocument/2006/relationships/hyperlink" Target="https://podminky.urs.cz/item/CS_URS_2022_01/185802114" TargetMode="External"/><Relationship Id="rId20" Type="http://schemas.openxmlformats.org/officeDocument/2006/relationships/hyperlink" Target="https://podminky.urs.cz/item/CS_URS_2022_01/998231311" TargetMode="External"/><Relationship Id="rId1" Type="http://schemas.openxmlformats.org/officeDocument/2006/relationships/hyperlink" Target="https://podminky.urs.cz/item/CS_URS_2022_01/181411121" TargetMode="External"/><Relationship Id="rId6" Type="http://schemas.openxmlformats.org/officeDocument/2006/relationships/hyperlink" Target="https://podminky.urs.cz/item/CS_URS_2022_01/183403153" TargetMode="External"/><Relationship Id="rId11" Type="http://schemas.openxmlformats.org/officeDocument/2006/relationships/hyperlink" Target="https://podminky.urs.cz/item/CS_URS_2022_01/184801121" TargetMode="External"/><Relationship Id="rId5" Type="http://schemas.openxmlformats.org/officeDocument/2006/relationships/hyperlink" Target="https://podminky.urs.cz/item/CS_URS_2022_01/183403111" TargetMode="External"/><Relationship Id="rId15" Type="http://schemas.openxmlformats.org/officeDocument/2006/relationships/hyperlink" Target="https://podminky.urs.cz/item/CS_URS_2022_01/184911431" TargetMode="External"/><Relationship Id="rId10" Type="http://schemas.openxmlformats.org/officeDocument/2006/relationships/hyperlink" Target="https://podminky.urs.cz/item/CS_URS_2022_01/184215133" TargetMode="External"/><Relationship Id="rId19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83101115" TargetMode="External"/><Relationship Id="rId9" Type="http://schemas.openxmlformats.org/officeDocument/2006/relationships/hyperlink" Target="https://podminky.urs.cz/item/CS_URS_2022_01/184102115" TargetMode="External"/><Relationship Id="rId14" Type="http://schemas.openxmlformats.org/officeDocument/2006/relationships/hyperlink" Target="https://podminky.urs.cz/item/CS_URS_2022_01/184911111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zoomScale="85" zoomScaleNormal="85" workbookViewId="0">
      <selection activeCell="AN14" sqref="AN14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 x14ac:dyDescent="0.2">
      <c r="AR2" s="188" t="s">
        <v>6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9" t="s">
        <v>7</v>
      </c>
      <c r="BT2" s="19" t="s">
        <v>8</v>
      </c>
    </row>
    <row r="3" spans="1:74" s="1" customFormat="1" ht="6.9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" customHeight="1" x14ac:dyDescent="0.2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 x14ac:dyDescent="0.2">
      <c r="B5" s="22"/>
      <c r="D5" s="26" t="s">
        <v>14</v>
      </c>
      <c r="K5" s="200" t="s">
        <v>15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22"/>
      <c r="BE5" s="197" t="s">
        <v>16</v>
      </c>
      <c r="BS5" s="19" t="s">
        <v>7</v>
      </c>
    </row>
    <row r="6" spans="1:74" s="1" customFormat="1" ht="36.9" customHeight="1" x14ac:dyDescent="0.2">
      <c r="B6" s="22"/>
      <c r="D6" s="28" t="s">
        <v>17</v>
      </c>
      <c r="K6" s="201" t="s">
        <v>18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22"/>
      <c r="BE6" s="198"/>
      <c r="BS6" s="19" t="s">
        <v>7</v>
      </c>
    </row>
    <row r="7" spans="1:74" s="1" customFormat="1" ht="12" customHeight="1" x14ac:dyDescent="0.2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198"/>
      <c r="BS7" s="19" t="s">
        <v>7</v>
      </c>
    </row>
    <row r="8" spans="1:74" s="1" customFormat="1" ht="12" customHeight="1" x14ac:dyDescent="0.2">
      <c r="B8" s="22"/>
      <c r="D8" s="29" t="s">
        <v>21</v>
      </c>
      <c r="K8" s="27" t="s">
        <v>22</v>
      </c>
      <c r="AK8" s="29" t="s">
        <v>23</v>
      </c>
      <c r="AN8" s="238">
        <v>44721</v>
      </c>
      <c r="AR8" s="22"/>
      <c r="BE8" s="198"/>
      <c r="BS8" s="19" t="s">
        <v>7</v>
      </c>
    </row>
    <row r="9" spans="1:74" s="1" customFormat="1" ht="14.4" customHeight="1" x14ac:dyDescent="0.2">
      <c r="B9" s="22"/>
      <c r="AR9" s="22"/>
      <c r="BE9" s="198"/>
      <c r="BS9" s="19" t="s">
        <v>7</v>
      </c>
    </row>
    <row r="10" spans="1:74" s="1" customFormat="1" ht="12" customHeight="1" x14ac:dyDescent="0.2">
      <c r="B10" s="22"/>
      <c r="D10" s="29" t="s">
        <v>24</v>
      </c>
      <c r="AK10" s="29" t="s">
        <v>25</v>
      </c>
      <c r="AN10" s="27" t="s">
        <v>26</v>
      </c>
      <c r="AR10" s="22"/>
      <c r="BE10" s="198"/>
      <c r="BS10" s="19" t="s">
        <v>7</v>
      </c>
    </row>
    <row r="11" spans="1:74" s="1" customFormat="1" ht="18.45" customHeight="1" x14ac:dyDescent="0.2">
      <c r="B11" s="22"/>
      <c r="E11" s="27" t="s">
        <v>27</v>
      </c>
      <c r="AK11" s="29" t="s">
        <v>28</v>
      </c>
      <c r="AN11" s="27" t="s">
        <v>29</v>
      </c>
      <c r="AR11" s="22"/>
      <c r="BE11" s="198"/>
      <c r="BS11" s="19" t="s">
        <v>7</v>
      </c>
    </row>
    <row r="12" spans="1:74" s="1" customFormat="1" ht="6.9" customHeight="1" x14ac:dyDescent="0.2">
      <c r="B12" s="22"/>
      <c r="AR12" s="22"/>
      <c r="BE12" s="198"/>
      <c r="BS12" s="19" t="s">
        <v>7</v>
      </c>
    </row>
    <row r="13" spans="1:74" s="1" customFormat="1" ht="12" customHeight="1" x14ac:dyDescent="0.2">
      <c r="B13" s="22"/>
      <c r="D13" s="29" t="s">
        <v>30</v>
      </c>
      <c r="AK13" s="29" t="s">
        <v>25</v>
      </c>
      <c r="AN13" s="30" t="s">
        <v>31</v>
      </c>
      <c r="AR13" s="22"/>
      <c r="BE13" s="198"/>
      <c r="BS13" s="19" t="s">
        <v>7</v>
      </c>
    </row>
    <row r="14" spans="1:74" ht="13.2" x14ac:dyDescent="0.2">
      <c r="B14" s="22"/>
      <c r="E14" s="202" t="s">
        <v>31</v>
      </c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29" t="s">
        <v>28</v>
      </c>
      <c r="AN14" s="30" t="s">
        <v>31</v>
      </c>
      <c r="AR14" s="22"/>
      <c r="BE14" s="198"/>
      <c r="BS14" s="19" t="s">
        <v>7</v>
      </c>
    </row>
    <row r="15" spans="1:74" s="1" customFormat="1" ht="6.9" customHeight="1" x14ac:dyDescent="0.2">
      <c r="B15" s="22"/>
      <c r="AR15" s="22"/>
      <c r="BE15" s="198"/>
      <c r="BS15" s="19" t="s">
        <v>4</v>
      </c>
    </row>
    <row r="16" spans="1:74" s="1" customFormat="1" ht="12" customHeight="1" x14ac:dyDescent="0.2">
      <c r="B16" s="22"/>
      <c r="D16" s="29" t="s">
        <v>32</v>
      </c>
      <c r="AK16" s="29" t="s">
        <v>25</v>
      </c>
      <c r="AN16" s="27" t="s">
        <v>33</v>
      </c>
      <c r="AR16" s="22"/>
      <c r="BE16" s="198"/>
      <c r="BS16" s="19" t="s">
        <v>4</v>
      </c>
    </row>
    <row r="17" spans="1:71" s="1" customFormat="1" ht="18.45" customHeight="1" x14ac:dyDescent="0.2">
      <c r="B17" s="22"/>
      <c r="E17" s="27" t="s">
        <v>34</v>
      </c>
      <c r="AK17" s="29" t="s">
        <v>28</v>
      </c>
      <c r="AN17" s="27" t="s">
        <v>35</v>
      </c>
      <c r="AR17" s="22"/>
      <c r="BE17" s="198"/>
      <c r="BS17" s="19" t="s">
        <v>36</v>
      </c>
    </row>
    <row r="18" spans="1:71" s="1" customFormat="1" ht="6.9" customHeight="1" x14ac:dyDescent="0.2">
      <c r="B18" s="22"/>
      <c r="AR18" s="22"/>
      <c r="BE18" s="198"/>
      <c r="BS18" s="19" t="s">
        <v>7</v>
      </c>
    </row>
    <row r="19" spans="1:71" s="1" customFormat="1" ht="12" customHeight="1" x14ac:dyDescent="0.2">
      <c r="B19" s="22"/>
      <c r="D19" s="29" t="s">
        <v>37</v>
      </c>
      <c r="AK19" s="29" t="s">
        <v>25</v>
      </c>
      <c r="AN19" s="27" t="s">
        <v>3</v>
      </c>
      <c r="AR19" s="22"/>
      <c r="BE19" s="198"/>
      <c r="BS19" s="19" t="s">
        <v>7</v>
      </c>
    </row>
    <row r="20" spans="1:71" s="1" customFormat="1" ht="18.45" customHeight="1" x14ac:dyDescent="0.2">
      <c r="B20" s="22"/>
      <c r="E20" s="27" t="s">
        <v>38</v>
      </c>
      <c r="AK20" s="29" t="s">
        <v>28</v>
      </c>
      <c r="AN20" s="27" t="s">
        <v>3</v>
      </c>
      <c r="AR20" s="22"/>
      <c r="BE20" s="198"/>
      <c r="BS20" s="19" t="s">
        <v>36</v>
      </c>
    </row>
    <row r="21" spans="1:71" s="1" customFormat="1" ht="6.9" customHeight="1" x14ac:dyDescent="0.2">
      <c r="B21" s="22"/>
      <c r="AR21" s="22"/>
      <c r="BE21" s="198"/>
    </row>
    <row r="22" spans="1:71" s="1" customFormat="1" ht="12" customHeight="1" x14ac:dyDescent="0.2">
      <c r="B22" s="22"/>
      <c r="D22" s="29" t="s">
        <v>39</v>
      </c>
      <c r="AR22" s="22"/>
      <c r="BE22" s="198"/>
    </row>
    <row r="23" spans="1:71" s="1" customFormat="1" ht="60.75" customHeight="1" x14ac:dyDescent="0.2">
      <c r="B23" s="22"/>
      <c r="E23" s="203" t="s">
        <v>40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22"/>
      <c r="BE23" s="198"/>
    </row>
    <row r="24" spans="1:71" s="1" customFormat="1" ht="6.9" customHeight="1" x14ac:dyDescent="0.2">
      <c r="B24" s="22"/>
      <c r="AR24" s="22"/>
      <c r="BE24" s="198"/>
    </row>
    <row r="25" spans="1:71" s="1" customFormat="1" ht="6.9" customHeight="1" x14ac:dyDescent="0.2">
      <c r="B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2"/>
      <c r="BE25" s="198"/>
    </row>
    <row r="26" spans="1:71" s="2" customFormat="1" ht="25.95" customHeight="1" x14ac:dyDescent="0.2">
      <c r="A26" s="32"/>
      <c r="B26" s="33"/>
      <c r="C26" s="32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4">
        <f>ROUND(AG54,2)</f>
        <v>0</v>
      </c>
      <c r="AL26" s="205"/>
      <c r="AM26" s="205"/>
      <c r="AN26" s="205"/>
      <c r="AO26" s="205"/>
      <c r="AP26" s="32"/>
      <c r="AQ26" s="32"/>
      <c r="AR26" s="33"/>
      <c r="BE26" s="198"/>
    </row>
    <row r="27" spans="1:71" s="2" customFormat="1" ht="6.9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198"/>
    </row>
    <row r="28" spans="1:71" s="2" customFormat="1" ht="13.2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06" t="s">
        <v>42</v>
      </c>
      <c r="M28" s="206"/>
      <c r="N28" s="206"/>
      <c r="O28" s="206"/>
      <c r="P28" s="206"/>
      <c r="Q28" s="32"/>
      <c r="R28" s="32"/>
      <c r="S28" s="32"/>
      <c r="T28" s="32"/>
      <c r="U28" s="32"/>
      <c r="V28" s="32"/>
      <c r="W28" s="206" t="s">
        <v>43</v>
      </c>
      <c r="X28" s="206"/>
      <c r="Y28" s="206"/>
      <c r="Z28" s="206"/>
      <c r="AA28" s="206"/>
      <c r="AB28" s="206"/>
      <c r="AC28" s="206"/>
      <c r="AD28" s="206"/>
      <c r="AE28" s="206"/>
      <c r="AF28" s="32"/>
      <c r="AG28" s="32"/>
      <c r="AH28" s="32"/>
      <c r="AI28" s="32"/>
      <c r="AJ28" s="32"/>
      <c r="AK28" s="206" t="s">
        <v>44</v>
      </c>
      <c r="AL28" s="206"/>
      <c r="AM28" s="206"/>
      <c r="AN28" s="206"/>
      <c r="AO28" s="206"/>
      <c r="AP28" s="32"/>
      <c r="AQ28" s="32"/>
      <c r="AR28" s="33"/>
      <c r="BE28" s="198"/>
    </row>
    <row r="29" spans="1:71" s="3" customFormat="1" ht="14.4" customHeight="1" x14ac:dyDescent="0.2">
      <c r="B29" s="36"/>
      <c r="D29" s="29" t="s">
        <v>45</v>
      </c>
      <c r="F29" s="29" t="s">
        <v>46</v>
      </c>
      <c r="L29" s="192">
        <v>0.21</v>
      </c>
      <c r="M29" s="191"/>
      <c r="N29" s="191"/>
      <c r="O29" s="191"/>
      <c r="P29" s="191"/>
      <c r="W29" s="190">
        <f>ROUND(AZ54,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ROUND(AV54, 2)</f>
        <v>0</v>
      </c>
      <c r="AL29" s="191"/>
      <c r="AM29" s="191"/>
      <c r="AN29" s="191"/>
      <c r="AO29" s="191"/>
      <c r="AR29" s="36"/>
      <c r="BE29" s="199"/>
    </row>
    <row r="30" spans="1:71" s="3" customFormat="1" ht="14.4" customHeight="1" x14ac:dyDescent="0.2">
      <c r="B30" s="36"/>
      <c r="F30" s="29" t="s">
        <v>47</v>
      </c>
      <c r="L30" s="192">
        <v>0.15</v>
      </c>
      <c r="M30" s="191"/>
      <c r="N30" s="191"/>
      <c r="O30" s="191"/>
      <c r="P30" s="191"/>
      <c r="W30" s="190">
        <f>ROUND(BA54,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ROUND(AW54, 2)</f>
        <v>0</v>
      </c>
      <c r="AL30" s="191"/>
      <c r="AM30" s="191"/>
      <c r="AN30" s="191"/>
      <c r="AO30" s="191"/>
      <c r="AR30" s="36"/>
      <c r="BE30" s="199"/>
    </row>
    <row r="31" spans="1:71" s="3" customFormat="1" ht="14.4" hidden="1" customHeight="1" x14ac:dyDescent="0.2">
      <c r="B31" s="36"/>
      <c r="F31" s="29" t="s">
        <v>48</v>
      </c>
      <c r="L31" s="192">
        <v>0.21</v>
      </c>
      <c r="M31" s="191"/>
      <c r="N31" s="191"/>
      <c r="O31" s="191"/>
      <c r="P31" s="191"/>
      <c r="W31" s="190">
        <f>ROUND(BB54,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6"/>
      <c r="BE31" s="199"/>
    </row>
    <row r="32" spans="1:71" s="3" customFormat="1" ht="14.4" hidden="1" customHeight="1" x14ac:dyDescent="0.2">
      <c r="B32" s="36"/>
      <c r="F32" s="29" t="s">
        <v>49</v>
      </c>
      <c r="L32" s="192">
        <v>0.15</v>
      </c>
      <c r="M32" s="191"/>
      <c r="N32" s="191"/>
      <c r="O32" s="191"/>
      <c r="P32" s="191"/>
      <c r="W32" s="190">
        <f>ROUND(BC54,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6"/>
      <c r="BE32" s="199"/>
    </row>
    <row r="33" spans="1:57" s="3" customFormat="1" ht="14.4" hidden="1" customHeight="1" x14ac:dyDescent="0.2">
      <c r="B33" s="36"/>
      <c r="F33" s="29" t="s">
        <v>50</v>
      </c>
      <c r="L33" s="192">
        <v>0</v>
      </c>
      <c r="M33" s="191"/>
      <c r="N33" s="191"/>
      <c r="O33" s="191"/>
      <c r="P33" s="191"/>
      <c r="W33" s="190">
        <f>ROUND(BD54,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6"/>
    </row>
    <row r="34" spans="1:57" s="2" customFormat="1" ht="6.9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5" customHeight="1" x14ac:dyDescent="0.2">
      <c r="A35" s="32"/>
      <c r="B35" s="33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196" t="s">
        <v>53</v>
      </c>
      <c r="Y35" s="194"/>
      <c r="Z35" s="194"/>
      <c r="AA35" s="194"/>
      <c r="AB35" s="194"/>
      <c r="AC35" s="39"/>
      <c r="AD35" s="39"/>
      <c r="AE35" s="39"/>
      <c r="AF35" s="39"/>
      <c r="AG35" s="39"/>
      <c r="AH35" s="39"/>
      <c r="AI35" s="39"/>
      <c r="AJ35" s="39"/>
      <c r="AK35" s="193">
        <f>SUM(AK26:AK33)</f>
        <v>0</v>
      </c>
      <c r="AL35" s="194"/>
      <c r="AM35" s="194"/>
      <c r="AN35" s="194"/>
      <c r="AO35" s="195"/>
      <c r="AP35" s="37"/>
      <c r="AQ35" s="37"/>
      <c r="AR35" s="33"/>
      <c r="BE35" s="32"/>
    </row>
    <row r="36" spans="1:57" s="2" customFormat="1" ht="6.9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" customHeight="1" x14ac:dyDescent="0.2">
      <c r="A37" s="32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  <c r="BE37" s="32"/>
    </row>
    <row r="41" spans="1:57" s="2" customFormat="1" ht="6.9" customHeight="1" x14ac:dyDescent="0.2">
      <c r="A41" s="3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  <c r="BE41" s="32"/>
    </row>
    <row r="42" spans="1:57" s="2" customFormat="1" ht="24.9" customHeight="1" x14ac:dyDescent="0.2">
      <c r="A42" s="32"/>
      <c r="B42" s="33"/>
      <c r="C42" s="23" t="s">
        <v>54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" customHeight="1" x14ac:dyDescent="0.2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 x14ac:dyDescent="0.2">
      <c r="B44" s="45"/>
      <c r="C44" s="29" t="s">
        <v>14</v>
      </c>
      <c r="L44" s="4" t="str">
        <f>K5</f>
        <v>22_05_hra_dps</v>
      </c>
      <c r="AR44" s="45"/>
    </row>
    <row r="45" spans="1:57" s="5" customFormat="1" ht="36.9" customHeight="1" x14ac:dyDescent="0.2">
      <c r="B45" s="46"/>
      <c r="C45" s="47" t="s">
        <v>17</v>
      </c>
      <c r="L45" s="220" t="str">
        <f>K6</f>
        <v>Úprava DVT 10210410 Hradec – Nová ves ř. Km 0,300 - 0,600 - DPS</v>
      </c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R45" s="46"/>
    </row>
    <row r="46" spans="1:57" s="2" customFormat="1" ht="6.9" customHeight="1" x14ac:dyDescent="0.2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 x14ac:dyDescent="0.2">
      <c r="A47" s="32"/>
      <c r="B47" s="33"/>
      <c r="C47" s="29" t="s">
        <v>21</v>
      </c>
      <c r="D47" s="32"/>
      <c r="E47" s="32"/>
      <c r="F47" s="32"/>
      <c r="G47" s="32"/>
      <c r="H47" s="32"/>
      <c r="I47" s="32"/>
      <c r="J47" s="32"/>
      <c r="K47" s="32"/>
      <c r="L47" s="48" t="str">
        <f>IF(K8="","",K8)</f>
        <v>Hradec u Jeseníka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9" t="s">
        <v>23</v>
      </c>
      <c r="AJ47" s="32"/>
      <c r="AK47" s="32"/>
      <c r="AL47" s="32"/>
      <c r="AM47" s="222">
        <f>IF(AN8= "","",AN8)</f>
        <v>44721</v>
      </c>
      <c r="AN47" s="222"/>
      <c r="AO47" s="32"/>
      <c r="AP47" s="32"/>
      <c r="AQ47" s="32"/>
      <c r="AR47" s="33"/>
      <c r="BE47" s="32"/>
    </row>
    <row r="48" spans="1:57" s="2" customFormat="1" ht="6.9" customHeight="1" x14ac:dyDescent="0.2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15.15" customHeight="1" x14ac:dyDescent="0.2">
      <c r="A49" s="32"/>
      <c r="B49" s="33"/>
      <c r="C49" s="29" t="s">
        <v>24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Povodí Odry, státní podnik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9" t="s">
        <v>32</v>
      </c>
      <c r="AJ49" s="32"/>
      <c r="AK49" s="32"/>
      <c r="AL49" s="32"/>
      <c r="AM49" s="223" t="str">
        <f>IF(E17="","",E17)</f>
        <v>VHRoušar, s.r.o.</v>
      </c>
      <c r="AN49" s="224"/>
      <c r="AO49" s="224"/>
      <c r="AP49" s="224"/>
      <c r="AQ49" s="32"/>
      <c r="AR49" s="33"/>
      <c r="AS49" s="225" t="s">
        <v>55</v>
      </c>
      <c r="AT49" s="226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2"/>
    </row>
    <row r="50" spans="1:91" s="2" customFormat="1" ht="15.15" customHeight="1" x14ac:dyDescent="0.2">
      <c r="A50" s="32"/>
      <c r="B50" s="33"/>
      <c r="C50" s="29" t="s">
        <v>30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9" t="s">
        <v>37</v>
      </c>
      <c r="AJ50" s="32"/>
      <c r="AK50" s="32"/>
      <c r="AL50" s="32"/>
      <c r="AM50" s="223" t="str">
        <f>IF(E20="","",E20)</f>
        <v xml:space="preserve"> </v>
      </c>
      <c r="AN50" s="224"/>
      <c r="AO50" s="224"/>
      <c r="AP50" s="224"/>
      <c r="AQ50" s="32"/>
      <c r="AR50" s="33"/>
      <c r="AS50" s="227"/>
      <c r="AT50" s="228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2"/>
    </row>
    <row r="51" spans="1:91" s="2" customFormat="1" ht="10.95" customHeight="1" x14ac:dyDescent="0.2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27"/>
      <c r="AT51" s="228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2"/>
    </row>
    <row r="52" spans="1:91" s="2" customFormat="1" ht="29.25" customHeight="1" x14ac:dyDescent="0.2">
      <c r="A52" s="32"/>
      <c r="B52" s="33"/>
      <c r="C52" s="214" t="s">
        <v>56</v>
      </c>
      <c r="D52" s="215"/>
      <c r="E52" s="215"/>
      <c r="F52" s="215"/>
      <c r="G52" s="215"/>
      <c r="H52" s="53"/>
      <c r="I52" s="217" t="s">
        <v>57</v>
      </c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6" t="s">
        <v>58</v>
      </c>
      <c r="AH52" s="215"/>
      <c r="AI52" s="215"/>
      <c r="AJ52" s="215"/>
      <c r="AK52" s="215"/>
      <c r="AL52" s="215"/>
      <c r="AM52" s="215"/>
      <c r="AN52" s="217" t="s">
        <v>59</v>
      </c>
      <c r="AO52" s="215"/>
      <c r="AP52" s="215"/>
      <c r="AQ52" s="54" t="s">
        <v>60</v>
      </c>
      <c r="AR52" s="33"/>
      <c r="AS52" s="55" t="s">
        <v>61</v>
      </c>
      <c r="AT52" s="56" t="s">
        <v>62</v>
      </c>
      <c r="AU52" s="56" t="s">
        <v>63</v>
      </c>
      <c r="AV52" s="56" t="s">
        <v>64</v>
      </c>
      <c r="AW52" s="56" t="s">
        <v>65</v>
      </c>
      <c r="AX52" s="56" t="s">
        <v>66</v>
      </c>
      <c r="AY52" s="56" t="s">
        <v>67</v>
      </c>
      <c r="AZ52" s="56" t="s">
        <v>68</v>
      </c>
      <c r="BA52" s="56" t="s">
        <v>69</v>
      </c>
      <c r="BB52" s="56" t="s">
        <v>70</v>
      </c>
      <c r="BC52" s="56" t="s">
        <v>71</v>
      </c>
      <c r="BD52" s="57" t="s">
        <v>72</v>
      </c>
      <c r="BE52" s="32"/>
    </row>
    <row r="53" spans="1:91" s="2" customFormat="1" ht="10.95" customHeight="1" x14ac:dyDescent="0.2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2"/>
    </row>
    <row r="54" spans="1:91" s="6" customFormat="1" ht="32.4" customHeight="1" x14ac:dyDescent="0.2">
      <c r="B54" s="61"/>
      <c r="C54" s="62" t="s">
        <v>73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18">
        <f>ROUND(AG55+SUM(AG56:AG58)+AG61,2)</f>
        <v>0</v>
      </c>
      <c r="AH54" s="218"/>
      <c r="AI54" s="218"/>
      <c r="AJ54" s="218"/>
      <c r="AK54" s="218"/>
      <c r="AL54" s="218"/>
      <c r="AM54" s="218"/>
      <c r="AN54" s="219">
        <f t="shared" ref="AN54:AN61" si="0">SUM(AG54,AT54)</f>
        <v>0</v>
      </c>
      <c r="AO54" s="219"/>
      <c r="AP54" s="219"/>
      <c r="AQ54" s="64" t="s">
        <v>3</v>
      </c>
      <c r="AR54" s="61"/>
      <c r="AS54" s="65">
        <f>ROUND(AS55+SUM(AS56:AS58)+AS61,2)</f>
        <v>0</v>
      </c>
      <c r="AT54" s="66">
        <f t="shared" ref="AT54:AT61" si="1">ROUND(SUM(AV54:AW54),2)</f>
        <v>0</v>
      </c>
      <c r="AU54" s="67">
        <f>ROUND(AU55+SUM(AU56:AU58)+AU61,5)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ROUND(AZ55+SUM(AZ56:AZ58)+AZ61,2)</f>
        <v>0</v>
      </c>
      <c r="BA54" s="66">
        <f>ROUND(BA55+SUM(BA56:BA58)+BA61,2)</f>
        <v>0</v>
      </c>
      <c r="BB54" s="66">
        <f>ROUND(BB55+SUM(BB56:BB58)+BB61,2)</f>
        <v>0</v>
      </c>
      <c r="BC54" s="66">
        <f>ROUND(BC55+SUM(BC56:BC58)+BC61,2)</f>
        <v>0</v>
      </c>
      <c r="BD54" s="68">
        <f>ROUND(BD55+SUM(BD56:BD58)+BD61,2)</f>
        <v>0</v>
      </c>
      <c r="BS54" s="69" t="s">
        <v>74</v>
      </c>
      <c r="BT54" s="69" t="s">
        <v>75</v>
      </c>
      <c r="BU54" s="70" t="s">
        <v>76</v>
      </c>
      <c r="BV54" s="69" t="s">
        <v>77</v>
      </c>
      <c r="BW54" s="69" t="s">
        <v>5</v>
      </c>
      <c r="BX54" s="69" t="s">
        <v>78</v>
      </c>
      <c r="CL54" s="69" t="s">
        <v>3</v>
      </c>
    </row>
    <row r="55" spans="1:91" s="7" customFormat="1" ht="16.5" customHeight="1" x14ac:dyDescent="0.2">
      <c r="A55" s="71" t="s">
        <v>79</v>
      </c>
      <c r="B55" s="72"/>
      <c r="C55" s="73"/>
      <c r="D55" s="212" t="s">
        <v>80</v>
      </c>
      <c r="E55" s="212"/>
      <c r="F55" s="212"/>
      <c r="G55" s="212"/>
      <c r="H55" s="212"/>
      <c r="I55" s="74"/>
      <c r="J55" s="212" t="s">
        <v>81</v>
      </c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0">
        <f>'SO 01 - Rozdělovací objekt'!J30</f>
        <v>0</v>
      </c>
      <c r="AH55" s="211"/>
      <c r="AI55" s="211"/>
      <c r="AJ55" s="211"/>
      <c r="AK55" s="211"/>
      <c r="AL55" s="211"/>
      <c r="AM55" s="211"/>
      <c r="AN55" s="210">
        <f t="shared" si="0"/>
        <v>0</v>
      </c>
      <c r="AO55" s="211"/>
      <c r="AP55" s="211"/>
      <c r="AQ55" s="75" t="s">
        <v>82</v>
      </c>
      <c r="AR55" s="72"/>
      <c r="AS55" s="76">
        <v>0</v>
      </c>
      <c r="AT55" s="77">
        <f t="shared" si="1"/>
        <v>0</v>
      </c>
      <c r="AU55" s="78">
        <f>'SO 01 - Rozdělovací objekt'!P87</f>
        <v>0</v>
      </c>
      <c r="AV55" s="77">
        <f>'SO 01 - Rozdělovací objekt'!J33</f>
        <v>0</v>
      </c>
      <c r="AW55" s="77">
        <f>'SO 01 - Rozdělovací objekt'!J34</f>
        <v>0</v>
      </c>
      <c r="AX55" s="77">
        <f>'SO 01 - Rozdělovací objekt'!J35</f>
        <v>0</v>
      </c>
      <c r="AY55" s="77">
        <f>'SO 01 - Rozdělovací objekt'!J36</f>
        <v>0</v>
      </c>
      <c r="AZ55" s="77">
        <f>'SO 01 - Rozdělovací objekt'!F33</f>
        <v>0</v>
      </c>
      <c r="BA55" s="77">
        <f>'SO 01 - Rozdělovací objekt'!F34</f>
        <v>0</v>
      </c>
      <c r="BB55" s="77">
        <f>'SO 01 - Rozdělovací objekt'!F35</f>
        <v>0</v>
      </c>
      <c r="BC55" s="77">
        <f>'SO 01 - Rozdělovací objekt'!F36</f>
        <v>0</v>
      </c>
      <c r="BD55" s="79">
        <f>'SO 01 - Rozdělovací objekt'!F37</f>
        <v>0</v>
      </c>
      <c r="BT55" s="80" t="s">
        <v>83</v>
      </c>
      <c r="BV55" s="80" t="s">
        <v>77</v>
      </c>
      <c r="BW55" s="80" t="s">
        <v>84</v>
      </c>
      <c r="BX55" s="80" t="s">
        <v>5</v>
      </c>
      <c r="CL55" s="80" t="s">
        <v>3</v>
      </c>
      <c r="CM55" s="80" t="s">
        <v>85</v>
      </c>
    </row>
    <row r="56" spans="1:91" s="7" customFormat="1" ht="16.5" customHeight="1" x14ac:dyDescent="0.2">
      <c r="A56" s="71" t="s">
        <v>79</v>
      </c>
      <c r="B56" s="72"/>
      <c r="C56" s="73"/>
      <c r="D56" s="212" t="s">
        <v>86</v>
      </c>
      <c r="E56" s="212"/>
      <c r="F56" s="212"/>
      <c r="G56" s="212"/>
      <c r="H56" s="212"/>
      <c r="I56" s="74"/>
      <c r="J56" s="212" t="s">
        <v>87</v>
      </c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0">
        <f>'SO 02 - Obtokové koryto'!J30</f>
        <v>0</v>
      </c>
      <c r="AH56" s="211"/>
      <c r="AI56" s="211"/>
      <c r="AJ56" s="211"/>
      <c r="AK56" s="211"/>
      <c r="AL56" s="211"/>
      <c r="AM56" s="211"/>
      <c r="AN56" s="210">
        <f t="shared" si="0"/>
        <v>0</v>
      </c>
      <c r="AO56" s="211"/>
      <c r="AP56" s="211"/>
      <c r="AQ56" s="75" t="s">
        <v>82</v>
      </c>
      <c r="AR56" s="72"/>
      <c r="AS56" s="76">
        <v>0</v>
      </c>
      <c r="AT56" s="77">
        <f t="shared" si="1"/>
        <v>0</v>
      </c>
      <c r="AU56" s="78">
        <f>'SO 02 - Obtokové koryto'!P87</f>
        <v>0</v>
      </c>
      <c r="AV56" s="77">
        <f>'SO 02 - Obtokové koryto'!J33</f>
        <v>0</v>
      </c>
      <c r="AW56" s="77">
        <f>'SO 02 - Obtokové koryto'!J34</f>
        <v>0</v>
      </c>
      <c r="AX56" s="77">
        <f>'SO 02 - Obtokové koryto'!J35</f>
        <v>0</v>
      </c>
      <c r="AY56" s="77">
        <f>'SO 02 - Obtokové koryto'!J36</f>
        <v>0</v>
      </c>
      <c r="AZ56" s="77">
        <f>'SO 02 - Obtokové koryto'!F33</f>
        <v>0</v>
      </c>
      <c r="BA56" s="77">
        <f>'SO 02 - Obtokové koryto'!F34</f>
        <v>0</v>
      </c>
      <c r="BB56" s="77">
        <f>'SO 02 - Obtokové koryto'!F35</f>
        <v>0</v>
      </c>
      <c r="BC56" s="77">
        <f>'SO 02 - Obtokové koryto'!F36</f>
        <v>0</v>
      </c>
      <c r="BD56" s="79">
        <f>'SO 02 - Obtokové koryto'!F37</f>
        <v>0</v>
      </c>
      <c r="BT56" s="80" t="s">
        <v>83</v>
      </c>
      <c r="BV56" s="80" t="s">
        <v>77</v>
      </c>
      <c r="BW56" s="80" t="s">
        <v>88</v>
      </c>
      <c r="BX56" s="80" t="s">
        <v>5</v>
      </c>
      <c r="CL56" s="80" t="s">
        <v>3</v>
      </c>
      <c r="CM56" s="80" t="s">
        <v>85</v>
      </c>
    </row>
    <row r="57" spans="1:91" s="7" customFormat="1" ht="16.5" customHeight="1" x14ac:dyDescent="0.2">
      <c r="A57" s="71" t="s">
        <v>79</v>
      </c>
      <c r="B57" s="72"/>
      <c r="C57" s="73"/>
      <c r="D57" s="212" t="s">
        <v>89</v>
      </c>
      <c r="E57" s="212"/>
      <c r="F57" s="212"/>
      <c r="G57" s="212"/>
      <c r="H57" s="212"/>
      <c r="I57" s="74"/>
      <c r="J57" s="212" t="s">
        <v>90</v>
      </c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0">
        <f>'SO 03 - Přístupová komuni...'!J30</f>
        <v>0</v>
      </c>
      <c r="AH57" s="211"/>
      <c r="AI57" s="211"/>
      <c r="AJ57" s="211"/>
      <c r="AK57" s="211"/>
      <c r="AL57" s="211"/>
      <c r="AM57" s="211"/>
      <c r="AN57" s="210">
        <f t="shared" si="0"/>
        <v>0</v>
      </c>
      <c r="AO57" s="211"/>
      <c r="AP57" s="211"/>
      <c r="AQ57" s="75" t="s">
        <v>82</v>
      </c>
      <c r="AR57" s="72"/>
      <c r="AS57" s="76">
        <v>0</v>
      </c>
      <c r="AT57" s="77">
        <f t="shared" si="1"/>
        <v>0</v>
      </c>
      <c r="AU57" s="78">
        <f>'SO 03 - Přístupová komuni...'!P89</f>
        <v>0</v>
      </c>
      <c r="AV57" s="77">
        <f>'SO 03 - Přístupová komuni...'!J33</f>
        <v>0</v>
      </c>
      <c r="AW57" s="77">
        <f>'SO 03 - Přístupová komuni...'!J34</f>
        <v>0</v>
      </c>
      <c r="AX57" s="77">
        <f>'SO 03 - Přístupová komuni...'!J35</f>
        <v>0</v>
      </c>
      <c r="AY57" s="77">
        <f>'SO 03 - Přístupová komuni...'!J36</f>
        <v>0</v>
      </c>
      <c r="AZ57" s="77">
        <f>'SO 03 - Přístupová komuni...'!F33</f>
        <v>0</v>
      </c>
      <c r="BA57" s="77">
        <f>'SO 03 - Přístupová komuni...'!F34</f>
        <v>0</v>
      </c>
      <c r="BB57" s="77">
        <f>'SO 03 - Přístupová komuni...'!F35</f>
        <v>0</v>
      </c>
      <c r="BC57" s="77">
        <f>'SO 03 - Přístupová komuni...'!F36</f>
        <v>0</v>
      </c>
      <c r="BD57" s="79">
        <f>'SO 03 - Přístupová komuni...'!F37</f>
        <v>0</v>
      </c>
      <c r="BT57" s="80" t="s">
        <v>83</v>
      </c>
      <c r="BV57" s="80" t="s">
        <v>77</v>
      </c>
      <c r="BW57" s="80" t="s">
        <v>91</v>
      </c>
      <c r="BX57" s="80" t="s">
        <v>5</v>
      </c>
      <c r="CL57" s="80" t="s">
        <v>3</v>
      </c>
      <c r="CM57" s="80" t="s">
        <v>85</v>
      </c>
    </row>
    <row r="58" spans="1:91" s="7" customFormat="1" ht="16.5" customHeight="1" x14ac:dyDescent="0.2">
      <c r="B58" s="72"/>
      <c r="C58" s="73"/>
      <c r="D58" s="212" t="s">
        <v>92</v>
      </c>
      <c r="E58" s="212"/>
      <c r="F58" s="212"/>
      <c r="G58" s="212"/>
      <c r="H58" s="212"/>
      <c r="I58" s="74"/>
      <c r="J58" s="212" t="s">
        <v>93</v>
      </c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3">
        <f>ROUND(SUM(AG59:AG60),2)</f>
        <v>0</v>
      </c>
      <c r="AH58" s="211"/>
      <c r="AI58" s="211"/>
      <c r="AJ58" s="211"/>
      <c r="AK58" s="211"/>
      <c r="AL58" s="211"/>
      <c r="AM58" s="211"/>
      <c r="AN58" s="210">
        <f t="shared" si="0"/>
        <v>0</v>
      </c>
      <c r="AO58" s="211"/>
      <c r="AP58" s="211"/>
      <c r="AQ58" s="75" t="s">
        <v>94</v>
      </c>
      <c r="AR58" s="72"/>
      <c r="AS58" s="76">
        <f>ROUND(SUM(AS59:AS60),2)</f>
        <v>0</v>
      </c>
      <c r="AT58" s="77">
        <f t="shared" si="1"/>
        <v>0</v>
      </c>
      <c r="AU58" s="78">
        <f>ROUND(SUM(AU59:AU60),5)</f>
        <v>0</v>
      </c>
      <c r="AV58" s="77">
        <f>ROUND(AZ58*L29,2)</f>
        <v>0</v>
      </c>
      <c r="AW58" s="77">
        <f>ROUND(BA58*L30,2)</f>
        <v>0</v>
      </c>
      <c r="AX58" s="77">
        <f>ROUND(BB58*L29,2)</f>
        <v>0</v>
      </c>
      <c r="AY58" s="77">
        <f>ROUND(BC58*L30,2)</f>
        <v>0</v>
      </c>
      <c r="AZ58" s="77">
        <f>ROUND(SUM(AZ59:AZ60),2)</f>
        <v>0</v>
      </c>
      <c r="BA58" s="77">
        <f>ROUND(SUM(BA59:BA60),2)</f>
        <v>0</v>
      </c>
      <c r="BB58" s="77">
        <f>ROUND(SUM(BB59:BB60),2)</f>
        <v>0</v>
      </c>
      <c r="BC58" s="77">
        <f>ROUND(SUM(BC59:BC60),2)</f>
        <v>0</v>
      </c>
      <c r="BD58" s="79">
        <f>ROUND(SUM(BD59:BD60),2)</f>
        <v>0</v>
      </c>
      <c r="BS58" s="80" t="s">
        <v>74</v>
      </c>
      <c r="BT58" s="80" t="s">
        <v>83</v>
      </c>
      <c r="BU58" s="80" t="s">
        <v>76</v>
      </c>
      <c r="BV58" s="80" t="s">
        <v>77</v>
      </c>
      <c r="BW58" s="80" t="s">
        <v>95</v>
      </c>
      <c r="BX58" s="80" t="s">
        <v>5</v>
      </c>
      <c r="CL58" s="80" t="s">
        <v>3</v>
      </c>
      <c r="CM58" s="80" t="s">
        <v>85</v>
      </c>
    </row>
    <row r="59" spans="1:91" s="4" customFormat="1" ht="16.5" customHeight="1" x14ac:dyDescent="0.2">
      <c r="A59" s="71" t="s">
        <v>79</v>
      </c>
      <c r="B59" s="45"/>
      <c r="C59" s="10"/>
      <c r="D59" s="10"/>
      <c r="E59" s="209" t="s">
        <v>96</v>
      </c>
      <c r="F59" s="209"/>
      <c r="G59" s="209"/>
      <c r="H59" s="209"/>
      <c r="I59" s="209"/>
      <c r="J59" s="10"/>
      <c r="K59" s="209" t="s">
        <v>97</v>
      </c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7">
        <f>'IO 01_A - Náhradní výsadb...'!J32</f>
        <v>0</v>
      </c>
      <c r="AH59" s="208"/>
      <c r="AI59" s="208"/>
      <c r="AJ59" s="208"/>
      <c r="AK59" s="208"/>
      <c r="AL59" s="208"/>
      <c r="AM59" s="208"/>
      <c r="AN59" s="207">
        <f t="shared" si="0"/>
        <v>0</v>
      </c>
      <c r="AO59" s="208"/>
      <c r="AP59" s="208"/>
      <c r="AQ59" s="81" t="s">
        <v>98</v>
      </c>
      <c r="AR59" s="45"/>
      <c r="AS59" s="82">
        <v>0</v>
      </c>
      <c r="AT59" s="83">
        <f t="shared" si="1"/>
        <v>0</v>
      </c>
      <c r="AU59" s="84">
        <f>'IO 01_A - Náhradní výsadb...'!P87</f>
        <v>0</v>
      </c>
      <c r="AV59" s="83">
        <f>'IO 01_A - Náhradní výsadb...'!J35</f>
        <v>0</v>
      </c>
      <c r="AW59" s="83">
        <f>'IO 01_A - Náhradní výsadb...'!J36</f>
        <v>0</v>
      </c>
      <c r="AX59" s="83">
        <f>'IO 01_A - Náhradní výsadb...'!J37</f>
        <v>0</v>
      </c>
      <c r="AY59" s="83">
        <f>'IO 01_A - Náhradní výsadb...'!J38</f>
        <v>0</v>
      </c>
      <c r="AZ59" s="83">
        <f>'IO 01_A - Náhradní výsadb...'!F35</f>
        <v>0</v>
      </c>
      <c r="BA59" s="83">
        <f>'IO 01_A - Náhradní výsadb...'!F36</f>
        <v>0</v>
      </c>
      <c r="BB59" s="83">
        <f>'IO 01_A - Náhradní výsadb...'!F37</f>
        <v>0</v>
      </c>
      <c r="BC59" s="83">
        <f>'IO 01_A - Náhradní výsadb...'!F38</f>
        <v>0</v>
      </c>
      <c r="BD59" s="85">
        <f>'IO 01_A - Náhradní výsadb...'!F39</f>
        <v>0</v>
      </c>
      <c r="BT59" s="27" t="s">
        <v>85</v>
      </c>
      <c r="BV59" s="27" t="s">
        <v>77</v>
      </c>
      <c r="BW59" s="27" t="s">
        <v>99</v>
      </c>
      <c r="BX59" s="27" t="s">
        <v>95</v>
      </c>
      <c r="CL59" s="27" t="s">
        <v>3</v>
      </c>
    </row>
    <row r="60" spans="1:91" s="4" customFormat="1" ht="16.5" customHeight="1" x14ac:dyDescent="0.2">
      <c r="A60" s="71" t="s">
        <v>79</v>
      </c>
      <c r="B60" s="45"/>
      <c r="C60" s="10"/>
      <c r="D60" s="10"/>
      <c r="E60" s="209" t="s">
        <v>100</v>
      </c>
      <c r="F60" s="209"/>
      <c r="G60" s="209"/>
      <c r="H60" s="209"/>
      <c r="I60" s="209"/>
      <c r="J60" s="10"/>
      <c r="K60" s="209" t="s">
        <v>101</v>
      </c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7">
        <f>'IO 01_B - Náhradní výsadb...'!J32</f>
        <v>0</v>
      </c>
      <c r="AH60" s="208"/>
      <c r="AI60" s="208"/>
      <c r="AJ60" s="208"/>
      <c r="AK60" s="208"/>
      <c r="AL60" s="208"/>
      <c r="AM60" s="208"/>
      <c r="AN60" s="207">
        <f t="shared" si="0"/>
        <v>0</v>
      </c>
      <c r="AO60" s="208"/>
      <c r="AP60" s="208"/>
      <c r="AQ60" s="81" t="s">
        <v>98</v>
      </c>
      <c r="AR60" s="45"/>
      <c r="AS60" s="82">
        <v>0</v>
      </c>
      <c r="AT60" s="83">
        <f t="shared" si="1"/>
        <v>0</v>
      </c>
      <c r="AU60" s="84">
        <f>'IO 01_B - Náhradní výsadb...'!P88</f>
        <v>0</v>
      </c>
      <c r="AV60" s="83">
        <f>'IO 01_B - Náhradní výsadb...'!J35</f>
        <v>0</v>
      </c>
      <c r="AW60" s="83">
        <f>'IO 01_B - Náhradní výsadb...'!J36</f>
        <v>0</v>
      </c>
      <c r="AX60" s="83">
        <f>'IO 01_B - Náhradní výsadb...'!J37</f>
        <v>0</v>
      </c>
      <c r="AY60" s="83">
        <f>'IO 01_B - Náhradní výsadb...'!J38</f>
        <v>0</v>
      </c>
      <c r="AZ60" s="83">
        <f>'IO 01_B - Náhradní výsadb...'!F35</f>
        <v>0</v>
      </c>
      <c r="BA60" s="83">
        <f>'IO 01_B - Náhradní výsadb...'!F36</f>
        <v>0</v>
      </c>
      <c r="BB60" s="83">
        <f>'IO 01_B - Náhradní výsadb...'!F37</f>
        <v>0</v>
      </c>
      <c r="BC60" s="83">
        <f>'IO 01_B - Náhradní výsadb...'!F38</f>
        <v>0</v>
      </c>
      <c r="BD60" s="85">
        <f>'IO 01_B - Náhradní výsadb...'!F39</f>
        <v>0</v>
      </c>
      <c r="BT60" s="27" t="s">
        <v>85</v>
      </c>
      <c r="BV60" s="27" t="s">
        <v>77</v>
      </c>
      <c r="BW60" s="27" t="s">
        <v>102</v>
      </c>
      <c r="BX60" s="27" t="s">
        <v>95</v>
      </c>
      <c r="CL60" s="27" t="s">
        <v>3</v>
      </c>
    </row>
    <row r="61" spans="1:91" s="7" customFormat="1" ht="16.5" customHeight="1" x14ac:dyDescent="0.2">
      <c r="A61" s="71" t="s">
        <v>79</v>
      </c>
      <c r="B61" s="72"/>
      <c r="C61" s="73"/>
      <c r="D61" s="212" t="s">
        <v>103</v>
      </c>
      <c r="E61" s="212"/>
      <c r="F61" s="212"/>
      <c r="G61" s="212"/>
      <c r="H61" s="212"/>
      <c r="I61" s="74"/>
      <c r="J61" s="212" t="s">
        <v>104</v>
      </c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0">
        <f>'VON - Vedlejší a ostatní ...'!J30</f>
        <v>0</v>
      </c>
      <c r="AH61" s="211"/>
      <c r="AI61" s="211"/>
      <c r="AJ61" s="211"/>
      <c r="AK61" s="211"/>
      <c r="AL61" s="211"/>
      <c r="AM61" s="211"/>
      <c r="AN61" s="210">
        <f t="shared" si="0"/>
        <v>0</v>
      </c>
      <c r="AO61" s="211"/>
      <c r="AP61" s="211"/>
      <c r="AQ61" s="75" t="s">
        <v>103</v>
      </c>
      <c r="AR61" s="72"/>
      <c r="AS61" s="86">
        <v>0</v>
      </c>
      <c r="AT61" s="87">
        <f t="shared" si="1"/>
        <v>0</v>
      </c>
      <c r="AU61" s="88">
        <f>'VON - Vedlejší a ostatní ...'!P80</f>
        <v>0</v>
      </c>
      <c r="AV61" s="87">
        <f>'VON - Vedlejší a ostatní ...'!J33</f>
        <v>0</v>
      </c>
      <c r="AW61" s="87">
        <f>'VON - Vedlejší a ostatní ...'!J34</f>
        <v>0</v>
      </c>
      <c r="AX61" s="87">
        <f>'VON - Vedlejší a ostatní ...'!J35</f>
        <v>0</v>
      </c>
      <c r="AY61" s="87">
        <f>'VON - Vedlejší a ostatní ...'!J36</f>
        <v>0</v>
      </c>
      <c r="AZ61" s="87">
        <f>'VON - Vedlejší a ostatní ...'!F33</f>
        <v>0</v>
      </c>
      <c r="BA61" s="87">
        <f>'VON - Vedlejší a ostatní ...'!F34</f>
        <v>0</v>
      </c>
      <c r="BB61" s="87">
        <f>'VON - Vedlejší a ostatní ...'!F35</f>
        <v>0</v>
      </c>
      <c r="BC61" s="87">
        <f>'VON - Vedlejší a ostatní ...'!F36</f>
        <v>0</v>
      </c>
      <c r="BD61" s="89">
        <f>'VON - Vedlejší a ostatní ...'!F37</f>
        <v>0</v>
      </c>
      <c r="BT61" s="80" t="s">
        <v>83</v>
      </c>
      <c r="BV61" s="80" t="s">
        <v>77</v>
      </c>
      <c r="BW61" s="80" t="s">
        <v>105</v>
      </c>
      <c r="BX61" s="80" t="s">
        <v>5</v>
      </c>
      <c r="CL61" s="80" t="s">
        <v>3</v>
      </c>
      <c r="CM61" s="80" t="s">
        <v>85</v>
      </c>
    </row>
    <row r="62" spans="1:91" s="2" customFormat="1" ht="30" customHeight="1" x14ac:dyDescent="0.2">
      <c r="A62" s="32"/>
      <c r="B62" s="33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3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</row>
    <row r="63" spans="1:91" s="2" customFormat="1" ht="6.9" customHeight="1" x14ac:dyDescent="0.2">
      <c r="A63" s="32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3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</row>
  </sheetData>
  <sheetProtection password="C7B2" sheet="1" objects="1" scenarios="1" selectLockedCells="1"/>
  <mergeCells count="66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E59:I59"/>
    <mergeCell ref="K59:AF59"/>
    <mergeCell ref="E60:I60"/>
    <mergeCell ref="K60:AF60"/>
    <mergeCell ref="AN61:AP61"/>
    <mergeCell ref="AG61:AM61"/>
    <mergeCell ref="D61:H61"/>
    <mergeCell ref="J61:AF61"/>
    <mergeCell ref="AK30:AO30"/>
    <mergeCell ref="L30:P30"/>
    <mergeCell ref="W30:AE30"/>
    <mergeCell ref="L31:P31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01 - Rozdělovací objekt'!C2" display="/"/>
    <hyperlink ref="A56" location="'SO 02 - Obtokové koryto'!C2" display="/"/>
    <hyperlink ref="A57" location="'SO 03 - Přístupová komuni...'!C2" display="/"/>
    <hyperlink ref="A59" location="'IO 01_A - Náhradní výsadb...'!C2" display="/"/>
    <hyperlink ref="A60" location="'IO 01_B - Náhradní výsadb...'!C2" display="/"/>
    <hyperlink ref="A61" location="'VON - Vedlejší a ostatní ...'!C2" display="/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3"/>
  <sheetViews>
    <sheetView showGridLines="0" topLeftCell="A81" zoomScale="85" zoomScaleNormal="85" workbookViewId="0">
      <selection activeCell="I420" sqref="I420"/>
    </sheetView>
  </sheetViews>
  <sheetFormatPr defaultRowHeight="10.199999999999999" x14ac:dyDescent="0.2"/>
  <cols>
    <col min="1" max="1" width="8.28515625" style="240" customWidth="1"/>
    <col min="2" max="2" width="1.140625" style="240" customWidth="1"/>
    <col min="3" max="3" width="4.140625" style="240" customWidth="1"/>
    <col min="4" max="4" width="4.28515625" style="240" customWidth="1"/>
    <col min="5" max="5" width="17.140625" style="240" customWidth="1"/>
    <col min="6" max="6" width="100.85546875" style="240" customWidth="1"/>
    <col min="7" max="7" width="7.42578125" style="240" customWidth="1"/>
    <col min="8" max="8" width="14" style="240" customWidth="1"/>
    <col min="9" max="9" width="15.85546875" style="240" customWidth="1"/>
    <col min="10" max="11" width="22.28515625" style="240" customWidth="1"/>
    <col min="12" max="12" width="9.28515625" style="240" customWidth="1"/>
    <col min="13" max="13" width="10.85546875" style="240" hidden="1" customWidth="1"/>
    <col min="14" max="14" width="9.28515625" style="240" hidden="1"/>
    <col min="15" max="20" width="14.140625" style="240" hidden="1" customWidth="1"/>
    <col min="21" max="21" width="16.28515625" style="240" hidden="1" customWidth="1"/>
    <col min="22" max="22" width="12.28515625" style="240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 t="s">
        <v>6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9" t="s">
        <v>84</v>
      </c>
      <c r="AZ2" s="90" t="s">
        <v>106</v>
      </c>
      <c r="BA2" s="90" t="s">
        <v>107</v>
      </c>
      <c r="BB2" s="90" t="s">
        <v>108</v>
      </c>
      <c r="BC2" s="90" t="s">
        <v>109</v>
      </c>
      <c r="BD2" s="90" t="s">
        <v>85</v>
      </c>
    </row>
    <row r="3" spans="1:56" s="1" customFormat="1" ht="6.9" customHeight="1" x14ac:dyDescent="0.2">
      <c r="A3" s="240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5"/>
      <c r="M3" s="240"/>
      <c r="N3" s="240"/>
      <c r="O3" s="240"/>
      <c r="P3" s="240"/>
      <c r="Q3" s="240"/>
      <c r="R3" s="240"/>
      <c r="S3" s="240"/>
      <c r="T3" s="240"/>
      <c r="U3" s="240"/>
      <c r="V3" s="240"/>
      <c r="AT3" s="19" t="s">
        <v>85</v>
      </c>
      <c r="AZ3" s="90" t="s">
        <v>110</v>
      </c>
      <c r="BA3" s="90" t="s">
        <v>111</v>
      </c>
      <c r="BB3" s="90" t="s">
        <v>108</v>
      </c>
      <c r="BC3" s="90" t="s">
        <v>112</v>
      </c>
      <c r="BD3" s="90" t="s">
        <v>85</v>
      </c>
    </row>
    <row r="4" spans="1:56" s="1" customFormat="1" ht="24.9" customHeight="1" x14ac:dyDescent="0.2">
      <c r="A4" s="240"/>
      <c r="B4" s="245"/>
      <c r="C4" s="240"/>
      <c r="D4" s="246" t="s">
        <v>113</v>
      </c>
      <c r="E4" s="240"/>
      <c r="F4" s="240"/>
      <c r="G4" s="240"/>
      <c r="H4" s="240"/>
      <c r="I4" s="240"/>
      <c r="J4" s="240"/>
      <c r="K4" s="240"/>
      <c r="L4" s="245"/>
      <c r="M4" s="247" t="s">
        <v>11</v>
      </c>
      <c r="N4" s="240"/>
      <c r="O4" s="240"/>
      <c r="P4" s="240"/>
      <c r="Q4" s="240"/>
      <c r="R4" s="240"/>
      <c r="S4" s="240"/>
      <c r="T4" s="240"/>
      <c r="U4" s="240"/>
      <c r="V4" s="240"/>
      <c r="AT4" s="19" t="s">
        <v>4</v>
      </c>
      <c r="AZ4" s="90" t="s">
        <v>114</v>
      </c>
      <c r="BA4" s="90" t="s">
        <v>115</v>
      </c>
      <c r="BB4" s="90" t="s">
        <v>116</v>
      </c>
      <c r="BC4" s="90" t="s">
        <v>117</v>
      </c>
      <c r="BD4" s="90" t="s">
        <v>85</v>
      </c>
    </row>
    <row r="5" spans="1:56" s="1" customFormat="1" ht="6.9" customHeight="1" x14ac:dyDescent="0.2">
      <c r="A5" s="240"/>
      <c r="B5" s="245"/>
      <c r="C5" s="240"/>
      <c r="D5" s="240"/>
      <c r="E5" s="240"/>
      <c r="F5" s="240"/>
      <c r="G5" s="240"/>
      <c r="H5" s="240"/>
      <c r="I5" s="240"/>
      <c r="J5" s="240"/>
      <c r="K5" s="240"/>
      <c r="L5" s="245"/>
      <c r="M5" s="240"/>
      <c r="N5" s="240"/>
      <c r="O5" s="240"/>
      <c r="P5" s="240"/>
      <c r="Q5" s="240"/>
      <c r="R5" s="240"/>
      <c r="S5" s="240"/>
      <c r="T5" s="240"/>
      <c r="U5" s="240"/>
      <c r="V5" s="240"/>
      <c r="AZ5" s="90" t="s">
        <v>118</v>
      </c>
      <c r="BA5" s="90" t="s">
        <v>119</v>
      </c>
      <c r="BB5" s="90" t="s">
        <v>116</v>
      </c>
      <c r="BC5" s="90" t="s">
        <v>120</v>
      </c>
      <c r="BD5" s="90" t="s">
        <v>85</v>
      </c>
    </row>
    <row r="6" spans="1:56" s="1" customFormat="1" ht="12" customHeight="1" x14ac:dyDescent="0.2">
      <c r="A6" s="240"/>
      <c r="B6" s="245"/>
      <c r="C6" s="240"/>
      <c r="D6" s="248" t="s">
        <v>17</v>
      </c>
      <c r="E6" s="240"/>
      <c r="F6" s="240"/>
      <c r="G6" s="240"/>
      <c r="H6" s="240"/>
      <c r="I6" s="240"/>
      <c r="J6" s="240"/>
      <c r="K6" s="240"/>
      <c r="L6" s="245"/>
      <c r="M6" s="240"/>
      <c r="N6" s="240"/>
      <c r="O6" s="240"/>
      <c r="P6" s="240"/>
      <c r="Q6" s="240"/>
      <c r="R6" s="240"/>
      <c r="S6" s="240"/>
      <c r="T6" s="240"/>
      <c r="U6" s="240"/>
      <c r="V6" s="240"/>
      <c r="AZ6" s="90" t="s">
        <v>121</v>
      </c>
      <c r="BA6" s="90" t="s">
        <v>122</v>
      </c>
      <c r="BB6" s="90" t="s">
        <v>116</v>
      </c>
      <c r="BC6" s="90" t="s">
        <v>123</v>
      </c>
      <c r="BD6" s="90" t="s">
        <v>85</v>
      </c>
    </row>
    <row r="7" spans="1:56" s="1" customFormat="1" ht="16.5" customHeight="1" x14ac:dyDescent="0.2">
      <c r="A7" s="240"/>
      <c r="B7" s="245"/>
      <c r="C7" s="240"/>
      <c r="D7" s="240"/>
      <c r="E7" s="249" t="str">
        <f>'Rekapitulace stavby'!K6</f>
        <v>Úprava DVT 10210410 Hradec – Nová ves ř. Km 0,300 - 0,600 - DPS</v>
      </c>
      <c r="F7" s="250"/>
      <c r="G7" s="250"/>
      <c r="H7" s="250"/>
      <c r="I7" s="240"/>
      <c r="J7" s="240"/>
      <c r="K7" s="240"/>
      <c r="L7" s="245"/>
      <c r="M7" s="240"/>
      <c r="N7" s="240"/>
      <c r="O7" s="240"/>
      <c r="P7" s="240"/>
      <c r="Q7" s="240"/>
      <c r="R7" s="240"/>
      <c r="S7" s="240"/>
      <c r="T7" s="240"/>
      <c r="U7" s="240"/>
      <c r="V7" s="240"/>
      <c r="AZ7" s="90" t="s">
        <v>124</v>
      </c>
      <c r="BA7" s="90" t="s">
        <v>125</v>
      </c>
      <c r="BB7" s="90" t="s">
        <v>116</v>
      </c>
      <c r="BC7" s="90" t="s">
        <v>126</v>
      </c>
      <c r="BD7" s="90" t="s">
        <v>85</v>
      </c>
    </row>
    <row r="8" spans="1:56" s="2" customFormat="1" ht="12" customHeight="1" x14ac:dyDescent="0.2">
      <c r="A8" s="251"/>
      <c r="B8" s="252"/>
      <c r="C8" s="251"/>
      <c r="D8" s="248" t="s">
        <v>127</v>
      </c>
      <c r="E8" s="251"/>
      <c r="F8" s="251"/>
      <c r="G8" s="251"/>
      <c r="H8" s="251"/>
      <c r="I8" s="251"/>
      <c r="J8" s="251"/>
      <c r="K8" s="251"/>
      <c r="L8" s="253"/>
      <c r="M8" s="254"/>
      <c r="N8" s="254"/>
      <c r="O8" s="254"/>
      <c r="P8" s="254"/>
      <c r="Q8" s="254"/>
      <c r="R8" s="254"/>
      <c r="S8" s="251"/>
      <c r="T8" s="251"/>
      <c r="U8" s="251"/>
      <c r="V8" s="251"/>
      <c r="W8" s="32"/>
      <c r="X8" s="32"/>
      <c r="Y8" s="32"/>
      <c r="Z8" s="32"/>
      <c r="AA8" s="32"/>
      <c r="AB8" s="32"/>
      <c r="AC8" s="32"/>
      <c r="AD8" s="32"/>
      <c r="AE8" s="32"/>
      <c r="AZ8" s="90" t="s">
        <v>128</v>
      </c>
      <c r="BA8" s="90" t="s">
        <v>129</v>
      </c>
      <c r="BB8" s="90" t="s">
        <v>116</v>
      </c>
      <c r="BC8" s="90" t="s">
        <v>130</v>
      </c>
      <c r="BD8" s="90" t="s">
        <v>85</v>
      </c>
    </row>
    <row r="9" spans="1:56" s="2" customFormat="1" ht="16.5" customHeight="1" x14ac:dyDescent="0.2">
      <c r="A9" s="251"/>
      <c r="B9" s="252"/>
      <c r="C9" s="251"/>
      <c r="D9" s="251"/>
      <c r="E9" s="255" t="s">
        <v>131</v>
      </c>
      <c r="F9" s="256"/>
      <c r="G9" s="256"/>
      <c r="H9" s="256"/>
      <c r="I9" s="251"/>
      <c r="J9" s="251"/>
      <c r="K9" s="251"/>
      <c r="L9" s="253"/>
      <c r="M9" s="254"/>
      <c r="N9" s="254"/>
      <c r="O9" s="254"/>
      <c r="P9" s="254"/>
      <c r="Q9" s="254"/>
      <c r="R9" s="254"/>
      <c r="S9" s="251"/>
      <c r="T9" s="251"/>
      <c r="U9" s="251"/>
      <c r="V9" s="251"/>
      <c r="W9" s="32"/>
      <c r="X9" s="32"/>
      <c r="Y9" s="32"/>
      <c r="Z9" s="32"/>
      <c r="AA9" s="32"/>
      <c r="AB9" s="32"/>
      <c r="AC9" s="32"/>
      <c r="AD9" s="32"/>
      <c r="AE9" s="32"/>
      <c r="AZ9" s="90" t="s">
        <v>132</v>
      </c>
      <c r="BA9" s="90" t="s">
        <v>133</v>
      </c>
      <c r="BB9" s="90" t="s">
        <v>116</v>
      </c>
      <c r="BC9" s="90" t="s">
        <v>134</v>
      </c>
      <c r="BD9" s="90" t="s">
        <v>85</v>
      </c>
    </row>
    <row r="10" spans="1:56" s="2" customFormat="1" x14ac:dyDescent="0.2">
      <c r="A10" s="251"/>
      <c r="B10" s="252"/>
      <c r="C10" s="251"/>
      <c r="D10" s="251"/>
      <c r="E10" s="251"/>
      <c r="F10" s="251"/>
      <c r="G10" s="251"/>
      <c r="H10" s="251"/>
      <c r="I10" s="251"/>
      <c r="J10" s="251"/>
      <c r="K10" s="251"/>
      <c r="L10" s="253"/>
      <c r="M10" s="254"/>
      <c r="N10" s="254"/>
      <c r="O10" s="254"/>
      <c r="P10" s="254"/>
      <c r="Q10" s="254"/>
      <c r="R10" s="254"/>
      <c r="S10" s="251"/>
      <c r="T10" s="251"/>
      <c r="U10" s="251"/>
      <c r="V10" s="251"/>
      <c r="W10" s="32"/>
      <c r="X10" s="32"/>
      <c r="Y10" s="32"/>
      <c r="Z10" s="32"/>
      <c r="AA10" s="32"/>
      <c r="AB10" s="32"/>
      <c r="AC10" s="32"/>
      <c r="AD10" s="32"/>
      <c r="AE10" s="32"/>
      <c r="AZ10" s="90" t="s">
        <v>135</v>
      </c>
      <c r="BA10" s="90" t="s">
        <v>136</v>
      </c>
      <c r="BB10" s="90" t="s">
        <v>108</v>
      </c>
      <c r="BC10" s="90" t="s">
        <v>137</v>
      </c>
      <c r="BD10" s="90" t="s">
        <v>85</v>
      </c>
    </row>
    <row r="11" spans="1:56" s="2" customFormat="1" ht="12" customHeight="1" x14ac:dyDescent="0.2">
      <c r="A11" s="251"/>
      <c r="B11" s="252"/>
      <c r="C11" s="251"/>
      <c r="D11" s="248" t="s">
        <v>19</v>
      </c>
      <c r="E11" s="251"/>
      <c r="F11" s="257" t="s">
        <v>3</v>
      </c>
      <c r="G11" s="251"/>
      <c r="H11" s="251"/>
      <c r="I11" s="248" t="s">
        <v>20</v>
      </c>
      <c r="J11" s="257" t="s">
        <v>3</v>
      </c>
      <c r="K11" s="251"/>
      <c r="L11" s="253"/>
      <c r="M11" s="254"/>
      <c r="N11" s="254"/>
      <c r="O11" s="254"/>
      <c r="P11" s="254"/>
      <c r="Q11" s="254"/>
      <c r="R11" s="254"/>
      <c r="S11" s="251"/>
      <c r="T11" s="251"/>
      <c r="U11" s="251"/>
      <c r="V11" s="251"/>
      <c r="W11" s="32"/>
      <c r="X11" s="32"/>
      <c r="Y11" s="32"/>
      <c r="Z11" s="32"/>
      <c r="AA11" s="32"/>
      <c r="AB11" s="32"/>
      <c r="AC11" s="32"/>
      <c r="AD11" s="32"/>
      <c r="AE11" s="32"/>
      <c r="AZ11" s="90" t="s">
        <v>138</v>
      </c>
      <c r="BA11" s="90" t="s">
        <v>139</v>
      </c>
      <c r="BB11" s="90" t="s">
        <v>108</v>
      </c>
      <c r="BC11" s="90" t="s">
        <v>140</v>
      </c>
      <c r="BD11" s="90" t="s">
        <v>85</v>
      </c>
    </row>
    <row r="12" spans="1:56" s="2" customFormat="1" ht="12" customHeight="1" x14ac:dyDescent="0.2">
      <c r="A12" s="251"/>
      <c r="B12" s="252"/>
      <c r="C12" s="251"/>
      <c r="D12" s="248" t="s">
        <v>21</v>
      </c>
      <c r="E12" s="251"/>
      <c r="F12" s="257" t="s">
        <v>22</v>
      </c>
      <c r="G12" s="251"/>
      <c r="H12" s="251"/>
      <c r="I12" s="248" t="s">
        <v>23</v>
      </c>
      <c r="J12" s="258">
        <f>'Rekapitulace stavby'!AN8</f>
        <v>44721</v>
      </c>
      <c r="K12" s="251"/>
      <c r="L12" s="253"/>
      <c r="M12" s="254"/>
      <c r="N12" s="254"/>
      <c r="O12" s="254"/>
      <c r="P12" s="254"/>
      <c r="Q12" s="254"/>
      <c r="R12" s="254"/>
      <c r="S12" s="251"/>
      <c r="T12" s="251"/>
      <c r="U12" s="251"/>
      <c r="V12" s="251"/>
      <c r="W12" s="32"/>
      <c r="X12" s="32"/>
      <c r="Y12" s="32"/>
      <c r="Z12" s="32"/>
      <c r="AA12" s="32"/>
      <c r="AB12" s="32"/>
      <c r="AC12" s="32"/>
      <c r="AD12" s="32"/>
      <c r="AE12" s="32"/>
      <c r="AZ12" s="90" t="s">
        <v>141</v>
      </c>
      <c r="BA12" s="90" t="s">
        <v>142</v>
      </c>
      <c r="BB12" s="90" t="s">
        <v>108</v>
      </c>
      <c r="BC12" s="90" t="s">
        <v>143</v>
      </c>
      <c r="BD12" s="90" t="s">
        <v>85</v>
      </c>
    </row>
    <row r="13" spans="1:56" s="2" customFormat="1" ht="10.95" customHeight="1" x14ac:dyDescent="0.2">
      <c r="A13" s="251"/>
      <c r="B13" s="252"/>
      <c r="C13" s="251"/>
      <c r="D13" s="251"/>
      <c r="E13" s="251"/>
      <c r="F13" s="251"/>
      <c r="G13" s="251"/>
      <c r="H13" s="251"/>
      <c r="I13" s="251"/>
      <c r="J13" s="251"/>
      <c r="K13" s="251"/>
      <c r="L13" s="253"/>
      <c r="M13" s="254"/>
      <c r="N13" s="254"/>
      <c r="O13" s="254"/>
      <c r="P13" s="254"/>
      <c r="Q13" s="254"/>
      <c r="R13" s="254"/>
      <c r="S13" s="251"/>
      <c r="T13" s="251"/>
      <c r="U13" s="251"/>
      <c r="V13" s="251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 x14ac:dyDescent="0.2">
      <c r="A14" s="251"/>
      <c r="B14" s="252"/>
      <c r="C14" s="251"/>
      <c r="D14" s="248" t="s">
        <v>24</v>
      </c>
      <c r="E14" s="251"/>
      <c r="F14" s="251"/>
      <c r="G14" s="251"/>
      <c r="H14" s="251"/>
      <c r="I14" s="248" t="s">
        <v>25</v>
      </c>
      <c r="J14" s="257" t="s">
        <v>26</v>
      </c>
      <c r="K14" s="251"/>
      <c r="L14" s="253"/>
      <c r="M14" s="254"/>
      <c r="N14" s="254"/>
      <c r="O14" s="254"/>
      <c r="P14" s="254"/>
      <c r="Q14" s="254"/>
      <c r="R14" s="254"/>
      <c r="S14" s="251"/>
      <c r="T14" s="251"/>
      <c r="U14" s="251"/>
      <c r="V14" s="251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 x14ac:dyDescent="0.2">
      <c r="A15" s="251"/>
      <c r="B15" s="252"/>
      <c r="C15" s="251"/>
      <c r="D15" s="251"/>
      <c r="E15" s="257" t="s">
        <v>27</v>
      </c>
      <c r="F15" s="251"/>
      <c r="G15" s="251"/>
      <c r="H15" s="251"/>
      <c r="I15" s="248" t="s">
        <v>28</v>
      </c>
      <c r="J15" s="257" t="s">
        <v>29</v>
      </c>
      <c r="K15" s="251"/>
      <c r="L15" s="253"/>
      <c r="M15" s="254"/>
      <c r="N15" s="254"/>
      <c r="O15" s="254"/>
      <c r="P15" s="254"/>
      <c r="Q15" s="254"/>
      <c r="R15" s="254"/>
      <c r="S15" s="251"/>
      <c r="T15" s="251"/>
      <c r="U15" s="251"/>
      <c r="V15" s="251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" customHeight="1" x14ac:dyDescent="0.2">
      <c r="A16" s="251"/>
      <c r="B16" s="252"/>
      <c r="C16" s="251"/>
      <c r="D16" s="251"/>
      <c r="E16" s="251"/>
      <c r="F16" s="251"/>
      <c r="G16" s="251"/>
      <c r="H16" s="251"/>
      <c r="I16" s="251"/>
      <c r="J16" s="251"/>
      <c r="K16" s="251"/>
      <c r="L16" s="253"/>
      <c r="M16" s="254"/>
      <c r="N16" s="254"/>
      <c r="O16" s="254"/>
      <c r="P16" s="254"/>
      <c r="Q16" s="254"/>
      <c r="R16" s="254"/>
      <c r="S16" s="251"/>
      <c r="T16" s="251"/>
      <c r="U16" s="251"/>
      <c r="V16" s="251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251"/>
      <c r="B17" s="252"/>
      <c r="C17" s="251"/>
      <c r="D17" s="248" t="s">
        <v>30</v>
      </c>
      <c r="E17" s="251"/>
      <c r="F17" s="251"/>
      <c r="G17" s="251"/>
      <c r="H17" s="251"/>
      <c r="I17" s="248" t="s">
        <v>25</v>
      </c>
      <c r="J17" s="187" t="str">
        <f>'Rekapitulace stavby'!AN13</f>
        <v>Vyplň údaj</v>
      </c>
      <c r="K17" s="251"/>
      <c r="L17" s="253"/>
      <c r="M17" s="254"/>
      <c r="N17" s="254"/>
      <c r="O17" s="254"/>
      <c r="P17" s="254"/>
      <c r="Q17" s="254"/>
      <c r="R17" s="254"/>
      <c r="S17" s="251"/>
      <c r="T17" s="251"/>
      <c r="U17" s="251"/>
      <c r="V17" s="251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251"/>
      <c r="B18" s="252"/>
      <c r="C18" s="251"/>
      <c r="D18" s="251"/>
      <c r="E18" s="229" t="str">
        <f>'Rekapitulace stavby'!E14</f>
        <v>Vyplň údaj</v>
      </c>
      <c r="F18" s="239"/>
      <c r="G18" s="239"/>
      <c r="H18" s="239"/>
      <c r="I18" s="248" t="s">
        <v>28</v>
      </c>
      <c r="J18" s="187" t="str">
        <f>'Rekapitulace stavby'!AN14</f>
        <v>Vyplň údaj</v>
      </c>
      <c r="K18" s="251"/>
      <c r="L18" s="253"/>
      <c r="M18" s="254"/>
      <c r="N18" s="254"/>
      <c r="O18" s="254"/>
      <c r="P18" s="254"/>
      <c r="Q18" s="254"/>
      <c r="R18" s="254"/>
      <c r="S18" s="251"/>
      <c r="T18" s="251"/>
      <c r="U18" s="251"/>
      <c r="V18" s="251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251"/>
      <c r="B19" s="252"/>
      <c r="C19" s="251"/>
      <c r="D19" s="251"/>
      <c r="E19" s="251"/>
      <c r="F19" s="251"/>
      <c r="G19" s="251"/>
      <c r="H19" s="251"/>
      <c r="I19" s="251"/>
      <c r="J19" s="251"/>
      <c r="K19" s="251"/>
      <c r="L19" s="253"/>
      <c r="M19" s="254"/>
      <c r="N19" s="254"/>
      <c r="O19" s="254"/>
      <c r="P19" s="254"/>
      <c r="Q19" s="254"/>
      <c r="R19" s="254"/>
      <c r="S19" s="251"/>
      <c r="T19" s="251"/>
      <c r="U19" s="251"/>
      <c r="V19" s="251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251"/>
      <c r="B20" s="252"/>
      <c r="C20" s="251"/>
      <c r="D20" s="248" t="s">
        <v>32</v>
      </c>
      <c r="E20" s="251"/>
      <c r="F20" s="251"/>
      <c r="G20" s="251"/>
      <c r="H20" s="251"/>
      <c r="I20" s="248" t="s">
        <v>25</v>
      </c>
      <c r="J20" s="257" t="s">
        <v>33</v>
      </c>
      <c r="K20" s="251"/>
      <c r="L20" s="253"/>
      <c r="M20" s="254"/>
      <c r="N20" s="254"/>
      <c r="O20" s="254"/>
      <c r="P20" s="254"/>
      <c r="Q20" s="254"/>
      <c r="R20" s="254"/>
      <c r="S20" s="251"/>
      <c r="T20" s="251"/>
      <c r="U20" s="251"/>
      <c r="V20" s="251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251"/>
      <c r="B21" s="252"/>
      <c r="C21" s="251"/>
      <c r="D21" s="251"/>
      <c r="E21" s="257" t="s">
        <v>34</v>
      </c>
      <c r="F21" s="251"/>
      <c r="G21" s="251"/>
      <c r="H21" s="251"/>
      <c r="I21" s="248" t="s">
        <v>28</v>
      </c>
      <c r="J21" s="257" t="s">
        <v>35</v>
      </c>
      <c r="K21" s="251"/>
      <c r="L21" s="253"/>
      <c r="M21" s="254"/>
      <c r="N21" s="254"/>
      <c r="O21" s="254"/>
      <c r="P21" s="254"/>
      <c r="Q21" s="254"/>
      <c r="R21" s="254"/>
      <c r="S21" s="251"/>
      <c r="T21" s="251"/>
      <c r="U21" s="251"/>
      <c r="V21" s="251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251"/>
      <c r="B22" s="252"/>
      <c r="C22" s="251"/>
      <c r="D22" s="251"/>
      <c r="E22" s="251"/>
      <c r="F22" s="251"/>
      <c r="G22" s="251"/>
      <c r="H22" s="251"/>
      <c r="I22" s="251"/>
      <c r="J22" s="251"/>
      <c r="K22" s="251"/>
      <c r="L22" s="253"/>
      <c r="M22" s="254"/>
      <c r="N22" s="254"/>
      <c r="O22" s="254"/>
      <c r="P22" s="254"/>
      <c r="Q22" s="254"/>
      <c r="R22" s="254"/>
      <c r="S22" s="251"/>
      <c r="T22" s="251"/>
      <c r="U22" s="251"/>
      <c r="V22" s="251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251"/>
      <c r="B23" s="252"/>
      <c r="C23" s="251"/>
      <c r="D23" s="248" t="s">
        <v>37</v>
      </c>
      <c r="E23" s="251"/>
      <c r="F23" s="251"/>
      <c r="G23" s="251"/>
      <c r="H23" s="251"/>
      <c r="I23" s="248" t="s">
        <v>25</v>
      </c>
      <c r="J23" s="257" t="str">
        <f>IF('Rekapitulace stavby'!AN19="","",'Rekapitulace stavby'!AN19)</f>
        <v/>
      </c>
      <c r="K23" s="251"/>
      <c r="L23" s="253"/>
      <c r="M23" s="254"/>
      <c r="N23" s="254"/>
      <c r="O23" s="254"/>
      <c r="P23" s="254"/>
      <c r="Q23" s="254"/>
      <c r="R23" s="254"/>
      <c r="S23" s="251"/>
      <c r="T23" s="251"/>
      <c r="U23" s="251"/>
      <c r="V23" s="251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251"/>
      <c r="B24" s="252"/>
      <c r="C24" s="251"/>
      <c r="D24" s="251"/>
      <c r="E24" s="257" t="str">
        <f>IF('Rekapitulace stavby'!E20="","",'Rekapitulace stavby'!E20)</f>
        <v xml:space="preserve"> </v>
      </c>
      <c r="F24" s="251"/>
      <c r="G24" s="251"/>
      <c r="H24" s="251"/>
      <c r="I24" s="248" t="s">
        <v>28</v>
      </c>
      <c r="J24" s="257" t="str">
        <f>IF('Rekapitulace stavby'!AN20="","",'Rekapitulace stavby'!AN20)</f>
        <v/>
      </c>
      <c r="K24" s="251"/>
      <c r="L24" s="253"/>
      <c r="M24" s="254"/>
      <c r="N24" s="254"/>
      <c r="O24" s="254"/>
      <c r="P24" s="254"/>
      <c r="Q24" s="254"/>
      <c r="R24" s="254"/>
      <c r="S24" s="251"/>
      <c r="T24" s="251"/>
      <c r="U24" s="251"/>
      <c r="V24" s="251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251"/>
      <c r="B25" s="252"/>
      <c r="C25" s="251"/>
      <c r="D25" s="251"/>
      <c r="E25" s="251"/>
      <c r="F25" s="251"/>
      <c r="G25" s="251"/>
      <c r="H25" s="251"/>
      <c r="I25" s="251"/>
      <c r="J25" s="251"/>
      <c r="K25" s="251"/>
      <c r="L25" s="253"/>
      <c r="M25" s="254"/>
      <c r="N25" s="254"/>
      <c r="O25" s="254"/>
      <c r="P25" s="254"/>
      <c r="Q25" s="254"/>
      <c r="R25" s="254"/>
      <c r="S25" s="251"/>
      <c r="T25" s="251"/>
      <c r="U25" s="251"/>
      <c r="V25" s="251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251"/>
      <c r="B26" s="252"/>
      <c r="C26" s="251"/>
      <c r="D26" s="248" t="s">
        <v>39</v>
      </c>
      <c r="E26" s="251"/>
      <c r="F26" s="251"/>
      <c r="G26" s="251"/>
      <c r="H26" s="251"/>
      <c r="I26" s="251"/>
      <c r="J26" s="251"/>
      <c r="K26" s="251"/>
      <c r="L26" s="253"/>
      <c r="M26" s="254"/>
      <c r="N26" s="254"/>
      <c r="O26" s="254"/>
      <c r="P26" s="254"/>
      <c r="Q26" s="254"/>
      <c r="R26" s="254"/>
      <c r="S26" s="251"/>
      <c r="T26" s="251"/>
      <c r="U26" s="251"/>
      <c r="V26" s="251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259"/>
      <c r="B27" s="260"/>
      <c r="C27" s="259"/>
      <c r="D27" s="259"/>
      <c r="E27" s="261" t="s">
        <v>3</v>
      </c>
      <c r="F27" s="261"/>
      <c r="G27" s="261"/>
      <c r="H27" s="261"/>
      <c r="I27" s="259"/>
      <c r="J27" s="259"/>
      <c r="K27" s="259"/>
      <c r="L27" s="262"/>
      <c r="M27" s="263"/>
      <c r="N27" s="263"/>
      <c r="O27" s="263"/>
      <c r="P27" s="263"/>
      <c r="Q27" s="263"/>
      <c r="R27" s="263"/>
      <c r="S27" s="259"/>
      <c r="T27" s="259"/>
      <c r="U27" s="259"/>
      <c r="V27" s="259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 x14ac:dyDescent="0.2">
      <c r="A28" s="251"/>
      <c r="B28" s="252"/>
      <c r="C28" s="251"/>
      <c r="D28" s="251"/>
      <c r="E28" s="251"/>
      <c r="F28" s="251"/>
      <c r="G28" s="251"/>
      <c r="H28" s="251"/>
      <c r="I28" s="251"/>
      <c r="J28" s="251"/>
      <c r="K28" s="251"/>
      <c r="L28" s="253"/>
      <c r="M28" s="254"/>
      <c r="N28" s="254"/>
      <c r="O28" s="254"/>
      <c r="P28" s="254"/>
      <c r="Q28" s="254"/>
      <c r="R28" s="254"/>
      <c r="S28" s="251"/>
      <c r="T28" s="251"/>
      <c r="U28" s="251"/>
      <c r="V28" s="251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251"/>
      <c r="B29" s="252"/>
      <c r="C29" s="251"/>
      <c r="D29" s="264"/>
      <c r="E29" s="264"/>
      <c r="F29" s="264"/>
      <c r="G29" s="264"/>
      <c r="H29" s="264"/>
      <c r="I29" s="264"/>
      <c r="J29" s="264"/>
      <c r="K29" s="264"/>
      <c r="L29" s="253"/>
      <c r="M29" s="254"/>
      <c r="N29" s="254"/>
      <c r="O29" s="254"/>
      <c r="P29" s="254"/>
      <c r="Q29" s="254"/>
      <c r="R29" s="254"/>
      <c r="S29" s="251"/>
      <c r="T29" s="251"/>
      <c r="U29" s="251"/>
      <c r="V29" s="251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251"/>
      <c r="B30" s="252"/>
      <c r="C30" s="251"/>
      <c r="D30" s="265" t="s">
        <v>41</v>
      </c>
      <c r="E30" s="251"/>
      <c r="F30" s="251"/>
      <c r="G30" s="251"/>
      <c r="H30" s="251"/>
      <c r="I30" s="251"/>
      <c r="J30" s="266">
        <f>ROUND(J87, 2)</f>
        <v>0</v>
      </c>
      <c r="K30" s="251"/>
      <c r="L30" s="253"/>
      <c r="M30" s="254"/>
      <c r="N30" s="254"/>
      <c r="O30" s="254"/>
      <c r="P30" s="254"/>
      <c r="Q30" s="254"/>
      <c r="R30" s="254"/>
      <c r="S30" s="251"/>
      <c r="T30" s="251"/>
      <c r="U30" s="251"/>
      <c r="V30" s="251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251"/>
      <c r="B31" s="252"/>
      <c r="C31" s="251"/>
      <c r="D31" s="264"/>
      <c r="E31" s="264"/>
      <c r="F31" s="264"/>
      <c r="G31" s="264"/>
      <c r="H31" s="264"/>
      <c r="I31" s="264"/>
      <c r="J31" s="264"/>
      <c r="K31" s="264"/>
      <c r="L31" s="253"/>
      <c r="M31" s="254"/>
      <c r="N31" s="254"/>
      <c r="O31" s="254"/>
      <c r="P31" s="254"/>
      <c r="Q31" s="254"/>
      <c r="R31" s="254"/>
      <c r="S31" s="251"/>
      <c r="T31" s="251"/>
      <c r="U31" s="251"/>
      <c r="V31" s="251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251"/>
      <c r="B32" s="252"/>
      <c r="C32" s="251"/>
      <c r="D32" s="251"/>
      <c r="E32" s="251"/>
      <c r="F32" s="267" t="s">
        <v>43</v>
      </c>
      <c r="G32" s="251"/>
      <c r="H32" s="251"/>
      <c r="I32" s="267" t="s">
        <v>42</v>
      </c>
      <c r="J32" s="267" t="s">
        <v>44</v>
      </c>
      <c r="K32" s="251"/>
      <c r="L32" s="253"/>
      <c r="M32" s="254"/>
      <c r="N32" s="254"/>
      <c r="O32" s="254"/>
      <c r="P32" s="254"/>
      <c r="Q32" s="254"/>
      <c r="R32" s="254"/>
      <c r="S32" s="251"/>
      <c r="T32" s="251"/>
      <c r="U32" s="251"/>
      <c r="V32" s="251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251"/>
      <c r="B33" s="252"/>
      <c r="C33" s="251"/>
      <c r="D33" s="268" t="s">
        <v>45</v>
      </c>
      <c r="E33" s="248" t="s">
        <v>46</v>
      </c>
      <c r="F33" s="269">
        <f>ROUND((SUM(BE87:BE422)),  2)</f>
        <v>0</v>
      </c>
      <c r="G33" s="251"/>
      <c r="H33" s="251"/>
      <c r="I33" s="270">
        <v>0.21</v>
      </c>
      <c r="J33" s="269">
        <f>ROUND(((SUM(BE87:BE422))*I33),  2)</f>
        <v>0</v>
      </c>
      <c r="K33" s="251"/>
      <c r="L33" s="253"/>
      <c r="M33" s="254"/>
      <c r="N33" s="254"/>
      <c r="O33" s="254"/>
      <c r="P33" s="254"/>
      <c r="Q33" s="254"/>
      <c r="R33" s="254"/>
      <c r="S33" s="251"/>
      <c r="T33" s="251"/>
      <c r="U33" s="251"/>
      <c r="V33" s="251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251"/>
      <c r="B34" s="252"/>
      <c r="C34" s="251"/>
      <c r="D34" s="251"/>
      <c r="E34" s="248" t="s">
        <v>47</v>
      </c>
      <c r="F34" s="269">
        <f>ROUND((SUM(BF87:BF422)),  2)</f>
        <v>0</v>
      </c>
      <c r="G34" s="251"/>
      <c r="H34" s="251"/>
      <c r="I34" s="270">
        <v>0.15</v>
      </c>
      <c r="J34" s="269">
        <f>ROUND(((SUM(BF87:BF422))*I34),  2)</f>
        <v>0</v>
      </c>
      <c r="K34" s="251"/>
      <c r="L34" s="253"/>
      <c r="M34" s="254"/>
      <c r="N34" s="254"/>
      <c r="O34" s="254"/>
      <c r="P34" s="254"/>
      <c r="Q34" s="254"/>
      <c r="R34" s="254"/>
      <c r="S34" s="251"/>
      <c r="T34" s="251"/>
      <c r="U34" s="251"/>
      <c r="V34" s="251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251"/>
      <c r="B35" s="252"/>
      <c r="C35" s="251"/>
      <c r="D35" s="251"/>
      <c r="E35" s="248" t="s">
        <v>48</v>
      </c>
      <c r="F35" s="269">
        <f>ROUND((SUM(BG87:BG422)),  2)</f>
        <v>0</v>
      </c>
      <c r="G35" s="251"/>
      <c r="H35" s="251"/>
      <c r="I35" s="270">
        <v>0.21</v>
      </c>
      <c r="J35" s="269">
        <f>0</f>
        <v>0</v>
      </c>
      <c r="K35" s="251"/>
      <c r="L35" s="253"/>
      <c r="M35" s="254"/>
      <c r="N35" s="254"/>
      <c r="O35" s="254"/>
      <c r="P35" s="254"/>
      <c r="Q35" s="254"/>
      <c r="R35" s="254"/>
      <c r="S35" s="251"/>
      <c r="T35" s="251"/>
      <c r="U35" s="251"/>
      <c r="V35" s="251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251"/>
      <c r="B36" s="252"/>
      <c r="C36" s="251"/>
      <c r="D36" s="251"/>
      <c r="E36" s="248" t="s">
        <v>49</v>
      </c>
      <c r="F36" s="269">
        <f>ROUND((SUM(BH87:BH422)),  2)</f>
        <v>0</v>
      </c>
      <c r="G36" s="251"/>
      <c r="H36" s="251"/>
      <c r="I36" s="270">
        <v>0.15</v>
      </c>
      <c r="J36" s="269">
        <f>0</f>
        <v>0</v>
      </c>
      <c r="K36" s="251"/>
      <c r="L36" s="253"/>
      <c r="M36" s="254"/>
      <c r="N36" s="254"/>
      <c r="O36" s="254"/>
      <c r="P36" s="254"/>
      <c r="Q36" s="254"/>
      <c r="R36" s="254"/>
      <c r="S36" s="251"/>
      <c r="T36" s="251"/>
      <c r="U36" s="251"/>
      <c r="V36" s="251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251"/>
      <c r="B37" s="252"/>
      <c r="C37" s="251"/>
      <c r="D37" s="251"/>
      <c r="E37" s="248" t="s">
        <v>50</v>
      </c>
      <c r="F37" s="269">
        <f>ROUND((SUM(BI87:BI422)),  2)</f>
        <v>0</v>
      </c>
      <c r="G37" s="251"/>
      <c r="H37" s="251"/>
      <c r="I37" s="270">
        <v>0</v>
      </c>
      <c r="J37" s="269">
        <f>0</f>
        <v>0</v>
      </c>
      <c r="K37" s="251"/>
      <c r="L37" s="253"/>
      <c r="M37" s="254"/>
      <c r="N37" s="254"/>
      <c r="O37" s="254"/>
      <c r="P37" s="254"/>
      <c r="Q37" s="254"/>
      <c r="R37" s="254"/>
      <c r="S37" s="251"/>
      <c r="T37" s="251"/>
      <c r="U37" s="251"/>
      <c r="V37" s="251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 x14ac:dyDescent="0.2">
      <c r="A38" s="251"/>
      <c r="B38" s="252"/>
      <c r="C38" s="251"/>
      <c r="D38" s="251"/>
      <c r="E38" s="251"/>
      <c r="F38" s="251"/>
      <c r="G38" s="251"/>
      <c r="H38" s="251"/>
      <c r="I38" s="251"/>
      <c r="J38" s="251"/>
      <c r="K38" s="251"/>
      <c r="L38" s="253"/>
      <c r="M38" s="254"/>
      <c r="N38" s="254"/>
      <c r="O38" s="254"/>
      <c r="P38" s="254"/>
      <c r="Q38" s="254"/>
      <c r="R38" s="254"/>
      <c r="S38" s="251"/>
      <c r="T38" s="251"/>
      <c r="U38" s="251"/>
      <c r="V38" s="251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251"/>
      <c r="B39" s="252"/>
      <c r="C39" s="271"/>
      <c r="D39" s="272" t="s">
        <v>51</v>
      </c>
      <c r="E39" s="273"/>
      <c r="F39" s="273"/>
      <c r="G39" s="274" t="s">
        <v>52</v>
      </c>
      <c r="H39" s="275" t="s">
        <v>53</v>
      </c>
      <c r="I39" s="273"/>
      <c r="J39" s="276">
        <f>SUM(J30:J37)</f>
        <v>0</v>
      </c>
      <c r="K39" s="277"/>
      <c r="L39" s="253"/>
      <c r="M39" s="254"/>
      <c r="N39" s="254"/>
      <c r="O39" s="254"/>
      <c r="P39" s="254"/>
      <c r="Q39" s="254"/>
      <c r="R39" s="254"/>
      <c r="S39" s="251"/>
      <c r="T39" s="251"/>
      <c r="U39" s="251"/>
      <c r="V39" s="251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251"/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53"/>
      <c r="M40" s="254"/>
      <c r="N40" s="254"/>
      <c r="O40" s="254"/>
      <c r="P40" s="254"/>
      <c r="Q40" s="254"/>
      <c r="R40" s="254"/>
      <c r="S40" s="251"/>
      <c r="T40" s="251"/>
      <c r="U40" s="251"/>
      <c r="V40" s="251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" customHeight="1" x14ac:dyDescent="0.2">
      <c r="A44" s="251"/>
      <c r="B44" s="280"/>
      <c r="C44" s="281"/>
      <c r="D44" s="281"/>
      <c r="E44" s="281"/>
      <c r="F44" s="281"/>
      <c r="G44" s="281"/>
      <c r="H44" s="281"/>
      <c r="I44" s="281"/>
      <c r="J44" s="281"/>
      <c r="K44" s="281"/>
      <c r="L44" s="253"/>
      <c r="M44" s="254"/>
      <c r="N44" s="254"/>
      <c r="O44" s="254"/>
      <c r="P44" s="254"/>
      <c r="Q44" s="254"/>
      <c r="R44" s="254"/>
      <c r="S44" s="251"/>
      <c r="T44" s="251"/>
      <c r="U44" s="251"/>
      <c r="V44" s="251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" customHeight="1" x14ac:dyDescent="0.2">
      <c r="A45" s="251"/>
      <c r="B45" s="252"/>
      <c r="C45" s="246" t="s">
        <v>144</v>
      </c>
      <c r="D45" s="251"/>
      <c r="E45" s="251"/>
      <c r="F45" s="251"/>
      <c r="G45" s="251"/>
      <c r="H45" s="251"/>
      <c r="I45" s="251"/>
      <c r="J45" s="251"/>
      <c r="K45" s="251"/>
      <c r="L45" s="253"/>
      <c r="M45" s="254"/>
      <c r="N45" s="254"/>
      <c r="O45" s="254"/>
      <c r="P45" s="254"/>
      <c r="Q45" s="254"/>
      <c r="R45" s="254"/>
      <c r="S45" s="251"/>
      <c r="T45" s="251"/>
      <c r="U45" s="251"/>
      <c r="V45" s="251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" customHeight="1" x14ac:dyDescent="0.2">
      <c r="A46" s="251"/>
      <c r="B46" s="252"/>
      <c r="C46" s="251"/>
      <c r="D46" s="251"/>
      <c r="E46" s="251"/>
      <c r="F46" s="251"/>
      <c r="G46" s="251"/>
      <c r="H46" s="251"/>
      <c r="I46" s="251"/>
      <c r="J46" s="251"/>
      <c r="K46" s="251"/>
      <c r="L46" s="253"/>
      <c r="M46" s="254"/>
      <c r="N46" s="254"/>
      <c r="O46" s="254"/>
      <c r="P46" s="254"/>
      <c r="Q46" s="254"/>
      <c r="R46" s="254"/>
      <c r="S46" s="251"/>
      <c r="T46" s="251"/>
      <c r="U46" s="251"/>
      <c r="V46" s="251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251"/>
      <c r="B47" s="252"/>
      <c r="C47" s="248" t="s">
        <v>17</v>
      </c>
      <c r="D47" s="251"/>
      <c r="E47" s="251"/>
      <c r="F47" s="251"/>
      <c r="G47" s="251"/>
      <c r="H47" s="251"/>
      <c r="I47" s="251"/>
      <c r="J47" s="251"/>
      <c r="K47" s="251"/>
      <c r="L47" s="253"/>
      <c r="M47" s="254"/>
      <c r="N47" s="254"/>
      <c r="O47" s="254"/>
      <c r="P47" s="254"/>
      <c r="Q47" s="254"/>
      <c r="R47" s="254"/>
      <c r="S47" s="251"/>
      <c r="T47" s="251"/>
      <c r="U47" s="251"/>
      <c r="V47" s="251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251"/>
      <c r="B48" s="252"/>
      <c r="C48" s="251"/>
      <c r="D48" s="251"/>
      <c r="E48" s="249" t="str">
        <f>E7</f>
        <v>Úprava DVT 10210410 Hradec – Nová ves ř. Km 0,300 - 0,600 - DPS</v>
      </c>
      <c r="F48" s="250"/>
      <c r="G48" s="250"/>
      <c r="H48" s="250"/>
      <c r="I48" s="251"/>
      <c r="J48" s="251"/>
      <c r="K48" s="251"/>
      <c r="L48" s="253"/>
      <c r="M48" s="254"/>
      <c r="N48" s="254"/>
      <c r="O48" s="254"/>
      <c r="P48" s="254"/>
      <c r="Q48" s="254"/>
      <c r="R48" s="254"/>
      <c r="S48" s="251"/>
      <c r="T48" s="251"/>
      <c r="U48" s="251"/>
      <c r="V48" s="251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251"/>
      <c r="B49" s="252"/>
      <c r="C49" s="248" t="s">
        <v>127</v>
      </c>
      <c r="D49" s="251"/>
      <c r="E49" s="251"/>
      <c r="F49" s="251"/>
      <c r="G49" s="251"/>
      <c r="H49" s="251"/>
      <c r="I49" s="251"/>
      <c r="J49" s="251"/>
      <c r="K49" s="251"/>
      <c r="L49" s="253"/>
      <c r="M49" s="254"/>
      <c r="N49" s="254"/>
      <c r="O49" s="254"/>
      <c r="P49" s="254"/>
      <c r="Q49" s="254"/>
      <c r="R49" s="254"/>
      <c r="S49" s="251"/>
      <c r="T49" s="251"/>
      <c r="U49" s="251"/>
      <c r="V49" s="251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251"/>
      <c r="B50" s="252"/>
      <c r="C50" s="251"/>
      <c r="D50" s="251"/>
      <c r="E50" s="255" t="str">
        <f>E9</f>
        <v>SO 01 - Rozdělovací objekt</v>
      </c>
      <c r="F50" s="256"/>
      <c r="G50" s="256"/>
      <c r="H50" s="256"/>
      <c r="I50" s="251"/>
      <c r="J50" s="251"/>
      <c r="K50" s="251"/>
      <c r="L50" s="253"/>
      <c r="M50" s="254"/>
      <c r="N50" s="254"/>
      <c r="O50" s="254"/>
      <c r="P50" s="254"/>
      <c r="Q50" s="254"/>
      <c r="R50" s="254"/>
      <c r="S50" s="251"/>
      <c r="T50" s="251"/>
      <c r="U50" s="251"/>
      <c r="V50" s="251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" customHeight="1" x14ac:dyDescent="0.2">
      <c r="A51" s="251"/>
      <c r="B51" s="252"/>
      <c r="C51" s="251"/>
      <c r="D51" s="251"/>
      <c r="E51" s="251"/>
      <c r="F51" s="251"/>
      <c r="G51" s="251"/>
      <c r="H51" s="251"/>
      <c r="I51" s="251"/>
      <c r="J51" s="251"/>
      <c r="K51" s="251"/>
      <c r="L51" s="253"/>
      <c r="M51" s="254"/>
      <c r="N51" s="254"/>
      <c r="O51" s="254"/>
      <c r="P51" s="254"/>
      <c r="Q51" s="254"/>
      <c r="R51" s="254"/>
      <c r="S51" s="251"/>
      <c r="T51" s="251"/>
      <c r="U51" s="251"/>
      <c r="V51" s="251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251"/>
      <c r="B52" s="252"/>
      <c r="C52" s="248" t="s">
        <v>21</v>
      </c>
      <c r="D52" s="251"/>
      <c r="E52" s="251"/>
      <c r="F52" s="257" t="str">
        <f>F12</f>
        <v>Hradec u Jeseníka</v>
      </c>
      <c r="G52" s="251"/>
      <c r="H52" s="251"/>
      <c r="I52" s="248" t="s">
        <v>23</v>
      </c>
      <c r="J52" s="258">
        <f>IF(J12="","",J12)</f>
        <v>44721</v>
      </c>
      <c r="K52" s="251"/>
      <c r="L52" s="253"/>
      <c r="M52" s="254"/>
      <c r="N52" s="254"/>
      <c r="O52" s="254"/>
      <c r="P52" s="254"/>
      <c r="Q52" s="254"/>
      <c r="R52" s="254"/>
      <c r="S52" s="251"/>
      <c r="T52" s="251"/>
      <c r="U52" s="251"/>
      <c r="V52" s="251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" customHeight="1" x14ac:dyDescent="0.2">
      <c r="A53" s="251"/>
      <c r="B53" s="252"/>
      <c r="C53" s="251"/>
      <c r="D53" s="251"/>
      <c r="E53" s="251"/>
      <c r="F53" s="251"/>
      <c r="G53" s="251"/>
      <c r="H53" s="251"/>
      <c r="I53" s="251"/>
      <c r="J53" s="251"/>
      <c r="K53" s="251"/>
      <c r="L53" s="253"/>
      <c r="M53" s="254"/>
      <c r="N53" s="254"/>
      <c r="O53" s="254"/>
      <c r="P53" s="254"/>
      <c r="Q53" s="254"/>
      <c r="R53" s="254"/>
      <c r="S53" s="251"/>
      <c r="T53" s="251"/>
      <c r="U53" s="251"/>
      <c r="V53" s="251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15" customHeight="1" x14ac:dyDescent="0.2">
      <c r="A54" s="251"/>
      <c r="B54" s="252"/>
      <c r="C54" s="248" t="s">
        <v>24</v>
      </c>
      <c r="D54" s="251"/>
      <c r="E54" s="251"/>
      <c r="F54" s="257" t="str">
        <f>E15</f>
        <v>Povodí Odry, státní podnik</v>
      </c>
      <c r="G54" s="251"/>
      <c r="H54" s="251"/>
      <c r="I54" s="248" t="s">
        <v>32</v>
      </c>
      <c r="J54" s="282" t="str">
        <f>E21</f>
        <v>VHRoušar, s.r.o.</v>
      </c>
      <c r="K54" s="251"/>
      <c r="L54" s="253"/>
      <c r="M54" s="254"/>
      <c r="N54" s="254"/>
      <c r="O54" s="254"/>
      <c r="P54" s="254"/>
      <c r="Q54" s="254"/>
      <c r="R54" s="254"/>
      <c r="S54" s="251"/>
      <c r="T54" s="251"/>
      <c r="U54" s="251"/>
      <c r="V54" s="251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15" customHeight="1" x14ac:dyDescent="0.2">
      <c r="A55" s="251"/>
      <c r="B55" s="252"/>
      <c r="C55" s="248" t="s">
        <v>30</v>
      </c>
      <c r="D55" s="251"/>
      <c r="E55" s="251"/>
      <c r="F55" s="257" t="str">
        <f>IF(E18="","",E18)</f>
        <v>Vyplň údaj</v>
      </c>
      <c r="G55" s="251"/>
      <c r="H55" s="251"/>
      <c r="I55" s="248" t="s">
        <v>37</v>
      </c>
      <c r="J55" s="282" t="str">
        <f>E24</f>
        <v xml:space="preserve"> </v>
      </c>
      <c r="K55" s="251"/>
      <c r="L55" s="253"/>
      <c r="M55" s="254"/>
      <c r="N55" s="254"/>
      <c r="O55" s="254"/>
      <c r="P55" s="254"/>
      <c r="Q55" s="254"/>
      <c r="R55" s="254"/>
      <c r="S55" s="251"/>
      <c r="T55" s="251"/>
      <c r="U55" s="251"/>
      <c r="V55" s="251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251"/>
      <c r="B56" s="252"/>
      <c r="C56" s="251"/>
      <c r="D56" s="251"/>
      <c r="E56" s="251"/>
      <c r="F56" s="251"/>
      <c r="G56" s="251"/>
      <c r="H56" s="251"/>
      <c r="I56" s="251"/>
      <c r="J56" s="251"/>
      <c r="K56" s="251"/>
      <c r="L56" s="253"/>
      <c r="M56" s="254"/>
      <c r="N56" s="254"/>
      <c r="O56" s="254"/>
      <c r="P56" s="254"/>
      <c r="Q56" s="254"/>
      <c r="R56" s="254"/>
      <c r="S56" s="251"/>
      <c r="T56" s="251"/>
      <c r="U56" s="251"/>
      <c r="V56" s="251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251"/>
      <c r="B57" s="252"/>
      <c r="C57" s="283" t="s">
        <v>145</v>
      </c>
      <c r="D57" s="271"/>
      <c r="E57" s="271"/>
      <c r="F57" s="271"/>
      <c r="G57" s="271"/>
      <c r="H57" s="271"/>
      <c r="I57" s="271"/>
      <c r="J57" s="284" t="s">
        <v>146</v>
      </c>
      <c r="K57" s="271"/>
      <c r="L57" s="253"/>
      <c r="M57" s="254"/>
      <c r="N57" s="254"/>
      <c r="O57" s="254"/>
      <c r="P57" s="254"/>
      <c r="Q57" s="254"/>
      <c r="R57" s="254"/>
      <c r="S57" s="251"/>
      <c r="T57" s="251"/>
      <c r="U57" s="251"/>
      <c r="V57" s="251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251"/>
      <c r="B58" s="252"/>
      <c r="C58" s="251"/>
      <c r="D58" s="251"/>
      <c r="E58" s="251"/>
      <c r="F58" s="251"/>
      <c r="G58" s="251"/>
      <c r="H58" s="251"/>
      <c r="I58" s="251"/>
      <c r="J58" s="251"/>
      <c r="K58" s="251"/>
      <c r="L58" s="253"/>
      <c r="M58" s="254"/>
      <c r="N58" s="254"/>
      <c r="O58" s="254"/>
      <c r="P58" s="254"/>
      <c r="Q58" s="254"/>
      <c r="R58" s="254"/>
      <c r="S58" s="251"/>
      <c r="T58" s="251"/>
      <c r="U58" s="251"/>
      <c r="V58" s="251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5" customHeight="1" x14ac:dyDescent="0.2">
      <c r="A59" s="251"/>
      <c r="B59" s="252"/>
      <c r="C59" s="285" t="s">
        <v>73</v>
      </c>
      <c r="D59" s="251"/>
      <c r="E59" s="251"/>
      <c r="F59" s="251"/>
      <c r="G59" s="251"/>
      <c r="H59" s="251"/>
      <c r="I59" s="251"/>
      <c r="J59" s="266">
        <f>J87</f>
        <v>0</v>
      </c>
      <c r="K59" s="251"/>
      <c r="L59" s="253"/>
      <c r="M59" s="254"/>
      <c r="N59" s="254"/>
      <c r="O59" s="254"/>
      <c r="P59" s="254"/>
      <c r="Q59" s="254"/>
      <c r="R59" s="254"/>
      <c r="S59" s="251"/>
      <c r="T59" s="251"/>
      <c r="U59" s="251"/>
      <c r="V59" s="251"/>
      <c r="W59" s="32"/>
      <c r="X59" s="32"/>
      <c r="Y59" s="32"/>
      <c r="Z59" s="32"/>
      <c r="AA59" s="32"/>
      <c r="AB59" s="32"/>
      <c r="AC59" s="32"/>
      <c r="AD59" s="32"/>
      <c r="AE59" s="32"/>
      <c r="AU59" s="19" t="s">
        <v>147</v>
      </c>
    </row>
    <row r="60" spans="1:47" s="9" customFormat="1" ht="24.9" customHeight="1" x14ac:dyDescent="0.2">
      <c r="A60" s="286"/>
      <c r="B60" s="287"/>
      <c r="C60" s="286"/>
      <c r="D60" s="288" t="s">
        <v>148</v>
      </c>
      <c r="E60" s="289"/>
      <c r="F60" s="289"/>
      <c r="G60" s="289"/>
      <c r="H60" s="289"/>
      <c r="I60" s="289"/>
      <c r="J60" s="290">
        <f>J88</f>
        <v>0</v>
      </c>
      <c r="K60" s="286"/>
      <c r="L60" s="287"/>
      <c r="M60" s="286"/>
      <c r="N60" s="286"/>
      <c r="O60" s="286"/>
      <c r="P60" s="286"/>
      <c r="Q60" s="286"/>
      <c r="R60" s="286"/>
      <c r="S60" s="286"/>
      <c r="T60" s="286"/>
      <c r="U60" s="286"/>
      <c r="V60" s="286"/>
    </row>
    <row r="61" spans="1:47" s="10" customFormat="1" ht="19.95" customHeight="1" x14ac:dyDescent="0.2">
      <c r="A61" s="291"/>
      <c r="B61" s="292"/>
      <c r="C61" s="291"/>
      <c r="D61" s="293" t="s">
        <v>149</v>
      </c>
      <c r="E61" s="294"/>
      <c r="F61" s="294"/>
      <c r="G61" s="294"/>
      <c r="H61" s="294"/>
      <c r="I61" s="294"/>
      <c r="J61" s="295">
        <f>J89</f>
        <v>0</v>
      </c>
      <c r="K61" s="291"/>
      <c r="L61" s="292"/>
      <c r="M61" s="291"/>
      <c r="N61" s="291"/>
      <c r="O61" s="291"/>
      <c r="P61" s="291"/>
      <c r="Q61" s="291"/>
      <c r="R61" s="291"/>
      <c r="S61" s="291"/>
      <c r="T61" s="291"/>
      <c r="U61" s="291"/>
      <c r="V61" s="291"/>
    </row>
    <row r="62" spans="1:47" s="10" customFormat="1" ht="19.95" customHeight="1" x14ac:dyDescent="0.2">
      <c r="A62" s="291"/>
      <c r="B62" s="292"/>
      <c r="C62" s="291"/>
      <c r="D62" s="293" t="s">
        <v>150</v>
      </c>
      <c r="E62" s="294"/>
      <c r="F62" s="294"/>
      <c r="G62" s="294"/>
      <c r="H62" s="294"/>
      <c r="I62" s="294"/>
      <c r="J62" s="295">
        <f>J232</f>
        <v>0</v>
      </c>
      <c r="K62" s="291"/>
      <c r="L62" s="292"/>
      <c r="M62" s="291"/>
      <c r="N62" s="291"/>
      <c r="O62" s="291"/>
      <c r="P62" s="291"/>
      <c r="Q62" s="291"/>
      <c r="R62" s="291"/>
      <c r="S62" s="291"/>
      <c r="T62" s="291"/>
      <c r="U62" s="291"/>
      <c r="V62" s="291"/>
    </row>
    <row r="63" spans="1:47" s="10" customFormat="1" ht="19.95" customHeight="1" x14ac:dyDescent="0.2">
      <c r="A63" s="291"/>
      <c r="B63" s="292"/>
      <c r="C63" s="291"/>
      <c r="D63" s="293" t="s">
        <v>151</v>
      </c>
      <c r="E63" s="294"/>
      <c r="F63" s="294"/>
      <c r="G63" s="294"/>
      <c r="H63" s="294"/>
      <c r="I63" s="294"/>
      <c r="J63" s="295">
        <f>J276</f>
        <v>0</v>
      </c>
      <c r="K63" s="291"/>
      <c r="L63" s="292"/>
      <c r="M63" s="291"/>
      <c r="N63" s="291"/>
      <c r="O63" s="291"/>
      <c r="P63" s="291"/>
      <c r="Q63" s="291"/>
      <c r="R63" s="291"/>
      <c r="S63" s="291"/>
      <c r="T63" s="291"/>
      <c r="U63" s="291"/>
      <c r="V63" s="291"/>
    </row>
    <row r="64" spans="1:47" s="10" customFormat="1" ht="19.95" customHeight="1" x14ac:dyDescent="0.2">
      <c r="A64" s="291"/>
      <c r="B64" s="292"/>
      <c r="C64" s="291"/>
      <c r="D64" s="293" t="s">
        <v>152</v>
      </c>
      <c r="E64" s="294"/>
      <c r="F64" s="294"/>
      <c r="G64" s="294"/>
      <c r="H64" s="294"/>
      <c r="I64" s="294"/>
      <c r="J64" s="295">
        <f>J334</f>
        <v>0</v>
      </c>
      <c r="K64" s="291"/>
      <c r="L64" s="292"/>
      <c r="M64" s="291"/>
      <c r="N64" s="291"/>
      <c r="O64" s="291"/>
      <c r="P64" s="291"/>
      <c r="Q64" s="291"/>
      <c r="R64" s="291"/>
      <c r="S64" s="291"/>
      <c r="T64" s="291"/>
      <c r="U64" s="291"/>
      <c r="V64" s="291"/>
    </row>
    <row r="65" spans="1:31" s="10" customFormat="1" ht="19.95" customHeight="1" x14ac:dyDescent="0.2">
      <c r="A65" s="291"/>
      <c r="B65" s="292"/>
      <c r="C65" s="291"/>
      <c r="D65" s="293" t="s">
        <v>153</v>
      </c>
      <c r="E65" s="294"/>
      <c r="F65" s="294"/>
      <c r="G65" s="294"/>
      <c r="H65" s="294"/>
      <c r="I65" s="294"/>
      <c r="J65" s="295">
        <f>J404</f>
        <v>0</v>
      </c>
      <c r="K65" s="291"/>
      <c r="L65" s="292"/>
      <c r="M65" s="291"/>
      <c r="N65" s="291"/>
      <c r="O65" s="291"/>
      <c r="P65" s="291"/>
      <c r="Q65" s="291"/>
      <c r="R65" s="291"/>
      <c r="S65" s="291"/>
      <c r="T65" s="291"/>
      <c r="U65" s="291"/>
      <c r="V65" s="291"/>
    </row>
    <row r="66" spans="1:31" s="10" customFormat="1" ht="19.95" customHeight="1" x14ac:dyDescent="0.2">
      <c r="A66" s="291"/>
      <c r="B66" s="292"/>
      <c r="C66" s="291"/>
      <c r="D66" s="293" t="s">
        <v>154</v>
      </c>
      <c r="E66" s="294"/>
      <c r="F66" s="294"/>
      <c r="G66" s="294"/>
      <c r="H66" s="294"/>
      <c r="I66" s="294"/>
      <c r="J66" s="295">
        <f>J413</f>
        <v>0</v>
      </c>
      <c r="K66" s="291"/>
      <c r="L66" s="292"/>
      <c r="M66" s="291"/>
      <c r="N66" s="291"/>
      <c r="O66" s="291"/>
      <c r="P66" s="291"/>
      <c r="Q66" s="291"/>
      <c r="R66" s="291"/>
      <c r="S66" s="291"/>
      <c r="T66" s="291"/>
      <c r="U66" s="291"/>
      <c r="V66" s="291"/>
    </row>
    <row r="67" spans="1:31" s="10" customFormat="1" ht="19.95" customHeight="1" x14ac:dyDescent="0.2">
      <c r="A67" s="291"/>
      <c r="B67" s="292"/>
      <c r="C67" s="291"/>
      <c r="D67" s="293" t="s">
        <v>155</v>
      </c>
      <c r="E67" s="294"/>
      <c r="F67" s="294"/>
      <c r="G67" s="294"/>
      <c r="H67" s="294"/>
      <c r="I67" s="294"/>
      <c r="J67" s="295">
        <f>J419</f>
        <v>0</v>
      </c>
      <c r="K67" s="291"/>
      <c r="L67" s="292"/>
      <c r="M67" s="291"/>
      <c r="N67" s="291"/>
      <c r="O67" s="291"/>
      <c r="P67" s="291"/>
      <c r="Q67" s="291"/>
      <c r="R67" s="291"/>
      <c r="S67" s="291"/>
      <c r="T67" s="291"/>
      <c r="U67" s="291"/>
      <c r="V67" s="291"/>
    </row>
    <row r="68" spans="1:31" s="2" customFormat="1" ht="21.75" customHeight="1" x14ac:dyDescent="0.2">
      <c r="A68" s="251"/>
      <c r="B68" s="252"/>
      <c r="C68" s="251"/>
      <c r="D68" s="251"/>
      <c r="E68" s="251"/>
      <c r="F68" s="251"/>
      <c r="G68" s="251"/>
      <c r="H68" s="251"/>
      <c r="I68" s="251"/>
      <c r="J68" s="251"/>
      <c r="K68" s="251"/>
      <c r="L68" s="253"/>
      <c r="M68" s="254"/>
      <c r="N68" s="254"/>
      <c r="O68" s="254"/>
      <c r="P68" s="254"/>
      <c r="Q68" s="254"/>
      <c r="R68" s="254"/>
      <c r="S68" s="251"/>
      <c r="T68" s="251"/>
      <c r="U68" s="251"/>
      <c r="V68" s="251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" customHeight="1" x14ac:dyDescent="0.2">
      <c r="A69" s="251"/>
      <c r="B69" s="278"/>
      <c r="C69" s="279"/>
      <c r="D69" s="279"/>
      <c r="E69" s="279"/>
      <c r="F69" s="279"/>
      <c r="G69" s="279"/>
      <c r="H69" s="279"/>
      <c r="I69" s="279"/>
      <c r="J69" s="279"/>
      <c r="K69" s="279"/>
      <c r="L69" s="253"/>
      <c r="M69" s="254"/>
      <c r="N69" s="254"/>
      <c r="O69" s="254"/>
      <c r="P69" s="254"/>
      <c r="Q69" s="254"/>
      <c r="R69" s="254"/>
      <c r="S69" s="251"/>
      <c r="T69" s="251"/>
      <c r="U69" s="251"/>
      <c r="V69" s="251"/>
      <c r="W69" s="32"/>
      <c r="X69" s="32"/>
      <c r="Y69" s="32"/>
      <c r="Z69" s="32"/>
      <c r="AA69" s="32"/>
      <c r="AB69" s="32"/>
      <c r="AC69" s="32"/>
      <c r="AD69" s="32"/>
      <c r="AE69" s="32"/>
    </row>
    <row r="73" spans="1:31" s="2" customFormat="1" ht="6.9" customHeight="1" x14ac:dyDescent="0.2">
      <c r="A73" s="251"/>
      <c r="B73" s="280"/>
      <c r="C73" s="281"/>
      <c r="D73" s="281"/>
      <c r="E73" s="281"/>
      <c r="F73" s="281"/>
      <c r="G73" s="281"/>
      <c r="H73" s="281"/>
      <c r="I73" s="281"/>
      <c r="J73" s="281"/>
      <c r="K73" s="281"/>
      <c r="L73" s="253"/>
      <c r="M73" s="254"/>
      <c r="N73" s="254"/>
      <c r="O73" s="254"/>
      <c r="P73" s="254"/>
      <c r="Q73" s="254"/>
      <c r="R73" s="254"/>
      <c r="S73" s="251"/>
      <c r="T73" s="251"/>
      <c r="U73" s="251"/>
      <c r="V73" s="251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24.9" customHeight="1" x14ac:dyDescent="0.2">
      <c r="A74" s="251"/>
      <c r="B74" s="252"/>
      <c r="C74" s="246" t="s">
        <v>156</v>
      </c>
      <c r="D74" s="251"/>
      <c r="E74" s="251"/>
      <c r="F74" s="251"/>
      <c r="G74" s="251"/>
      <c r="H74" s="251"/>
      <c r="I74" s="251"/>
      <c r="J74" s="251"/>
      <c r="K74" s="251"/>
      <c r="L74" s="253"/>
      <c r="M74" s="254"/>
      <c r="N74" s="254"/>
      <c r="O74" s="254"/>
      <c r="P74" s="254"/>
      <c r="Q74" s="254"/>
      <c r="R74" s="254"/>
      <c r="S74" s="251"/>
      <c r="T74" s="251"/>
      <c r="U74" s="251"/>
      <c r="V74" s="251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" customHeight="1" x14ac:dyDescent="0.2">
      <c r="A75" s="251"/>
      <c r="B75" s="252"/>
      <c r="C75" s="251"/>
      <c r="D75" s="251"/>
      <c r="E75" s="251"/>
      <c r="F75" s="251"/>
      <c r="G75" s="251"/>
      <c r="H75" s="251"/>
      <c r="I75" s="251"/>
      <c r="J75" s="251"/>
      <c r="K75" s="251"/>
      <c r="L75" s="253"/>
      <c r="M75" s="254"/>
      <c r="N75" s="254"/>
      <c r="O75" s="254"/>
      <c r="P75" s="254"/>
      <c r="Q75" s="254"/>
      <c r="R75" s="254"/>
      <c r="S75" s="251"/>
      <c r="T75" s="251"/>
      <c r="U75" s="251"/>
      <c r="V75" s="251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251"/>
      <c r="B76" s="252"/>
      <c r="C76" s="248" t="s">
        <v>17</v>
      </c>
      <c r="D76" s="251"/>
      <c r="E76" s="251"/>
      <c r="F76" s="251"/>
      <c r="G76" s="251"/>
      <c r="H76" s="251"/>
      <c r="I76" s="251"/>
      <c r="J76" s="251"/>
      <c r="K76" s="251"/>
      <c r="L76" s="253"/>
      <c r="M76" s="254"/>
      <c r="N76" s="254"/>
      <c r="O76" s="254"/>
      <c r="P76" s="254"/>
      <c r="Q76" s="254"/>
      <c r="R76" s="254"/>
      <c r="S76" s="251"/>
      <c r="T76" s="251"/>
      <c r="U76" s="251"/>
      <c r="V76" s="251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 x14ac:dyDescent="0.2">
      <c r="A77" s="251"/>
      <c r="B77" s="252"/>
      <c r="C77" s="251"/>
      <c r="D77" s="251"/>
      <c r="E77" s="249" t="str">
        <f>E7</f>
        <v>Úprava DVT 10210410 Hradec – Nová ves ř. Km 0,300 - 0,600 - DPS</v>
      </c>
      <c r="F77" s="250"/>
      <c r="G77" s="250"/>
      <c r="H77" s="250"/>
      <c r="I77" s="251"/>
      <c r="J77" s="251"/>
      <c r="K77" s="251"/>
      <c r="L77" s="253"/>
      <c r="M77" s="254"/>
      <c r="N77" s="254"/>
      <c r="O77" s="254"/>
      <c r="P77" s="254"/>
      <c r="Q77" s="254"/>
      <c r="R77" s="254"/>
      <c r="S77" s="251"/>
      <c r="T77" s="251"/>
      <c r="U77" s="251"/>
      <c r="V77" s="251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251"/>
      <c r="B78" s="252"/>
      <c r="C78" s="248" t="s">
        <v>127</v>
      </c>
      <c r="D78" s="251"/>
      <c r="E78" s="251"/>
      <c r="F78" s="251"/>
      <c r="G78" s="251"/>
      <c r="H78" s="251"/>
      <c r="I78" s="251"/>
      <c r="J78" s="251"/>
      <c r="K78" s="251"/>
      <c r="L78" s="253"/>
      <c r="M78" s="254"/>
      <c r="N78" s="254"/>
      <c r="O78" s="254"/>
      <c r="P78" s="254"/>
      <c r="Q78" s="254"/>
      <c r="R78" s="254"/>
      <c r="S78" s="251"/>
      <c r="T78" s="251"/>
      <c r="U78" s="251"/>
      <c r="V78" s="251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 x14ac:dyDescent="0.2">
      <c r="A79" s="251"/>
      <c r="B79" s="252"/>
      <c r="C79" s="251"/>
      <c r="D79" s="251"/>
      <c r="E79" s="255" t="str">
        <f>E9</f>
        <v>SO 01 - Rozdělovací objekt</v>
      </c>
      <c r="F79" s="256"/>
      <c r="G79" s="256"/>
      <c r="H79" s="256"/>
      <c r="I79" s="251"/>
      <c r="J79" s="251"/>
      <c r="K79" s="251"/>
      <c r="L79" s="253"/>
      <c r="M79" s="254"/>
      <c r="N79" s="254"/>
      <c r="O79" s="254"/>
      <c r="P79" s="254"/>
      <c r="Q79" s="254"/>
      <c r="R79" s="254"/>
      <c r="S79" s="251"/>
      <c r="T79" s="251"/>
      <c r="U79" s="251"/>
      <c r="V79" s="251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6.9" customHeight="1" x14ac:dyDescent="0.2">
      <c r="A80" s="251"/>
      <c r="B80" s="252"/>
      <c r="C80" s="251"/>
      <c r="D80" s="251"/>
      <c r="E80" s="251"/>
      <c r="F80" s="251"/>
      <c r="G80" s="251"/>
      <c r="H80" s="251"/>
      <c r="I80" s="251"/>
      <c r="J80" s="251"/>
      <c r="K80" s="251"/>
      <c r="L80" s="253"/>
      <c r="M80" s="254"/>
      <c r="N80" s="254"/>
      <c r="O80" s="254"/>
      <c r="P80" s="254"/>
      <c r="Q80" s="254"/>
      <c r="R80" s="254"/>
      <c r="S80" s="251"/>
      <c r="T80" s="251"/>
      <c r="U80" s="251"/>
      <c r="V80" s="251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 x14ac:dyDescent="0.2">
      <c r="A81" s="251"/>
      <c r="B81" s="252"/>
      <c r="C81" s="248" t="s">
        <v>21</v>
      </c>
      <c r="D81" s="251"/>
      <c r="E81" s="251"/>
      <c r="F81" s="257" t="str">
        <f>F12</f>
        <v>Hradec u Jeseníka</v>
      </c>
      <c r="G81" s="251"/>
      <c r="H81" s="251"/>
      <c r="I81" s="248" t="s">
        <v>23</v>
      </c>
      <c r="J81" s="258">
        <f>IF(J12="","",J12)</f>
        <v>44721</v>
      </c>
      <c r="K81" s="251"/>
      <c r="L81" s="253"/>
      <c r="M81" s="254"/>
      <c r="N81" s="254"/>
      <c r="O81" s="254"/>
      <c r="P81" s="254"/>
      <c r="Q81" s="254"/>
      <c r="R81" s="254"/>
      <c r="S81" s="251"/>
      <c r="T81" s="251"/>
      <c r="U81" s="251"/>
      <c r="V81" s="251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" customHeight="1" x14ac:dyDescent="0.2">
      <c r="A82" s="251"/>
      <c r="B82" s="252"/>
      <c r="C82" s="251"/>
      <c r="D82" s="251"/>
      <c r="E82" s="251"/>
      <c r="F82" s="251"/>
      <c r="G82" s="251"/>
      <c r="H82" s="251"/>
      <c r="I82" s="251"/>
      <c r="J82" s="251"/>
      <c r="K82" s="251"/>
      <c r="L82" s="253"/>
      <c r="M82" s="254"/>
      <c r="N82" s="254"/>
      <c r="O82" s="254"/>
      <c r="P82" s="254"/>
      <c r="Q82" s="254"/>
      <c r="R82" s="254"/>
      <c r="S82" s="251"/>
      <c r="T82" s="251"/>
      <c r="U82" s="251"/>
      <c r="V82" s="251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5.15" customHeight="1" x14ac:dyDescent="0.2">
      <c r="A83" s="251"/>
      <c r="B83" s="252"/>
      <c r="C83" s="248" t="s">
        <v>24</v>
      </c>
      <c r="D83" s="251"/>
      <c r="E83" s="251"/>
      <c r="F83" s="257" t="str">
        <f>E15</f>
        <v>Povodí Odry, státní podnik</v>
      </c>
      <c r="G83" s="251"/>
      <c r="H83" s="251"/>
      <c r="I83" s="248" t="s">
        <v>32</v>
      </c>
      <c r="J83" s="282" t="str">
        <f>E21</f>
        <v>VHRoušar, s.r.o.</v>
      </c>
      <c r="K83" s="251"/>
      <c r="L83" s="253"/>
      <c r="M83" s="254"/>
      <c r="N83" s="254"/>
      <c r="O83" s="254"/>
      <c r="P83" s="254"/>
      <c r="Q83" s="254"/>
      <c r="R83" s="254"/>
      <c r="S83" s="251"/>
      <c r="T83" s="251"/>
      <c r="U83" s="251"/>
      <c r="V83" s="251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5.15" customHeight="1" x14ac:dyDescent="0.2">
      <c r="A84" s="251"/>
      <c r="B84" s="252"/>
      <c r="C84" s="248" t="s">
        <v>30</v>
      </c>
      <c r="D84" s="251"/>
      <c r="E84" s="251"/>
      <c r="F84" s="257" t="str">
        <f>IF(E18="","",E18)</f>
        <v>Vyplň údaj</v>
      </c>
      <c r="G84" s="251"/>
      <c r="H84" s="251"/>
      <c r="I84" s="248" t="s">
        <v>37</v>
      </c>
      <c r="J84" s="282" t="str">
        <f>E24</f>
        <v xml:space="preserve"> </v>
      </c>
      <c r="K84" s="251"/>
      <c r="L84" s="253"/>
      <c r="M84" s="254"/>
      <c r="N84" s="254"/>
      <c r="O84" s="254"/>
      <c r="P84" s="254"/>
      <c r="Q84" s="254"/>
      <c r="R84" s="254"/>
      <c r="S84" s="251"/>
      <c r="T84" s="251"/>
      <c r="U84" s="251"/>
      <c r="V84" s="251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0.35" customHeight="1" x14ac:dyDescent="0.2">
      <c r="A85" s="251"/>
      <c r="B85" s="252"/>
      <c r="C85" s="251"/>
      <c r="D85" s="251"/>
      <c r="E85" s="251"/>
      <c r="F85" s="251"/>
      <c r="G85" s="251"/>
      <c r="H85" s="251"/>
      <c r="I85" s="251"/>
      <c r="J85" s="251"/>
      <c r="K85" s="251"/>
      <c r="L85" s="253"/>
      <c r="M85" s="254"/>
      <c r="N85" s="254"/>
      <c r="O85" s="254"/>
      <c r="P85" s="254"/>
      <c r="Q85" s="254"/>
      <c r="R85" s="254"/>
      <c r="S85" s="251"/>
      <c r="T85" s="251"/>
      <c r="U85" s="251"/>
      <c r="V85" s="251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11" customFormat="1" ht="29.25" customHeight="1" x14ac:dyDescent="0.2">
      <c r="A86" s="296"/>
      <c r="B86" s="297"/>
      <c r="C86" s="298" t="s">
        <v>157</v>
      </c>
      <c r="D86" s="299" t="s">
        <v>60</v>
      </c>
      <c r="E86" s="299" t="s">
        <v>56</v>
      </c>
      <c r="F86" s="299" t="s">
        <v>57</v>
      </c>
      <c r="G86" s="299" t="s">
        <v>158</v>
      </c>
      <c r="H86" s="299" t="s">
        <v>159</v>
      </c>
      <c r="I86" s="299" t="s">
        <v>160</v>
      </c>
      <c r="J86" s="299" t="s">
        <v>146</v>
      </c>
      <c r="K86" s="300" t="s">
        <v>161</v>
      </c>
      <c r="L86" s="301"/>
      <c r="M86" s="302" t="s">
        <v>3</v>
      </c>
      <c r="N86" s="303" t="s">
        <v>45</v>
      </c>
      <c r="O86" s="303" t="s">
        <v>162</v>
      </c>
      <c r="P86" s="303" t="s">
        <v>163</v>
      </c>
      <c r="Q86" s="303" t="s">
        <v>164</v>
      </c>
      <c r="R86" s="303" t="s">
        <v>165</v>
      </c>
      <c r="S86" s="303" t="s">
        <v>166</v>
      </c>
      <c r="T86" s="304" t="s">
        <v>167</v>
      </c>
      <c r="U86" s="296"/>
      <c r="V86" s="296"/>
      <c r="W86" s="92"/>
      <c r="X86" s="92"/>
      <c r="Y86" s="92"/>
      <c r="Z86" s="92"/>
      <c r="AA86" s="92"/>
      <c r="AB86" s="92"/>
      <c r="AC86" s="92"/>
      <c r="AD86" s="92"/>
      <c r="AE86" s="92"/>
    </row>
    <row r="87" spans="1:65" s="2" customFormat="1" ht="22.95" customHeight="1" x14ac:dyDescent="0.3">
      <c r="A87" s="251"/>
      <c r="B87" s="252"/>
      <c r="C87" s="305" t="s">
        <v>168</v>
      </c>
      <c r="D87" s="251"/>
      <c r="E87" s="251"/>
      <c r="F87" s="251"/>
      <c r="G87" s="251"/>
      <c r="H87" s="251"/>
      <c r="I87" s="251"/>
      <c r="J87" s="306">
        <f>BK87</f>
        <v>0</v>
      </c>
      <c r="K87" s="251"/>
      <c r="L87" s="252"/>
      <c r="M87" s="307"/>
      <c r="N87" s="308"/>
      <c r="O87" s="264"/>
      <c r="P87" s="309">
        <f>P88</f>
        <v>0</v>
      </c>
      <c r="Q87" s="264"/>
      <c r="R87" s="309">
        <f>R88</f>
        <v>455.02558619999996</v>
      </c>
      <c r="S87" s="264"/>
      <c r="T87" s="310">
        <f>T88</f>
        <v>13.429</v>
      </c>
      <c r="U87" s="251"/>
      <c r="V87" s="251"/>
      <c r="W87" s="32"/>
      <c r="X87" s="32"/>
      <c r="Y87" s="32"/>
      <c r="Z87" s="32"/>
      <c r="AA87" s="32"/>
      <c r="AB87" s="32"/>
      <c r="AC87" s="32"/>
      <c r="AD87" s="32"/>
      <c r="AE87" s="32"/>
      <c r="AT87" s="19" t="s">
        <v>74</v>
      </c>
      <c r="AU87" s="19" t="s">
        <v>147</v>
      </c>
      <c r="BK87" s="93">
        <f>BK88</f>
        <v>0</v>
      </c>
    </row>
    <row r="88" spans="1:65" s="12" customFormat="1" ht="25.95" customHeight="1" x14ac:dyDescent="0.25">
      <c r="A88" s="311"/>
      <c r="B88" s="312"/>
      <c r="C88" s="311"/>
      <c r="D88" s="313" t="s">
        <v>74</v>
      </c>
      <c r="E88" s="314" t="s">
        <v>169</v>
      </c>
      <c r="F88" s="314" t="s">
        <v>170</v>
      </c>
      <c r="G88" s="311"/>
      <c r="H88" s="311"/>
      <c r="I88" s="311"/>
      <c r="J88" s="315">
        <f>BK88</f>
        <v>0</v>
      </c>
      <c r="K88" s="311"/>
      <c r="L88" s="312"/>
      <c r="M88" s="316"/>
      <c r="N88" s="317"/>
      <c r="O88" s="317"/>
      <c r="P88" s="318">
        <f>P89+P232+P276+P334+P404+P413+P419</f>
        <v>0</v>
      </c>
      <c r="Q88" s="317"/>
      <c r="R88" s="318">
        <f>R89+R232+R276+R334+R404+R413+R419</f>
        <v>455.02558619999996</v>
      </c>
      <c r="S88" s="317"/>
      <c r="T88" s="319">
        <f>T89+T232+T276+T334+T404+T413+T419</f>
        <v>13.429</v>
      </c>
      <c r="U88" s="311"/>
      <c r="V88" s="311"/>
      <c r="AR88" s="94" t="s">
        <v>83</v>
      </c>
      <c r="AT88" s="95" t="s">
        <v>74</v>
      </c>
      <c r="AU88" s="95" t="s">
        <v>75</v>
      </c>
      <c r="AY88" s="94" t="s">
        <v>171</v>
      </c>
      <c r="BK88" s="96">
        <f>BK89+BK232+BK276+BK334+BK404+BK413+BK419</f>
        <v>0</v>
      </c>
    </row>
    <row r="89" spans="1:65" s="12" customFormat="1" ht="22.95" customHeight="1" x14ac:dyDescent="0.25">
      <c r="A89" s="311"/>
      <c r="B89" s="312"/>
      <c r="C89" s="311"/>
      <c r="D89" s="313" t="s">
        <v>74</v>
      </c>
      <c r="E89" s="320" t="s">
        <v>83</v>
      </c>
      <c r="F89" s="320" t="s">
        <v>172</v>
      </c>
      <c r="G89" s="311"/>
      <c r="H89" s="311"/>
      <c r="I89" s="311"/>
      <c r="J89" s="321">
        <f>BK89</f>
        <v>0</v>
      </c>
      <c r="K89" s="311"/>
      <c r="L89" s="312"/>
      <c r="M89" s="316"/>
      <c r="N89" s="317"/>
      <c r="O89" s="317"/>
      <c r="P89" s="318">
        <f>SUM(P90:P231)</f>
        <v>0</v>
      </c>
      <c r="Q89" s="317"/>
      <c r="R89" s="318">
        <f>SUM(R90:R231)</f>
        <v>0.55404100000000001</v>
      </c>
      <c r="S89" s="317"/>
      <c r="T89" s="319">
        <f>SUM(T90:T231)</f>
        <v>12.74</v>
      </c>
      <c r="U89" s="311"/>
      <c r="V89" s="311"/>
      <c r="AR89" s="94" t="s">
        <v>83</v>
      </c>
      <c r="AT89" s="95" t="s">
        <v>74</v>
      </c>
      <c r="AU89" s="95" t="s">
        <v>83</v>
      </c>
      <c r="AY89" s="94" t="s">
        <v>171</v>
      </c>
      <c r="BK89" s="96">
        <f>SUM(BK90:BK231)</f>
        <v>0</v>
      </c>
    </row>
    <row r="90" spans="1:65" s="2" customFormat="1" ht="16.5" customHeight="1" x14ac:dyDescent="0.2">
      <c r="A90" s="251"/>
      <c r="B90" s="252"/>
      <c r="C90" s="322" t="s">
        <v>83</v>
      </c>
      <c r="D90" s="322" t="s">
        <v>173</v>
      </c>
      <c r="E90" s="323" t="s">
        <v>174</v>
      </c>
      <c r="F90" s="324" t="s">
        <v>175</v>
      </c>
      <c r="G90" s="325" t="s">
        <v>108</v>
      </c>
      <c r="H90" s="326">
        <v>7</v>
      </c>
      <c r="I90" s="97"/>
      <c r="J90" s="327">
        <f>ROUND(I90*H90,2)</f>
        <v>0</v>
      </c>
      <c r="K90" s="324" t="s">
        <v>176</v>
      </c>
      <c r="L90" s="252"/>
      <c r="M90" s="328" t="s">
        <v>3</v>
      </c>
      <c r="N90" s="329" t="s">
        <v>46</v>
      </c>
      <c r="O90" s="330"/>
      <c r="P90" s="331">
        <f>O90*H90</f>
        <v>0</v>
      </c>
      <c r="Q90" s="331">
        <v>0</v>
      </c>
      <c r="R90" s="331">
        <f>Q90*H90</f>
        <v>0</v>
      </c>
      <c r="S90" s="331">
        <v>1.82</v>
      </c>
      <c r="T90" s="332">
        <f>S90*H90</f>
        <v>12.74</v>
      </c>
      <c r="U90" s="251"/>
      <c r="V90" s="251"/>
      <c r="W90" s="32"/>
      <c r="X90" s="32"/>
      <c r="Y90" s="32"/>
      <c r="Z90" s="32"/>
      <c r="AA90" s="32"/>
      <c r="AB90" s="32"/>
      <c r="AC90" s="32"/>
      <c r="AD90" s="32"/>
      <c r="AE90" s="32"/>
      <c r="AR90" s="98" t="s">
        <v>177</v>
      </c>
      <c r="AT90" s="98" t="s">
        <v>173</v>
      </c>
      <c r="AU90" s="98" t="s">
        <v>85</v>
      </c>
      <c r="AY90" s="19" t="s">
        <v>171</v>
      </c>
      <c r="BE90" s="99">
        <f>IF(N90="základní",J90,0)</f>
        <v>0</v>
      </c>
      <c r="BF90" s="99">
        <f>IF(N90="snížená",J90,0)</f>
        <v>0</v>
      </c>
      <c r="BG90" s="99">
        <f>IF(N90="zákl. přenesená",J90,0)</f>
        <v>0</v>
      </c>
      <c r="BH90" s="99">
        <f>IF(N90="sníž. přenesená",J90,0)</f>
        <v>0</v>
      </c>
      <c r="BI90" s="99">
        <f>IF(N90="nulová",J90,0)</f>
        <v>0</v>
      </c>
      <c r="BJ90" s="19" t="s">
        <v>83</v>
      </c>
      <c r="BK90" s="99">
        <f>ROUND(I90*H90,2)</f>
        <v>0</v>
      </c>
      <c r="BL90" s="19" t="s">
        <v>177</v>
      </c>
      <c r="BM90" s="98" t="s">
        <v>178</v>
      </c>
    </row>
    <row r="91" spans="1:65" s="2" customFormat="1" ht="19.2" x14ac:dyDescent="0.2">
      <c r="A91" s="251"/>
      <c r="B91" s="252"/>
      <c r="C91" s="251"/>
      <c r="D91" s="333" t="s">
        <v>179</v>
      </c>
      <c r="E91" s="251"/>
      <c r="F91" s="334" t="s">
        <v>180</v>
      </c>
      <c r="G91" s="251"/>
      <c r="H91" s="251"/>
      <c r="I91" s="251"/>
      <c r="J91" s="251"/>
      <c r="K91" s="251"/>
      <c r="L91" s="252"/>
      <c r="M91" s="335"/>
      <c r="N91" s="336"/>
      <c r="O91" s="330"/>
      <c r="P91" s="330"/>
      <c r="Q91" s="330"/>
      <c r="R91" s="330"/>
      <c r="S91" s="330"/>
      <c r="T91" s="337"/>
      <c r="U91" s="251"/>
      <c r="V91" s="251"/>
      <c r="W91" s="32"/>
      <c r="X91" s="32"/>
      <c r="Y91" s="32"/>
      <c r="Z91" s="32"/>
      <c r="AA91" s="32"/>
      <c r="AB91" s="32"/>
      <c r="AC91" s="32"/>
      <c r="AD91" s="32"/>
      <c r="AE91" s="32"/>
      <c r="AT91" s="19" t="s">
        <v>179</v>
      </c>
      <c r="AU91" s="19" t="s">
        <v>85</v>
      </c>
    </row>
    <row r="92" spans="1:65" s="2" customFormat="1" x14ac:dyDescent="0.2">
      <c r="A92" s="251"/>
      <c r="B92" s="252"/>
      <c r="C92" s="251"/>
      <c r="D92" s="338" t="s">
        <v>181</v>
      </c>
      <c r="E92" s="251"/>
      <c r="F92" s="339" t="s">
        <v>182</v>
      </c>
      <c r="G92" s="251"/>
      <c r="H92" s="251"/>
      <c r="I92" s="251"/>
      <c r="J92" s="251"/>
      <c r="K92" s="251"/>
      <c r="L92" s="252"/>
      <c r="M92" s="335"/>
      <c r="N92" s="336"/>
      <c r="O92" s="330"/>
      <c r="P92" s="330"/>
      <c r="Q92" s="330"/>
      <c r="R92" s="330"/>
      <c r="S92" s="330"/>
      <c r="T92" s="337"/>
      <c r="U92" s="251"/>
      <c r="V92" s="251"/>
      <c r="W92" s="32"/>
      <c r="X92" s="32"/>
      <c r="Y92" s="32"/>
      <c r="Z92" s="32"/>
      <c r="AA92" s="32"/>
      <c r="AB92" s="32"/>
      <c r="AC92" s="32"/>
      <c r="AD92" s="32"/>
      <c r="AE92" s="32"/>
      <c r="AT92" s="19" t="s">
        <v>181</v>
      </c>
      <c r="AU92" s="19" t="s">
        <v>85</v>
      </c>
    </row>
    <row r="93" spans="1:65" s="13" customFormat="1" x14ac:dyDescent="0.2">
      <c r="A93" s="340"/>
      <c r="B93" s="341"/>
      <c r="C93" s="340"/>
      <c r="D93" s="333" t="s">
        <v>183</v>
      </c>
      <c r="E93" s="342" t="s">
        <v>3</v>
      </c>
      <c r="F93" s="343" t="s">
        <v>184</v>
      </c>
      <c r="G93" s="340"/>
      <c r="H93" s="342" t="s">
        <v>3</v>
      </c>
      <c r="I93" s="340"/>
      <c r="J93" s="340"/>
      <c r="K93" s="340"/>
      <c r="L93" s="341"/>
      <c r="M93" s="344"/>
      <c r="N93" s="345"/>
      <c r="O93" s="345"/>
      <c r="P93" s="345"/>
      <c r="Q93" s="345"/>
      <c r="R93" s="345"/>
      <c r="S93" s="345"/>
      <c r="T93" s="346"/>
      <c r="U93" s="340"/>
      <c r="V93" s="340"/>
      <c r="AT93" s="101" t="s">
        <v>183</v>
      </c>
      <c r="AU93" s="101" t="s">
        <v>85</v>
      </c>
      <c r="AV93" s="13" t="s">
        <v>83</v>
      </c>
      <c r="AW93" s="13" t="s">
        <v>36</v>
      </c>
      <c r="AX93" s="13" t="s">
        <v>75</v>
      </c>
      <c r="AY93" s="101" t="s">
        <v>171</v>
      </c>
    </row>
    <row r="94" spans="1:65" s="14" customFormat="1" x14ac:dyDescent="0.2">
      <c r="A94" s="347"/>
      <c r="B94" s="348"/>
      <c r="C94" s="347"/>
      <c r="D94" s="333" t="s">
        <v>183</v>
      </c>
      <c r="E94" s="349" t="s">
        <v>3</v>
      </c>
      <c r="F94" s="350" t="s">
        <v>185</v>
      </c>
      <c r="G94" s="347"/>
      <c r="H94" s="351">
        <v>7</v>
      </c>
      <c r="I94" s="347"/>
      <c r="J94" s="347"/>
      <c r="K94" s="347"/>
      <c r="L94" s="348"/>
      <c r="M94" s="352"/>
      <c r="N94" s="353"/>
      <c r="O94" s="353"/>
      <c r="P94" s="353"/>
      <c r="Q94" s="353"/>
      <c r="R94" s="353"/>
      <c r="S94" s="353"/>
      <c r="T94" s="354"/>
      <c r="U94" s="347"/>
      <c r="V94" s="347"/>
      <c r="AT94" s="102" t="s">
        <v>183</v>
      </c>
      <c r="AU94" s="102" t="s">
        <v>85</v>
      </c>
      <c r="AV94" s="14" t="s">
        <v>85</v>
      </c>
      <c r="AW94" s="14" t="s">
        <v>36</v>
      </c>
      <c r="AX94" s="14" t="s">
        <v>75</v>
      </c>
      <c r="AY94" s="102" t="s">
        <v>171</v>
      </c>
    </row>
    <row r="95" spans="1:65" s="15" customFormat="1" x14ac:dyDescent="0.2">
      <c r="A95" s="355"/>
      <c r="B95" s="356"/>
      <c r="C95" s="355"/>
      <c r="D95" s="333" t="s">
        <v>183</v>
      </c>
      <c r="E95" s="357" t="s">
        <v>141</v>
      </c>
      <c r="F95" s="358" t="s">
        <v>186</v>
      </c>
      <c r="G95" s="355"/>
      <c r="H95" s="359">
        <v>7</v>
      </c>
      <c r="I95" s="355"/>
      <c r="J95" s="355"/>
      <c r="K95" s="355"/>
      <c r="L95" s="356"/>
      <c r="M95" s="360"/>
      <c r="N95" s="361"/>
      <c r="O95" s="361"/>
      <c r="P95" s="361"/>
      <c r="Q95" s="361"/>
      <c r="R95" s="361"/>
      <c r="S95" s="361"/>
      <c r="T95" s="362"/>
      <c r="U95" s="355"/>
      <c r="V95" s="355"/>
      <c r="AT95" s="103" t="s">
        <v>183</v>
      </c>
      <c r="AU95" s="103" t="s">
        <v>85</v>
      </c>
      <c r="AV95" s="15" t="s">
        <v>177</v>
      </c>
      <c r="AW95" s="15" t="s">
        <v>36</v>
      </c>
      <c r="AX95" s="15" t="s">
        <v>83</v>
      </c>
      <c r="AY95" s="103" t="s">
        <v>171</v>
      </c>
    </row>
    <row r="96" spans="1:65" s="2" customFormat="1" ht="16.5" customHeight="1" x14ac:dyDescent="0.2">
      <c r="A96" s="251"/>
      <c r="B96" s="252"/>
      <c r="C96" s="322" t="s">
        <v>85</v>
      </c>
      <c r="D96" s="322" t="s">
        <v>173</v>
      </c>
      <c r="E96" s="323" t="s">
        <v>187</v>
      </c>
      <c r="F96" s="324" t="s">
        <v>188</v>
      </c>
      <c r="G96" s="325" t="s">
        <v>189</v>
      </c>
      <c r="H96" s="326">
        <v>17</v>
      </c>
      <c r="I96" s="97"/>
      <c r="J96" s="327">
        <f>ROUND(I96*H96,2)</f>
        <v>0</v>
      </c>
      <c r="K96" s="324" t="s">
        <v>176</v>
      </c>
      <c r="L96" s="252"/>
      <c r="M96" s="328" t="s">
        <v>3</v>
      </c>
      <c r="N96" s="329" t="s">
        <v>46</v>
      </c>
      <c r="O96" s="330"/>
      <c r="P96" s="331">
        <f>O96*H96</f>
        <v>0</v>
      </c>
      <c r="Q96" s="331">
        <v>2.6980000000000001E-2</v>
      </c>
      <c r="R96" s="331">
        <f>Q96*H96</f>
        <v>0.45866000000000001</v>
      </c>
      <c r="S96" s="331">
        <v>0</v>
      </c>
      <c r="T96" s="332">
        <f>S96*H96</f>
        <v>0</v>
      </c>
      <c r="U96" s="251"/>
      <c r="V96" s="251"/>
      <c r="W96" s="32"/>
      <c r="X96" s="32"/>
      <c r="Y96" s="32"/>
      <c r="Z96" s="32"/>
      <c r="AA96" s="32"/>
      <c r="AB96" s="32"/>
      <c r="AC96" s="32"/>
      <c r="AD96" s="32"/>
      <c r="AE96" s="32"/>
      <c r="AR96" s="98" t="s">
        <v>177</v>
      </c>
      <c r="AT96" s="98" t="s">
        <v>173</v>
      </c>
      <c r="AU96" s="98" t="s">
        <v>85</v>
      </c>
      <c r="AY96" s="19" t="s">
        <v>171</v>
      </c>
      <c r="BE96" s="99">
        <f>IF(N96="základní",J96,0)</f>
        <v>0</v>
      </c>
      <c r="BF96" s="99">
        <f>IF(N96="snížená",J96,0)</f>
        <v>0</v>
      </c>
      <c r="BG96" s="99">
        <f>IF(N96="zákl. přenesená",J96,0)</f>
        <v>0</v>
      </c>
      <c r="BH96" s="99">
        <f>IF(N96="sníž. přenesená",J96,0)</f>
        <v>0</v>
      </c>
      <c r="BI96" s="99">
        <f>IF(N96="nulová",J96,0)</f>
        <v>0</v>
      </c>
      <c r="BJ96" s="19" t="s">
        <v>83</v>
      </c>
      <c r="BK96" s="99">
        <f>ROUND(I96*H96,2)</f>
        <v>0</v>
      </c>
      <c r="BL96" s="19" t="s">
        <v>177</v>
      </c>
      <c r="BM96" s="98" t="s">
        <v>190</v>
      </c>
    </row>
    <row r="97" spans="1:65" s="2" customFormat="1" x14ac:dyDescent="0.2">
      <c r="A97" s="251"/>
      <c r="B97" s="252"/>
      <c r="C97" s="251"/>
      <c r="D97" s="333" t="s">
        <v>179</v>
      </c>
      <c r="E97" s="251"/>
      <c r="F97" s="334" t="s">
        <v>191</v>
      </c>
      <c r="G97" s="251"/>
      <c r="H97" s="251"/>
      <c r="I97" s="251"/>
      <c r="J97" s="251"/>
      <c r="K97" s="251"/>
      <c r="L97" s="252"/>
      <c r="M97" s="335"/>
      <c r="N97" s="336"/>
      <c r="O97" s="330"/>
      <c r="P97" s="330"/>
      <c r="Q97" s="330"/>
      <c r="R97" s="330"/>
      <c r="S97" s="330"/>
      <c r="T97" s="337"/>
      <c r="U97" s="251"/>
      <c r="V97" s="251"/>
      <c r="W97" s="32"/>
      <c r="X97" s="32"/>
      <c r="Y97" s="32"/>
      <c r="Z97" s="32"/>
      <c r="AA97" s="32"/>
      <c r="AB97" s="32"/>
      <c r="AC97" s="32"/>
      <c r="AD97" s="32"/>
      <c r="AE97" s="32"/>
      <c r="AT97" s="19" t="s">
        <v>179</v>
      </c>
      <c r="AU97" s="19" t="s">
        <v>85</v>
      </c>
    </row>
    <row r="98" spans="1:65" s="2" customFormat="1" x14ac:dyDescent="0.2">
      <c r="A98" s="251"/>
      <c r="B98" s="252"/>
      <c r="C98" s="251"/>
      <c r="D98" s="338" t="s">
        <v>181</v>
      </c>
      <c r="E98" s="251"/>
      <c r="F98" s="339" t="s">
        <v>192</v>
      </c>
      <c r="G98" s="251"/>
      <c r="H98" s="251"/>
      <c r="I98" s="251"/>
      <c r="J98" s="251"/>
      <c r="K98" s="251"/>
      <c r="L98" s="252"/>
      <c r="M98" s="335"/>
      <c r="N98" s="336"/>
      <c r="O98" s="330"/>
      <c r="P98" s="330"/>
      <c r="Q98" s="330"/>
      <c r="R98" s="330"/>
      <c r="S98" s="330"/>
      <c r="T98" s="337"/>
      <c r="U98" s="251"/>
      <c r="V98" s="251"/>
      <c r="W98" s="32"/>
      <c r="X98" s="32"/>
      <c r="Y98" s="32"/>
      <c r="Z98" s="32"/>
      <c r="AA98" s="32"/>
      <c r="AB98" s="32"/>
      <c r="AC98" s="32"/>
      <c r="AD98" s="32"/>
      <c r="AE98" s="32"/>
      <c r="AT98" s="19" t="s">
        <v>181</v>
      </c>
      <c r="AU98" s="19" t="s">
        <v>85</v>
      </c>
    </row>
    <row r="99" spans="1:65" s="14" customFormat="1" x14ac:dyDescent="0.2">
      <c r="A99" s="347"/>
      <c r="B99" s="348"/>
      <c r="C99" s="347"/>
      <c r="D99" s="333" t="s">
        <v>183</v>
      </c>
      <c r="E99" s="349" t="s">
        <v>3</v>
      </c>
      <c r="F99" s="350" t="s">
        <v>193</v>
      </c>
      <c r="G99" s="347"/>
      <c r="H99" s="351">
        <v>17</v>
      </c>
      <c r="I99" s="347"/>
      <c r="J99" s="347"/>
      <c r="K99" s="347"/>
      <c r="L99" s="348"/>
      <c r="M99" s="352"/>
      <c r="N99" s="353"/>
      <c r="O99" s="353"/>
      <c r="P99" s="353"/>
      <c r="Q99" s="353"/>
      <c r="R99" s="353"/>
      <c r="S99" s="353"/>
      <c r="T99" s="354"/>
      <c r="U99" s="347"/>
      <c r="V99" s="347"/>
      <c r="AT99" s="102" t="s">
        <v>183</v>
      </c>
      <c r="AU99" s="102" t="s">
        <v>85</v>
      </c>
      <c r="AV99" s="14" t="s">
        <v>85</v>
      </c>
      <c r="AW99" s="14" t="s">
        <v>36</v>
      </c>
      <c r="AX99" s="14" t="s">
        <v>83</v>
      </c>
      <c r="AY99" s="102" t="s">
        <v>171</v>
      </c>
    </row>
    <row r="100" spans="1:65" s="2" customFormat="1" ht="16.5" customHeight="1" x14ac:dyDescent="0.2">
      <c r="A100" s="251"/>
      <c r="B100" s="252"/>
      <c r="C100" s="322" t="s">
        <v>194</v>
      </c>
      <c r="D100" s="322" t="s">
        <v>173</v>
      </c>
      <c r="E100" s="323" t="s">
        <v>195</v>
      </c>
      <c r="F100" s="324" t="s">
        <v>196</v>
      </c>
      <c r="G100" s="325" t="s">
        <v>197</v>
      </c>
      <c r="H100" s="326">
        <v>300</v>
      </c>
      <c r="I100" s="97"/>
      <c r="J100" s="327">
        <f>ROUND(I100*H100,2)</f>
        <v>0</v>
      </c>
      <c r="K100" s="324" t="s">
        <v>176</v>
      </c>
      <c r="L100" s="252"/>
      <c r="M100" s="328" t="s">
        <v>3</v>
      </c>
      <c r="N100" s="329" t="s">
        <v>46</v>
      </c>
      <c r="O100" s="330"/>
      <c r="P100" s="331">
        <f>O100*H100</f>
        <v>0</v>
      </c>
      <c r="Q100" s="331">
        <v>3.0000000000000001E-5</v>
      </c>
      <c r="R100" s="331">
        <f>Q100*H100</f>
        <v>9.0000000000000011E-3</v>
      </c>
      <c r="S100" s="331">
        <v>0</v>
      </c>
      <c r="T100" s="332">
        <f>S100*H100</f>
        <v>0</v>
      </c>
      <c r="U100" s="251"/>
      <c r="V100" s="251"/>
      <c r="W100" s="32"/>
      <c r="X100" s="32"/>
      <c r="Y100" s="32"/>
      <c r="Z100" s="32"/>
      <c r="AA100" s="32"/>
      <c r="AB100" s="32"/>
      <c r="AC100" s="32"/>
      <c r="AD100" s="32"/>
      <c r="AE100" s="32"/>
      <c r="AR100" s="98" t="s">
        <v>177</v>
      </c>
      <c r="AT100" s="98" t="s">
        <v>173</v>
      </c>
      <c r="AU100" s="98" t="s">
        <v>85</v>
      </c>
      <c r="AY100" s="19" t="s">
        <v>171</v>
      </c>
      <c r="BE100" s="99">
        <f>IF(N100="základní",J100,0)</f>
        <v>0</v>
      </c>
      <c r="BF100" s="99">
        <f>IF(N100="snížená",J100,0)</f>
        <v>0</v>
      </c>
      <c r="BG100" s="99">
        <f>IF(N100="zákl. přenesená",J100,0)</f>
        <v>0</v>
      </c>
      <c r="BH100" s="99">
        <f>IF(N100="sníž. přenesená",J100,0)</f>
        <v>0</v>
      </c>
      <c r="BI100" s="99">
        <f>IF(N100="nulová",J100,0)</f>
        <v>0</v>
      </c>
      <c r="BJ100" s="19" t="s">
        <v>83</v>
      </c>
      <c r="BK100" s="99">
        <f>ROUND(I100*H100,2)</f>
        <v>0</v>
      </c>
      <c r="BL100" s="19" t="s">
        <v>177</v>
      </c>
      <c r="BM100" s="98" t="s">
        <v>198</v>
      </c>
    </row>
    <row r="101" spans="1:65" s="2" customFormat="1" x14ac:dyDescent="0.2">
      <c r="A101" s="251"/>
      <c r="B101" s="252"/>
      <c r="C101" s="251"/>
      <c r="D101" s="333" t="s">
        <v>179</v>
      </c>
      <c r="E101" s="251"/>
      <c r="F101" s="334" t="s">
        <v>199</v>
      </c>
      <c r="G101" s="251"/>
      <c r="H101" s="251"/>
      <c r="I101" s="251"/>
      <c r="J101" s="251"/>
      <c r="K101" s="251"/>
      <c r="L101" s="252"/>
      <c r="M101" s="335"/>
      <c r="N101" s="336"/>
      <c r="O101" s="330"/>
      <c r="P101" s="330"/>
      <c r="Q101" s="330"/>
      <c r="R101" s="330"/>
      <c r="S101" s="330"/>
      <c r="T101" s="337"/>
      <c r="U101" s="251"/>
      <c r="V101" s="251"/>
      <c r="W101" s="32"/>
      <c r="X101" s="32"/>
      <c r="Y101" s="32"/>
      <c r="Z101" s="32"/>
      <c r="AA101" s="32"/>
      <c r="AB101" s="32"/>
      <c r="AC101" s="32"/>
      <c r="AD101" s="32"/>
      <c r="AE101" s="32"/>
      <c r="AT101" s="19" t="s">
        <v>179</v>
      </c>
      <c r="AU101" s="19" t="s">
        <v>85</v>
      </c>
    </row>
    <row r="102" spans="1:65" s="2" customFormat="1" x14ac:dyDescent="0.2">
      <c r="A102" s="251"/>
      <c r="B102" s="252"/>
      <c r="C102" s="251"/>
      <c r="D102" s="338" t="s">
        <v>181</v>
      </c>
      <c r="E102" s="251"/>
      <c r="F102" s="339" t="s">
        <v>200</v>
      </c>
      <c r="G102" s="251"/>
      <c r="H102" s="251"/>
      <c r="I102" s="251"/>
      <c r="J102" s="251"/>
      <c r="K102" s="251"/>
      <c r="L102" s="252"/>
      <c r="M102" s="335"/>
      <c r="N102" s="336"/>
      <c r="O102" s="330"/>
      <c r="P102" s="330"/>
      <c r="Q102" s="330"/>
      <c r="R102" s="330"/>
      <c r="S102" s="330"/>
      <c r="T102" s="337"/>
      <c r="U102" s="251"/>
      <c r="V102" s="251"/>
      <c r="W102" s="32"/>
      <c r="X102" s="32"/>
      <c r="Y102" s="32"/>
      <c r="Z102" s="32"/>
      <c r="AA102" s="32"/>
      <c r="AB102" s="32"/>
      <c r="AC102" s="32"/>
      <c r="AD102" s="32"/>
      <c r="AE102" s="32"/>
      <c r="AT102" s="19" t="s">
        <v>181</v>
      </c>
      <c r="AU102" s="19" t="s">
        <v>85</v>
      </c>
    </row>
    <row r="103" spans="1:65" s="14" customFormat="1" x14ac:dyDescent="0.2">
      <c r="A103" s="347"/>
      <c r="B103" s="348"/>
      <c r="C103" s="347"/>
      <c r="D103" s="333" t="s">
        <v>183</v>
      </c>
      <c r="E103" s="349" t="s">
        <v>3</v>
      </c>
      <c r="F103" s="350" t="s">
        <v>201</v>
      </c>
      <c r="G103" s="347"/>
      <c r="H103" s="351">
        <v>300</v>
      </c>
      <c r="I103" s="347"/>
      <c r="J103" s="347"/>
      <c r="K103" s="347"/>
      <c r="L103" s="348"/>
      <c r="M103" s="352"/>
      <c r="N103" s="353"/>
      <c r="O103" s="353"/>
      <c r="P103" s="353"/>
      <c r="Q103" s="353"/>
      <c r="R103" s="353"/>
      <c r="S103" s="353"/>
      <c r="T103" s="354"/>
      <c r="U103" s="347"/>
      <c r="V103" s="347"/>
      <c r="AT103" s="102" t="s">
        <v>183</v>
      </c>
      <c r="AU103" s="102" t="s">
        <v>85</v>
      </c>
      <c r="AV103" s="14" t="s">
        <v>85</v>
      </c>
      <c r="AW103" s="14" t="s">
        <v>36</v>
      </c>
      <c r="AX103" s="14" t="s">
        <v>83</v>
      </c>
      <c r="AY103" s="102" t="s">
        <v>171</v>
      </c>
    </row>
    <row r="104" spans="1:65" s="2" customFormat="1" ht="16.5" customHeight="1" x14ac:dyDescent="0.2">
      <c r="A104" s="251"/>
      <c r="B104" s="252"/>
      <c r="C104" s="322" t="s">
        <v>177</v>
      </c>
      <c r="D104" s="322" t="s">
        <v>173</v>
      </c>
      <c r="E104" s="323" t="s">
        <v>202</v>
      </c>
      <c r="F104" s="324" t="s">
        <v>203</v>
      </c>
      <c r="G104" s="325" t="s">
        <v>204</v>
      </c>
      <c r="H104" s="326">
        <v>30</v>
      </c>
      <c r="I104" s="97"/>
      <c r="J104" s="327">
        <f>ROUND(I104*H104,2)</f>
        <v>0</v>
      </c>
      <c r="K104" s="324" t="s">
        <v>176</v>
      </c>
      <c r="L104" s="252"/>
      <c r="M104" s="328" t="s">
        <v>3</v>
      </c>
      <c r="N104" s="329" t="s">
        <v>46</v>
      </c>
      <c r="O104" s="330"/>
      <c r="P104" s="331">
        <f>O104*H104</f>
        <v>0</v>
      </c>
      <c r="Q104" s="331">
        <v>0</v>
      </c>
      <c r="R104" s="331">
        <f>Q104*H104</f>
        <v>0</v>
      </c>
      <c r="S104" s="331">
        <v>0</v>
      </c>
      <c r="T104" s="332">
        <f>S104*H104</f>
        <v>0</v>
      </c>
      <c r="U104" s="251"/>
      <c r="V104" s="251"/>
      <c r="W104" s="32"/>
      <c r="X104" s="32"/>
      <c r="Y104" s="32"/>
      <c r="Z104" s="32"/>
      <c r="AA104" s="32"/>
      <c r="AB104" s="32"/>
      <c r="AC104" s="32"/>
      <c r="AD104" s="32"/>
      <c r="AE104" s="32"/>
      <c r="AR104" s="98" t="s">
        <v>177</v>
      </c>
      <c r="AT104" s="98" t="s">
        <v>173</v>
      </c>
      <c r="AU104" s="98" t="s">
        <v>85</v>
      </c>
      <c r="AY104" s="19" t="s">
        <v>171</v>
      </c>
      <c r="BE104" s="99">
        <f>IF(N104="základní",J104,0)</f>
        <v>0</v>
      </c>
      <c r="BF104" s="99">
        <f>IF(N104="snížená",J104,0)</f>
        <v>0</v>
      </c>
      <c r="BG104" s="99">
        <f>IF(N104="zákl. přenesená",J104,0)</f>
        <v>0</v>
      </c>
      <c r="BH104" s="99">
        <f>IF(N104="sníž. přenesená",J104,0)</f>
        <v>0</v>
      </c>
      <c r="BI104" s="99">
        <f>IF(N104="nulová",J104,0)</f>
        <v>0</v>
      </c>
      <c r="BJ104" s="19" t="s">
        <v>83</v>
      </c>
      <c r="BK104" s="99">
        <f>ROUND(I104*H104,2)</f>
        <v>0</v>
      </c>
      <c r="BL104" s="19" t="s">
        <v>177</v>
      </c>
      <c r="BM104" s="98" t="s">
        <v>205</v>
      </c>
    </row>
    <row r="105" spans="1:65" s="2" customFormat="1" x14ac:dyDescent="0.2">
      <c r="A105" s="251"/>
      <c r="B105" s="252"/>
      <c r="C105" s="251"/>
      <c r="D105" s="333" t="s">
        <v>179</v>
      </c>
      <c r="E105" s="251"/>
      <c r="F105" s="334" t="s">
        <v>206</v>
      </c>
      <c r="G105" s="251"/>
      <c r="H105" s="251"/>
      <c r="I105" s="251"/>
      <c r="J105" s="251"/>
      <c r="K105" s="251"/>
      <c r="L105" s="252"/>
      <c r="M105" s="335"/>
      <c r="N105" s="336"/>
      <c r="O105" s="330"/>
      <c r="P105" s="330"/>
      <c r="Q105" s="330"/>
      <c r="R105" s="330"/>
      <c r="S105" s="330"/>
      <c r="T105" s="337"/>
      <c r="U105" s="251"/>
      <c r="V105" s="251"/>
      <c r="W105" s="32"/>
      <c r="X105" s="32"/>
      <c r="Y105" s="32"/>
      <c r="Z105" s="32"/>
      <c r="AA105" s="32"/>
      <c r="AB105" s="32"/>
      <c r="AC105" s="32"/>
      <c r="AD105" s="32"/>
      <c r="AE105" s="32"/>
      <c r="AT105" s="19" t="s">
        <v>179</v>
      </c>
      <c r="AU105" s="19" t="s">
        <v>85</v>
      </c>
    </row>
    <row r="106" spans="1:65" s="2" customFormat="1" x14ac:dyDescent="0.2">
      <c r="A106" s="251"/>
      <c r="B106" s="252"/>
      <c r="C106" s="251"/>
      <c r="D106" s="338" t="s">
        <v>181</v>
      </c>
      <c r="E106" s="251"/>
      <c r="F106" s="339" t="s">
        <v>207</v>
      </c>
      <c r="G106" s="251"/>
      <c r="H106" s="251"/>
      <c r="I106" s="251"/>
      <c r="J106" s="251"/>
      <c r="K106" s="251"/>
      <c r="L106" s="252"/>
      <c r="M106" s="335"/>
      <c r="N106" s="336"/>
      <c r="O106" s="330"/>
      <c r="P106" s="330"/>
      <c r="Q106" s="330"/>
      <c r="R106" s="330"/>
      <c r="S106" s="330"/>
      <c r="T106" s="337"/>
      <c r="U106" s="251"/>
      <c r="V106" s="251"/>
      <c r="W106" s="32"/>
      <c r="X106" s="32"/>
      <c r="Y106" s="32"/>
      <c r="Z106" s="32"/>
      <c r="AA106" s="32"/>
      <c r="AB106" s="32"/>
      <c r="AC106" s="32"/>
      <c r="AD106" s="32"/>
      <c r="AE106" s="32"/>
      <c r="AT106" s="19" t="s">
        <v>181</v>
      </c>
      <c r="AU106" s="19" t="s">
        <v>85</v>
      </c>
    </row>
    <row r="107" spans="1:65" s="2" customFormat="1" ht="16.5" customHeight="1" x14ac:dyDescent="0.2">
      <c r="A107" s="251"/>
      <c r="B107" s="252"/>
      <c r="C107" s="322" t="s">
        <v>208</v>
      </c>
      <c r="D107" s="322" t="s">
        <v>173</v>
      </c>
      <c r="E107" s="323" t="s">
        <v>209</v>
      </c>
      <c r="F107" s="324" t="s">
        <v>210</v>
      </c>
      <c r="G107" s="325" t="s">
        <v>108</v>
      </c>
      <c r="H107" s="326">
        <v>94.52</v>
      </c>
      <c r="I107" s="97"/>
      <c r="J107" s="327">
        <f>ROUND(I107*H107,2)</f>
        <v>0</v>
      </c>
      <c r="K107" s="324" t="s">
        <v>176</v>
      </c>
      <c r="L107" s="252"/>
      <c r="M107" s="328" t="s">
        <v>3</v>
      </c>
      <c r="N107" s="329" t="s">
        <v>46</v>
      </c>
      <c r="O107" s="330"/>
      <c r="P107" s="331">
        <f>O107*H107</f>
        <v>0</v>
      </c>
      <c r="Q107" s="331">
        <v>0</v>
      </c>
      <c r="R107" s="331">
        <f>Q107*H107</f>
        <v>0</v>
      </c>
      <c r="S107" s="331">
        <v>0</v>
      </c>
      <c r="T107" s="332">
        <f>S107*H107</f>
        <v>0</v>
      </c>
      <c r="U107" s="251"/>
      <c r="V107" s="251"/>
      <c r="W107" s="32"/>
      <c r="X107" s="32"/>
      <c r="Y107" s="32"/>
      <c r="Z107" s="32"/>
      <c r="AA107" s="32"/>
      <c r="AB107" s="32"/>
      <c r="AC107" s="32"/>
      <c r="AD107" s="32"/>
      <c r="AE107" s="32"/>
      <c r="AR107" s="98" t="s">
        <v>177</v>
      </c>
      <c r="AT107" s="98" t="s">
        <v>173</v>
      </c>
      <c r="AU107" s="98" t="s">
        <v>85</v>
      </c>
      <c r="AY107" s="19" t="s">
        <v>171</v>
      </c>
      <c r="BE107" s="99">
        <f>IF(N107="základní",J107,0)</f>
        <v>0</v>
      </c>
      <c r="BF107" s="99">
        <f>IF(N107="snížená",J107,0)</f>
        <v>0</v>
      </c>
      <c r="BG107" s="99">
        <f>IF(N107="zákl. přenesená",J107,0)</f>
        <v>0</v>
      </c>
      <c r="BH107" s="99">
        <f>IF(N107="sníž. přenesená",J107,0)</f>
        <v>0</v>
      </c>
      <c r="BI107" s="99">
        <f>IF(N107="nulová",J107,0)</f>
        <v>0</v>
      </c>
      <c r="BJ107" s="19" t="s">
        <v>83</v>
      </c>
      <c r="BK107" s="99">
        <f>ROUND(I107*H107,2)</f>
        <v>0</v>
      </c>
      <c r="BL107" s="19" t="s">
        <v>177</v>
      </c>
      <c r="BM107" s="98" t="s">
        <v>211</v>
      </c>
    </row>
    <row r="108" spans="1:65" s="2" customFormat="1" x14ac:dyDescent="0.2">
      <c r="A108" s="251"/>
      <c r="B108" s="252"/>
      <c r="C108" s="251"/>
      <c r="D108" s="333" t="s">
        <v>179</v>
      </c>
      <c r="E108" s="251"/>
      <c r="F108" s="334" t="s">
        <v>212</v>
      </c>
      <c r="G108" s="251"/>
      <c r="H108" s="251"/>
      <c r="I108" s="251"/>
      <c r="J108" s="251"/>
      <c r="K108" s="251"/>
      <c r="L108" s="252"/>
      <c r="M108" s="335"/>
      <c r="N108" s="336"/>
      <c r="O108" s="330"/>
      <c r="P108" s="330"/>
      <c r="Q108" s="330"/>
      <c r="R108" s="330"/>
      <c r="S108" s="330"/>
      <c r="T108" s="337"/>
      <c r="U108" s="251"/>
      <c r="V108" s="251"/>
      <c r="W108" s="32"/>
      <c r="X108" s="32"/>
      <c r="Y108" s="32"/>
      <c r="Z108" s="32"/>
      <c r="AA108" s="32"/>
      <c r="AB108" s="32"/>
      <c r="AC108" s="32"/>
      <c r="AD108" s="32"/>
      <c r="AE108" s="32"/>
      <c r="AT108" s="19" t="s">
        <v>179</v>
      </c>
      <c r="AU108" s="19" t="s">
        <v>85</v>
      </c>
    </row>
    <row r="109" spans="1:65" s="2" customFormat="1" x14ac:dyDescent="0.2">
      <c r="A109" s="251"/>
      <c r="B109" s="252"/>
      <c r="C109" s="251"/>
      <c r="D109" s="338" t="s">
        <v>181</v>
      </c>
      <c r="E109" s="251"/>
      <c r="F109" s="339" t="s">
        <v>213</v>
      </c>
      <c r="G109" s="251"/>
      <c r="H109" s="251"/>
      <c r="I109" s="251"/>
      <c r="J109" s="251"/>
      <c r="K109" s="251"/>
      <c r="L109" s="252"/>
      <c r="M109" s="335"/>
      <c r="N109" s="336"/>
      <c r="O109" s="330"/>
      <c r="P109" s="330"/>
      <c r="Q109" s="330"/>
      <c r="R109" s="330"/>
      <c r="S109" s="330"/>
      <c r="T109" s="337"/>
      <c r="U109" s="251"/>
      <c r="V109" s="251"/>
      <c r="W109" s="32"/>
      <c r="X109" s="32"/>
      <c r="Y109" s="32"/>
      <c r="Z109" s="32"/>
      <c r="AA109" s="32"/>
      <c r="AB109" s="32"/>
      <c r="AC109" s="32"/>
      <c r="AD109" s="32"/>
      <c r="AE109" s="32"/>
      <c r="AT109" s="19" t="s">
        <v>181</v>
      </c>
      <c r="AU109" s="19" t="s">
        <v>85</v>
      </c>
    </row>
    <row r="110" spans="1:65" s="13" customFormat="1" x14ac:dyDescent="0.2">
      <c r="A110" s="340"/>
      <c r="B110" s="341"/>
      <c r="C110" s="340"/>
      <c r="D110" s="333" t="s">
        <v>183</v>
      </c>
      <c r="E110" s="342" t="s">
        <v>3</v>
      </c>
      <c r="F110" s="343" t="s">
        <v>214</v>
      </c>
      <c r="G110" s="340"/>
      <c r="H110" s="342" t="s">
        <v>3</v>
      </c>
      <c r="I110" s="340"/>
      <c r="J110" s="340"/>
      <c r="K110" s="340"/>
      <c r="L110" s="341"/>
      <c r="M110" s="344"/>
      <c r="N110" s="345"/>
      <c r="O110" s="345"/>
      <c r="P110" s="345"/>
      <c r="Q110" s="345"/>
      <c r="R110" s="345"/>
      <c r="S110" s="345"/>
      <c r="T110" s="346"/>
      <c r="U110" s="340"/>
      <c r="V110" s="340"/>
      <c r="AT110" s="101" t="s">
        <v>183</v>
      </c>
      <c r="AU110" s="101" t="s">
        <v>85</v>
      </c>
      <c r="AV110" s="13" t="s">
        <v>83</v>
      </c>
      <c r="AW110" s="13" t="s">
        <v>36</v>
      </c>
      <c r="AX110" s="13" t="s">
        <v>75</v>
      </c>
      <c r="AY110" s="101" t="s">
        <v>171</v>
      </c>
    </row>
    <row r="111" spans="1:65" s="14" customFormat="1" x14ac:dyDescent="0.2">
      <c r="A111" s="347"/>
      <c r="B111" s="348"/>
      <c r="C111" s="347"/>
      <c r="D111" s="333" t="s">
        <v>183</v>
      </c>
      <c r="E111" s="349" t="s">
        <v>3</v>
      </c>
      <c r="F111" s="350" t="s">
        <v>215</v>
      </c>
      <c r="G111" s="347"/>
      <c r="H111" s="351">
        <v>60.311999999999998</v>
      </c>
      <c r="I111" s="347"/>
      <c r="J111" s="347"/>
      <c r="K111" s="347"/>
      <c r="L111" s="348"/>
      <c r="M111" s="352"/>
      <c r="N111" s="353"/>
      <c r="O111" s="353"/>
      <c r="P111" s="353"/>
      <c r="Q111" s="353"/>
      <c r="R111" s="353"/>
      <c r="S111" s="353"/>
      <c r="T111" s="354"/>
      <c r="U111" s="347"/>
      <c r="V111" s="347"/>
      <c r="AT111" s="102" t="s">
        <v>183</v>
      </c>
      <c r="AU111" s="102" t="s">
        <v>85</v>
      </c>
      <c r="AV111" s="14" t="s">
        <v>85</v>
      </c>
      <c r="AW111" s="14" t="s">
        <v>36</v>
      </c>
      <c r="AX111" s="14" t="s">
        <v>75</v>
      </c>
      <c r="AY111" s="102" t="s">
        <v>171</v>
      </c>
    </row>
    <row r="112" spans="1:65" s="14" customFormat="1" x14ac:dyDescent="0.2">
      <c r="A112" s="347"/>
      <c r="B112" s="348"/>
      <c r="C112" s="347"/>
      <c r="D112" s="333" t="s">
        <v>183</v>
      </c>
      <c r="E112" s="349" t="s">
        <v>3</v>
      </c>
      <c r="F112" s="350" t="s">
        <v>216</v>
      </c>
      <c r="G112" s="347"/>
      <c r="H112" s="351">
        <v>22.747</v>
      </c>
      <c r="I112" s="347"/>
      <c r="J112" s="347"/>
      <c r="K112" s="347"/>
      <c r="L112" s="348"/>
      <c r="M112" s="352"/>
      <c r="N112" s="353"/>
      <c r="O112" s="353"/>
      <c r="P112" s="353"/>
      <c r="Q112" s="353"/>
      <c r="R112" s="353"/>
      <c r="S112" s="353"/>
      <c r="T112" s="354"/>
      <c r="U112" s="347"/>
      <c r="V112" s="347"/>
      <c r="AT112" s="102" t="s">
        <v>183</v>
      </c>
      <c r="AU112" s="102" t="s">
        <v>85</v>
      </c>
      <c r="AV112" s="14" t="s">
        <v>85</v>
      </c>
      <c r="AW112" s="14" t="s">
        <v>36</v>
      </c>
      <c r="AX112" s="14" t="s">
        <v>75</v>
      </c>
      <c r="AY112" s="102" t="s">
        <v>171</v>
      </c>
    </row>
    <row r="113" spans="1:65" s="14" customFormat="1" x14ac:dyDescent="0.2">
      <c r="A113" s="347"/>
      <c r="B113" s="348"/>
      <c r="C113" s="347"/>
      <c r="D113" s="333" t="s">
        <v>183</v>
      </c>
      <c r="E113" s="349" t="s">
        <v>3</v>
      </c>
      <c r="F113" s="350" t="s">
        <v>217</v>
      </c>
      <c r="G113" s="347"/>
      <c r="H113" s="351">
        <v>11.461</v>
      </c>
      <c r="I113" s="347"/>
      <c r="J113" s="347"/>
      <c r="K113" s="347"/>
      <c r="L113" s="348"/>
      <c r="M113" s="352"/>
      <c r="N113" s="353"/>
      <c r="O113" s="353"/>
      <c r="P113" s="353"/>
      <c r="Q113" s="353"/>
      <c r="R113" s="353"/>
      <c r="S113" s="353"/>
      <c r="T113" s="354"/>
      <c r="U113" s="347"/>
      <c r="V113" s="347"/>
      <c r="AT113" s="102" t="s">
        <v>183</v>
      </c>
      <c r="AU113" s="102" t="s">
        <v>85</v>
      </c>
      <c r="AV113" s="14" t="s">
        <v>85</v>
      </c>
      <c r="AW113" s="14" t="s">
        <v>36</v>
      </c>
      <c r="AX113" s="14" t="s">
        <v>75</v>
      </c>
      <c r="AY113" s="102" t="s">
        <v>171</v>
      </c>
    </row>
    <row r="114" spans="1:65" s="15" customFormat="1" x14ac:dyDescent="0.2">
      <c r="A114" s="355"/>
      <c r="B114" s="356"/>
      <c r="C114" s="355"/>
      <c r="D114" s="333" t="s">
        <v>183</v>
      </c>
      <c r="E114" s="357" t="s">
        <v>218</v>
      </c>
      <c r="F114" s="358" t="s">
        <v>186</v>
      </c>
      <c r="G114" s="355"/>
      <c r="H114" s="359">
        <v>94.52</v>
      </c>
      <c r="I114" s="355"/>
      <c r="J114" s="355"/>
      <c r="K114" s="355"/>
      <c r="L114" s="356"/>
      <c r="M114" s="360"/>
      <c r="N114" s="361"/>
      <c r="O114" s="361"/>
      <c r="P114" s="361"/>
      <c r="Q114" s="361"/>
      <c r="R114" s="361"/>
      <c r="S114" s="361"/>
      <c r="T114" s="362"/>
      <c r="U114" s="355"/>
      <c r="V114" s="355"/>
      <c r="AT114" s="103" t="s">
        <v>183</v>
      </c>
      <c r="AU114" s="103" t="s">
        <v>85</v>
      </c>
      <c r="AV114" s="15" t="s">
        <v>177</v>
      </c>
      <c r="AW114" s="15" t="s">
        <v>36</v>
      </c>
      <c r="AX114" s="15" t="s">
        <v>83</v>
      </c>
      <c r="AY114" s="103" t="s">
        <v>171</v>
      </c>
    </row>
    <row r="115" spans="1:65" s="2" customFormat="1" ht="16.5" customHeight="1" x14ac:dyDescent="0.2">
      <c r="A115" s="251"/>
      <c r="B115" s="252"/>
      <c r="C115" s="322" t="s">
        <v>219</v>
      </c>
      <c r="D115" s="322" t="s">
        <v>173</v>
      </c>
      <c r="E115" s="323" t="s">
        <v>220</v>
      </c>
      <c r="F115" s="324" t="s">
        <v>221</v>
      </c>
      <c r="G115" s="325" t="s">
        <v>108</v>
      </c>
      <c r="H115" s="326">
        <v>338.31700000000001</v>
      </c>
      <c r="I115" s="97"/>
      <c r="J115" s="327">
        <f>ROUND(I115*H115,2)</f>
        <v>0</v>
      </c>
      <c r="K115" s="324" t="s">
        <v>176</v>
      </c>
      <c r="L115" s="252"/>
      <c r="M115" s="328" t="s">
        <v>3</v>
      </c>
      <c r="N115" s="329" t="s">
        <v>46</v>
      </c>
      <c r="O115" s="330"/>
      <c r="P115" s="331">
        <f>O115*H115</f>
        <v>0</v>
      </c>
      <c r="Q115" s="331">
        <v>0</v>
      </c>
      <c r="R115" s="331">
        <f>Q115*H115</f>
        <v>0</v>
      </c>
      <c r="S115" s="331">
        <v>0</v>
      </c>
      <c r="T115" s="332">
        <f>S115*H115</f>
        <v>0</v>
      </c>
      <c r="U115" s="251"/>
      <c r="V115" s="251"/>
      <c r="W115" s="32"/>
      <c r="X115" s="32"/>
      <c r="Y115" s="32"/>
      <c r="Z115" s="32"/>
      <c r="AA115" s="32"/>
      <c r="AB115" s="32"/>
      <c r="AC115" s="32"/>
      <c r="AD115" s="32"/>
      <c r="AE115" s="32"/>
      <c r="AR115" s="98" t="s">
        <v>177</v>
      </c>
      <c r="AT115" s="98" t="s">
        <v>173</v>
      </c>
      <c r="AU115" s="98" t="s">
        <v>85</v>
      </c>
      <c r="AY115" s="19" t="s">
        <v>171</v>
      </c>
      <c r="BE115" s="99">
        <f>IF(N115="základní",J115,0)</f>
        <v>0</v>
      </c>
      <c r="BF115" s="99">
        <f>IF(N115="snížená",J115,0)</f>
        <v>0</v>
      </c>
      <c r="BG115" s="99">
        <f>IF(N115="zákl. přenesená",J115,0)</f>
        <v>0</v>
      </c>
      <c r="BH115" s="99">
        <f>IF(N115="sníž. přenesená",J115,0)</f>
        <v>0</v>
      </c>
      <c r="BI115" s="99">
        <f>IF(N115="nulová",J115,0)</f>
        <v>0</v>
      </c>
      <c r="BJ115" s="19" t="s">
        <v>83</v>
      </c>
      <c r="BK115" s="99">
        <f>ROUND(I115*H115,2)</f>
        <v>0</v>
      </c>
      <c r="BL115" s="19" t="s">
        <v>177</v>
      </c>
      <c r="BM115" s="98" t="s">
        <v>222</v>
      </c>
    </row>
    <row r="116" spans="1:65" s="2" customFormat="1" ht="19.2" x14ac:dyDescent="0.2">
      <c r="A116" s="251"/>
      <c r="B116" s="252"/>
      <c r="C116" s="251"/>
      <c r="D116" s="333" t="s">
        <v>179</v>
      </c>
      <c r="E116" s="251"/>
      <c r="F116" s="334" t="s">
        <v>223</v>
      </c>
      <c r="G116" s="251"/>
      <c r="H116" s="251"/>
      <c r="I116" s="251"/>
      <c r="J116" s="251"/>
      <c r="K116" s="251"/>
      <c r="L116" s="252"/>
      <c r="M116" s="335"/>
      <c r="N116" s="336"/>
      <c r="O116" s="330"/>
      <c r="P116" s="330"/>
      <c r="Q116" s="330"/>
      <c r="R116" s="330"/>
      <c r="S116" s="330"/>
      <c r="T116" s="337"/>
      <c r="U116" s="251"/>
      <c r="V116" s="251"/>
      <c r="W116" s="32"/>
      <c r="X116" s="32"/>
      <c r="Y116" s="32"/>
      <c r="Z116" s="32"/>
      <c r="AA116" s="32"/>
      <c r="AB116" s="32"/>
      <c r="AC116" s="32"/>
      <c r="AD116" s="32"/>
      <c r="AE116" s="32"/>
      <c r="AT116" s="19" t="s">
        <v>179</v>
      </c>
      <c r="AU116" s="19" t="s">
        <v>85</v>
      </c>
    </row>
    <row r="117" spans="1:65" s="2" customFormat="1" x14ac:dyDescent="0.2">
      <c r="A117" s="251"/>
      <c r="B117" s="252"/>
      <c r="C117" s="251"/>
      <c r="D117" s="338" t="s">
        <v>181</v>
      </c>
      <c r="E117" s="251"/>
      <c r="F117" s="339" t="s">
        <v>224</v>
      </c>
      <c r="G117" s="251"/>
      <c r="H117" s="251"/>
      <c r="I117" s="251"/>
      <c r="J117" s="251"/>
      <c r="K117" s="251"/>
      <c r="L117" s="252"/>
      <c r="M117" s="335"/>
      <c r="N117" s="336"/>
      <c r="O117" s="330"/>
      <c r="P117" s="330"/>
      <c r="Q117" s="330"/>
      <c r="R117" s="330"/>
      <c r="S117" s="330"/>
      <c r="T117" s="337"/>
      <c r="U117" s="251"/>
      <c r="V117" s="251"/>
      <c r="W117" s="32"/>
      <c r="X117" s="32"/>
      <c r="Y117" s="32"/>
      <c r="Z117" s="32"/>
      <c r="AA117" s="32"/>
      <c r="AB117" s="32"/>
      <c r="AC117" s="32"/>
      <c r="AD117" s="32"/>
      <c r="AE117" s="32"/>
      <c r="AT117" s="19" t="s">
        <v>181</v>
      </c>
      <c r="AU117" s="19" t="s">
        <v>85</v>
      </c>
    </row>
    <row r="118" spans="1:65" s="13" customFormat="1" x14ac:dyDescent="0.2">
      <c r="A118" s="340"/>
      <c r="B118" s="341"/>
      <c r="C118" s="340"/>
      <c r="D118" s="333" t="s">
        <v>183</v>
      </c>
      <c r="E118" s="342" t="s">
        <v>3</v>
      </c>
      <c r="F118" s="343" t="s">
        <v>225</v>
      </c>
      <c r="G118" s="340"/>
      <c r="H118" s="342" t="s">
        <v>3</v>
      </c>
      <c r="I118" s="340"/>
      <c r="J118" s="340"/>
      <c r="K118" s="340"/>
      <c r="L118" s="341"/>
      <c r="M118" s="344"/>
      <c r="N118" s="345"/>
      <c r="O118" s="345"/>
      <c r="P118" s="345"/>
      <c r="Q118" s="345"/>
      <c r="R118" s="345"/>
      <c r="S118" s="345"/>
      <c r="T118" s="346"/>
      <c r="U118" s="340"/>
      <c r="V118" s="340"/>
      <c r="AT118" s="101" t="s">
        <v>183</v>
      </c>
      <c r="AU118" s="101" t="s">
        <v>85</v>
      </c>
      <c r="AV118" s="13" t="s">
        <v>83</v>
      </c>
      <c r="AW118" s="13" t="s">
        <v>36</v>
      </c>
      <c r="AX118" s="13" t="s">
        <v>75</v>
      </c>
      <c r="AY118" s="101" t="s">
        <v>171</v>
      </c>
    </row>
    <row r="119" spans="1:65" s="13" customFormat="1" x14ac:dyDescent="0.2">
      <c r="A119" s="340"/>
      <c r="B119" s="341"/>
      <c r="C119" s="340"/>
      <c r="D119" s="333" t="s">
        <v>183</v>
      </c>
      <c r="E119" s="342" t="s">
        <v>3</v>
      </c>
      <c r="F119" s="343" t="s">
        <v>226</v>
      </c>
      <c r="G119" s="340"/>
      <c r="H119" s="342" t="s">
        <v>3</v>
      </c>
      <c r="I119" s="340"/>
      <c r="J119" s="340"/>
      <c r="K119" s="340"/>
      <c r="L119" s="341"/>
      <c r="M119" s="344"/>
      <c r="N119" s="345"/>
      <c r="O119" s="345"/>
      <c r="P119" s="345"/>
      <c r="Q119" s="345"/>
      <c r="R119" s="345"/>
      <c r="S119" s="345"/>
      <c r="T119" s="346"/>
      <c r="U119" s="340"/>
      <c r="V119" s="340"/>
      <c r="AT119" s="101" t="s">
        <v>183</v>
      </c>
      <c r="AU119" s="101" t="s">
        <v>85</v>
      </c>
      <c r="AV119" s="13" t="s">
        <v>83</v>
      </c>
      <c r="AW119" s="13" t="s">
        <v>36</v>
      </c>
      <c r="AX119" s="13" t="s">
        <v>75</v>
      </c>
      <c r="AY119" s="101" t="s">
        <v>171</v>
      </c>
    </row>
    <row r="120" spans="1:65" s="14" customFormat="1" x14ac:dyDescent="0.2">
      <c r="A120" s="347"/>
      <c r="B120" s="348"/>
      <c r="C120" s="347"/>
      <c r="D120" s="333" t="s">
        <v>183</v>
      </c>
      <c r="E120" s="349" t="s">
        <v>3</v>
      </c>
      <c r="F120" s="350" t="s">
        <v>227</v>
      </c>
      <c r="G120" s="347"/>
      <c r="H120" s="351">
        <v>14.223000000000001</v>
      </c>
      <c r="I120" s="347"/>
      <c r="J120" s="347"/>
      <c r="K120" s="347"/>
      <c r="L120" s="348"/>
      <c r="M120" s="352"/>
      <c r="N120" s="353"/>
      <c r="O120" s="353"/>
      <c r="P120" s="353"/>
      <c r="Q120" s="353"/>
      <c r="R120" s="353"/>
      <c r="S120" s="353"/>
      <c r="T120" s="354"/>
      <c r="U120" s="347"/>
      <c r="V120" s="347"/>
      <c r="AT120" s="102" t="s">
        <v>183</v>
      </c>
      <c r="AU120" s="102" t="s">
        <v>85</v>
      </c>
      <c r="AV120" s="14" t="s">
        <v>85</v>
      </c>
      <c r="AW120" s="14" t="s">
        <v>36</v>
      </c>
      <c r="AX120" s="14" t="s">
        <v>75</v>
      </c>
      <c r="AY120" s="102" t="s">
        <v>171</v>
      </c>
    </row>
    <row r="121" spans="1:65" s="14" customFormat="1" x14ac:dyDescent="0.2">
      <c r="A121" s="347"/>
      <c r="B121" s="348"/>
      <c r="C121" s="347"/>
      <c r="D121" s="333" t="s">
        <v>183</v>
      </c>
      <c r="E121" s="349" t="s">
        <v>3</v>
      </c>
      <c r="F121" s="350" t="s">
        <v>228</v>
      </c>
      <c r="G121" s="347"/>
      <c r="H121" s="351">
        <v>20.170999999999999</v>
      </c>
      <c r="I121" s="347"/>
      <c r="J121" s="347"/>
      <c r="K121" s="347"/>
      <c r="L121" s="348"/>
      <c r="M121" s="352"/>
      <c r="N121" s="353"/>
      <c r="O121" s="353"/>
      <c r="P121" s="353"/>
      <c r="Q121" s="353"/>
      <c r="R121" s="353"/>
      <c r="S121" s="353"/>
      <c r="T121" s="354"/>
      <c r="U121" s="347"/>
      <c r="V121" s="347"/>
      <c r="AT121" s="102" t="s">
        <v>183</v>
      </c>
      <c r="AU121" s="102" t="s">
        <v>85</v>
      </c>
      <c r="AV121" s="14" t="s">
        <v>85</v>
      </c>
      <c r="AW121" s="14" t="s">
        <v>36</v>
      </c>
      <c r="AX121" s="14" t="s">
        <v>75</v>
      </c>
      <c r="AY121" s="102" t="s">
        <v>171</v>
      </c>
    </row>
    <row r="122" spans="1:65" s="16" customFormat="1" x14ac:dyDescent="0.2">
      <c r="A122" s="363"/>
      <c r="B122" s="364"/>
      <c r="C122" s="363"/>
      <c r="D122" s="333" t="s">
        <v>183</v>
      </c>
      <c r="E122" s="365" t="s">
        <v>3</v>
      </c>
      <c r="F122" s="366" t="s">
        <v>229</v>
      </c>
      <c r="G122" s="363"/>
      <c r="H122" s="367">
        <v>34.393999999999998</v>
      </c>
      <c r="I122" s="363"/>
      <c r="J122" s="363"/>
      <c r="K122" s="363"/>
      <c r="L122" s="364"/>
      <c r="M122" s="368"/>
      <c r="N122" s="369"/>
      <c r="O122" s="369"/>
      <c r="P122" s="369"/>
      <c r="Q122" s="369"/>
      <c r="R122" s="369"/>
      <c r="S122" s="369"/>
      <c r="T122" s="370"/>
      <c r="U122" s="363"/>
      <c r="V122" s="363"/>
      <c r="AT122" s="104" t="s">
        <v>183</v>
      </c>
      <c r="AU122" s="104" t="s">
        <v>85</v>
      </c>
      <c r="AV122" s="16" t="s">
        <v>194</v>
      </c>
      <c r="AW122" s="16" t="s">
        <v>36</v>
      </c>
      <c r="AX122" s="16" t="s">
        <v>75</v>
      </c>
      <c r="AY122" s="104" t="s">
        <v>171</v>
      </c>
    </row>
    <row r="123" spans="1:65" s="13" customFormat="1" x14ac:dyDescent="0.2">
      <c r="A123" s="340"/>
      <c r="B123" s="341"/>
      <c r="C123" s="340"/>
      <c r="D123" s="333" t="s">
        <v>183</v>
      </c>
      <c r="E123" s="342" t="s">
        <v>3</v>
      </c>
      <c r="F123" s="343" t="s">
        <v>230</v>
      </c>
      <c r="G123" s="340"/>
      <c r="H123" s="342" t="s">
        <v>3</v>
      </c>
      <c r="I123" s="340"/>
      <c r="J123" s="340"/>
      <c r="K123" s="340"/>
      <c r="L123" s="341"/>
      <c r="M123" s="344"/>
      <c r="N123" s="345"/>
      <c r="O123" s="345"/>
      <c r="P123" s="345"/>
      <c r="Q123" s="345"/>
      <c r="R123" s="345"/>
      <c r="S123" s="345"/>
      <c r="T123" s="346"/>
      <c r="U123" s="340"/>
      <c r="V123" s="340"/>
      <c r="AT123" s="101" t="s">
        <v>183</v>
      </c>
      <c r="AU123" s="101" t="s">
        <v>85</v>
      </c>
      <c r="AV123" s="13" t="s">
        <v>83</v>
      </c>
      <c r="AW123" s="13" t="s">
        <v>36</v>
      </c>
      <c r="AX123" s="13" t="s">
        <v>75</v>
      </c>
      <c r="AY123" s="101" t="s">
        <v>171</v>
      </c>
    </row>
    <row r="124" spans="1:65" s="14" customFormat="1" x14ac:dyDescent="0.2">
      <c r="A124" s="347"/>
      <c r="B124" s="348"/>
      <c r="C124" s="347"/>
      <c r="D124" s="333" t="s">
        <v>183</v>
      </c>
      <c r="E124" s="349" t="s">
        <v>3</v>
      </c>
      <c r="F124" s="350" t="s">
        <v>231</v>
      </c>
      <c r="G124" s="347"/>
      <c r="H124" s="351">
        <v>129.84</v>
      </c>
      <c r="I124" s="347"/>
      <c r="J124" s="347"/>
      <c r="K124" s="347"/>
      <c r="L124" s="348"/>
      <c r="M124" s="352"/>
      <c r="N124" s="353"/>
      <c r="O124" s="353"/>
      <c r="P124" s="353"/>
      <c r="Q124" s="353"/>
      <c r="R124" s="353"/>
      <c r="S124" s="353"/>
      <c r="T124" s="354"/>
      <c r="U124" s="347"/>
      <c r="V124" s="347"/>
      <c r="AT124" s="102" t="s">
        <v>183</v>
      </c>
      <c r="AU124" s="102" t="s">
        <v>85</v>
      </c>
      <c r="AV124" s="14" t="s">
        <v>85</v>
      </c>
      <c r="AW124" s="14" t="s">
        <v>36</v>
      </c>
      <c r="AX124" s="14" t="s">
        <v>75</v>
      </c>
      <c r="AY124" s="102" t="s">
        <v>171</v>
      </c>
    </row>
    <row r="125" spans="1:65" s="14" customFormat="1" x14ac:dyDescent="0.2">
      <c r="A125" s="347"/>
      <c r="B125" s="348"/>
      <c r="C125" s="347"/>
      <c r="D125" s="333" t="s">
        <v>183</v>
      </c>
      <c r="E125" s="349" t="s">
        <v>3</v>
      </c>
      <c r="F125" s="350" t="s">
        <v>232</v>
      </c>
      <c r="G125" s="347"/>
      <c r="H125" s="351">
        <v>97.38</v>
      </c>
      <c r="I125" s="347"/>
      <c r="J125" s="347"/>
      <c r="K125" s="347"/>
      <c r="L125" s="348"/>
      <c r="M125" s="352"/>
      <c r="N125" s="353"/>
      <c r="O125" s="353"/>
      <c r="P125" s="353"/>
      <c r="Q125" s="353"/>
      <c r="R125" s="353"/>
      <c r="S125" s="353"/>
      <c r="T125" s="354"/>
      <c r="U125" s="347"/>
      <c r="V125" s="347"/>
      <c r="AT125" s="102" t="s">
        <v>183</v>
      </c>
      <c r="AU125" s="102" t="s">
        <v>85</v>
      </c>
      <c r="AV125" s="14" t="s">
        <v>85</v>
      </c>
      <c r="AW125" s="14" t="s">
        <v>36</v>
      </c>
      <c r="AX125" s="14" t="s">
        <v>75</v>
      </c>
      <c r="AY125" s="102" t="s">
        <v>171</v>
      </c>
    </row>
    <row r="126" spans="1:65" s="16" customFormat="1" x14ac:dyDescent="0.2">
      <c r="A126" s="363"/>
      <c r="B126" s="364"/>
      <c r="C126" s="363"/>
      <c r="D126" s="333" t="s">
        <v>183</v>
      </c>
      <c r="E126" s="365" t="s">
        <v>3</v>
      </c>
      <c r="F126" s="366" t="s">
        <v>229</v>
      </c>
      <c r="G126" s="363"/>
      <c r="H126" s="367">
        <v>227.22</v>
      </c>
      <c r="I126" s="363"/>
      <c r="J126" s="363"/>
      <c r="K126" s="363"/>
      <c r="L126" s="364"/>
      <c r="M126" s="368"/>
      <c r="N126" s="369"/>
      <c r="O126" s="369"/>
      <c r="P126" s="369"/>
      <c r="Q126" s="369"/>
      <c r="R126" s="369"/>
      <c r="S126" s="369"/>
      <c r="T126" s="370"/>
      <c r="U126" s="363"/>
      <c r="V126" s="363"/>
      <c r="AT126" s="104" t="s">
        <v>183</v>
      </c>
      <c r="AU126" s="104" t="s">
        <v>85</v>
      </c>
      <c r="AV126" s="16" t="s">
        <v>194</v>
      </c>
      <c r="AW126" s="16" t="s">
        <v>36</v>
      </c>
      <c r="AX126" s="16" t="s">
        <v>75</v>
      </c>
      <c r="AY126" s="104" t="s">
        <v>171</v>
      </c>
    </row>
    <row r="127" spans="1:65" s="13" customFormat="1" x14ac:dyDescent="0.2">
      <c r="A127" s="340"/>
      <c r="B127" s="341"/>
      <c r="C127" s="340"/>
      <c r="D127" s="333" t="s">
        <v>183</v>
      </c>
      <c r="E127" s="342" t="s">
        <v>3</v>
      </c>
      <c r="F127" s="343" t="s">
        <v>233</v>
      </c>
      <c r="G127" s="340"/>
      <c r="H127" s="342" t="s">
        <v>3</v>
      </c>
      <c r="I127" s="340"/>
      <c r="J127" s="340"/>
      <c r="K127" s="340"/>
      <c r="L127" s="341"/>
      <c r="M127" s="344"/>
      <c r="N127" s="345"/>
      <c r="O127" s="345"/>
      <c r="P127" s="345"/>
      <c r="Q127" s="345"/>
      <c r="R127" s="345"/>
      <c r="S127" s="345"/>
      <c r="T127" s="346"/>
      <c r="U127" s="340"/>
      <c r="V127" s="340"/>
      <c r="AT127" s="101" t="s">
        <v>183</v>
      </c>
      <c r="AU127" s="101" t="s">
        <v>85</v>
      </c>
      <c r="AV127" s="13" t="s">
        <v>83</v>
      </c>
      <c r="AW127" s="13" t="s">
        <v>36</v>
      </c>
      <c r="AX127" s="13" t="s">
        <v>75</v>
      </c>
      <c r="AY127" s="101" t="s">
        <v>171</v>
      </c>
    </row>
    <row r="128" spans="1:65" s="14" customFormat="1" x14ac:dyDescent="0.2">
      <c r="A128" s="347"/>
      <c r="B128" s="348"/>
      <c r="C128" s="347"/>
      <c r="D128" s="333" t="s">
        <v>183</v>
      </c>
      <c r="E128" s="349" t="s">
        <v>3</v>
      </c>
      <c r="F128" s="350" t="s">
        <v>234</v>
      </c>
      <c r="G128" s="347"/>
      <c r="H128" s="351">
        <v>20.492999999999999</v>
      </c>
      <c r="I128" s="347"/>
      <c r="J128" s="347"/>
      <c r="K128" s="347"/>
      <c r="L128" s="348"/>
      <c r="M128" s="352"/>
      <c r="N128" s="353"/>
      <c r="O128" s="353"/>
      <c r="P128" s="353"/>
      <c r="Q128" s="353"/>
      <c r="R128" s="353"/>
      <c r="S128" s="353"/>
      <c r="T128" s="354"/>
      <c r="U128" s="347"/>
      <c r="V128" s="347"/>
      <c r="AT128" s="102" t="s">
        <v>183</v>
      </c>
      <c r="AU128" s="102" t="s">
        <v>85</v>
      </c>
      <c r="AV128" s="14" t="s">
        <v>85</v>
      </c>
      <c r="AW128" s="14" t="s">
        <v>36</v>
      </c>
      <c r="AX128" s="14" t="s">
        <v>75</v>
      </c>
      <c r="AY128" s="102" t="s">
        <v>171</v>
      </c>
    </row>
    <row r="129" spans="1:65" s="14" customFormat="1" x14ac:dyDescent="0.2">
      <c r="A129" s="347"/>
      <c r="B129" s="348"/>
      <c r="C129" s="347"/>
      <c r="D129" s="333" t="s">
        <v>183</v>
      </c>
      <c r="E129" s="349" t="s">
        <v>3</v>
      </c>
      <c r="F129" s="350" t="s">
        <v>235</v>
      </c>
      <c r="G129" s="347"/>
      <c r="H129" s="351">
        <v>22.356000000000002</v>
      </c>
      <c r="I129" s="347"/>
      <c r="J129" s="347"/>
      <c r="K129" s="347"/>
      <c r="L129" s="348"/>
      <c r="M129" s="352"/>
      <c r="N129" s="353"/>
      <c r="O129" s="353"/>
      <c r="P129" s="353"/>
      <c r="Q129" s="353"/>
      <c r="R129" s="353"/>
      <c r="S129" s="353"/>
      <c r="T129" s="354"/>
      <c r="U129" s="347"/>
      <c r="V129" s="347"/>
      <c r="AT129" s="102" t="s">
        <v>183</v>
      </c>
      <c r="AU129" s="102" t="s">
        <v>85</v>
      </c>
      <c r="AV129" s="14" t="s">
        <v>85</v>
      </c>
      <c r="AW129" s="14" t="s">
        <v>36</v>
      </c>
      <c r="AX129" s="14" t="s">
        <v>75</v>
      </c>
      <c r="AY129" s="102" t="s">
        <v>171</v>
      </c>
    </row>
    <row r="130" spans="1:65" s="16" customFormat="1" x14ac:dyDescent="0.2">
      <c r="A130" s="363"/>
      <c r="B130" s="364"/>
      <c r="C130" s="363"/>
      <c r="D130" s="333" t="s">
        <v>183</v>
      </c>
      <c r="E130" s="365" t="s">
        <v>3</v>
      </c>
      <c r="F130" s="366" t="s">
        <v>229</v>
      </c>
      <c r="G130" s="363"/>
      <c r="H130" s="367">
        <v>42.848999999999997</v>
      </c>
      <c r="I130" s="363"/>
      <c r="J130" s="363"/>
      <c r="K130" s="363"/>
      <c r="L130" s="364"/>
      <c r="M130" s="368"/>
      <c r="N130" s="369"/>
      <c r="O130" s="369"/>
      <c r="P130" s="369"/>
      <c r="Q130" s="369"/>
      <c r="R130" s="369"/>
      <c r="S130" s="369"/>
      <c r="T130" s="370"/>
      <c r="U130" s="363"/>
      <c r="V130" s="363"/>
      <c r="AT130" s="104" t="s">
        <v>183</v>
      </c>
      <c r="AU130" s="104" t="s">
        <v>85</v>
      </c>
      <c r="AV130" s="16" t="s">
        <v>194</v>
      </c>
      <c r="AW130" s="16" t="s">
        <v>36</v>
      </c>
      <c r="AX130" s="16" t="s">
        <v>75</v>
      </c>
      <c r="AY130" s="104" t="s">
        <v>171</v>
      </c>
    </row>
    <row r="131" spans="1:65" s="13" customFormat="1" x14ac:dyDescent="0.2">
      <c r="A131" s="340"/>
      <c r="B131" s="341"/>
      <c r="C131" s="340"/>
      <c r="D131" s="333" t="s">
        <v>183</v>
      </c>
      <c r="E131" s="342" t="s">
        <v>3</v>
      </c>
      <c r="F131" s="343" t="s">
        <v>236</v>
      </c>
      <c r="G131" s="340"/>
      <c r="H131" s="342" t="s">
        <v>3</v>
      </c>
      <c r="I131" s="340"/>
      <c r="J131" s="340"/>
      <c r="K131" s="340"/>
      <c r="L131" s="341"/>
      <c r="M131" s="344"/>
      <c r="N131" s="345"/>
      <c r="O131" s="345"/>
      <c r="P131" s="345"/>
      <c r="Q131" s="345"/>
      <c r="R131" s="345"/>
      <c r="S131" s="345"/>
      <c r="T131" s="346"/>
      <c r="U131" s="340"/>
      <c r="V131" s="340"/>
      <c r="AT131" s="101" t="s">
        <v>183</v>
      </c>
      <c r="AU131" s="101" t="s">
        <v>85</v>
      </c>
      <c r="AV131" s="13" t="s">
        <v>83</v>
      </c>
      <c r="AW131" s="13" t="s">
        <v>36</v>
      </c>
      <c r="AX131" s="13" t="s">
        <v>75</v>
      </c>
      <c r="AY131" s="101" t="s">
        <v>171</v>
      </c>
    </row>
    <row r="132" spans="1:65" s="14" customFormat="1" x14ac:dyDescent="0.2">
      <c r="A132" s="347"/>
      <c r="B132" s="348"/>
      <c r="C132" s="347"/>
      <c r="D132" s="333" t="s">
        <v>183</v>
      </c>
      <c r="E132" s="349" t="s">
        <v>3</v>
      </c>
      <c r="F132" s="350" t="s">
        <v>237</v>
      </c>
      <c r="G132" s="347"/>
      <c r="H132" s="351">
        <v>14.938000000000001</v>
      </c>
      <c r="I132" s="347"/>
      <c r="J132" s="347"/>
      <c r="K132" s="347"/>
      <c r="L132" s="348"/>
      <c r="M132" s="352"/>
      <c r="N132" s="353"/>
      <c r="O132" s="353"/>
      <c r="P132" s="353"/>
      <c r="Q132" s="353"/>
      <c r="R132" s="353"/>
      <c r="S132" s="353"/>
      <c r="T132" s="354"/>
      <c r="U132" s="347"/>
      <c r="V132" s="347"/>
      <c r="AT132" s="102" t="s">
        <v>183</v>
      </c>
      <c r="AU132" s="102" t="s">
        <v>85</v>
      </c>
      <c r="AV132" s="14" t="s">
        <v>85</v>
      </c>
      <c r="AW132" s="14" t="s">
        <v>36</v>
      </c>
      <c r="AX132" s="14" t="s">
        <v>75</v>
      </c>
      <c r="AY132" s="102" t="s">
        <v>171</v>
      </c>
    </row>
    <row r="133" spans="1:65" s="14" customFormat="1" x14ac:dyDescent="0.2">
      <c r="A133" s="347"/>
      <c r="B133" s="348"/>
      <c r="C133" s="347"/>
      <c r="D133" s="333" t="s">
        <v>183</v>
      </c>
      <c r="E133" s="349" t="s">
        <v>3</v>
      </c>
      <c r="F133" s="350" t="s">
        <v>238</v>
      </c>
      <c r="G133" s="347"/>
      <c r="H133" s="351">
        <v>16.295999999999999</v>
      </c>
      <c r="I133" s="347"/>
      <c r="J133" s="347"/>
      <c r="K133" s="347"/>
      <c r="L133" s="348"/>
      <c r="M133" s="352"/>
      <c r="N133" s="353"/>
      <c r="O133" s="353"/>
      <c r="P133" s="353"/>
      <c r="Q133" s="353"/>
      <c r="R133" s="353"/>
      <c r="S133" s="353"/>
      <c r="T133" s="354"/>
      <c r="U133" s="347"/>
      <c r="V133" s="347"/>
      <c r="AT133" s="102" t="s">
        <v>183</v>
      </c>
      <c r="AU133" s="102" t="s">
        <v>85</v>
      </c>
      <c r="AV133" s="14" t="s">
        <v>85</v>
      </c>
      <c r="AW133" s="14" t="s">
        <v>36</v>
      </c>
      <c r="AX133" s="14" t="s">
        <v>75</v>
      </c>
      <c r="AY133" s="102" t="s">
        <v>171</v>
      </c>
    </row>
    <row r="134" spans="1:65" s="16" customFormat="1" x14ac:dyDescent="0.2">
      <c r="A134" s="363"/>
      <c r="B134" s="364"/>
      <c r="C134" s="363"/>
      <c r="D134" s="333" t="s">
        <v>183</v>
      </c>
      <c r="E134" s="365" t="s">
        <v>3</v>
      </c>
      <c r="F134" s="366" t="s">
        <v>229</v>
      </c>
      <c r="G134" s="363"/>
      <c r="H134" s="367">
        <v>31.234000000000002</v>
      </c>
      <c r="I134" s="363"/>
      <c r="J134" s="363"/>
      <c r="K134" s="363"/>
      <c r="L134" s="364"/>
      <c r="M134" s="368"/>
      <c r="N134" s="369"/>
      <c r="O134" s="369"/>
      <c r="P134" s="369"/>
      <c r="Q134" s="369"/>
      <c r="R134" s="369"/>
      <c r="S134" s="369"/>
      <c r="T134" s="370"/>
      <c r="U134" s="363"/>
      <c r="V134" s="363"/>
      <c r="AT134" s="104" t="s">
        <v>183</v>
      </c>
      <c r="AU134" s="104" t="s">
        <v>85</v>
      </c>
      <c r="AV134" s="16" t="s">
        <v>194</v>
      </c>
      <c r="AW134" s="16" t="s">
        <v>36</v>
      </c>
      <c r="AX134" s="16" t="s">
        <v>75</v>
      </c>
      <c r="AY134" s="104" t="s">
        <v>171</v>
      </c>
    </row>
    <row r="135" spans="1:65" s="13" customFormat="1" x14ac:dyDescent="0.2">
      <c r="A135" s="340"/>
      <c r="B135" s="341"/>
      <c r="C135" s="340"/>
      <c r="D135" s="333" t="s">
        <v>183</v>
      </c>
      <c r="E135" s="342" t="s">
        <v>3</v>
      </c>
      <c r="F135" s="343" t="s">
        <v>239</v>
      </c>
      <c r="G135" s="340"/>
      <c r="H135" s="342" t="s">
        <v>3</v>
      </c>
      <c r="I135" s="340"/>
      <c r="J135" s="340"/>
      <c r="K135" s="340"/>
      <c r="L135" s="341"/>
      <c r="M135" s="344"/>
      <c r="N135" s="345"/>
      <c r="O135" s="345"/>
      <c r="P135" s="345"/>
      <c r="Q135" s="345"/>
      <c r="R135" s="345"/>
      <c r="S135" s="345"/>
      <c r="T135" s="346"/>
      <c r="U135" s="340"/>
      <c r="V135" s="340"/>
      <c r="AT135" s="101" t="s">
        <v>183</v>
      </c>
      <c r="AU135" s="101" t="s">
        <v>85</v>
      </c>
      <c r="AV135" s="13" t="s">
        <v>83</v>
      </c>
      <c r="AW135" s="13" t="s">
        <v>36</v>
      </c>
      <c r="AX135" s="13" t="s">
        <v>75</v>
      </c>
      <c r="AY135" s="101" t="s">
        <v>171</v>
      </c>
    </row>
    <row r="136" spans="1:65" s="14" customFormat="1" x14ac:dyDescent="0.2">
      <c r="A136" s="347"/>
      <c r="B136" s="348"/>
      <c r="C136" s="347"/>
      <c r="D136" s="333" t="s">
        <v>183</v>
      </c>
      <c r="E136" s="349" t="s">
        <v>3</v>
      </c>
      <c r="F136" s="350" t="s">
        <v>240</v>
      </c>
      <c r="G136" s="347"/>
      <c r="H136" s="351">
        <v>1.84</v>
      </c>
      <c r="I136" s="347"/>
      <c r="J136" s="347"/>
      <c r="K136" s="347"/>
      <c r="L136" s="348"/>
      <c r="M136" s="352"/>
      <c r="N136" s="353"/>
      <c r="O136" s="353"/>
      <c r="P136" s="353"/>
      <c r="Q136" s="353"/>
      <c r="R136" s="353"/>
      <c r="S136" s="353"/>
      <c r="T136" s="354"/>
      <c r="U136" s="347"/>
      <c r="V136" s="347"/>
      <c r="AT136" s="102" t="s">
        <v>183</v>
      </c>
      <c r="AU136" s="102" t="s">
        <v>85</v>
      </c>
      <c r="AV136" s="14" t="s">
        <v>85</v>
      </c>
      <c r="AW136" s="14" t="s">
        <v>36</v>
      </c>
      <c r="AX136" s="14" t="s">
        <v>75</v>
      </c>
      <c r="AY136" s="102" t="s">
        <v>171</v>
      </c>
    </row>
    <row r="137" spans="1:65" s="14" customFormat="1" x14ac:dyDescent="0.2">
      <c r="A137" s="347"/>
      <c r="B137" s="348"/>
      <c r="C137" s="347"/>
      <c r="D137" s="333" t="s">
        <v>183</v>
      </c>
      <c r="E137" s="349" t="s">
        <v>3</v>
      </c>
      <c r="F137" s="350" t="s">
        <v>241</v>
      </c>
      <c r="G137" s="347"/>
      <c r="H137" s="351">
        <v>0.78</v>
      </c>
      <c r="I137" s="347"/>
      <c r="J137" s="347"/>
      <c r="K137" s="347"/>
      <c r="L137" s="348"/>
      <c r="M137" s="352"/>
      <c r="N137" s="353"/>
      <c r="O137" s="353"/>
      <c r="P137" s="353"/>
      <c r="Q137" s="353"/>
      <c r="R137" s="353"/>
      <c r="S137" s="353"/>
      <c r="T137" s="354"/>
      <c r="U137" s="347"/>
      <c r="V137" s="347"/>
      <c r="AT137" s="102" t="s">
        <v>183</v>
      </c>
      <c r="AU137" s="102" t="s">
        <v>85</v>
      </c>
      <c r="AV137" s="14" t="s">
        <v>85</v>
      </c>
      <c r="AW137" s="14" t="s">
        <v>36</v>
      </c>
      <c r="AX137" s="14" t="s">
        <v>75</v>
      </c>
      <c r="AY137" s="102" t="s">
        <v>171</v>
      </c>
    </row>
    <row r="138" spans="1:65" s="16" customFormat="1" x14ac:dyDescent="0.2">
      <c r="A138" s="363"/>
      <c r="B138" s="364"/>
      <c r="C138" s="363"/>
      <c r="D138" s="333" t="s">
        <v>183</v>
      </c>
      <c r="E138" s="365" t="s">
        <v>3</v>
      </c>
      <c r="F138" s="366" t="s">
        <v>229</v>
      </c>
      <c r="G138" s="363"/>
      <c r="H138" s="367">
        <v>2.62</v>
      </c>
      <c r="I138" s="363"/>
      <c r="J138" s="363"/>
      <c r="K138" s="363"/>
      <c r="L138" s="364"/>
      <c r="M138" s="368"/>
      <c r="N138" s="369"/>
      <c r="O138" s="369"/>
      <c r="P138" s="369"/>
      <c r="Q138" s="369"/>
      <c r="R138" s="369"/>
      <c r="S138" s="369"/>
      <c r="T138" s="370"/>
      <c r="U138" s="363"/>
      <c r="V138" s="363"/>
      <c r="AT138" s="104" t="s">
        <v>183</v>
      </c>
      <c r="AU138" s="104" t="s">
        <v>85</v>
      </c>
      <c r="AV138" s="16" t="s">
        <v>194</v>
      </c>
      <c r="AW138" s="16" t="s">
        <v>36</v>
      </c>
      <c r="AX138" s="16" t="s">
        <v>75</v>
      </c>
      <c r="AY138" s="104" t="s">
        <v>171</v>
      </c>
    </row>
    <row r="139" spans="1:65" s="15" customFormat="1" x14ac:dyDescent="0.2">
      <c r="A139" s="355"/>
      <c r="B139" s="356"/>
      <c r="C139" s="355"/>
      <c r="D139" s="333" t="s">
        <v>183</v>
      </c>
      <c r="E139" s="357" t="s">
        <v>106</v>
      </c>
      <c r="F139" s="358" t="s">
        <v>186</v>
      </c>
      <c r="G139" s="355"/>
      <c r="H139" s="359">
        <v>338.31700000000001</v>
      </c>
      <c r="I139" s="355"/>
      <c r="J139" s="355"/>
      <c r="K139" s="355"/>
      <c r="L139" s="356"/>
      <c r="M139" s="360"/>
      <c r="N139" s="361"/>
      <c r="O139" s="361"/>
      <c r="P139" s="361"/>
      <c r="Q139" s="361"/>
      <c r="R139" s="361"/>
      <c r="S139" s="361"/>
      <c r="T139" s="362"/>
      <c r="U139" s="355"/>
      <c r="V139" s="355"/>
      <c r="AT139" s="103" t="s">
        <v>183</v>
      </c>
      <c r="AU139" s="103" t="s">
        <v>85</v>
      </c>
      <c r="AV139" s="15" t="s">
        <v>177</v>
      </c>
      <c r="AW139" s="15" t="s">
        <v>36</v>
      </c>
      <c r="AX139" s="15" t="s">
        <v>83</v>
      </c>
      <c r="AY139" s="103" t="s">
        <v>171</v>
      </c>
    </row>
    <row r="140" spans="1:65" s="2" customFormat="1" ht="21.75" customHeight="1" x14ac:dyDescent="0.2">
      <c r="A140" s="251"/>
      <c r="B140" s="252"/>
      <c r="C140" s="322" t="s">
        <v>143</v>
      </c>
      <c r="D140" s="322" t="s">
        <v>173</v>
      </c>
      <c r="E140" s="323" t="s">
        <v>242</v>
      </c>
      <c r="F140" s="324" t="s">
        <v>243</v>
      </c>
      <c r="G140" s="325" t="s">
        <v>108</v>
      </c>
      <c r="H140" s="326">
        <v>529.59699999999998</v>
      </c>
      <c r="I140" s="97"/>
      <c r="J140" s="327">
        <f>ROUND(I140*H140,2)</f>
        <v>0</v>
      </c>
      <c r="K140" s="324" t="s">
        <v>176</v>
      </c>
      <c r="L140" s="252"/>
      <c r="M140" s="328" t="s">
        <v>3</v>
      </c>
      <c r="N140" s="329" t="s">
        <v>46</v>
      </c>
      <c r="O140" s="330"/>
      <c r="P140" s="331">
        <f>O140*H140</f>
        <v>0</v>
      </c>
      <c r="Q140" s="331">
        <v>0</v>
      </c>
      <c r="R140" s="331">
        <f>Q140*H140</f>
        <v>0</v>
      </c>
      <c r="S140" s="331">
        <v>0</v>
      </c>
      <c r="T140" s="332">
        <f>S140*H140</f>
        <v>0</v>
      </c>
      <c r="U140" s="251"/>
      <c r="V140" s="251"/>
      <c r="W140" s="32"/>
      <c r="X140" s="32"/>
      <c r="Y140" s="32"/>
      <c r="Z140" s="32"/>
      <c r="AA140" s="32"/>
      <c r="AB140" s="32"/>
      <c r="AC140" s="32"/>
      <c r="AD140" s="32"/>
      <c r="AE140" s="32"/>
      <c r="AR140" s="98" t="s">
        <v>177</v>
      </c>
      <c r="AT140" s="98" t="s">
        <v>173</v>
      </c>
      <c r="AU140" s="98" t="s">
        <v>85</v>
      </c>
      <c r="AY140" s="19" t="s">
        <v>171</v>
      </c>
      <c r="BE140" s="99">
        <f>IF(N140="základní",J140,0)</f>
        <v>0</v>
      </c>
      <c r="BF140" s="99">
        <f>IF(N140="snížená",J140,0)</f>
        <v>0</v>
      </c>
      <c r="BG140" s="99">
        <f>IF(N140="zákl. přenesená",J140,0)</f>
        <v>0</v>
      </c>
      <c r="BH140" s="99">
        <f>IF(N140="sníž. přenesená",J140,0)</f>
        <v>0</v>
      </c>
      <c r="BI140" s="99">
        <f>IF(N140="nulová",J140,0)</f>
        <v>0</v>
      </c>
      <c r="BJ140" s="19" t="s">
        <v>83</v>
      </c>
      <c r="BK140" s="99">
        <f>ROUND(I140*H140,2)</f>
        <v>0</v>
      </c>
      <c r="BL140" s="19" t="s">
        <v>177</v>
      </c>
      <c r="BM140" s="98" t="s">
        <v>244</v>
      </c>
    </row>
    <row r="141" spans="1:65" s="2" customFormat="1" ht="19.2" x14ac:dyDescent="0.2">
      <c r="A141" s="251"/>
      <c r="B141" s="252"/>
      <c r="C141" s="251"/>
      <c r="D141" s="333" t="s">
        <v>179</v>
      </c>
      <c r="E141" s="251"/>
      <c r="F141" s="334" t="s">
        <v>245</v>
      </c>
      <c r="G141" s="251"/>
      <c r="H141" s="251"/>
      <c r="I141" s="251"/>
      <c r="J141" s="251"/>
      <c r="K141" s="251"/>
      <c r="L141" s="252"/>
      <c r="M141" s="335"/>
      <c r="N141" s="336"/>
      <c r="O141" s="330"/>
      <c r="P141" s="330"/>
      <c r="Q141" s="330"/>
      <c r="R141" s="330"/>
      <c r="S141" s="330"/>
      <c r="T141" s="337"/>
      <c r="U141" s="251"/>
      <c r="V141" s="251"/>
      <c r="W141" s="32"/>
      <c r="X141" s="32"/>
      <c r="Y141" s="32"/>
      <c r="Z141" s="32"/>
      <c r="AA141" s="32"/>
      <c r="AB141" s="32"/>
      <c r="AC141" s="32"/>
      <c r="AD141" s="32"/>
      <c r="AE141" s="32"/>
      <c r="AT141" s="19" t="s">
        <v>179</v>
      </c>
      <c r="AU141" s="19" t="s">
        <v>85</v>
      </c>
    </row>
    <row r="142" spans="1:65" s="2" customFormat="1" x14ac:dyDescent="0.2">
      <c r="A142" s="251"/>
      <c r="B142" s="252"/>
      <c r="C142" s="251"/>
      <c r="D142" s="338" t="s">
        <v>181</v>
      </c>
      <c r="E142" s="251"/>
      <c r="F142" s="339" t="s">
        <v>246</v>
      </c>
      <c r="G142" s="251"/>
      <c r="H142" s="251"/>
      <c r="I142" s="251"/>
      <c r="J142" s="251"/>
      <c r="K142" s="251"/>
      <c r="L142" s="252"/>
      <c r="M142" s="335"/>
      <c r="N142" s="336"/>
      <c r="O142" s="330"/>
      <c r="P142" s="330"/>
      <c r="Q142" s="330"/>
      <c r="R142" s="330"/>
      <c r="S142" s="330"/>
      <c r="T142" s="337"/>
      <c r="U142" s="251"/>
      <c r="V142" s="251"/>
      <c r="W142" s="32"/>
      <c r="X142" s="32"/>
      <c r="Y142" s="32"/>
      <c r="Z142" s="32"/>
      <c r="AA142" s="32"/>
      <c r="AB142" s="32"/>
      <c r="AC142" s="32"/>
      <c r="AD142" s="32"/>
      <c r="AE142" s="32"/>
      <c r="AT142" s="19" t="s">
        <v>181</v>
      </c>
      <c r="AU142" s="19" t="s">
        <v>85</v>
      </c>
    </row>
    <row r="143" spans="1:65" s="14" customFormat="1" x14ac:dyDescent="0.2">
      <c r="A143" s="347"/>
      <c r="B143" s="348"/>
      <c r="C143" s="347"/>
      <c r="D143" s="333" t="s">
        <v>183</v>
      </c>
      <c r="E143" s="349" t="s">
        <v>3</v>
      </c>
      <c r="F143" s="350" t="s">
        <v>247</v>
      </c>
      <c r="G143" s="347"/>
      <c r="H143" s="351">
        <v>519.78800000000001</v>
      </c>
      <c r="I143" s="347"/>
      <c r="J143" s="347"/>
      <c r="K143" s="347"/>
      <c r="L143" s="348"/>
      <c r="M143" s="352"/>
      <c r="N143" s="353"/>
      <c r="O143" s="353"/>
      <c r="P143" s="353"/>
      <c r="Q143" s="353"/>
      <c r="R143" s="353"/>
      <c r="S143" s="353"/>
      <c r="T143" s="354"/>
      <c r="U143" s="347"/>
      <c r="V143" s="347"/>
      <c r="AT143" s="102" t="s">
        <v>183</v>
      </c>
      <c r="AU143" s="102" t="s">
        <v>85</v>
      </c>
      <c r="AV143" s="14" t="s">
        <v>85</v>
      </c>
      <c r="AW143" s="14" t="s">
        <v>36</v>
      </c>
      <c r="AX143" s="14" t="s">
        <v>75</v>
      </c>
      <c r="AY143" s="102" t="s">
        <v>171</v>
      </c>
    </row>
    <row r="144" spans="1:65" s="14" customFormat="1" x14ac:dyDescent="0.2">
      <c r="A144" s="347"/>
      <c r="B144" s="348"/>
      <c r="C144" s="347"/>
      <c r="D144" s="333" t="s">
        <v>183</v>
      </c>
      <c r="E144" s="349" t="s">
        <v>3</v>
      </c>
      <c r="F144" s="350" t="s">
        <v>248</v>
      </c>
      <c r="G144" s="347"/>
      <c r="H144" s="351">
        <v>9.8089999999999993</v>
      </c>
      <c r="I144" s="347"/>
      <c r="J144" s="347"/>
      <c r="K144" s="347"/>
      <c r="L144" s="348"/>
      <c r="M144" s="352"/>
      <c r="N144" s="353"/>
      <c r="O144" s="353"/>
      <c r="P144" s="353"/>
      <c r="Q144" s="353"/>
      <c r="R144" s="353"/>
      <c r="S144" s="353"/>
      <c r="T144" s="354"/>
      <c r="U144" s="347"/>
      <c r="V144" s="347"/>
      <c r="AT144" s="102" t="s">
        <v>183</v>
      </c>
      <c r="AU144" s="102" t="s">
        <v>85</v>
      </c>
      <c r="AV144" s="14" t="s">
        <v>85</v>
      </c>
      <c r="AW144" s="14" t="s">
        <v>36</v>
      </c>
      <c r="AX144" s="14" t="s">
        <v>75</v>
      </c>
      <c r="AY144" s="102" t="s">
        <v>171</v>
      </c>
    </row>
    <row r="145" spans="1:65" s="15" customFormat="1" x14ac:dyDescent="0.2">
      <c r="A145" s="355"/>
      <c r="B145" s="356"/>
      <c r="C145" s="355"/>
      <c r="D145" s="333" t="s">
        <v>183</v>
      </c>
      <c r="E145" s="357" t="s">
        <v>3</v>
      </c>
      <c r="F145" s="358" t="s">
        <v>186</v>
      </c>
      <c r="G145" s="355"/>
      <c r="H145" s="359">
        <v>529.59699999999998</v>
      </c>
      <c r="I145" s="355"/>
      <c r="J145" s="355"/>
      <c r="K145" s="355"/>
      <c r="L145" s="356"/>
      <c r="M145" s="360"/>
      <c r="N145" s="361"/>
      <c r="O145" s="361"/>
      <c r="P145" s="361"/>
      <c r="Q145" s="361"/>
      <c r="R145" s="361"/>
      <c r="S145" s="361"/>
      <c r="T145" s="362"/>
      <c r="U145" s="355"/>
      <c r="V145" s="355"/>
      <c r="AT145" s="103" t="s">
        <v>183</v>
      </c>
      <c r="AU145" s="103" t="s">
        <v>85</v>
      </c>
      <c r="AV145" s="15" t="s">
        <v>177</v>
      </c>
      <c r="AW145" s="15" t="s">
        <v>36</v>
      </c>
      <c r="AX145" s="15" t="s">
        <v>83</v>
      </c>
      <c r="AY145" s="103" t="s">
        <v>171</v>
      </c>
    </row>
    <row r="146" spans="1:65" s="2" customFormat="1" ht="21.75" customHeight="1" x14ac:dyDescent="0.2">
      <c r="A146" s="251"/>
      <c r="B146" s="252"/>
      <c r="C146" s="322" t="s">
        <v>249</v>
      </c>
      <c r="D146" s="322" t="s">
        <v>173</v>
      </c>
      <c r="E146" s="323" t="s">
        <v>250</v>
      </c>
      <c r="F146" s="324" t="s">
        <v>251</v>
      </c>
      <c r="G146" s="325" t="s">
        <v>108</v>
      </c>
      <c r="H146" s="326">
        <v>78.423000000000002</v>
      </c>
      <c r="I146" s="97"/>
      <c r="J146" s="327">
        <f>ROUND(I146*H146,2)</f>
        <v>0</v>
      </c>
      <c r="K146" s="324" t="s">
        <v>3</v>
      </c>
      <c r="L146" s="252"/>
      <c r="M146" s="328" t="s">
        <v>3</v>
      </c>
      <c r="N146" s="329" t="s">
        <v>46</v>
      </c>
      <c r="O146" s="330"/>
      <c r="P146" s="331">
        <f>O146*H146</f>
        <v>0</v>
      </c>
      <c r="Q146" s="331">
        <v>0</v>
      </c>
      <c r="R146" s="331">
        <f>Q146*H146</f>
        <v>0</v>
      </c>
      <c r="S146" s="331">
        <v>0</v>
      </c>
      <c r="T146" s="332">
        <f>S146*H146</f>
        <v>0</v>
      </c>
      <c r="U146" s="251"/>
      <c r="V146" s="251"/>
      <c r="W146" s="32"/>
      <c r="X146" s="32"/>
      <c r="Y146" s="32"/>
      <c r="Z146" s="32"/>
      <c r="AA146" s="32"/>
      <c r="AB146" s="32"/>
      <c r="AC146" s="32"/>
      <c r="AD146" s="32"/>
      <c r="AE146" s="32"/>
      <c r="AR146" s="98" t="s">
        <v>177</v>
      </c>
      <c r="AT146" s="98" t="s">
        <v>173</v>
      </c>
      <c r="AU146" s="98" t="s">
        <v>85</v>
      </c>
      <c r="AY146" s="19" t="s">
        <v>171</v>
      </c>
      <c r="BE146" s="99">
        <f>IF(N146="základní",J146,0)</f>
        <v>0</v>
      </c>
      <c r="BF146" s="99">
        <f>IF(N146="snížená",J146,0)</f>
        <v>0</v>
      </c>
      <c r="BG146" s="99">
        <f>IF(N146="zákl. přenesená",J146,0)</f>
        <v>0</v>
      </c>
      <c r="BH146" s="99">
        <f>IF(N146="sníž. přenesená",J146,0)</f>
        <v>0</v>
      </c>
      <c r="BI146" s="99">
        <f>IF(N146="nulová",J146,0)</f>
        <v>0</v>
      </c>
      <c r="BJ146" s="19" t="s">
        <v>83</v>
      </c>
      <c r="BK146" s="99">
        <f>ROUND(I146*H146,2)</f>
        <v>0</v>
      </c>
      <c r="BL146" s="19" t="s">
        <v>177</v>
      </c>
      <c r="BM146" s="98" t="s">
        <v>252</v>
      </c>
    </row>
    <row r="147" spans="1:65" s="2" customFormat="1" x14ac:dyDescent="0.2">
      <c r="A147" s="251"/>
      <c r="B147" s="252"/>
      <c r="C147" s="251"/>
      <c r="D147" s="333" t="s">
        <v>179</v>
      </c>
      <c r="E147" s="251"/>
      <c r="F147" s="334" t="s">
        <v>251</v>
      </c>
      <c r="G147" s="251"/>
      <c r="H147" s="251"/>
      <c r="I147" s="251"/>
      <c r="J147" s="251"/>
      <c r="K147" s="251"/>
      <c r="L147" s="252"/>
      <c r="M147" s="335"/>
      <c r="N147" s="336"/>
      <c r="O147" s="330"/>
      <c r="P147" s="330"/>
      <c r="Q147" s="330"/>
      <c r="R147" s="330"/>
      <c r="S147" s="330"/>
      <c r="T147" s="337"/>
      <c r="U147" s="251"/>
      <c r="V147" s="251"/>
      <c r="W147" s="32"/>
      <c r="X147" s="32"/>
      <c r="Y147" s="32"/>
      <c r="Z147" s="32"/>
      <c r="AA147" s="32"/>
      <c r="AB147" s="32"/>
      <c r="AC147" s="32"/>
      <c r="AD147" s="32"/>
      <c r="AE147" s="32"/>
      <c r="AT147" s="19" t="s">
        <v>179</v>
      </c>
      <c r="AU147" s="19" t="s">
        <v>85</v>
      </c>
    </row>
    <row r="148" spans="1:65" s="14" customFormat="1" x14ac:dyDescent="0.2">
      <c r="A148" s="347"/>
      <c r="B148" s="348"/>
      <c r="C148" s="347"/>
      <c r="D148" s="333" t="s">
        <v>183</v>
      </c>
      <c r="E148" s="349" t="s">
        <v>3</v>
      </c>
      <c r="F148" s="350" t="s">
        <v>106</v>
      </c>
      <c r="G148" s="347"/>
      <c r="H148" s="351">
        <v>338.31700000000001</v>
      </c>
      <c r="I148" s="347"/>
      <c r="J148" s="347"/>
      <c r="K148" s="347"/>
      <c r="L148" s="348"/>
      <c r="M148" s="352"/>
      <c r="N148" s="353"/>
      <c r="O148" s="353"/>
      <c r="P148" s="353"/>
      <c r="Q148" s="353"/>
      <c r="R148" s="353"/>
      <c r="S148" s="353"/>
      <c r="T148" s="354"/>
      <c r="U148" s="347"/>
      <c r="V148" s="347"/>
      <c r="AT148" s="102" t="s">
        <v>183</v>
      </c>
      <c r="AU148" s="102" t="s">
        <v>85</v>
      </c>
      <c r="AV148" s="14" t="s">
        <v>85</v>
      </c>
      <c r="AW148" s="14" t="s">
        <v>36</v>
      </c>
      <c r="AX148" s="14" t="s">
        <v>75</v>
      </c>
      <c r="AY148" s="102" t="s">
        <v>171</v>
      </c>
    </row>
    <row r="149" spans="1:65" s="14" customFormat="1" x14ac:dyDescent="0.2">
      <c r="A149" s="347"/>
      <c r="B149" s="348"/>
      <c r="C149" s="347"/>
      <c r="D149" s="333" t="s">
        <v>183</v>
      </c>
      <c r="E149" s="349" t="s">
        <v>3</v>
      </c>
      <c r="F149" s="350" t="s">
        <v>253</v>
      </c>
      <c r="G149" s="347"/>
      <c r="H149" s="351">
        <v>-259.89400000000001</v>
      </c>
      <c r="I149" s="347"/>
      <c r="J149" s="347"/>
      <c r="K149" s="347"/>
      <c r="L149" s="348"/>
      <c r="M149" s="352"/>
      <c r="N149" s="353"/>
      <c r="O149" s="353"/>
      <c r="P149" s="353"/>
      <c r="Q149" s="353"/>
      <c r="R149" s="353"/>
      <c r="S149" s="353"/>
      <c r="T149" s="354"/>
      <c r="U149" s="347"/>
      <c r="V149" s="347"/>
      <c r="AT149" s="102" t="s">
        <v>183</v>
      </c>
      <c r="AU149" s="102" t="s">
        <v>85</v>
      </c>
      <c r="AV149" s="14" t="s">
        <v>85</v>
      </c>
      <c r="AW149" s="14" t="s">
        <v>36</v>
      </c>
      <c r="AX149" s="14" t="s">
        <v>75</v>
      </c>
      <c r="AY149" s="102" t="s">
        <v>171</v>
      </c>
    </row>
    <row r="150" spans="1:65" s="15" customFormat="1" x14ac:dyDescent="0.2">
      <c r="A150" s="355"/>
      <c r="B150" s="356"/>
      <c r="C150" s="355"/>
      <c r="D150" s="333" t="s">
        <v>183</v>
      </c>
      <c r="E150" s="357" t="s">
        <v>3</v>
      </c>
      <c r="F150" s="358" t="s">
        <v>186</v>
      </c>
      <c r="G150" s="355"/>
      <c r="H150" s="359">
        <v>78.423000000000002</v>
      </c>
      <c r="I150" s="355"/>
      <c r="J150" s="355"/>
      <c r="K150" s="355"/>
      <c r="L150" s="356"/>
      <c r="M150" s="360"/>
      <c r="N150" s="361"/>
      <c r="O150" s="361"/>
      <c r="P150" s="361"/>
      <c r="Q150" s="361"/>
      <c r="R150" s="361"/>
      <c r="S150" s="361"/>
      <c r="T150" s="362"/>
      <c r="U150" s="355"/>
      <c r="V150" s="355"/>
      <c r="AT150" s="103" t="s">
        <v>183</v>
      </c>
      <c r="AU150" s="103" t="s">
        <v>85</v>
      </c>
      <c r="AV150" s="15" t="s">
        <v>177</v>
      </c>
      <c r="AW150" s="15" t="s">
        <v>36</v>
      </c>
      <c r="AX150" s="15" t="s">
        <v>83</v>
      </c>
      <c r="AY150" s="103" t="s">
        <v>171</v>
      </c>
    </row>
    <row r="151" spans="1:65" s="2" customFormat="1" ht="16.5" customHeight="1" x14ac:dyDescent="0.2">
      <c r="A151" s="251"/>
      <c r="B151" s="252"/>
      <c r="C151" s="322" t="s">
        <v>254</v>
      </c>
      <c r="D151" s="322" t="s">
        <v>173</v>
      </c>
      <c r="E151" s="323" t="s">
        <v>255</v>
      </c>
      <c r="F151" s="324" t="s">
        <v>256</v>
      </c>
      <c r="G151" s="325" t="s">
        <v>108</v>
      </c>
      <c r="H151" s="326">
        <v>269.70299999999997</v>
      </c>
      <c r="I151" s="97"/>
      <c r="J151" s="327">
        <f>ROUND(I151*H151,2)</f>
        <v>0</v>
      </c>
      <c r="K151" s="324" t="s">
        <v>176</v>
      </c>
      <c r="L151" s="252"/>
      <c r="M151" s="328" t="s">
        <v>3</v>
      </c>
      <c r="N151" s="329" t="s">
        <v>46</v>
      </c>
      <c r="O151" s="330"/>
      <c r="P151" s="331">
        <f>O151*H151</f>
        <v>0</v>
      </c>
      <c r="Q151" s="331">
        <v>0</v>
      </c>
      <c r="R151" s="331">
        <f>Q151*H151</f>
        <v>0</v>
      </c>
      <c r="S151" s="331">
        <v>0</v>
      </c>
      <c r="T151" s="332">
        <f>S151*H151</f>
        <v>0</v>
      </c>
      <c r="U151" s="251"/>
      <c r="V151" s="251"/>
      <c r="W151" s="32"/>
      <c r="X151" s="32"/>
      <c r="Y151" s="32"/>
      <c r="Z151" s="32"/>
      <c r="AA151" s="32"/>
      <c r="AB151" s="32"/>
      <c r="AC151" s="32"/>
      <c r="AD151" s="32"/>
      <c r="AE151" s="32"/>
      <c r="AR151" s="98" t="s">
        <v>177</v>
      </c>
      <c r="AT151" s="98" t="s">
        <v>173</v>
      </c>
      <c r="AU151" s="98" t="s">
        <v>85</v>
      </c>
      <c r="AY151" s="19" t="s">
        <v>171</v>
      </c>
      <c r="BE151" s="99">
        <f>IF(N151="základní",J151,0)</f>
        <v>0</v>
      </c>
      <c r="BF151" s="99">
        <f>IF(N151="snížená",J151,0)</f>
        <v>0</v>
      </c>
      <c r="BG151" s="99">
        <f>IF(N151="zákl. přenesená",J151,0)</f>
        <v>0</v>
      </c>
      <c r="BH151" s="99">
        <f>IF(N151="sníž. přenesená",J151,0)</f>
        <v>0</v>
      </c>
      <c r="BI151" s="99">
        <f>IF(N151="nulová",J151,0)</f>
        <v>0</v>
      </c>
      <c r="BJ151" s="19" t="s">
        <v>83</v>
      </c>
      <c r="BK151" s="99">
        <f>ROUND(I151*H151,2)</f>
        <v>0</v>
      </c>
      <c r="BL151" s="19" t="s">
        <v>177</v>
      </c>
      <c r="BM151" s="98" t="s">
        <v>257</v>
      </c>
    </row>
    <row r="152" spans="1:65" s="2" customFormat="1" ht="19.2" x14ac:dyDescent="0.2">
      <c r="A152" s="251"/>
      <c r="B152" s="252"/>
      <c r="C152" s="251"/>
      <c r="D152" s="333" t="s">
        <v>179</v>
      </c>
      <c r="E152" s="251"/>
      <c r="F152" s="334" t="s">
        <v>258</v>
      </c>
      <c r="G152" s="251"/>
      <c r="H152" s="251"/>
      <c r="I152" s="251"/>
      <c r="J152" s="251"/>
      <c r="K152" s="251"/>
      <c r="L152" s="252"/>
      <c r="M152" s="335"/>
      <c r="N152" s="336"/>
      <c r="O152" s="330"/>
      <c r="P152" s="330"/>
      <c r="Q152" s="330"/>
      <c r="R152" s="330"/>
      <c r="S152" s="330"/>
      <c r="T152" s="337"/>
      <c r="U152" s="251"/>
      <c r="V152" s="251"/>
      <c r="W152" s="32"/>
      <c r="X152" s="32"/>
      <c r="Y152" s="32"/>
      <c r="Z152" s="32"/>
      <c r="AA152" s="32"/>
      <c r="AB152" s="32"/>
      <c r="AC152" s="32"/>
      <c r="AD152" s="32"/>
      <c r="AE152" s="32"/>
      <c r="AT152" s="19" t="s">
        <v>179</v>
      </c>
      <c r="AU152" s="19" t="s">
        <v>85</v>
      </c>
    </row>
    <row r="153" spans="1:65" s="2" customFormat="1" x14ac:dyDescent="0.2">
      <c r="A153" s="251"/>
      <c r="B153" s="252"/>
      <c r="C153" s="251"/>
      <c r="D153" s="338" t="s">
        <v>181</v>
      </c>
      <c r="E153" s="251"/>
      <c r="F153" s="339" t="s">
        <v>259</v>
      </c>
      <c r="G153" s="251"/>
      <c r="H153" s="251"/>
      <c r="I153" s="251"/>
      <c r="J153" s="251"/>
      <c r="K153" s="251"/>
      <c r="L153" s="252"/>
      <c r="M153" s="335"/>
      <c r="N153" s="336"/>
      <c r="O153" s="330"/>
      <c r="P153" s="330"/>
      <c r="Q153" s="330"/>
      <c r="R153" s="330"/>
      <c r="S153" s="330"/>
      <c r="T153" s="337"/>
      <c r="U153" s="251"/>
      <c r="V153" s="251"/>
      <c r="W153" s="32"/>
      <c r="X153" s="32"/>
      <c r="Y153" s="32"/>
      <c r="Z153" s="32"/>
      <c r="AA153" s="32"/>
      <c r="AB153" s="32"/>
      <c r="AC153" s="32"/>
      <c r="AD153" s="32"/>
      <c r="AE153" s="32"/>
      <c r="AT153" s="19" t="s">
        <v>181</v>
      </c>
      <c r="AU153" s="19" t="s">
        <v>85</v>
      </c>
    </row>
    <row r="154" spans="1:65" s="14" customFormat="1" x14ac:dyDescent="0.2">
      <c r="A154" s="347"/>
      <c r="B154" s="348"/>
      <c r="C154" s="347"/>
      <c r="D154" s="333" t="s">
        <v>183</v>
      </c>
      <c r="E154" s="349" t="s">
        <v>3</v>
      </c>
      <c r="F154" s="350" t="s">
        <v>260</v>
      </c>
      <c r="G154" s="347"/>
      <c r="H154" s="351">
        <v>259.89400000000001</v>
      </c>
      <c r="I154" s="347"/>
      <c r="J154" s="347"/>
      <c r="K154" s="347"/>
      <c r="L154" s="348"/>
      <c r="M154" s="352"/>
      <c r="N154" s="353"/>
      <c r="O154" s="353"/>
      <c r="P154" s="353"/>
      <c r="Q154" s="353"/>
      <c r="R154" s="353"/>
      <c r="S154" s="353"/>
      <c r="T154" s="354"/>
      <c r="U154" s="347"/>
      <c r="V154" s="347"/>
      <c r="AT154" s="102" t="s">
        <v>183</v>
      </c>
      <c r="AU154" s="102" t="s">
        <v>85</v>
      </c>
      <c r="AV154" s="14" t="s">
        <v>85</v>
      </c>
      <c r="AW154" s="14" t="s">
        <v>36</v>
      </c>
      <c r="AX154" s="14" t="s">
        <v>75</v>
      </c>
      <c r="AY154" s="102" t="s">
        <v>171</v>
      </c>
    </row>
    <row r="155" spans="1:65" s="14" customFormat="1" x14ac:dyDescent="0.2">
      <c r="A155" s="347"/>
      <c r="B155" s="348"/>
      <c r="C155" s="347"/>
      <c r="D155" s="333" t="s">
        <v>183</v>
      </c>
      <c r="E155" s="349" t="s">
        <v>3</v>
      </c>
      <c r="F155" s="350" t="s">
        <v>261</v>
      </c>
      <c r="G155" s="347"/>
      <c r="H155" s="351">
        <v>9.8089999999999993</v>
      </c>
      <c r="I155" s="347"/>
      <c r="J155" s="347"/>
      <c r="K155" s="347"/>
      <c r="L155" s="348"/>
      <c r="M155" s="352"/>
      <c r="N155" s="353"/>
      <c r="O155" s="353"/>
      <c r="P155" s="353"/>
      <c r="Q155" s="353"/>
      <c r="R155" s="353"/>
      <c r="S155" s="353"/>
      <c r="T155" s="354"/>
      <c r="U155" s="347"/>
      <c r="V155" s="347"/>
      <c r="AT155" s="102" t="s">
        <v>183</v>
      </c>
      <c r="AU155" s="102" t="s">
        <v>85</v>
      </c>
      <c r="AV155" s="14" t="s">
        <v>85</v>
      </c>
      <c r="AW155" s="14" t="s">
        <v>36</v>
      </c>
      <c r="AX155" s="14" t="s">
        <v>75</v>
      </c>
      <c r="AY155" s="102" t="s">
        <v>171</v>
      </c>
    </row>
    <row r="156" spans="1:65" s="15" customFormat="1" x14ac:dyDescent="0.2">
      <c r="A156" s="355"/>
      <c r="B156" s="356"/>
      <c r="C156" s="355"/>
      <c r="D156" s="333" t="s">
        <v>183</v>
      </c>
      <c r="E156" s="357" t="s">
        <v>3</v>
      </c>
      <c r="F156" s="358" t="s">
        <v>186</v>
      </c>
      <c r="G156" s="355"/>
      <c r="H156" s="359">
        <v>269.70299999999997</v>
      </c>
      <c r="I156" s="355"/>
      <c r="J156" s="355"/>
      <c r="K156" s="355"/>
      <c r="L156" s="356"/>
      <c r="M156" s="360"/>
      <c r="N156" s="361"/>
      <c r="O156" s="361"/>
      <c r="P156" s="361"/>
      <c r="Q156" s="361"/>
      <c r="R156" s="361"/>
      <c r="S156" s="361"/>
      <c r="T156" s="362"/>
      <c r="U156" s="355"/>
      <c r="V156" s="355"/>
      <c r="AT156" s="103" t="s">
        <v>183</v>
      </c>
      <c r="AU156" s="103" t="s">
        <v>85</v>
      </c>
      <c r="AV156" s="15" t="s">
        <v>177</v>
      </c>
      <c r="AW156" s="15" t="s">
        <v>36</v>
      </c>
      <c r="AX156" s="15" t="s">
        <v>83</v>
      </c>
      <c r="AY156" s="103" t="s">
        <v>171</v>
      </c>
    </row>
    <row r="157" spans="1:65" s="2" customFormat="1" ht="16.5" customHeight="1" x14ac:dyDescent="0.2">
      <c r="A157" s="251"/>
      <c r="B157" s="252"/>
      <c r="C157" s="322" t="s">
        <v>262</v>
      </c>
      <c r="D157" s="322" t="s">
        <v>173</v>
      </c>
      <c r="E157" s="323" t="s">
        <v>263</v>
      </c>
      <c r="F157" s="324" t="s">
        <v>264</v>
      </c>
      <c r="G157" s="325" t="s">
        <v>108</v>
      </c>
      <c r="H157" s="326">
        <v>259.89400000000001</v>
      </c>
      <c r="I157" s="97"/>
      <c r="J157" s="327">
        <f>ROUND(I157*H157,2)</f>
        <v>0</v>
      </c>
      <c r="K157" s="324" t="s">
        <v>176</v>
      </c>
      <c r="L157" s="252"/>
      <c r="M157" s="328" t="s">
        <v>3</v>
      </c>
      <c r="N157" s="329" t="s">
        <v>46</v>
      </c>
      <c r="O157" s="330"/>
      <c r="P157" s="331">
        <f>O157*H157</f>
        <v>0</v>
      </c>
      <c r="Q157" s="331">
        <v>0</v>
      </c>
      <c r="R157" s="331">
        <f>Q157*H157</f>
        <v>0</v>
      </c>
      <c r="S157" s="331">
        <v>0</v>
      </c>
      <c r="T157" s="332">
        <f>S157*H157</f>
        <v>0</v>
      </c>
      <c r="U157" s="251"/>
      <c r="V157" s="251"/>
      <c r="W157" s="32"/>
      <c r="X157" s="32"/>
      <c r="Y157" s="32"/>
      <c r="Z157" s="32"/>
      <c r="AA157" s="32"/>
      <c r="AB157" s="32"/>
      <c r="AC157" s="32"/>
      <c r="AD157" s="32"/>
      <c r="AE157" s="32"/>
      <c r="AR157" s="98" t="s">
        <v>177</v>
      </c>
      <c r="AT157" s="98" t="s">
        <v>173</v>
      </c>
      <c r="AU157" s="98" t="s">
        <v>85</v>
      </c>
      <c r="AY157" s="19" t="s">
        <v>171</v>
      </c>
      <c r="BE157" s="99">
        <f>IF(N157="základní",J157,0)</f>
        <v>0</v>
      </c>
      <c r="BF157" s="99">
        <f>IF(N157="snížená",J157,0)</f>
        <v>0</v>
      </c>
      <c r="BG157" s="99">
        <f>IF(N157="zákl. přenesená",J157,0)</f>
        <v>0</v>
      </c>
      <c r="BH157" s="99">
        <f>IF(N157="sníž. přenesená",J157,0)</f>
        <v>0</v>
      </c>
      <c r="BI157" s="99">
        <f>IF(N157="nulová",J157,0)</f>
        <v>0</v>
      </c>
      <c r="BJ157" s="19" t="s">
        <v>83</v>
      </c>
      <c r="BK157" s="99">
        <f>ROUND(I157*H157,2)</f>
        <v>0</v>
      </c>
      <c r="BL157" s="19" t="s">
        <v>177</v>
      </c>
      <c r="BM157" s="98" t="s">
        <v>265</v>
      </c>
    </row>
    <row r="158" spans="1:65" s="2" customFormat="1" x14ac:dyDescent="0.2">
      <c r="A158" s="251"/>
      <c r="B158" s="252"/>
      <c r="C158" s="251"/>
      <c r="D158" s="333" t="s">
        <v>179</v>
      </c>
      <c r="E158" s="251"/>
      <c r="F158" s="334" t="s">
        <v>266</v>
      </c>
      <c r="G158" s="251"/>
      <c r="H158" s="251"/>
      <c r="I158" s="251"/>
      <c r="J158" s="251"/>
      <c r="K158" s="251"/>
      <c r="L158" s="252"/>
      <c r="M158" s="335"/>
      <c r="N158" s="336"/>
      <c r="O158" s="330"/>
      <c r="P158" s="330"/>
      <c r="Q158" s="330"/>
      <c r="R158" s="330"/>
      <c r="S158" s="330"/>
      <c r="T158" s="337"/>
      <c r="U158" s="251"/>
      <c r="V158" s="251"/>
      <c r="W158" s="32"/>
      <c r="X158" s="32"/>
      <c r="Y158" s="32"/>
      <c r="Z158" s="32"/>
      <c r="AA158" s="32"/>
      <c r="AB158" s="32"/>
      <c r="AC158" s="32"/>
      <c r="AD158" s="32"/>
      <c r="AE158" s="32"/>
      <c r="AT158" s="19" t="s">
        <v>179</v>
      </c>
      <c r="AU158" s="19" t="s">
        <v>85</v>
      </c>
    </row>
    <row r="159" spans="1:65" s="2" customFormat="1" x14ac:dyDescent="0.2">
      <c r="A159" s="251"/>
      <c r="B159" s="252"/>
      <c r="C159" s="251"/>
      <c r="D159" s="338" t="s">
        <v>181</v>
      </c>
      <c r="E159" s="251"/>
      <c r="F159" s="339" t="s">
        <v>267</v>
      </c>
      <c r="G159" s="251"/>
      <c r="H159" s="251"/>
      <c r="I159" s="251"/>
      <c r="J159" s="251"/>
      <c r="K159" s="251"/>
      <c r="L159" s="252"/>
      <c r="M159" s="335"/>
      <c r="N159" s="336"/>
      <c r="O159" s="330"/>
      <c r="P159" s="330"/>
      <c r="Q159" s="330"/>
      <c r="R159" s="330"/>
      <c r="S159" s="330"/>
      <c r="T159" s="337"/>
      <c r="U159" s="251"/>
      <c r="V159" s="251"/>
      <c r="W159" s="32"/>
      <c r="X159" s="32"/>
      <c r="Y159" s="32"/>
      <c r="Z159" s="32"/>
      <c r="AA159" s="32"/>
      <c r="AB159" s="32"/>
      <c r="AC159" s="32"/>
      <c r="AD159" s="32"/>
      <c r="AE159" s="32"/>
      <c r="AT159" s="19" t="s">
        <v>181</v>
      </c>
      <c r="AU159" s="19" t="s">
        <v>85</v>
      </c>
    </row>
    <row r="160" spans="1:65" s="14" customFormat="1" x14ac:dyDescent="0.2">
      <c r="A160" s="347"/>
      <c r="B160" s="348"/>
      <c r="C160" s="347"/>
      <c r="D160" s="333" t="s">
        <v>183</v>
      </c>
      <c r="E160" s="349" t="s">
        <v>3</v>
      </c>
      <c r="F160" s="350" t="s">
        <v>268</v>
      </c>
      <c r="G160" s="347"/>
      <c r="H160" s="351">
        <v>259.89400000000001</v>
      </c>
      <c r="I160" s="347"/>
      <c r="J160" s="347"/>
      <c r="K160" s="347"/>
      <c r="L160" s="348"/>
      <c r="M160" s="352"/>
      <c r="N160" s="353"/>
      <c r="O160" s="353"/>
      <c r="P160" s="353"/>
      <c r="Q160" s="353"/>
      <c r="R160" s="353"/>
      <c r="S160" s="353"/>
      <c r="T160" s="354"/>
      <c r="U160" s="347"/>
      <c r="V160" s="347"/>
      <c r="AT160" s="102" t="s">
        <v>183</v>
      </c>
      <c r="AU160" s="102" t="s">
        <v>85</v>
      </c>
      <c r="AV160" s="14" t="s">
        <v>85</v>
      </c>
      <c r="AW160" s="14" t="s">
        <v>36</v>
      </c>
      <c r="AX160" s="14" t="s">
        <v>83</v>
      </c>
      <c r="AY160" s="102" t="s">
        <v>171</v>
      </c>
    </row>
    <row r="161" spans="1:65" s="2" customFormat="1" ht="16.5" customHeight="1" x14ac:dyDescent="0.2">
      <c r="A161" s="251"/>
      <c r="B161" s="252"/>
      <c r="C161" s="322" t="s">
        <v>269</v>
      </c>
      <c r="D161" s="322" t="s">
        <v>173</v>
      </c>
      <c r="E161" s="323" t="s">
        <v>270</v>
      </c>
      <c r="F161" s="324" t="s">
        <v>271</v>
      </c>
      <c r="G161" s="325" t="s">
        <v>108</v>
      </c>
      <c r="H161" s="326">
        <v>259.89400000000001</v>
      </c>
      <c r="I161" s="97"/>
      <c r="J161" s="327">
        <f>ROUND(I161*H161,2)</f>
        <v>0</v>
      </c>
      <c r="K161" s="324" t="s">
        <v>176</v>
      </c>
      <c r="L161" s="252"/>
      <c r="M161" s="328" t="s">
        <v>3</v>
      </c>
      <c r="N161" s="329" t="s">
        <v>46</v>
      </c>
      <c r="O161" s="330"/>
      <c r="P161" s="331">
        <f>O161*H161</f>
        <v>0</v>
      </c>
      <c r="Q161" s="331">
        <v>0</v>
      </c>
      <c r="R161" s="331">
        <f>Q161*H161</f>
        <v>0</v>
      </c>
      <c r="S161" s="331">
        <v>0</v>
      </c>
      <c r="T161" s="332">
        <f>S161*H161</f>
        <v>0</v>
      </c>
      <c r="U161" s="251"/>
      <c r="V161" s="251"/>
      <c r="W161" s="32"/>
      <c r="X161" s="32"/>
      <c r="Y161" s="32"/>
      <c r="Z161" s="32"/>
      <c r="AA161" s="32"/>
      <c r="AB161" s="32"/>
      <c r="AC161" s="32"/>
      <c r="AD161" s="32"/>
      <c r="AE161" s="32"/>
      <c r="AR161" s="98" t="s">
        <v>177</v>
      </c>
      <c r="AT161" s="98" t="s">
        <v>173</v>
      </c>
      <c r="AU161" s="98" t="s">
        <v>85</v>
      </c>
      <c r="AY161" s="19" t="s">
        <v>171</v>
      </c>
      <c r="BE161" s="99">
        <f>IF(N161="základní",J161,0)</f>
        <v>0</v>
      </c>
      <c r="BF161" s="99">
        <f>IF(N161="snížená",J161,0)</f>
        <v>0</v>
      </c>
      <c r="BG161" s="99">
        <f>IF(N161="zákl. přenesená",J161,0)</f>
        <v>0</v>
      </c>
      <c r="BH161" s="99">
        <f>IF(N161="sníž. přenesená",J161,0)</f>
        <v>0</v>
      </c>
      <c r="BI161" s="99">
        <f>IF(N161="nulová",J161,0)</f>
        <v>0</v>
      </c>
      <c r="BJ161" s="19" t="s">
        <v>83</v>
      </c>
      <c r="BK161" s="99">
        <f>ROUND(I161*H161,2)</f>
        <v>0</v>
      </c>
      <c r="BL161" s="19" t="s">
        <v>177</v>
      </c>
      <c r="BM161" s="98" t="s">
        <v>272</v>
      </c>
    </row>
    <row r="162" spans="1:65" s="2" customFormat="1" ht="19.2" x14ac:dyDescent="0.2">
      <c r="A162" s="251"/>
      <c r="B162" s="252"/>
      <c r="C162" s="251"/>
      <c r="D162" s="333" t="s">
        <v>179</v>
      </c>
      <c r="E162" s="251"/>
      <c r="F162" s="334" t="s">
        <v>273</v>
      </c>
      <c r="G162" s="251"/>
      <c r="H162" s="251"/>
      <c r="I162" s="251"/>
      <c r="J162" s="251"/>
      <c r="K162" s="251"/>
      <c r="L162" s="252"/>
      <c r="M162" s="335"/>
      <c r="N162" s="336"/>
      <c r="O162" s="330"/>
      <c r="P162" s="330"/>
      <c r="Q162" s="330"/>
      <c r="R162" s="330"/>
      <c r="S162" s="330"/>
      <c r="T162" s="337"/>
      <c r="U162" s="251"/>
      <c r="V162" s="251"/>
      <c r="W162" s="32"/>
      <c r="X162" s="32"/>
      <c r="Y162" s="32"/>
      <c r="Z162" s="32"/>
      <c r="AA162" s="32"/>
      <c r="AB162" s="32"/>
      <c r="AC162" s="32"/>
      <c r="AD162" s="32"/>
      <c r="AE162" s="32"/>
      <c r="AT162" s="19" t="s">
        <v>179</v>
      </c>
      <c r="AU162" s="19" t="s">
        <v>85</v>
      </c>
    </row>
    <row r="163" spans="1:65" s="2" customFormat="1" x14ac:dyDescent="0.2">
      <c r="A163" s="251"/>
      <c r="B163" s="252"/>
      <c r="C163" s="251"/>
      <c r="D163" s="338" t="s">
        <v>181</v>
      </c>
      <c r="E163" s="251"/>
      <c r="F163" s="339" t="s">
        <v>274</v>
      </c>
      <c r="G163" s="251"/>
      <c r="H163" s="251"/>
      <c r="I163" s="251"/>
      <c r="J163" s="251"/>
      <c r="K163" s="251"/>
      <c r="L163" s="252"/>
      <c r="M163" s="335"/>
      <c r="N163" s="336"/>
      <c r="O163" s="330"/>
      <c r="P163" s="330"/>
      <c r="Q163" s="330"/>
      <c r="R163" s="330"/>
      <c r="S163" s="330"/>
      <c r="T163" s="337"/>
      <c r="U163" s="251"/>
      <c r="V163" s="251"/>
      <c r="W163" s="32"/>
      <c r="X163" s="32"/>
      <c r="Y163" s="32"/>
      <c r="Z163" s="32"/>
      <c r="AA163" s="32"/>
      <c r="AB163" s="32"/>
      <c r="AC163" s="32"/>
      <c r="AD163" s="32"/>
      <c r="AE163" s="32"/>
      <c r="AT163" s="19" t="s">
        <v>181</v>
      </c>
      <c r="AU163" s="19" t="s">
        <v>85</v>
      </c>
    </row>
    <row r="164" spans="1:65" s="13" customFormat="1" x14ac:dyDescent="0.2">
      <c r="A164" s="340"/>
      <c r="B164" s="341"/>
      <c r="C164" s="340"/>
      <c r="D164" s="333" t="s">
        <v>183</v>
      </c>
      <c r="E164" s="342" t="s">
        <v>3</v>
      </c>
      <c r="F164" s="343" t="s">
        <v>226</v>
      </c>
      <c r="G164" s="340"/>
      <c r="H164" s="342" t="s">
        <v>3</v>
      </c>
      <c r="I164" s="340"/>
      <c r="J164" s="340"/>
      <c r="K164" s="340"/>
      <c r="L164" s="341"/>
      <c r="M164" s="344"/>
      <c r="N164" s="345"/>
      <c r="O164" s="345"/>
      <c r="P164" s="345"/>
      <c r="Q164" s="345"/>
      <c r="R164" s="345"/>
      <c r="S164" s="345"/>
      <c r="T164" s="346"/>
      <c r="U164" s="340"/>
      <c r="V164" s="340"/>
      <c r="AT164" s="101" t="s">
        <v>183</v>
      </c>
      <c r="AU164" s="101" t="s">
        <v>85</v>
      </c>
      <c r="AV164" s="13" t="s">
        <v>83</v>
      </c>
      <c r="AW164" s="13" t="s">
        <v>36</v>
      </c>
      <c r="AX164" s="13" t="s">
        <v>75</v>
      </c>
      <c r="AY164" s="101" t="s">
        <v>171</v>
      </c>
    </row>
    <row r="165" spans="1:65" s="14" customFormat="1" x14ac:dyDescent="0.2">
      <c r="A165" s="347"/>
      <c r="B165" s="348"/>
      <c r="C165" s="347"/>
      <c r="D165" s="333" t="s">
        <v>183</v>
      </c>
      <c r="E165" s="349" t="s">
        <v>3</v>
      </c>
      <c r="F165" s="350" t="s">
        <v>275</v>
      </c>
      <c r="G165" s="347"/>
      <c r="H165" s="351">
        <v>13.824</v>
      </c>
      <c r="I165" s="347"/>
      <c r="J165" s="347"/>
      <c r="K165" s="347"/>
      <c r="L165" s="348"/>
      <c r="M165" s="352"/>
      <c r="N165" s="353"/>
      <c r="O165" s="353"/>
      <c r="P165" s="353"/>
      <c r="Q165" s="353"/>
      <c r="R165" s="353"/>
      <c r="S165" s="353"/>
      <c r="T165" s="354"/>
      <c r="U165" s="347"/>
      <c r="V165" s="347"/>
      <c r="AT165" s="102" t="s">
        <v>183</v>
      </c>
      <c r="AU165" s="102" t="s">
        <v>85</v>
      </c>
      <c r="AV165" s="14" t="s">
        <v>85</v>
      </c>
      <c r="AW165" s="14" t="s">
        <v>36</v>
      </c>
      <c r="AX165" s="14" t="s">
        <v>75</v>
      </c>
      <c r="AY165" s="102" t="s">
        <v>171</v>
      </c>
    </row>
    <row r="166" spans="1:65" s="14" customFormat="1" x14ac:dyDescent="0.2">
      <c r="A166" s="347"/>
      <c r="B166" s="348"/>
      <c r="C166" s="347"/>
      <c r="D166" s="333" t="s">
        <v>183</v>
      </c>
      <c r="E166" s="349" t="s">
        <v>3</v>
      </c>
      <c r="F166" s="350" t="s">
        <v>276</v>
      </c>
      <c r="G166" s="347"/>
      <c r="H166" s="351">
        <v>13.824</v>
      </c>
      <c r="I166" s="347"/>
      <c r="J166" s="347"/>
      <c r="K166" s="347"/>
      <c r="L166" s="348"/>
      <c r="M166" s="352"/>
      <c r="N166" s="353"/>
      <c r="O166" s="353"/>
      <c r="P166" s="353"/>
      <c r="Q166" s="353"/>
      <c r="R166" s="353"/>
      <c r="S166" s="353"/>
      <c r="T166" s="354"/>
      <c r="U166" s="347"/>
      <c r="V166" s="347"/>
      <c r="AT166" s="102" t="s">
        <v>183</v>
      </c>
      <c r="AU166" s="102" t="s">
        <v>85</v>
      </c>
      <c r="AV166" s="14" t="s">
        <v>85</v>
      </c>
      <c r="AW166" s="14" t="s">
        <v>36</v>
      </c>
      <c r="AX166" s="14" t="s">
        <v>75</v>
      </c>
      <c r="AY166" s="102" t="s">
        <v>171</v>
      </c>
    </row>
    <row r="167" spans="1:65" s="16" customFormat="1" x14ac:dyDescent="0.2">
      <c r="A167" s="363"/>
      <c r="B167" s="364"/>
      <c r="C167" s="363"/>
      <c r="D167" s="333" t="s">
        <v>183</v>
      </c>
      <c r="E167" s="365" t="s">
        <v>3</v>
      </c>
      <c r="F167" s="366" t="s">
        <v>229</v>
      </c>
      <c r="G167" s="363"/>
      <c r="H167" s="367">
        <v>27.648</v>
      </c>
      <c r="I167" s="363"/>
      <c r="J167" s="363"/>
      <c r="K167" s="363"/>
      <c r="L167" s="364"/>
      <c r="M167" s="368"/>
      <c r="N167" s="369"/>
      <c r="O167" s="369"/>
      <c r="P167" s="369"/>
      <c r="Q167" s="369"/>
      <c r="R167" s="369"/>
      <c r="S167" s="369"/>
      <c r="T167" s="370"/>
      <c r="U167" s="363"/>
      <c r="V167" s="363"/>
      <c r="AT167" s="104" t="s">
        <v>183</v>
      </c>
      <c r="AU167" s="104" t="s">
        <v>85</v>
      </c>
      <c r="AV167" s="16" t="s">
        <v>194</v>
      </c>
      <c r="AW167" s="16" t="s">
        <v>36</v>
      </c>
      <c r="AX167" s="16" t="s">
        <v>75</v>
      </c>
      <c r="AY167" s="104" t="s">
        <v>171</v>
      </c>
    </row>
    <row r="168" spans="1:65" s="13" customFormat="1" x14ac:dyDescent="0.2">
      <c r="A168" s="340"/>
      <c r="B168" s="341"/>
      <c r="C168" s="340"/>
      <c r="D168" s="333" t="s">
        <v>183</v>
      </c>
      <c r="E168" s="342" t="s">
        <v>3</v>
      </c>
      <c r="F168" s="343" t="s">
        <v>230</v>
      </c>
      <c r="G168" s="340"/>
      <c r="H168" s="342" t="s">
        <v>3</v>
      </c>
      <c r="I168" s="340"/>
      <c r="J168" s="340"/>
      <c r="K168" s="340"/>
      <c r="L168" s="341"/>
      <c r="M168" s="344"/>
      <c r="N168" s="345"/>
      <c r="O168" s="345"/>
      <c r="P168" s="345"/>
      <c r="Q168" s="345"/>
      <c r="R168" s="345"/>
      <c r="S168" s="345"/>
      <c r="T168" s="346"/>
      <c r="U168" s="340"/>
      <c r="V168" s="340"/>
      <c r="AT168" s="101" t="s">
        <v>183</v>
      </c>
      <c r="AU168" s="101" t="s">
        <v>85</v>
      </c>
      <c r="AV168" s="13" t="s">
        <v>83</v>
      </c>
      <c r="AW168" s="13" t="s">
        <v>36</v>
      </c>
      <c r="AX168" s="13" t="s">
        <v>75</v>
      </c>
      <c r="AY168" s="101" t="s">
        <v>171</v>
      </c>
    </row>
    <row r="169" spans="1:65" s="14" customFormat="1" x14ac:dyDescent="0.2">
      <c r="A169" s="347"/>
      <c r="B169" s="348"/>
      <c r="C169" s="347"/>
      <c r="D169" s="333" t="s">
        <v>183</v>
      </c>
      <c r="E169" s="349" t="s">
        <v>3</v>
      </c>
      <c r="F169" s="350" t="s">
        <v>277</v>
      </c>
      <c r="G169" s="347"/>
      <c r="H169" s="351">
        <v>51.072000000000003</v>
      </c>
      <c r="I169" s="347"/>
      <c r="J169" s="347"/>
      <c r="K169" s="347"/>
      <c r="L169" s="348"/>
      <c r="M169" s="352"/>
      <c r="N169" s="353"/>
      <c r="O169" s="353"/>
      <c r="P169" s="353"/>
      <c r="Q169" s="353"/>
      <c r="R169" s="353"/>
      <c r="S169" s="353"/>
      <c r="T169" s="354"/>
      <c r="U169" s="347"/>
      <c r="V169" s="347"/>
      <c r="AT169" s="102" t="s">
        <v>183</v>
      </c>
      <c r="AU169" s="102" t="s">
        <v>85</v>
      </c>
      <c r="AV169" s="14" t="s">
        <v>85</v>
      </c>
      <c r="AW169" s="14" t="s">
        <v>36</v>
      </c>
      <c r="AX169" s="14" t="s">
        <v>75</v>
      </c>
      <c r="AY169" s="102" t="s">
        <v>171</v>
      </c>
    </row>
    <row r="170" spans="1:65" s="14" customFormat="1" x14ac:dyDescent="0.2">
      <c r="A170" s="347"/>
      <c r="B170" s="348"/>
      <c r="C170" s="347"/>
      <c r="D170" s="333" t="s">
        <v>183</v>
      </c>
      <c r="E170" s="349" t="s">
        <v>3</v>
      </c>
      <c r="F170" s="350" t="s">
        <v>278</v>
      </c>
      <c r="G170" s="347"/>
      <c r="H170" s="351">
        <v>46.207999999999998</v>
      </c>
      <c r="I170" s="347"/>
      <c r="J170" s="347"/>
      <c r="K170" s="347"/>
      <c r="L170" s="348"/>
      <c r="M170" s="352"/>
      <c r="N170" s="353"/>
      <c r="O170" s="353"/>
      <c r="P170" s="353"/>
      <c r="Q170" s="353"/>
      <c r="R170" s="353"/>
      <c r="S170" s="353"/>
      <c r="T170" s="354"/>
      <c r="U170" s="347"/>
      <c r="V170" s="347"/>
      <c r="AT170" s="102" t="s">
        <v>183</v>
      </c>
      <c r="AU170" s="102" t="s">
        <v>85</v>
      </c>
      <c r="AV170" s="14" t="s">
        <v>85</v>
      </c>
      <c r="AW170" s="14" t="s">
        <v>36</v>
      </c>
      <c r="AX170" s="14" t="s">
        <v>75</v>
      </c>
      <c r="AY170" s="102" t="s">
        <v>171</v>
      </c>
    </row>
    <row r="171" spans="1:65" s="14" customFormat="1" x14ac:dyDescent="0.2">
      <c r="A171" s="347"/>
      <c r="B171" s="348"/>
      <c r="C171" s="347"/>
      <c r="D171" s="333" t="s">
        <v>183</v>
      </c>
      <c r="E171" s="349" t="s">
        <v>3</v>
      </c>
      <c r="F171" s="350" t="s">
        <v>279</v>
      </c>
      <c r="G171" s="347"/>
      <c r="H171" s="351">
        <v>57.314999999999998</v>
      </c>
      <c r="I171" s="347"/>
      <c r="J171" s="347"/>
      <c r="K171" s="347"/>
      <c r="L171" s="348"/>
      <c r="M171" s="352"/>
      <c r="N171" s="353"/>
      <c r="O171" s="353"/>
      <c r="P171" s="353"/>
      <c r="Q171" s="353"/>
      <c r="R171" s="353"/>
      <c r="S171" s="353"/>
      <c r="T171" s="354"/>
      <c r="U171" s="347"/>
      <c r="V171" s="347"/>
      <c r="AT171" s="102" t="s">
        <v>183</v>
      </c>
      <c r="AU171" s="102" t="s">
        <v>85</v>
      </c>
      <c r="AV171" s="14" t="s">
        <v>85</v>
      </c>
      <c r="AW171" s="14" t="s">
        <v>36</v>
      </c>
      <c r="AX171" s="14" t="s">
        <v>75</v>
      </c>
      <c r="AY171" s="102" t="s">
        <v>171</v>
      </c>
    </row>
    <row r="172" spans="1:65" s="14" customFormat="1" x14ac:dyDescent="0.2">
      <c r="A172" s="347"/>
      <c r="B172" s="348"/>
      <c r="C172" s="347"/>
      <c r="D172" s="333" t="s">
        <v>183</v>
      </c>
      <c r="E172" s="349" t="s">
        <v>3</v>
      </c>
      <c r="F172" s="350" t="s">
        <v>280</v>
      </c>
      <c r="G172" s="347"/>
      <c r="H172" s="351">
        <v>21.971</v>
      </c>
      <c r="I172" s="347"/>
      <c r="J172" s="347"/>
      <c r="K172" s="347"/>
      <c r="L172" s="348"/>
      <c r="M172" s="352"/>
      <c r="N172" s="353"/>
      <c r="O172" s="353"/>
      <c r="P172" s="353"/>
      <c r="Q172" s="353"/>
      <c r="R172" s="353"/>
      <c r="S172" s="353"/>
      <c r="T172" s="354"/>
      <c r="U172" s="347"/>
      <c r="V172" s="347"/>
      <c r="AT172" s="102" t="s">
        <v>183</v>
      </c>
      <c r="AU172" s="102" t="s">
        <v>85</v>
      </c>
      <c r="AV172" s="14" t="s">
        <v>85</v>
      </c>
      <c r="AW172" s="14" t="s">
        <v>36</v>
      </c>
      <c r="AX172" s="14" t="s">
        <v>75</v>
      </c>
      <c r="AY172" s="102" t="s">
        <v>171</v>
      </c>
    </row>
    <row r="173" spans="1:65" s="16" customFormat="1" x14ac:dyDescent="0.2">
      <c r="A173" s="363"/>
      <c r="B173" s="364"/>
      <c r="C173" s="363"/>
      <c r="D173" s="333" t="s">
        <v>183</v>
      </c>
      <c r="E173" s="365" t="s">
        <v>3</v>
      </c>
      <c r="F173" s="366" t="s">
        <v>229</v>
      </c>
      <c r="G173" s="363"/>
      <c r="H173" s="367">
        <v>176.566</v>
      </c>
      <c r="I173" s="363"/>
      <c r="J173" s="363"/>
      <c r="K173" s="363"/>
      <c r="L173" s="364"/>
      <c r="M173" s="368"/>
      <c r="N173" s="369"/>
      <c r="O173" s="369"/>
      <c r="P173" s="369"/>
      <c r="Q173" s="369"/>
      <c r="R173" s="369"/>
      <c r="S173" s="369"/>
      <c r="T173" s="370"/>
      <c r="U173" s="363"/>
      <c r="V173" s="363"/>
      <c r="AT173" s="104" t="s">
        <v>183</v>
      </c>
      <c r="AU173" s="104" t="s">
        <v>85</v>
      </c>
      <c r="AV173" s="16" t="s">
        <v>194</v>
      </c>
      <c r="AW173" s="16" t="s">
        <v>36</v>
      </c>
      <c r="AX173" s="16" t="s">
        <v>75</v>
      </c>
      <c r="AY173" s="104" t="s">
        <v>171</v>
      </c>
    </row>
    <row r="174" spans="1:65" s="13" customFormat="1" x14ac:dyDescent="0.2">
      <c r="A174" s="340"/>
      <c r="B174" s="341"/>
      <c r="C174" s="340"/>
      <c r="D174" s="333" t="s">
        <v>183</v>
      </c>
      <c r="E174" s="342" t="s">
        <v>3</v>
      </c>
      <c r="F174" s="343" t="s">
        <v>233</v>
      </c>
      <c r="G174" s="340"/>
      <c r="H174" s="342" t="s">
        <v>3</v>
      </c>
      <c r="I174" s="340"/>
      <c r="J174" s="340"/>
      <c r="K174" s="340"/>
      <c r="L174" s="341"/>
      <c r="M174" s="344"/>
      <c r="N174" s="345"/>
      <c r="O174" s="345"/>
      <c r="P174" s="345"/>
      <c r="Q174" s="345"/>
      <c r="R174" s="345"/>
      <c r="S174" s="345"/>
      <c r="T174" s="346"/>
      <c r="U174" s="340"/>
      <c r="V174" s="340"/>
      <c r="AT174" s="101" t="s">
        <v>183</v>
      </c>
      <c r="AU174" s="101" t="s">
        <v>85</v>
      </c>
      <c r="AV174" s="13" t="s">
        <v>83</v>
      </c>
      <c r="AW174" s="13" t="s">
        <v>36</v>
      </c>
      <c r="AX174" s="13" t="s">
        <v>75</v>
      </c>
      <c r="AY174" s="101" t="s">
        <v>171</v>
      </c>
    </row>
    <row r="175" spans="1:65" s="14" customFormat="1" x14ac:dyDescent="0.2">
      <c r="A175" s="347"/>
      <c r="B175" s="348"/>
      <c r="C175" s="347"/>
      <c r="D175" s="333" t="s">
        <v>183</v>
      </c>
      <c r="E175" s="349" t="s">
        <v>3</v>
      </c>
      <c r="F175" s="350" t="s">
        <v>281</v>
      </c>
      <c r="G175" s="347"/>
      <c r="H175" s="351">
        <v>17.423999999999999</v>
      </c>
      <c r="I175" s="347"/>
      <c r="J175" s="347"/>
      <c r="K175" s="347"/>
      <c r="L175" s="348"/>
      <c r="M175" s="352"/>
      <c r="N175" s="353"/>
      <c r="O175" s="353"/>
      <c r="P175" s="353"/>
      <c r="Q175" s="353"/>
      <c r="R175" s="353"/>
      <c r="S175" s="353"/>
      <c r="T175" s="354"/>
      <c r="U175" s="347"/>
      <c r="V175" s="347"/>
      <c r="AT175" s="102" t="s">
        <v>183</v>
      </c>
      <c r="AU175" s="102" t="s">
        <v>85</v>
      </c>
      <c r="AV175" s="14" t="s">
        <v>85</v>
      </c>
      <c r="AW175" s="14" t="s">
        <v>36</v>
      </c>
      <c r="AX175" s="14" t="s">
        <v>75</v>
      </c>
      <c r="AY175" s="102" t="s">
        <v>171</v>
      </c>
    </row>
    <row r="176" spans="1:65" s="14" customFormat="1" x14ac:dyDescent="0.2">
      <c r="A176" s="347"/>
      <c r="B176" s="348"/>
      <c r="C176" s="347"/>
      <c r="D176" s="333" t="s">
        <v>183</v>
      </c>
      <c r="E176" s="349" t="s">
        <v>3</v>
      </c>
      <c r="F176" s="350" t="s">
        <v>282</v>
      </c>
      <c r="G176" s="347"/>
      <c r="H176" s="351">
        <v>16.843</v>
      </c>
      <c r="I176" s="347"/>
      <c r="J176" s="347"/>
      <c r="K176" s="347"/>
      <c r="L176" s="348"/>
      <c r="M176" s="352"/>
      <c r="N176" s="353"/>
      <c r="O176" s="353"/>
      <c r="P176" s="353"/>
      <c r="Q176" s="353"/>
      <c r="R176" s="353"/>
      <c r="S176" s="353"/>
      <c r="T176" s="354"/>
      <c r="U176" s="347"/>
      <c r="V176" s="347"/>
      <c r="AT176" s="102" t="s">
        <v>183</v>
      </c>
      <c r="AU176" s="102" t="s">
        <v>85</v>
      </c>
      <c r="AV176" s="14" t="s">
        <v>85</v>
      </c>
      <c r="AW176" s="14" t="s">
        <v>36</v>
      </c>
      <c r="AX176" s="14" t="s">
        <v>75</v>
      </c>
      <c r="AY176" s="102" t="s">
        <v>171</v>
      </c>
    </row>
    <row r="177" spans="1:65" s="16" customFormat="1" x14ac:dyDescent="0.2">
      <c r="A177" s="363"/>
      <c r="B177" s="364"/>
      <c r="C177" s="363"/>
      <c r="D177" s="333" t="s">
        <v>183</v>
      </c>
      <c r="E177" s="365" t="s">
        <v>3</v>
      </c>
      <c r="F177" s="366" t="s">
        <v>229</v>
      </c>
      <c r="G177" s="363"/>
      <c r="H177" s="367">
        <v>34.267000000000003</v>
      </c>
      <c r="I177" s="363"/>
      <c r="J177" s="363"/>
      <c r="K177" s="363"/>
      <c r="L177" s="364"/>
      <c r="M177" s="368"/>
      <c r="N177" s="369"/>
      <c r="O177" s="369"/>
      <c r="P177" s="369"/>
      <c r="Q177" s="369"/>
      <c r="R177" s="369"/>
      <c r="S177" s="369"/>
      <c r="T177" s="370"/>
      <c r="U177" s="363"/>
      <c r="V177" s="363"/>
      <c r="AT177" s="104" t="s">
        <v>183</v>
      </c>
      <c r="AU177" s="104" t="s">
        <v>85</v>
      </c>
      <c r="AV177" s="16" t="s">
        <v>194</v>
      </c>
      <c r="AW177" s="16" t="s">
        <v>36</v>
      </c>
      <c r="AX177" s="16" t="s">
        <v>75</v>
      </c>
      <c r="AY177" s="104" t="s">
        <v>171</v>
      </c>
    </row>
    <row r="178" spans="1:65" s="13" customFormat="1" x14ac:dyDescent="0.2">
      <c r="A178" s="340"/>
      <c r="B178" s="341"/>
      <c r="C178" s="340"/>
      <c r="D178" s="333" t="s">
        <v>183</v>
      </c>
      <c r="E178" s="342" t="s">
        <v>3</v>
      </c>
      <c r="F178" s="343" t="s">
        <v>236</v>
      </c>
      <c r="G178" s="340"/>
      <c r="H178" s="342" t="s">
        <v>3</v>
      </c>
      <c r="I178" s="340"/>
      <c r="J178" s="340"/>
      <c r="K178" s="340"/>
      <c r="L178" s="341"/>
      <c r="M178" s="344"/>
      <c r="N178" s="345"/>
      <c r="O178" s="345"/>
      <c r="P178" s="345"/>
      <c r="Q178" s="345"/>
      <c r="R178" s="345"/>
      <c r="S178" s="345"/>
      <c r="T178" s="346"/>
      <c r="U178" s="340"/>
      <c r="V178" s="340"/>
      <c r="AT178" s="101" t="s">
        <v>183</v>
      </c>
      <c r="AU178" s="101" t="s">
        <v>85</v>
      </c>
      <c r="AV178" s="13" t="s">
        <v>83</v>
      </c>
      <c r="AW178" s="13" t="s">
        <v>36</v>
      </c>
      <c r="AX178" s="13" t="s">
        <v>75</v>
      </c>
      <c r="AY178" s="101" t="s">
        <v>171</v>
      </c>
    </row>
    <row r="179" spans="1:65" s="14" customFormat="1" x14ac:dyDescent="0.2">
      <c r="A179" s="347"/>
      <c r="B179" s="348"/>
      <c r="C179" s="347"/>
      <c r="D179" s="333" t="s">
        <v>183</v>
      </c>
      <c r="E179" s="349" t="s">
        <v>3</v>
      </c>
      <c r="F179" s="350" t="s">
        <v>283</v>
      </c>
      <c r="G179" s="347"/>
      <c r="H179" s="351">
        <v>10.241</v>
      </c>
      <c r="I179" s="347"/>
      <c r="J179" s="347"/>
      <c r="K179" s="347"/>
      <c r="L179" s="348"/>
      <c r="M179" s="352"/>
      <c r="N179" s="353"/>
      <c r="O179" s="353"/>
      <c r="P179" s="353"/>
      <c r="Q179" s="353"/>
      <c r="R179" s="353"/>
      <c r="S179" s="353"/>
      <c r="T179" s="354"/>
      <c r="U179" s="347"/>
      <c r="V179" s="347"/>
      <c r="AT179" s="102" t="s">
        <v>183</v>
      </c>
      <c r="AU179" s="102" t="s">
        <v>85</v>
      </c>
      <c r="AV179" s="14" t="s">
        <v>85</v>
      </c>
      <c r="AW179" s="14" t="s">
        <v>36</v>
      </c>
      <c r="AX179" s="14" t="s">
        <v>75</v>
      </c>
      <c r="AY179" s="102" t="s">
        <v>171</v>
      </c>
    </row>
    <row r="180" spans="1:65" s="14" customFormat="1" x14ac:dyDescent="0.2">
      <c r="A180" s="347"/>
      <c r="B180" s="348"/>
      <c r="C180" s="347"/>
      <c r="D180" s="333" t="s">
        <v>183</v>
      </c>
      <c r="E180" s="349" t="s">
        <v>3</v>
      </c>
      <c r="F180" s="350" t="s">
        <v>284</v>
      </c>
      <c r="G180" s="347"/>
      <c r="H180" s="351">
        <v>11.172000000000001</v>
      </c>
      <c r="I180" s="347"/>
      <c r="J180" s="347"/>
      <c r="K180" s="347"/>
      <c r="L180" s="348"/>
      <c r="M180" s="352"/>
      <c r="N180" s="353"/>
      <c r="O180" s="353"/>
      <c r="P180" s="353"/>
      <c r="Q180" s="353"/>
      <c r="R180" s="353"/>
      <c r="S180" s="353"/>
      <c r="T180" s="354"/>
      <c r="U180" s="347"/>
      <c r="V180" s="347"/>
      <c r="AT180" s="102" t="s">
        <v>183</v>
      </c>
      <c r="AU180" s="102" t="s">
        <v>85</v>
      </c>
      <c r="AV180" s="14" t="s">
        <v>85</v>
      </c>
      <c r="AW180" s="14" t="s">
        <v>36</v>
      </c>
      <c r="AX180" s="14" t="s">
        <v>75</v>
      </c>
      <c r="AY180" s="102" t="s">
        <v>171</v>
      </c>
    </row>
    <row r="181" spans="1:65" s="16" customFormat="1" x14ac:dyDescent="0.2">
      <c r="A181" s="363"/>
      <c r="B181" s="364"/>
      <c r="C181" s="363"/>
      <c r="D181" s="333" t="s">
        <v>183</v>
      </c>
      <c r="E181" s="365" t="s">
        <v>3</v>
      </c>
      <c r="F181" s="366" t="s">
        <v>229</v>
      </c>
      <c r="G181" s="363"/>
      <c r="H181" s="367">
        <v>21.413</v>
      </c>
      <c r="I181" s="363"/>
      <c r="J181" s="363"/>
      <c r="K181" s="363"/>
      <c r="L181" s="364"/>
      <c r="M181" s="368"/>
      <c r="N181" s="369"/>
      <c r="O181" s="369"/>
      <c r="P181" s="369"/>
      <c r="Q181" s="369"/>
      <c r="R181" s="369"/>
      <c r="S181" s="369"/>
      <c r="T181" s="370"/>
      <c r="U181" s="363"/>
      <c r="V181" s="363"/>
      <c r="AT181" s="104" t="s">
        <v>183</v>
      </c>
      <c r="AU181" s="104" t="s">
        <v>85</v>
      </c>
      <c r="AV181" s="16" t="s">
        <v>194</v>
      </c>
      <c r="AW181" s="16" t="s">
        <v>36</v>
      </c>
      <c r="AX181" s="16" t="s">
        <v>75</v>
      </c>
      <c r="AY181" s="104" t="s">
        <v>171</v>
      </c>
    </row>
    <row r="182" spans="1:65" s="15" customFormat="1" x14ac:dyDescent="0.2">
      <c r="A182" s="355"/>
      <c r="B182" s="356"/>
      <c r="C182" s="355"/>
      <c r="D182" s="333" t="s">
        <v>183</v>
      </c>
      <c r="E182" s="357" t="s">
        <v>110</v>
      </c>
      <c r="F182" s="358" t="s">
        <v>186</v>
      </c>
      <c r="G182" s="355"/>
      <c r="H182" s="359">
        <v>259.89400000000001</v>
      </c>
      <c r="I182" s="355"/>
      <c r="J182" s="355"/>
      <c r="K182" s="355"/>
      <c r="L182" s="356"/>
      <c r="M182" s="360"/>
      <c r="N182" s="361"/>
      <c r="O182" s="361"/>
      <c r="P182" s="361"/>
      <c r="Q182" s="361"/>
      <c r="R182" s="361"/>
      <c r="S182" s="361"/>
      <c r="T182" s="362"/>
      <c r="U182" s="355"/>
      <c r="V182" s="355"/>
      <c r="AT182" s="103" t="s">
        <v>183</v>
      </c>
      <c r="AU182" s="103" t="s">
        <v>85</v>
      </c>
      <c r="AV182" s="15" t="s">
        <v>177</v>
      </c>
      <c r="AW182" s="15" t="s">
        <v>36</v>
      </c>
      <c r="AX182" s="15" t="s">
        <v>83</v>
      </c>
      <c r="AY182" s="103" t="s">
        <v>171</v>
      </c>
    </row>
    <row r="183" spans="1:65" s="2" customFormat="1" ht="16.5" customHeight="1" x14ac:dyDescent="0.2">
      <c r="A183" s="251"/>
      <c r="B183" s="252"/>
      <c r="C183" s="322" t="s">
        <v>285</v>
      </c>
      <c r="D183" s="322" t="s">
        <v>173</v>
      </c>
      <c r="E183" s="323" t="s">
        <v>286</v>
      </c>
      <c r="F183" s="324" t="s">
        <v>287</v>
      </c>
      <c r="G183" s="325" t="s">
        <v>116</v>
      </c>
      <c r="H183" s="326">
        <v>65.396000000000001</v>
      </c>
      <c r="I183" s="97"/>
      <c r="J183" s="327">
        <f>ROUND(I183*H183,2)</f>
        <v>0</v>
      </c>
      <c r="K183" s="324" t="s">
        <v>176</v>
      </c>
      <c r="L183" s="252"/>
      <c r="M183" s="328" t="s">
        <v>3</v>
      </c>
      <c r="N183" s="329" t="s">
        <v>46</v>
      </c>
      <c r="O183" s="330"/>
      <c r="P183" s="331">
        <f>O183*H183</f>
        <v>0</v>
      </c>
      <c r="Q183" s="331">
        <v>0</v>
      </c>
      <c r="R183" s="331">
        <f>Q183*H183</f>
        <v>0</v>
      </c>
      <c r="S183" s="331">
        <v>0</v>
      </c>
      <c r="T183" s="332">
        <f>S183*H183</f>
        <v>0</v>
      </c>
      <c r="U183" s="251"/>
      <c r="V183" s="251"/>
      <c r="W183" s="32"/>
      <c r="X183" s="32"/>
      <c r="Y183" s="32"/>
      <c r="Z183" s="32"/>
      <c r="AA183" s="32"/>
      <c r="AB183" s="32"/>
      <c r="AC183" s="32"/>
      <c r="AD183" s="32"/>
      <c r="AE183" s="32"/>
      <c r="AR183" s="98" t="s">
        <v>177</v>
      </c>
      <c r="AT183" s="98" t="s">
        <v>173</v>
      </c>
      <c r="AU183" s="98" t="s">
        <v>85</v>
      </c>
      <c r="AY183" s="19" t="s">
        <v>171</v>
      </c>
      <c r="BE183" s="99">
        <f>IF(N183="základní",J183,0)</f>
        <v>0</v>
      </c>
      <c r="BF183" s="99">
        <f>IF(N183="snížená",J183,0)</f>
        <v>0</v>
      </c>
      <c r="BG183" s="99">
        <f>IF(N183="zákl. přenesená",J183,0)</f>
        <v>0</v>
      </c>
      <c r="BH183" s="99">
        <f>IF(N183="sníž. přenesená",J183,0)</f>
        <v>0</v>
      </c>
      <c r="BI183" s="99">
        <f>IF(N183="nulová",J183,0)</f>
        <v>0</v>
      </c>
      <c r="BJ183" s="19" t="s">
        <v>83</v>
      </c>
      <c r="BK183" s="99">
        <f>ROUND(I183*H183,2)</f>
        <v>0</v>
      </c>
      <c r="BL183" s="19" t="s">
        <v>177</v>
      </c>
      <c r="BM183" s="98" t="s">
        <v>288</v>
      </c>
    </row>
    <row r="184" spans="1:65" s="2" customFormat="1" x14ac:dyDescent="0.2">
      <c r="A184" s="251"/>
      <c r="B184" s="252"/>
      <c r="C184" s="251"/>
      <c r="D184" s="333" t="s">
        <v>179</v>
      </c>
      <c r="E184" s="251"/>
      <c r="F184" s="334" t="s">
        <v>289</v>
      </c>
      <c r="G184" s="251"/>
      <c r="H184" s="251"/>
      <c r="I184" s="251"/>
      <c r="J184" s="251"/>
      <c r="K184" s="251"/>
      <c r="L184" s="252"/>
      <c r="M184" s="335"/>
      <c r="N184" s="336"/>
      <c r="O184" s="330"/>
      <c r="P184" s="330"/>
      <c r="Q184" s="330"/>
      <c r="R184" s="330"/>
      <c r="S184" s="330"/>
      <c r="T184" s="337"/>
      <c r="U184" s="251"/>
      <c r="V184" s="251"/>
      <c r="W184" s="32"/>
      <c r="X184" s="32"/>
      <c r="Y184" s="32"/>
      <c r="Z184" s="32"/>
      <c r="AA184" s="32"/>
      <c r="AB184" s="32"/>
      <c r="AC184" s="32"/>
      <c r="AD184" s="32"/>
      <c r="AE184" s="32"/>
      <c r="AT184" s="19" t="s">
        <v>179</v>
      </c>
      <c r="AU184" s="19" t="s">
        <v>85</v>
      </c>
    </row>
    <row r="185" spans="1:65" s="2" customFormat="1" x14ac:dyDescent="0.2">
      <c r="A185" s="251"/>
      <c r="B185" s="252"/>
      <c r="C185" s="251"/>
      <c r="D185" s="338" t="s">
        <v>181</v>
      </c>
      <c r="E185" s="251"/>
      <c r="F185" s="339" t="s">
        <v>290</v>
      </c>
      <c r="G185" s="251"/>
      <c r="H185" s="251"/>
      <c r="I185" s="251"/>
      <c r="J185" s="251"/>
      <c r="K185" s="251"/>
      <c r="L185" s="252"/>
      <c r="M185" s="335"/>
      <c r="N185" s="336"/>
      <c r="O185" s="330"/>
      <c r="P185" s="330"/>
      <c r="Q185" s="330"/>
      <c r="R185" s="330"/>
      <c r="S185" s="330"/>
      <c r="T185" s="337"/>
      <c r="U185" s="251"/>
      <c r="V185" s="251"/>
      <c r="W185" s="32"/>
      <c r="X185" s="32"/>
      <c r="Y185" s="32"/>
      <c r="Z185" s="32"/>
      <c r="AA185" s="32"/>
      <c r="AB185" s="32"/>
      <c r="AC185" s="32"/>
      <c r="AD185" s="32"/>
      <c r="AE185" s="32"/>
      <c r="AT185" s="19" t="s">
        <v>181</v>
      </c>
      <c r="AU185" s="19" t="s">
        <v>85</v>
      </c>
    </row>
    <row r="186" spans="1:65" s="14" customFormat="1" x14ac:dyDescent="0.2">
      <c r="A186" s="347"/>
      <c r="B186" s="348"/>
      <c r="C186" s="347"/>
      <c r="D186" s="333" t="s">
        <v>183</v>
      </c>
      <c r="E186" s="349" t="s">
        <v>3</v>
      </c>
      <c r="F186" s="350" t="s">
        <v>132</v>
      </c>
      <c r="G186" s="347"/>
      <c r="H186" s="351">
        <v>65.396000000000001</v>
      </c>
      <c r="I186" s="347"/>
      <c r="J186" s="347"/>
      <c r="K186" s="347"/>
      <c r="L186" s="348"/>
      <c r="M186" s="352"/>
      <c r="N186" s="353"/>
      <c r="O186" s="353"/>
      <c r="P186" s="353"/>
      <c r="Q186" s="353"/>
      <c r="R186" s="353"/>
      <c r="S186" s="353"/>
      <c r="T186" s="354"/>
      <c r="U186" s="347"/>
      <c r="V186" s="347"/>
      <c r="AT186" s="102" t="s">
        <v>183</v>
      </c>
      <c r="AU186" s="102" t="s">
        <v>85</v>
      </c>
      <c r="AV186" s="14" t="s">
        <v>85</v>
      </c>
      <c r="AW186" s="14" t="s">
        <v>36</v>
      </c>
      <c r="AX186" s="14" t="s">
        <v>83</v>
      </c>
      <c r="AY186" s="102" t="s">
        <v>171</v>
      </c>
    </row>
    <row r="187" spans="1:65" s="2" customFormat="1" ht="16.5" customHeight="1" x14ac:dyDescent="0.2">
      <c r="A187" s="251"/>
      <c r="B187" s="252"/>
      <c r="C187" s="371" t="s">
        <v>291</v>
      </c>
      <c r="D187" s="371" t="s">
        <v>292</v>
      </c>
      <c r="E187" s="372" t="s">
        <v>293</v>
      </c>
      <c r="F187" s="373" t="s">
        <v>294</v>
      </c>
      <c r="G187" s="374" t="s">
        <v>295</v>
      </c>
      <c r="H187" s="375">
        <v>0.98099999999999998</v>
      </c>
      <c r="I187" s="105"/>
      <c r="J187" s="376">
        <f>ROUND(I187*H187,2)</f>
        <v>0</v>
      </c>
      <c r="K187" s="373" t="s">
        <v>176</v>
      </c>
      <c r="L187" s="377"/>
      <c r="M187" s="378" t="s">
        <v>3</v>
      </c>
      <c r="N187" s="379" t="s">
        <v>46</v>
      </c>
      <c r="O187" s="330"/>
      <c r="P187" s="331">
        <f>O187*H187</f>
        <v>0</v>
      </c>
      <c r="Q187" s="331">
        <v>1E-3</v>
      </c>
      <c r="R187" s="331">
        <f>Q187*H187</f>
        <v>9.810000000000001E-4</v>
      </c>
      <c r="S187" s="331">
        <v>0</v>
      </c>
      <c r="T187" s="332">
        <f>S187*H187</f>
        <v>0</v>
      </c>
      <c r="U187" s="251"/>
      <c r="V187" s="251"/>
      <c r="W187" s="32"/>
      <c r="X187" s="32"/>
      <c r="Y187" s="32"/>
      <c r="Z187" s="32"/>
      <c r="AA187" s="32"/>
      <c r="AB187" s="32"/>
      <c r="AC187" s="32"/>
      <c r="AD187" s="32"/>
      <c r="AE187" s="32"/>
      <c r="AR187" s="98" t="s">
        <v>249</v>
      </c>
      <c r="AT187" s="98" t="s">
        <v>292</v>
      </c>
      <c r="AU187" s="98" t="s">
        <v>85</v>
      </c>
      <c r="AY187" s="19" t="s">
        <v>171</v>
      </c>
      <c r="BE187" s="99">
        <f>IF(N187="základní",J187,0)</f>
        <v>0</v>
      </c>
      <c r="BF187" s="99">
        <f>IF(N187="snížená",J187,0)</f>
        <v>0</v>
      </c>
      <c r="BG187" s="99">
        <f>IF(N187="zákl. přenesená",J187,0)</f>
        <v>0</v>
      </c>
      <c r="BH187" s="99">
        <f>IF(N187="sníž. přenesená",J187,0)</f>
        <v>0</v>
      </c>
      <c r="BI187" s="99">
        <f>IF(N187="nulová",J187,0)</f>
        <v>0</v>
      </c>
      <c r="BJ187" s="19" t="s">
        <v>83</v>
      </c>
      <c r="BK187" s="99">
        <f>ROUND(I187*H187,2)</f>
        <v>0</v>
      </c>
      <c r="BL187" s="19" t="s">
        <v>177</v>
      </c>
      <c r="BM187" s="98" t="s">
        <v>296</v>
      </c>
    </row>
    <row r="188" spans="1:65" s="2" customFormat="1" x14ac:dyDescent="0.2">
      <c r="A188" s="251"/>
      <c r="B188" s="252"/>
      <c r="C188" s="251"/>
      <c r="D188" s="333" t="s">
        <v>179</v>
      </c>
      <c r="E188" s="251"/>
      <c r="F188" s="334" t="s">
        <v>294</v>
      </c>
      <c r="G188" s="251"/>
      <c r="H188" s="251"/>
      <c r="I188" s="251"/>
      <c r="J188" s="251"/>
      <c r="K188" s="251"/>
      <c r="L188" s="252"/>
      <c r="M188" s="335"/>
      <c r="N188" s="336"/>
      <c r="O188" s="330"/>
      <c r="P188" s="330"/>
      <c r="Q188" s="330"/>
      <c r="R188" s="330"/>
      <c r="S188" s="330"/>
      <c r="T188" s="337"/>
      <c r="U188" s="251"/>
      <c r="V188" s="251"/>
      <c r="W188" s="32"/>
      <c r="X188" s="32"/>
      <c r="Y188" s="32"/>
      <c r="Z188" s="32"/>
      <c r="AA188" s="32"/>
      <c r="AB188" s="32"/>
      <c r="AC188" s="32"/>
      <c r="AD188" s="32"/>
      <c r="AE188" s="32"/>
      <c r="AT188" s="19" t="s">
        <v>179</v>
      </c>
      <c r="AU188" s="19" t="s">
        <v>85</v>
      </c>
    </row>
    <row r="189" spans="1:65" s="14" customFormat="1" x14ac:dyDescent="0.2">
      <c r="A189" s="347"/>
      <c r="B189" s="348"/>
      <c r="C189" s="347"/>
      <c r="D189" s="333" t="s">
        <v>183</v>
      </c>
      <c r="E189" s="349" t="s">
        <v>3</v>
      </c>
      <c r="F189" s="350" t="s">
        <v>297</v>
      </c>
      <c r="G189" s="347"/>
      <c r="H189" s="351">
        <v>0.98099999999999998</v>
      </c>
      <c r="I189" s="347"/>
      <c r="J189" s="347"/>
      <c r="K189" s="347"/>
      <c r="L189" s="348"/>
      <c r="M189" s="352"/>
      <c r="N189" s="353"/>
      <c r="O189" s="353"/>
      <c r="P189" s="353"/>
      <c r="Q189" s="353"/>
      <c r="R189" s="353"/>
      <c r="S189" s="353"/>
      <c r="T189" s="354"/>
      <c r="U189" s="347"/>
      <c r="V189" s="347"/>
      <c r="AT189" s="102" t="s">
        <v>183</v>
      </c>
      <c r="AU189" s="102" t="s">
        <v>85</v>
      </c>
      <c r="AV189" s="14" t="s">
        <v>85</v>
      </c>
      <c r="AW189" s="14" t="s">
        <v>36</v>
      </c>
      <c r="AX189" s="14" t="s">
        <v>83</v>
      </c>
      <c r="AY189" s="102" t="s">
        <v>171</v>
      </c>
    </row>
    <row r="190" spans="1:65" s="2" customFormat="1" ht="16.5" customHeight="1" x14ac:dyDescent="0.2">
      <c r="A190" s="251"/>
      <c r="B190" s="252"/>
      <c r="C190" s="322" t="s">
        <v>298</v>
      </c>
      <c r="D190" s="322" t="s">
        <v>173</v>
      </c>
      <c r="E190" s="323" t="s">
        <v>299</v>
      </c>
      <c r="F190" s="324" t="s">
        <v>300</v>
      </c>
      <c r="G190" s="325" t="s">
        <v>116</v>
      </c>
      <c r="H190" s="326">
        <v>138.43100000000001</v>
      </c>
      <c r="I190" s="97"/>
      <c r="J190" s="327">
        <f>ROUND(I190*H190,2)</f>
        <v>0</v>
      </c>
      <c r="K190" s="324" t="s">
        <v>176</v>
      </c>
      <c r="L190" s="252"/>
      <c r="M190" s="328" t="s">
        <v>3</v>
      </c>
      <c r="N190" s="329" t="s">
        <v>46</v>
      </c>
      <c r="O190" s="330"/>
      <c r="P190" s="331">
        <f>O190*H190</f>
        <v>0</v>
      </c>
      <c r="Q190" s="331">
        <v>0</v>
      </c>
      <c r="R190" s="331">
        <f>Q190*H190</f>
        <v>0</v>
      </c>
      <c r="S190" s="331">
        <v>0</v>
      </c>
      <c r="T190" s="332">
        <f>S190*H190</f>
        <v>0</v>
      </c>
      <c r="U190" s="251"/>
      <c r="V190" s="251"/>
      <c r="W190" s="32"/>
      <c r="X190" s="32"/>
      <c r="Y190" s="32"/>
      <c r="Z190" s="32"/>
      <c r="AA190" s="32"/>
      <c r="AB190" s="32"/>
      <c r="AC190" s="32"/>
      <c r="AD190" s="32"/>
      <c r="AE190" s="32"/>
      <c r="AR190" s="98" t="s">
        <v>177</v>
      </c>
      <c r="AT190" s="98" t="s">
        <v>173</v>
      </c>
      <c r="AU190" s="98" t="s">
        <v>85</v>
      </c>
      <c r="AY190" s="19" t="s">
        <v>171</v>
      </c>
      <c r="BE190" s="99">
        <f>IF(N190="základní",J190,0)</f>
        <v>0</v>
      </c>
      <c r="BF190" s="99">
        <f>IF(N190="snížená",J190,0)</f>
        <v>0</v>
      </c>
      <c r="BG190" s="99">
        <f>IF(N190="zákl. přenesená",J190,0)</f>
        <v>0</v>
      </c>
      <c r="BH190" s="99">
        <f>IF(N190="sníž. přenesená",J190,0)</f>
        <v>0</v>
      </c>
      <c r="BI190" s="99">
        <f>IF(N190="nulová",J190,0)</f>
        <v>0</v>
      </c>
      <c r="BJ190" s="19" t="s">
        <v>83</v>
      </c>
      <c r="BK190" s="99">
        <f>ROUND(I190*H190,2)</f>
        <v>0</v>
      </c>
      <c r="BL190" s="19" t="s">
        <v>177</v>
      </c>
      <c r="BM190" s="98" t="s">
        <v>301</v>
      </c>
    </row>
    <row r="191" spans="1:65" s="2" customFormat="1" ht="19.2" x14ac:dyDescent="0.2">
      <c r="A191" s="251"/>
      <c r="B191" s="252"/>
      <c r="C191" s="251"/>
      <c r="D191" s="333" t="s">
        <v>179</v>
      </c>
      <c r="E191" s="251"/>
      <c r="F191" s="334" t="s">
        <v>302</v>
      </c>
      <c r="G191" s="251"/>
      <c r="H191" s="251"/>
      <c r="I191" s="251"/>
      <c r="J191" s="251"/>
      <c r="K191" s="251"/>
      <c r="L191" s="252"/>
      <c r="M191" s="335"/>
      <c r="N191" s="336"/>
      <c r="O191" s="330"/>
      <c r="P191" s="330"/>
      <c r="Q191" s="330"/>
      <c r="R191" s="330"/>
      <c r="S191" s="330"/>
      <c r="T191" s="337"/>
      <c r="U191" s="251"/>
      <c r="V191" s="251"/>
      <c r="W191" s="32"/>
      <c r="X191" s="32"/>
      <c r="Y191" s="32"/>
      <c r="Z191" s="32"/>
      <c r="AA191" s="32"/>
      <c r="AB191" s="32"/>
      <c r="AC191" s="32"/>
      <c r="AD191" s="32"/>
      <c r="AE191" s="32"/>
      <c r="AT191" s="19" t="s">
        <v>179</v>
      </c>
      <c r="AU191" s="19" t="s">
        <v>85</v>
      </c>
    </row>
    <row r="192" spans="1:65" s="2" customFormat="1" x14ac:dyDescent="0.2">
      <c r="A192" s="251"/>
      <c r="B192" s="252"/>
      <c r="C192" s="251"/>
      <c r="D192" s="338" t="s">
        <v>181</v>
      </c>
      <c r="E192" s="251"/>
      <c r="F192" s="339" t="s">
        <v>303</v>
      </c>
      <c r="G192" s="251"/>
      <c r="H192" s="251"/>
      <c r="I192" s="251"/>
      <c r="J192" s="251"/>
      <c r="K192" s="251"/>
      <c r="L192" s="252"/>
      <c r="M192" s="335"/>
      <c r="N192" s="336"/>
      <c r="O192" s="330"/>
      <c r="P192" s="330"/>
      <c r="Q192" s="330"/>
      <c r="R192" s="330"/>
      <c r="S192" s="330"/>
      <c r="T192" s="337"/>
      <c r="U192" s="251"/>
      <c r="V192" s="251"/>
      <c r="W192" s="32"/>
      <c r="X192" s="32"/>
      <c r="Y192" s="32"/>
      <c r="Z192" s="32"/>
      <c r="AA192" s="32"/>
      <c r="AB192" s="32"/>
      <c r="AC192" s="32"/>
      <c r="AD192" s="32"/>
      <c r="AE192" s="32"/>
      <c r="AT192" s="19" t="s">
        <v>181</v>
      </c>
      <c r="AU192" s="19" t="s">
        <v>85</v>
      </c>
    </row>
    <row r="193" spans="1:65" s="14" customFormat="1" x14ac:dyDescent="0.2">
      <c r="A193" s="347"/>
      <c r="B193" s="348"/>
      <c r="C193" s="347"/>
      <c r="D193" s="333" t="s">
        <v>183</v>
      </c>
      <c r="E193" s="349" t="s">
        <v>3</v>
      </c>
      <c r="F193" s="350" t="s">
        <v>114</v>
      </c>
      <c r="G193" s="347"/>
      <c r="H193" s="351">
        <v>100.52</v>
      </c>
      <c r="I193" s="347"/>
      <c r="J193" s="347"/>
      <c r="K193" s="347"/>
      <c r="L193" s="348"/>
      <c r="M193" s="352"/>
      <c r="N193" s="353"/>
      <c r="O193" s="353"/>
      <c r="P193" s="353"/>
      <c r="Q193" s="353"/>
      <c r="R193" s="353"/>
      <c r="S193" s="353"/>
      <c r="T193" s="354"/>
      <c r="U193" s="347"/>
      <c r="V193" s="347"/>
      <c r="AT193" s="102" t="s">
        <v>183</v>
      </c>
      <c r="AU193" s="102" t="s">
        <v>85</v>
      </c>
      <c r="AV193" s="14" t="s">
        <v>85</v>
      </c>
      <c r="AW193" s="14" t="s">
        <v>36</v>
      </c>
      <c r="AX193" s="14" t="s">
        <v>75</v>
      </c>
      <c r="AY193" s="102" t="s">
        <v>171</v>
      </c>
    </row>
    <row r="194" spans="1:65" s="14" customFormat="1" x14ac:dyDescent="0.2">
      <c r="A194" s="347"/>
      <c r="B194" s="348"/>
      <c r="C194" s="347"/>
      <c r="D194" s="333" t="s">
        <v>183</v>
      </c>
      <c r="E194" s="349" t="s">
        <v>3</v>
      </c>
      <c r="F194" s="350" t="s">
        <v>118</v>
      </c>
      <c r="G194" s="347"/>
      <c r="H194" s="351">
        <v>37.911000000000001</v>
      </c>
      <c r="I194" s="347"/>
      <c r="J194" s="347"/>
      <c r="K194" s="347"/>
      <c r="L194" s="348"/>
      <c r="M194" s="352"/>
      <c r="N194" s="353"/>
      <c r="O194" s="353"/>
      <c r="P194" s="353"/>
      <c r="Q194" s="353"/>
      <c r="R194" s="353"/>
      <c r="S194" s="353"/>
      <c r="T194" s="354"/>
      <c r="U194" s="347"/>
      <c r="V194" s="347"/>
      <c r="AT194" s="102" t="s">
        <v>183</v>
      </c>
      <c r="AU194" s="102" t="s">
        <v>85</v>
      </c>
      <c r="AV194" s="14" t="s">
        <v>85</v>
      </c>
      <c r="AW194" s="14" t="s">
        <v>36</v>
      </c>
      <c r="AX194" s="14" t="s">
        <v>75</v>
      </c>
      <c r="AY194" s="102" t="s">
        <v>171</v>
      </c>
    </row>
    <row r="195" spans="1:65" s="15" customFormat="1" x14ac:dyDescent="0.2">
      <c r="A195" s="355"/>
      <c r="B195" s="356"/>
      <c r="C195" s="355"/>
      <c r="D195" s="333" t="s">
        <v>183</v>
      </c>
      <c r="E195" s="357" t="s">
        <v>3</v>
      </c>
      <c r="F195" s="358" t="s">
        <v>186</v>
      </c>
      <c r="G195" s="355"/>
      <c r="H195" s="359">
        <v>138.43100000000001</v>
      </c>
      <c r="I195" s="355"/>
      <c r="J195" s="355"/>
      <c r="K195" s="355"/>
      <c r="L195" s="356"/>
      <c r="M195" s="360"/>
      <c r="N195" s="361"/>
      <c r="O195" s="361"/>
      <c r="P195" s="361"/>
      <c r="Q195" s="361"/>
      <c r="R195" s="361"/>
      <c r="S195" s="361"/>
      <c r="T195" s="362"/>
      <c r="U195" s="355"/>
      <c r="V195" s="355"/>
      <c r="AT195" s="103" t="s">
        <v>183</v>
      </c>
      <c r="AU195" s="103" t="s">
        <v>85</v>
      </c>
      <c r="AV195" s="15" t="s">
        <v>177</v>
      </c>
      <c r="AW195" s="15" t="s">
        <v>36</v>
      </c>
      <c r="AX195" s="15" t="s">
        <v>83</v>
      </c>
      <c r="AY195" s="103" t="s">
        <v>171</v>
      </c>
    </row>
    <row r="196" spans="1:65" s="2" customFormat="1" ht="16.5" customHeight="1" x14ac:dyDescent="0.2">
      <c r="A196" s="251"/>
      <c r="B196" s="252"/>
      <c r="C196" s="322" t="s">
        <v>9</v>
      </c>
      <c r="D196" s="322" t="s">
        <v>173</v>
      </c>
      <c r="E196" s="323" t="s">
        <v>304</v>
      </c>
      <c r="F196" s="324" t="s">
        <v>305</v>
      </c>
      <c r="G196" s="325" t="s">
        <v>116</v>
      </c>
      <c r="H196" s="326">
        <v>65.396000000000001</v>
      </c>
      <c r="I196" s="97"/>
      <c r="J196" s="327">
        <f>ROUND(I196*H196,2)</f>
        <v>0</v>
      </c>
      <c r="K196" s="324" t="s">
        <v>176</v>
      </c>
      <c r="L196" s="252"/>
      <c r="M196" s="328" t="s">
        <v>3</v>
      </c>
      <c r="N196" s="329" t="s">
        <v>46</v>
      </c>
      <c r="O196" s="330"/>
      <c r="P196" s="331">
        <f>O196*H196</f>
        <v>0</v>
      </c>
      <c r="Q196" s="331">
        <v>0</v>
      </c>
      <c r="R196" s="331">
        <f>Q196*H196</f>
        <v>0</v>
      </c>
      <c r="S196" s="331">
        <v>0</v>
      </c>
      <c r="T196" s="332">
        <f>S196*H196</f>
        <v>0</v>
      </c>
      <c r="U196" s="251"/>
      <c r="V196" s="251"/>
      <c r="W196" s="32"/>
      <c r="X196" s="32"/>
      <c r="Y196" s="32"/>
      <c r="Z196" s="32"/>
      <c r="AA196" s="32"/>
      <c r="AB196" s="32"/>
      <c r="AC196" s="32"/>
      <c r="AD196" s="32"/>
      <c r="AE196" s="32"/>
      <c r="AR196" s="98" t="s">
        <v>177</v>
      </c>
      <c r="AT196" s="98" t="s">
        <v>173</v>
      </c>
      <c r="AU196" s="98" t="s">
        <v>85</v>
      </c>
      <c r="AY196" s="19" t="s">
        <v>171</v>
      </c>
      <c r="BE196" s="99">
        <f>IF(N196="základní",J196,0)</f>
        <v>0</v>
      </c>
      <c r="BF196" s="99">
        <f>IF(N196="snížená",J196,0)</f>
        <v>0</v>
      </c>
      <c r="BG196" s="99">
        <f>IF(N196="zákl. přenesená",J196,0)</f>
        <v>0</v>
      </c>
      <c r="BH196" s="99">
        <f>IF(N196="sníž. přenesená",J196,0)</f>
        <v>0</v>
      </c>
      <c r="BI196" s="99">
        <f>IF(N196="nulová",J196,0)</f>
        <v>0</v>
      </c>
      <c r="BJ196" s="19" t="s">
        <v>83</v>
      </c>
      <c r="BK196" s="99">
        <f>ROUND(I196*H196,2)</f>
        <v>0</v>
      </c>
      <c r="BL196" s="19" t="s">
        <v>177</v>
      </c>
      <c r="BM196" s="98" t="s">
        <v>306</v>
      </c>
    </row>
    <row r="197" spans="1:65" s="2" customFormat="1" x14ac:dyDescent="0.2">
      <c r="A197" s="251"/>
      <c r="B197" s="252"/>
      <c r="C197" s="251"/>
      <c r="D197" s="333" t="s">
        <v>179</v>
      </c>
      <c r="E197" s="251"/>
      <c r="F197" s="334" t="s">
        <v>307</v>
      </c>
      <c r="G197" s="251"/>
      <c r="H197" s="251"/>
      <c r="I197" s="251"/>
      <c r="J197" s="251"/>
      <c r="K197" s="251"/>
      <c r="L197" s="252"/>
      <c r="M197" s="335"/>
      <c r="N197" s="336"/>
      <c r="O197" s="330"/>
      <c r="P197" s="330"/>
      <c r="Q197" s="330"/>
      <c r="R197" s="330"/>
      <c r="S197" s="330"/>
      <c r="T197" s="337"/>
      <c r="U197" s="251"/>
      <c r="V197" s="251"/>
      <c r="W197" s="32"/>
      <c r="X197" s="32"/>
      <c r="Y197" s="32"/>
      <c r="Z197" s="32"/>
      <c r="AA197" s="32"/>
      <c r="AB197" s="32"/>
      <c r="AC197" s="32"/>
      <c r="AD197" s="32"/>
      <c r="AE197" s="32"/>
      <c r="AT197" s="19" t="s">
        <v>179</v>
      </c>
      <c r="AU197" s="19" t="s">
        <v>85</v>
      </c>
    </row>
    <row r="198" spans="1:65" s="2" customFormat="1" x14ac:dyDescent="0.2">
      <c r="A198" s="251"/>
      <c r="B198" s="252"/>
      <c r="C198" s="251"/>
      <c r="D198" s="338" t="s">
        <v>181</v>
      </c>
      <c r="E198" s="251"/>
      <c r="F198" s="339" t="s">
        <v>308</v>
      </c>
      <c r="G198" s="251"/>
      <c r="H198" s="251"/>
      <c r="I198" s="251"/>
      <c r="J198" s="251"/>
      <c r="K198" s="251"/>
      <c r="L198" s="252"/>
      <c r="M198" s="335"/>
      <c r="N198" s="336"/>
      <c r="O198" s="330"/>
      <c r="P198" s="330"/>
      <c r="Q198" s="330"/>
      <c r="R198" s="330"/>
      <c r="S198" s="330"/>
      <c r="T198" s="337"/>
      <c r="U198" s="251"/>
      <c r="V198" s="251"/>
      <c r="W198" s="32"/>
      <c r="X198" s="32"/>
      <c r="Y198" s="32"/>
      <c r="Z198" s="32"/>
      <c r="AA198" s="32"/>
      <c r="AB198" s="32"/>
      <c r="AC198" s="32"/>
      <c r="AD198" s="32"/>
      <c r="AE198" s="32"/>
      <c r="AT198" s="19" t="s">
        <v>181</v>
      </c>
      <c r="AU198" s="19" t="s">
        <v>85</v>
      </c>
    </row>
    <row r="199" spans="1:65" s="13" customFormat="1" x14ac:dyDescent="0.2">
      <c r="A199" s="340"/>
      <c r="B199" s="341"/>
      <c r="C199" s="340"/>
      <c r="D199" s="333" t="s">
        <v>183</v>
      </c>
      <c r="E199" s="342" t="s">
        <v>3</v>
      </c>
      <c r="F199" s="343" t="s">
        <v>225</v>
      </c>
      <c r="G199" s="340"/>
      <c r="H199" s="342" t="s">
        <v>3</v>
      </c>
      <c r="I199" s="340"/>
      <c r="J199" s="340"/>
      <c r="K199" s="340"/>
      <c r="L199" s="341"/>
      <c r="M199" s="344"/>
      <c r="N199" s="345"/>
      <c r="O199" s="345"/>
      <c r="P199" s="345"/>
      <c r="Q199" s="345"/>
      <c r="R199" s="345"/>
      <c r="S199" s="345"/>
      <c r="T199" s="346"/>
      <c r="U199" s="340"/>
      <c r="V199" s="340"/>
      <c r="AT199" s="101" t="s">
        <v>183</v>
      </c>
      <c r="AU199" s="101" t="s">
        <v>85</v>
      </c>
      <c r="AV199" s="13" t="s">
        <v>83</v>
      </c>
      <c r="AW199" s="13" t="s">
        <v>36</v>
      </c>
      <c r="AX199" s="13" t="s">
        <v>75</v>
      </c>
      <c r="AY199" s="101" t="s">
        <v>171</v>
      </c>
    </row>
    <row r="200" spans="1:65" s="13" customFormat="1" x14ac:dyDescent="0.2">
      <c r="A200" s="340"/>
      <c r="B200" s="341"/>
      <c r="C200" s="340"/>
      <c r="D200" s="333" t="s">
        <v>183</v>
      </c>
      <c r="E200" s="342" t="s">
        <v>3</v>
      </c>
      <c r="F200" s="343" t="s">
        <v>309</v>
      </c>
      <c r="G200" s="340"/>
      <c r="H200" s="342" t="s">
        <v>3</v>
      </c>
      <c r="I200" s="340"/>
      <c r="J200" s="340"/>
      <c r="K200" s="340"/>
      <c r="L200" s="341"/>
      <c r="M200" s="344"/>
      <c r="N200" s="345"/>
      <c r="O200" s="345"/>
      <c r="P200" s="345"/>
      <c r="Q200" s="345"/>
      <c r="R200" s="345"/>
      <c r="S200" s="345"/>
      <c r="T200" s="346"/>
      <c r="U200" s="340"/>
      <c r="V200" s="340"/>
      <c r="AT200" s="101" t="s">
        <v>183</v>
      </c>
      <c r="AU200" s="101" t="s">
        <v>85</v>
      </c>
      <c r="AV200" s="13" t="s">
        <v>83</v>
      </c>
      <c r="AW200" s="13" t="s">
        <v>36</v>
      </c>
      <c r="AX200" s="13" t="s">
        <v>75</v>
      </c>
      <c r="AY200" s="101" t="s">
        <v>171</v>
      </c>
    </row>
    <row r="201" spans="1:65" s="14" customFormat="1" x14ac:dyDescent="0.2">
      <c r="A201" s="347"/>
      <c r="B201" s="348"/>
      <c r="C201" s="347"/>
      <c r="D201" s="333" t="s">
        <v>183</v>
      </c>
      <c r="E201" s="349" t="s">
        <v>3</v>
      </c>
      <c r="F201" s="350" t="s">
        <v>310</v>
      </c>
      <c r="G201" s="347"/>
      <c r="H201" s="351">
        <v>15.6</v>
      </c>
      <c r="I201" s="347"/>
      <c r="J201" s="347"/>
      <c r="K201" s="347"/>
      <c r="L201" s="348"/>
      <c r="M201" s="352"/>
      <c r="N201" s="353"/>
      <c r="O201" s="353"/>
      <c r="P201" s="353"/>
      <c r="Q201" s="353"/>
      <c r="R201" s="353"/>
      <c r="S201" s="353"/>
      <c r="T201" s="354"/>
      <c r="U201" s="347"/>
      <c r="V201" s="347"/>
      <c r="AT201" s="102" t="s">
        <v>183</v>
      </c>
      <c r="AU201" s="102" t="s">
        <v>85</v>
      </c>
      <c r="AV201" s="14" t="s">
        <v>85</v>
      </c>
      <c r="AW201" s="14" t="s">
        <v>36</v>
      </c>
      <c r="AX201" s="14" t="s">
        <v>75</v>
      </c>
      <c r="AY201" s="102" t="s">
        <v>171</v>
      </c>
    </row>
    <row r="202" spans="1:65" s="14" customFormat="1" x14ac:dyDescent="0.2">
      <c r="A202" s="347"/>
      <c r="B202" s="348"/>
      <c r="C202" s="347"/>
      <c r="D202" s="333" t="s">
        <v>183</v>
      </c>
      <c r="E202" s="349" t="s">
        <v>3</v>
      </c>
      <c r="F202" s="350" t="s">
        <v>311</v>
      </c>
      <c r="G202" s="347"/>
      <c r="H202" s="351">
        <v>14.04</v>
      </c>
      <c r="I202" s="347"/>
      <c r="J202" s="347"/>
      <c r="K202" s="347"/>
      <c r="L202" s="348"/>
      <c r="M202" s="352"/>
      <c r="N202" s="353"/>
      <c r="O202" s="353"/>
      <c r="P202" s="353"/>
      <c r="Q202" s="353"/>
      <c r="R202" s="353"/>
      <c r="S202" s="353"/>
      <c r="T202" s="354"/>
      <c r="U202" s="347"/>
      <c r="V202" s="347"/>
      <c r="AT202" s="102" t="s">
        <v>183</v>
      </c>
      <c r="AU202" s="102" t="s">
        <v>85</v>
      </c>
      <c r="AV202" s="14" t="s">
        <v>85</v>
      </c>
      <c r="AW202" s="14" t="s">
        <v>36</v>
      </c>
      <c r="AX202" s="14" t="s">
        <v>75</v>
      </c>
      <c r="AY202" s="102" t="s">
        <v>171</v>
      </c>
    </row>
    <row r="203" spans="1:65" s="16" customFormat="1" x14ac:dyDescent="0.2">
      <c r="A203" s="363"/>
      <c r="B203" s="364"/>
      <c r="C203" s="363"/>
      <c r="D203" s="333" t="s">
        <v>183</v>
      </c>
      <c r="E203" s="365" t="s">
        <v>3</v>
      </c>
      <c r="F203" s="366" t="s">
        <v>229</v>
      </c>
      <c r="G203" s="363"/>
      <c r="H203" s="367">
        <v>29.64</v>
      </c>
      <c r="I203" s="363"/>
      <c r="J203" s="363"/>
      <c r="K203" s="363"/>
      <c r="L203" s="364"/>
      <c r="M203" s="368"/>
      <c r="N203" s="369"/>
      <c r="O203" s="369"/>
      <c r="P203" s="369"/>
      <c r="Q203" s="369"/>
      <c r="R203" s="369"/>
      <c r="S203" s="369"/>
      <c r="T203" s="370"/>
      <c r="U203" s="363"/>
      <c r="V203" s="363"/>
      <c r="AT203" s="104" t="s">
        <v>183</v>
      </c>
      <c r="AU203" s="104" t="s">
        <v>85</v>
      </c>
      <c r="AV203" s="16" t="s">
        <v>194</v>
      </c>
      <c r="AW203" s="16" t="s">
        <v>36</v>
      </c>
      <c r="AX203" s="16" t="s">
        <v>75</v>
      </c>
      <c r="AY203" s="104" t="s">
        <v>171</v>
      </c>
    </row>
    <row r="204" spans="1:65" s="13" customFormat="1" x14ac:dyDescent="0.2">
      <c r="A204" s="340"/>
      <c r="B204" s="341"/>
      <c r="C204" s="340"/>
      <c r="D204" s="333" t="s">
        <v>183</v>
      </c>
      <c r="E204" s="342" t="s">
        <v>3</v>
      </c>
      <c r="F204" s="343" t="s">
        <v>312</v>
      </c>
      <c r="G204" s="340"/>
      <c r="H204" s="342" t="s">
        <v>3</v>
      </c>
      <c r="I204" s="340"/>
      <c r="J204" s="340"/>
      <c r="K204" s="340"/>
      <c r="L204" s="341"/>
      <c r="M204" s="344"/>
      <c r="N204" s="345"/>
      <c r="O204" s="345"/>
      <c r="P204" s="345"/>
      <c r="Q204" s="345"/>
      <c r="R204" s="345"/>
      <c r="S204" s="345"/>
      <c r="T204" s="346"/>
      <c r="U204" s="340"/>
      <c r="V204" s="340"/>
      <c r="AT204" s="101" t="s">
        <v>183</v>
      </c>
      <c r="AU204" s="101" t="s">
        <v>85</v>
      </c>
      <c r="AV204" s="13" t="s">
        <v>83</v>
      </c>
      <c r="AW204" s="13" t="s">
        <v>36</v>
      </c>
      <c r="AX204" s="13" t="s">
        <v>75</v>
      </c>
      <c r="AY204" s="101" t="s">
        <v>171</v>
      </c>
    </row>
    <row r="205" spans="1:65" s="14" customFormat="1" x14ac:dyDescent="0.2">
      <c r="A205" s="347"/>
      <c r="B205" s="348"/>
      <c r="C205" s="347"/>
      <c r="D205" s="333" t="s">
        <v>183</v>
      </c>
      <c r="E205" s="349" t="s">
        <v>3</v>
      </c>
      <c r="F205" s="350" t="s">
        <v>313</v>
      </c>
      <c r="G205" s="347"/>
      <c r="H205" s="351">
        <v>17.64</v>
      </c>
      <c r="I205" s="347"/>
      <c r="J205" s="347"/>
      <c r="K205" s="347"/>
      <c r="L205" s="348"/>
      <c r="M205" s="352"/>
      <c r="N205" s="353"/>
      <c r="O205" s="353"/>
      <c r="P205" s="353"/>
      <c r="Q205" s="353"/>
      <c r="R205" s="353"/>
      <c r="S205" s="353"/>
      <c r="T205" s="354"/>
      <c r="U205" s="347"/>
      <c r="V205" s="347"/>
      <c r="AT205" s="102" t="s">
        <v>183</v>
      </c>
      <c r="AU205" s="102" t="s">
        <v>85</v>
      </c>
      <c r="AV205" s="14" t="s">
        <v>85</v>
      </c>
      <c r="AW205" s="14" t="s">
        <v>36</v>
      </c>
      <c r="AX205" s="14" t="s">
        <v>75</v>
      </c>
      <c r="AY205" s="102" t="s">
        <v>171</v>
      </c>
    </row>
    <row r="206" spans="1:65" s="16" customFormat="1" x14ac:dyDescent="0.2">
      <c r="A206" s="363"/>
      <c r="B206" s="364"/>
      <c r="C206" s="363"/>
      <c r="D206" s="333" t="s">
        <v>183</v>
      </c>
      <c r="E206" s="365" t="s">
        <v>3</v>
      </c>
      <c r="F206" s="366" t="s">
        <v>229</v>
      </c>
      <c r="G206" s="363"/>
      <c r="H206" s="367">
        <v>17.64</v>
      </c>
      <c r="I206" s="363"/>
      <c r="J206" s="363"/>
      <c r="K206" s="363"/>
      <c r="L206" s="364"/>
      <c r="M206" s="368"/>
      <c r="N206" s="369"/>
      <c r="O206" s="369"/>
      <c r="P206" s="369"/>
      <c r="Q206" s="369"/>
      <c r="R206" s="369"/>
      <c r="S206" s="369"/>
      <c r="T206" s="370"/>
      <c r="U206" s="363"/>
      <c r="V206" s="363"/>
      <c r="AT206" s="104" t="s">
        <v>183</v>
      </c>
      <c r="AU206" s="104" t="s">
        <v>85</v>
      </c>
      <c r="AV206" s="16" t="s">
        <v>194</v>
      </c>
      <c r="AW206" s="16" t="s">
        <v>36</v>
      </c>
      <c r="AX206" s="16" t="s">
        <v>75</v>
      </c>
      <c r="AY206" s="104" t="s">
        <v>171</v>
      </c>
    </row>
    <row r="207" spans="1:65" s="13" customFormat="1" x14ac:dyDescent="0.2">
      <c r="A207" s="340"/>
      <c r="B207" s="341"/>
      <c r="C207" s="340"/>
      <c r="D207" s="333" t="s">
        <v>183</v>
      </c>
      <c r="E207" s="342" t="s">
        <v>3</v>
      </c>
      <c r="F207" s="343" t="s">
        <v>314</v>
      </c>
      <c r="G207" s="340"/>
      <c r="H207" s="342" t="s">
        <v>3</v>
      </c>
      <c r="I207" s="340"/>
      <c r="J207" s="340"/>
      <c r="K207" s="340"/>
      <c r="L207" s="341"/>
      <c r="M207" s="344"/>
      <c r="N207" s="345"/>
      <c r="O207" s="345"/>
      <c r="P207" s="345"/>
      <c r="Q207" s="345"/>
      <c r="R207" s="345"/>
      <c r="S207" s="345"/>
      <c r="T207" s="346"/>
      <c r="U207" s="340"/>
      <c r="V207" s="340"/>
      <c r="AT207" s="101" t="s">
        <v>183</v>
      </c>
      <c r="AU207" s="101" t="s">
        <v>85</v>
      </c>
      <c r="AV207" s="13" t="s">
        <v>83</v>
      </c>
      <c r="AW207" s="13" t="s">
        <v>36</v>
      </c>
      <c r="AX207" s="13" t="s">
        <v>75</v>
      </c>
      <c r="AY207" s="101" t="s">
        <v>171</v>
      </c>
    </row>
    <row r="208" spans="1:65" s="14" customFormat="1" x14ac:dyDescent="0.2">
      <c r="A208" s="347"/>
      <c r="B208" s="348"/>
      <c r="C208" s="347"/>
      <c r="D208" s="333" t="s">
        <v>183</v>
      </c>
      <c r="E208" s="349" t="s">
        <v>3</v>
      </c>
      <c r="F208" s="350" t="s">
        <v>315</v>
      </c>
      <c r="G208" s="347"/>
      <c r="H208" s="351">
        <v>5.64</v>
      </c>
      <c r="I208" s="347"/>
      <c r="J208" s="347"/>
      <c r="K208" s="347"/>
      <c r="L208" s="348"/>
      <c r="M208" s="352"/>
      <c r="N208" s="353"/>
      <c r="O208" s="353"/>
      <c r="P208" s="353"/>
      <c r="Q208" s="353"/>
      <c r="R208" s="353"/>
      <c r="S208" s="353"/>
      <c r="T208" s="354"/>
      <c r="U208" s="347"/>
      <c r="V208" s="347"/>
      <c r="AT208" s="102" t="s">
        <v>183</v>
      </c>
      <c r="AU208" s="102" t="s">
        <v>85</v>
      </c>
      <c r="AV208" s="14" t="s">
        <v>85</v>
      </c>
      <c r="AW208" s="14" t="s">
        <v>36</v>
      </c>
      <c r="AX208" s="14" t="s">
        <v>75</v>
      </c>
      <c r="AY208" s="102" t="s">
        <v>171</v>
      </c>
    </row>
    <row r="209" spans="1:65" s="14" customFormat="1" x14ac:dyDescent="0.2">
      <c r="A209" s="347"/>
      <c r="B209" s="348"/>
      <c r="C209" s="347"/>
      <c r="D209" s="333" t="s">
        <v>183</v>
      </c>
      <c r="E209" s="349" t="s">
        <v>3</v>
      </c>
      <c r="F209" s="350" t="s">
        <v>316</v>
      </c>
      <c r="G209" s="347"/>
      <c r="H209" s="351">
        <v>4.32</v>
      </c>
      <c r="I209" s="347"/>
      <c r="J209" s="347"/>
      <c r="K209" s="347"/>
      <c r="L209" s="348"/>
      <c r="M209" s="352"/>
      <c r="N209" s="353"/>
      <c r="O209" s="353"/>
      <c r="P209" s="353"/>
      <c r="Q209" s="353"/>
      <c r="R209" s="353"/>
      <c r="S209" s="353"/>
      <c r="T209" s="354"/>
      <c r="U209" s="347"/>
      <c r="V209" s="347"/>
      <c r="AT209" s="102" t="s">
        <v>183</v>
      </c>
      <c r="AU209" s="102" t="s">
        <v>85</v>
      </c>
      <c r="AV209" s="14" t="s">
        <v>85</v>
      </c>
      <c r="AW209" s="14" t="s">
        <v>36</v>
      </c>
      <c r="AX209" s="14" t="s">
        <v>75</v>
      </c>
      <c r="AY209" s="102" t="s">
        <v>171</v>
      </c>
    </row>
    <row r="210" spans="1:65" s="16" customFormat="1" x14ac:dyDescent="0.2">
      <c r="A210" s="363"/>
      <c r="B210" s="364"/>
      <c r="C210" s="363"/>
      <c r="D210" s="333" t="s">
        <v>183</v>
      </c>
      <c r="E210" s="365" t="s">
        <v>3</v>
      </c>
      <c r="F210" s="366" t="s">
        <v>229</v>
      </c>
      <c r="G210" s="363"/>
      <c r="H210" s="367">
        <v>9.9600000000000009</v>
      </c>
      <c r="I210" s="363"/>
      <c r="J210" s="363"/>
      <c r="K210" s="363"/>
      <c r="L210" s="364"/>
      <c r="M210" s="368"/>
      <c r="N210" s="369"/>
      <c r="O210" s="369"/>
      <c r="P210" s="369"/>
      <c r="Q210" s="369"/>
      <c r="R210" s="369"/>
      <c r="S210" s="369"/>
      <c r="T210" s="370"/>
      <c r="U210" s="363"/>
      <c r="V210" s="363"/>
      <c r="AT210" s="104" t="s">
        <v>183</v>
      </c>
      <c r="AU210" s="104" t="s">
        <v>85</v>
      </c>
      <c r="AV210" s="16" t="s">
        <v>194</v>
      </c>
      <c r="AW210" s="16" t="s">
        <v>36</v>
      </c>
      <c r="AX210" s="16" t="s">
        <v>75</v>
      </c>
      <c r="AY210" s="104" t="s">
        <v>171</v>
      </c>
    </row>
    <row r="211" spans="1:65" s="13" customFormat="1" x14ac:dyDescent="0.2">
      <c r="A211" s="340"/>
      <c r="B211" s="341"/>
      <c r="C211" s="340"/>
      <c r="D211" s="333" t="s">
        <v>183</v>
      </c>
      <c r="E211" s="342" t="s">
        <v>3</v>
      </c>
      <c r="F211" s="343" t="s">
        <v>317</v>
      </c>
      <c r="G211" s="340"/>
      <c r="H211" s="342" t="s">
        <v>3</v>
      </c>
      <c r="I211" s="340"/>
      <c r="J211" s="340"/>
      <c r="K211" s="340"/>
      <c r="L211" s="341"/>
      <c r="M211" s="344"/>
      <c r="N211" s="345"/>
      <c r="O211" s="345"/>
      <c r="P211" s="345"/>
      <c r="Q211" s="345"/>
      <c r="R211" s="345"/>
      <c r="S211" s="345"/>
      <c r="T211" s="346"/>
      <c r="U211" s="340"/>
      <c r="V211" s="340"/>
      <c r="AT211" s="101" t="s">
        <v>183</v>
      </c>
      <c r="AU211" s="101" t="s">
        <v>85</v>
      </c>
      <c r="AV211" s="13" t="s">
        <v>83</v>
      </c>
      <c r="AW211" s="13" t="s">
        <v>36</v>
      </c>
      <c r="AX211" s="13" t="s">
        <v>75</v>
      </c>
      <c r="AY211" s="101" t="s">
        <v>171</v>
      </c>
    </row>
    <row r="212" spans="1:65" s="14" customFormat="1" x14ac:dyDescent="0.2">
      <c r="A212" s="347"/>
      <c r="B212" s="348"/>
      <c r="C212" s="347"/>
      <c r="D212" s="333" t="s">
        <v>183</v>
      </c>
      <c r="E212" s="349" t="s">
        <v>3</v>
      </c>
      <c r="F212" s="350" t="s">
        <v>318</v>
      </c>
      <c r="G212" s="347"/>
      <c r="H212" s="351">
        <v>4.532</v>
      </c>
      <c r="I212" s="347"/>
      <c r="J212" s="347"/>
      <c r="K212" s="347"/>
      <c r="L212" s="348"/>
      <c r="M212" s="352"/>
      <c r="N212" s="353"/>
      <c r="O212" s="353"/>
      <c r="P212" s="353"/>
      <c r="Q212" s="353"/>
      <c r="R212" s="353"/>
      <c r="S212" s="353"/>
      <c r="T212" s="354"/>
      <c r="U212" s="347"/>
      <c r="V212" s="347"/>
      <c r="AT212" s="102" t="s">
        <v>183</v>
      </c>
      <c r="AU212" s="102" t="s">
        <v>85</v>
      </c>
      <c r="AV212" s="14" t="s">
        <v>85</v>
      </c>
      <c r="AW212" s="14" t="s">
        <v>36</v>
      </c>
      <c r="AX212" s="14" t="s">
        <v>75</v>
      </c>
      <c r="AY212" s="102" t="s">
        <v>171</v>
      </c>
    </row>
    <row r="213" spans="1:65" s="14" customFormat="1" x14ac:dyDescent="0.2">
      <c r="A213" s="347"/>
      <c r="B213" s="348"/>
      <c r="C213" s="347"/>
      <c r="D213" s="333" t="s">
        <v>183</v>
      </c>
      <c r="E213" s="349" t="s">
        <v>3</v>
      </c>
      <c r="F213" s="350" t="s">
        <v>319</v>
      </c>
      <c r="G213" s="347"/>
      <c r="H213" s="351">
        <v>3.6240000000000001</v>
      </c>
      <c r="I213" s="347"/>
      <c r="J213" s="347"/>
      <c r="K213" s="347"/>
      <c r="L213" s="348"/>
      <c r="M213" s="352"/>
      <c r="N213" s="353"/>
      <c r="O213" s="353"/>
      <c r="P213" s="353"/>
      <c r="Q213" s="353"/>
      <c r="R213" s="353"/>
      <c r="S213" s="353"/>
      <c r="T213" s="354"/>
      <c r="U213" s="347"/>
      <c r="V213" s="347"/>
      <c r="AT213" s="102" t="s">
        <v>183</v>
      </c>
      <c r="AU213" s="102" t="s">
        <v>85</v>
      </c>
      <c r="AV213" s="14" t="s">
        <v>85</v>
      </c>
      <c r="AW213" s="14" t="s">
        <v>36</v>
      </c>
      <c r="AX213" s="14" t="s">
        <v>75</v>
      </c>
      <c r="AY213" s="102" t="s">
        <v>171</v>
      </c>
    </row>
    <row r="214" spans="1:65" s="16" customFormat="1" x14ac:dyDescent="0.2">
      <c r="A214" s="363"/>
      <c r="B214" s="364"/>
      <c r="C214" s="363"/>
      <c r="D214" s="333" t="s">
        <v>183</v>
      </c>
      <c r="E214" s="365" t="s">
        <v>3</v>
      </c>
      <c r="F214" s="366" t="s">
        <v>229</v>
      </c>
      <c r="G214" s="363"/>
      <c r="H214" s="367">
        <v>8.1560000000000006</v>
      </c>
      <c r="I214" s="363"/>
      <c r="J214" s="363"/>
      <c r="K214" s="363"/>
      <c r="L214" s="364"/>
      <c r="M214" s="368"/>
      <c r="N214" s="369"/>
      <c r="O214" s="369"/>
      <c r="P214" s="369"/>
      <c r="Q214" s="369"/>
      <c r="R214" s="369"/>
      <c r="S214" s="369"/>
      <c r="T214" s="370"/>
      <c r="U214" s="363"/>
      <c r="V214" s="363"/>
      <c r="AT214" s="104" t="s">
        <v>183</v>
      </c>
      <c r="AU214" s="104" t="s">
        <v>85</v>
      </c>
      <c r="AV214" s="16" t="s">
        <v>194</v>
      </c>
      <c r="AW214" s="16" t="s">
        <v>36</v>
      </c>
      <c r="AX214" s="16" t="s">
        <v>75</v>
      </c>
      <c r="AY214" s="104" t="s">
        <v>171</v>
      </c>
    </row>
    <row r="215" spans="1:65" s="15" customFormat="1" x14ac:dyDescent="0.2">
      <c r="A215" s="355"/>
      <c r="B215" s="356"/>
      <c r="C215" s="355"/>
      <c r="D215" s="333" t="s">
        <v>183</v>
      </c>
      <c r="E215" s="357" t="s">
        <v>132</v>
      </c>
      <c r="F215" s="358" t="s">
        <v>186</v>
      </c>
      <c r="G215" s="355"/>
      <c r="H215" s="359">
        <v>65.396000000000001</v>
      </c>
      <c r="I215" s="355"/>
      <c r="J215" s="355"/>
      <c r="K215" s="355"/>
      <c r="L215" s="356"/>
      <c r="M215" s="360"/>
      <c r="N215" s="361"/>
      <c r="O215" s="361"/>
      <c r="P215" s="361"/>
      <c r="Q215" s="361"/>
      <c r="R215" s="361"/>
      <c r="S215" s="361"/>
      <c r="T215" s="362"/>
      <c r="U215" s="355"/>
      <c r="V215" s="355"/>
      <c r="AT215" s="103" t="s">
        <v>183</v>
      </c>
      <c r="AU215" s="103" t="s">
        <v>85</v>
      </c>
      <c r="AV215" s="15" t="s">
        <v>177</v>
      </c>
      <c r="AW215" s="15" t="s">
        <v>36</v>
      </c>
      <c r="AX215" s="15" t="s">
        <v>83</v>
      </c>
      <c r="AY215" s="103" t="s">
        <v>171</v>
      </c>
    </row>
    <row r="216" spans="1:65" s="2" customFormat="1" ht="16.5" customHeight="1" x14ac:dyDescent="0.2">
      <c r="A216" s="251"/>
      <c r="B216" s="252"/>
      <c r="C216" s="322" t="s">
        <v>320</v>
      </c>
      <c r="D216" s="322" t="s">
        <v>173</v>
      </c>
      <c r="E216" s="323" t="s">
        <v>321</v>
      </c>
      <c r="F216" s="324" t="s">
        <v>322</v>
      </c>
      <c r="G216" s="325" t="s">
        <v>323</v>
      </c>
      <c r="H216" s="326">
        <v>4</v>
      </c>
      <c r="I216" s="97"/>
      <c r="J216" s="327">
        <f>ROUND(I216*H216,2)</f>
        <v>0</v>
      </c>
      <c r="K216" s="324" t="s">
        <v>176</v>
      </c>
      <c r="L216" s="252"/>
      <c r="M216" s="328" t="s">
        <v>3</v>
      </c>
      <c r="N216" s="329" t="s">
        <v>46</v>
      </c>
      <c r="O216" s="330"/>
      <c r="P216" s="331">
        <f>O216*H216</f>
        <v>0</v>
      </c>
      <c r="Q216" s="331">
        <v>2.1350000000000001E-2</v>
      </c>
      <c r="R216" s="331">
        <f>Q216*H216</f>
        <v>8.5400000000000004E-2</v>
      </c>
      <c r="S216" s="331">
        <v>0</v>
      </c>
      <c r="T216" s="332">
        <f>S216*H216</f>
        <v>0</v>
      </c>
      <c r="U216" s="251"/>
      <c r="V216" s="251"/>
      <c r="W216" s="32"/>
      <c r="X216" s="32"/>
      <c r="Y216" s="32"/>
      <c r="Z216" s="32"/>
      <c r="AA216" s="32"/>
      <c r="AB216" s="32"/>
      <c r="AC216" s="32"/>
      <c r="AD216" s="32"/>
      <c r="AE216" s="32"/>
      <c r="AR216" s="98" t="s">
        <v>177</v>
      </c>
      <c r="AT216" s="98" t="s">
        <v>173</v>
      </c>
      <c r="AU216" s="98" t="s">
        <v>85</v>
      </c>
      <c r="AY216" s="19" t="s">
        <v>171</v>
      </c>
      <c r="BE216" s="99">
        <f>IF(N216="základní",J216,0)</f>
        <v>0</v>
      </c>
      <c r="BF216" s="99">
        <f>IF(N216="snížená",J216,0)</f>
        <v>0</v>
      </c>
      <c r="BG216" s="99">
        <f>IF(N216="zákl. přenesená",J216,0)</f>
        <v>0</v>
      </c>
      <c r="BH216" s="99">
        <f>IF(N216="sníž. přenesená",J216,0)</f>
        <v>0</v>
      </c>
      <c r="BI216" s="99">
        <f>IF(N216="nulová",J216,0)</f>
        <v>0</v>
      </c>
      <c r="BJ216" s="19" t="s">
        <v>83</v>
      </c>
      <c r="BK216" s="99">
        <f>ROUND(I216*H216,2)</f>
        <v>0</v>
      </c>
      <c r="BL216" s="19" t="s">
        <v>177</v>
      </c>
      <c r="BM216" s="98" t="s">
        <v>324</v>
      </c>
    </row>
    <row r="217" spans="1:65" s="2" customFormat="1" ht="19.2" x14ac:dyDescent="0.2">
      <c r="A217" s="251"/>
      <c r="B217" s="252"/>
      <c r="C217" s="251"/>
      <c r="D217" s="333" t="s">
        <v>179</v>
      </c>
      <c r="E217" s="251"/>
      <c r="F217" s="334" t="s">
        <v>325</v>
      </c>
      <c r="G217" s="251"/>
      <c r="H217" s="251"/>
      <c r="I217" s="251"/>
      <c r="J217" s="251"/>
      <c r="K217" s="251"/>
      <c r="L217" s="252"/>
      <c r="M217" s="335"/>
      <c r="N217" s="336"/>
      <c r="O217" s="330"/>
      <c r="P217" s="330"/>
      <c r="Q217" s="330"/>
      <c r="R217" s="330"/>
      <c r="S217" s="330"/>
      <c r="T217" s="337"/>
      <c r="U217" s="251"/>
      <c r="V217" s="251"/>
      <c r="W217" s="32"/>
      <c r="X217" s="32"/>
      <c r="Y217" s="32"/>
      <c r="Z217" s="32"/>
      <c r="AA217" s="32"/>
      <c r="AB217" s="32"/>
      <c r="AC217" s="32"/>
      <c r="AD217" s="32"/>
      <c r="AE217" s="32"/>
      <c r="AT217" s="19" t="s">
        <v>179</v>
      </c>
      <c r="AU217" s="19" t="s">
        <v>85</v>
      </c>
    </row>
    <row r="218" spans="1:65" s="2" customFormat="1" x14ac:dyDescent="0.2">
      <c r="A218" s="251"/>
      <c r="B218" s="252"/>
      <c r="C218" s="251"/>
      <c r="D218" s="338" t="s">
        <v>181</v>
      </c>
      <c r="E218" s="251"/>
      <c r="F218" s="339" t="s">
        <v>326</v>
      </c>
      <c r="G218" s="251"/>
      <c r="H218" s="251"/>
      <c r="I218" s="251"/>
      <c r="J218" s="251"/>
      <c r="K218" s="251"/>
      <c r="L218" s="252"/>
      <c r="M218" s="335"/>
      <c r="N218" s="336"/>
      <c r="O218" s="330"/>
      <c r="P218" s="330"/>
      <c r="Q218" s="330"/>
      <c r="R218" s="330"/>
      <c r="S218" s="330"/>
      <c r="T218" s="337"/>
      <c r="U218" s="251"/>
      <c r="V218" s="251"/>
      <c r="W218" s="32"/>
      <c r="X218" s="32"/>
      <c r="Y218" s="32"/>
      <c r="Z218" s="32"/>
      <c r="AA218" s="32"/>
      <c r="AB218" s="32"/>
      <c r="AC218" s="32"/>
      <c r="AD218" s="32"/>
      <c r="AE218" s="32"/>
      <c r="AT218" s="19" t="s">
        <v>181</v>
      </c>
      <c r="AU218" s="19" t="s">
        <v>85</v>
      </c>
    </row>
    <row r="219" spans="1:65" s="2" customFormat="1" ht="16.5" customHeight="1" x14ac:dyDescent="0.2">
      <c r="A219" s="251"/>
      <c r="B219" s="252"/>
      <c r="C219" s="322" t="s">
        <v>327</v>
      </c>
      <c r="D219" s="322" t="s">
        <v>173</v>
      </c>
      <c r="E219" s="323" t="s">
        <v>328</v>
      </c>
      <c r="F219" s="324" t="s">
        <v>329</v>
      </c>
      <c r="G219" s="325" t="s">
        <v>116</v>
      </c>
      <c r="H219" s="326">
        <v>65.396000000000001</v>
      </c>
      <c r="I219" s="97"/>
      <c r="J219" s="327">
        <f>ROUND(I219*H219,2)</f>
        <v>0</v>
      </c>
      <c r="K219" s="324" t="s">
        <v>176</v>
      </c>
      <c r="L219" s="252"/>
      <c r="M219" s="328" t="s">
        <v>3</v>
      </c>
      <c r="N219" s="329" t="s">
        <v>46</v>
      </c>
      <c r="O219" s="330"/>
      <c r="P219" s="331">
        <f>O219*H219</f>
        <v>0</v>
      </c>
      <c r="Q219" s="331">
        <v>0</v>
      </c>
      <c r="R219" s="331">
        <f>Q219*H219</f>
        <v>0</v>
      </c>
      <c r="S219" s="331">
        <v>0</v>
      </c>
      <c r="T219" s="332">
        <f>S219*H219</f>
        <v>0</v>
      </c>
      <c r="U219" s="251"/>
      <c r="V219" s="251"/>
      <c r="W219" s="32"/>
      <c r="X219" s="32"/>
      <c r="Y219" s="32"/>
      <c r="Z219" s="32"/>
      <c r="AA219" s="32"/>
      <c r="AB219" s="32"/>
      <c r="AC219" s="32"/>
      <c r="AD219" s="32"/>
      <c r="AE219" s="32"/>
      <c r="AR219" s="98" t="s">
        <v>177</v>
      </c>
      <c r="AT219" s="98" t="s">
        <v>173</v>
      </c>
      <c r="AU219" s="98" t="s">
        <v>85</v>
      </c>
      <c r="AY219" s="19" t="s">
        <v>171</v>
      </c>
      <c r="BE219" s="99">
        <f>IF(N219="základní",J219,0)</f>
        <v>0</v>
      </c>
      <c r="BF219" s="99">
        <f>IF(N219="snížená",J219,0)</f>
        <v>0</v>
      </c>
      <c r="BG219" s="99">
        <f>IF(N219="zákl. přenesená",J219,0)</f>
        <v>0</v>
      </c>
      <c r="BH219" s="99">
        <f>IF(N219="sníž. přenesená",J219,0)</f>
        <v>0</v>
      </c>
      <c r="BI219" s="99">
        <f>IF(N219="nulová",J219,0)</f>
        <v>0</v>
      </c>
      <c r="BJ219" s="19" t="s">
        <v>83</v>
      </c>
      <c r="BK219" s="99">
        <f>ROUND(I219*H219,2)</f>
        <v>0</v>
      </c>
      <c r="BL219" s="19" t="s">
        <v>177</v>
      </c>
      <c r="BM219" s="98" t="s">
        <v>330</v>
      </c>
    </row>
    <row r="220" spans="1:65" s="2" customFormat="1" x14ac:dyDescent="0.2">
      <c r="A220" s="251"/>
      <c r="B220" s="252"/>
      <c r="C220" s="251"/>
      <c r="D220" s="333" t="s">
        <v>179</v>
      </c>
      <c r="E220" s="251"/>
      <c r="F220" s="334" t="s">
        <v>331</v>
      </c>
      <c r="G220" s="251"/>
      <c r="H220" s="251"/>
      <c r="I220" s="251"/>
      <c r="J220" s="251"/>
      <c r="K220" s="251"/>
      <c r="L220" s="252"/>
      <c r="M220" s="335"/>
      <c r="N220" s="336"/>
      <c r="O220" s="330"/>
      <c r="P220" s="330"/>
      <c r="Q220" s="330"/>
      <c r="R220" s="330"/>
      <c r="S220" s="330"/>
      <c r="T220" s="337"/>
      <c r="U220" s="251"/>
      <c r="V220" s="251"/>
      <c r="W220" s="32"/>
      <c r="X220" s="32"/>
      <c r="Y220" s="32"/>
      <c r="Z220" s="32"/>
      <c r="AA220" s="32"/>
      <c r="AB220" s="32"/>
      <c r="AC220" s="32"/>
      <c r="AD220" s="32"/>
      <c r="AE220" s="32"/>
      <c r="AT220" s="19" t="s">
        <v>179</v>
      </c>
      <c r="AU220" s="19" t="s">
        <v>85</v>
      </c>
    </row>
    <row r="221" spans="1:65" s="2" customFormat="1" x14ac:dyDescent="0.2">
      <c r="A221" s="251"/>
      <c r="B221" s="252"/>
      <c r="C221" s="251"/>
      <c r="D221" s="338" t="s">
        <v>181</v>
      </c>
      <c r="E221" s="251"/>
      <c r="F221" s="339" t="s">
        <v>332</v>
      </c>
      <c r="G221" s="251"/>
      <c r="H221" s="251"/>
      <c r="I221" s="251"/>
      <c r="J221" s="251"/>
      <c r="K221" s="251"/>
      <c r="L221" s="252"/>
      <c r="M221" s="335"/>
      <c r="N221" s="336"/>
      <c r="O221" s="330"/>
      <c r="P221" s="330"/>
      <c r="Q221" s="330"/>
      <c r="R221" s="330"/>
      <c r="S221" s="330"/>
      <c r="T221" s="337"/>
      <c r="U221" s="251"/>
      <c r="V221" s="251"/>
      <c r="W221" s="32"/>
      <c r="X221" s="32"/>
      <c r="Y221" s="32"/>
      <c r="Z221" s="32"/>
      <c r="AA221" s="32"/>
      <c r="AB221" s="32"/>
      <c r="AC221" s="32"/>
      <c r="AD221" s="32"/>
      <c r="AE221" s="32"/>
      <c r="AT221" s="19" t="s">
        <v>181</v>
      </c>
      <c r="AU221" s="19" t="s">
        <v>85</v>
      </c>
    </row>
    <row r="222" spans="1:65" s="14" customFormat="1" x14ac:dyDescent="0.2">
      <c r="A222" s="347"/>
      <c r="B222" s="348"/>
      <c r="C222" s="347"/>
      <c r="D222" s="333" t="s">
        <v>183</v>
      </c>
      <c r="E222" s="349" t="s">
        <v>3</v>
      </c>
      <c r="F222" s="350" t="s">
        <v>132</v>
      </c>
      <c r="G222" s="347"/>
      <c r="H222" s="351">
        <v>65.396000000000001</v>
      </c>
      <c r="I222" s="347"/>
      <c r="J222" s="347"/>
      <c r="K222" s="347"/>
      <c r="L222" s="348"/>
      <c r="M222" s="352"/>
      <c r="N222" s="353"/>
      <c r="O222" s="353"/>
      <c r="P222" s="353"/>
      <c r="Q222" s="353"/>
      <c r="R222" s="353"/>
      <c r="S222" s="353"/>
      <c r="T222" s="354"/>
      <c r="U222" s="347"/>
      <c r="V222" s="347"/>
      <c r="AT222" s="102" t="s">
        <v>183</v>
      </c>
      <c r="AU222" s="102" t="s">
        <v>85</v>
      </c>
      <c r="AV222" s="14" t="s">
        <v>85</v>
      </c>
      <c r="AW222" s="14" t="s">
        <v>36</v>
      </c>
      <c r="AX222" s="14" t="s">
        <v>83</v>
      </c>
      <c r="AY222" s="102" t="s">
        <v>171</v>
      </c>
    </row>
    <row r="223" spans="1:65" s="2" customFormat="1" ht="16.5" customHeight="1" x14ac:dyDescent="0.2">
      <c r="A223" s="251"/>
      <c r="B223" s="252"/>
      <c r="C223" s="322" t="s">
        <v>333</v>
      </c>
      <c r="D223" s="322" t="s">
        <v>173</v>
      </c>
      <c r="E223" s="323" t="s">
        <v>334</v>
      </c>
      <c r="F223" s="324" t="s">
        <v>335</v>
      </c>
      <c r="G223" s="325" t="s">
        <v>108</v>
      </c>
      <c r="H223" s="326">
        <v>1.962</v>
      </c>
      <c r="I223" s="97"/>
      <c r="J223" s="327">
        <f>ROUND(I223*H223,2)</f>
        <v>0</v>
      </c>
      <c r="K223" s="324" t="s">
        <v>176</v>
      </c>
      <c r="L223" s="252"/>
      <c r="M223" s="328" t="s">
        <v>3</v>
      </c>
      <c r="N223" s="329" t="s">
        <v>46</v>
      </c>
      <c r="O223" s="330"/>
      <c r="P223" s="331">
        <f>O223*H223</f>
        <v>0</v>
      </c>
      <c r="Q223" s="331">
        <v>0</v>
      </c>
      <c r="R223" s="331">
        <f>Q223*H223</f>
        <v>0</v>
      </c>
      <c r="S223" s="331">
        <v>0</v>
      </c>
      <c r="T223" s="332">
        <f>S223*H223</f>
        <v>0</v>
      </c>
      <c r="U223" s="251"/>
      <c r="V223" s="251"/>
      <c r="W223" s="32"/>
      <c r="X223" s="32"/>
      <c r="Y223" s="32"/>
      <c r="Z223" s="32"/>
      <c r="AA223" s="32"/>
      <c r="AB223" s="32"/>
      <c r="AC223" s="32"/>
      <c r="AD223" s="32"/>
      <c r="AE223" s="32"/>
      <c r="AR223" s="98" t="s">
        <v>177</v>
      </c>
      <c r="AT223" s="98" t="s">
        <v>173</v>
      </c>
      <c r="AU223" s="98" t="s">
        <v>85</v>
      </c>
      <c r="AY223" s="19" t="s">
        <v>171</v>
      </c>
      <c r="BE223" s="99">
        <f>IF(N223="základní",J223,0)</f>
        <v>0</v>
      </c>
      <c r="BF223" s="99">
        <f>IF(N223="snížená",J223,0)</f>
        <v>0</v>
      </c>
      <c r="BG223" s="99">
        <f>IF(N223="zákl. přenesená",J223,0)</f>
        <v>0</v>
      </c>
      <c r="BH223" s="99">
        <f>IF(N223="sníž. přenesená",J223,0)</f>
        <v>0</v>
      </c>
      <c r="BI223" s="99">
        <f>IF(N223="nulová",J223,0)</f>
        <v>0</v>
      </c>
      <c r="BJ223" s="19" t="s">
        <v>83</v>
      </c>
      <c r="BK223" s="99">
        <f>ROUND(I223*H223,2)</f>
        <v>0</v>
      </c>
      <c r="BL223" s="19" t="s">
        <v>177</v>
      </c>
      <c r="BM223" s="98" t="s">
        <v>336</v>
      </c>
    </row>
    <row r="224" spans="1:65" s="2" customFormat="1" x14ac:dyDescent="0.2">
      <c r="A224" s="251"/>
      <c r="B224" s="252"/>
      <c r="C224" s="251"/>
      <c r="D224" s="333" t="s">
        <v>179</v>
      </c>
      <c r="E224" s="251"/>
      <c r="F224" s="334" t="s">
        <v>337</v>
      </c>
      <c r="G224" s="251"/>
      <c r="H224" s="251"/>
      <c r="I224" s="251"/>
      <c r="J224" s="251"/>
      <c r="K224" s="251"/>
      <c r="L224" s="252"/>
      <c r="M224" s="335"/>
      <c r="N224" s="336"/>
      <c r="O224" s="330"/>
      <c r="P224" s="330"/>
      <c r="Q224" s="330"/>
      <c r="R224" s="330"/>
      <c r="S224" s="330"/>
      <c r="T224" s="337"/>
      <c r="U224" s="251"/>
      <c r="V224" s="251"/>
      <c r="W224" s="32"/>
      <c r="X224" s="32"/>
      <c r="Y224" s="32"/>
      <c r="Z224" s="32"/>
      <c r="AA224" s="32"/>
      <c r="AB224" s="32"/>
      <c r="AC224" s="32"/>
      <c r="AD224" s="32"/>
      <c r="AE224" s="32"/>
      <c r="AT224" s="19" t="s">
        <v>179</v>
      </c>
      <c r="AU224" s="19" t="s">
        <v>85</v>
      </c>
    </row>
    <row r="225" spans="1:65" s="2" customFormat="1" x14ac:dyDescent="0.2">
      <c r="A225" s="251"/>
      <c r="B225" s="252"/>
      <c r="C225" s="251"/>
      <c r="D225" s="338" t="s">
        <v>181</v>
      </c>
      <c r="E225" s="251"/>
      <c r="F225" s="339" t="s">
        <v>338</v>
      </c>
      <c r="G225" s="251"/>
      <c r="H225" s="251"/>
      <c r="I225" s="251"/>
      <c r="J225" s="251"/>
      <c r="K225" s="251"/>
      <c r="L225" s="252"/>
      <c r="M225" s="335"/>
      <c r="N225" s="336"/>
      <c r="O225" s="330"/>
      <c r="P225" s="330"/>
      <c r="Q225" s="330"/>
      <c r="R225" s="330"/>
      <c r="S225" s="330"/>
      <c r="T225" s="337"/>
      <c r="U225" s="251"/>
      <c r="V225" s="251"/>
      <c r="W225" s="32"/>
      <c r="X225" s="32"/>
      <c r="Y225" s="32"/>
      <c r="Z225" s="32"/>
      <c r="AA225" s="32"/>
      <c r="AB225" s="32"/>
      <c r="AC225" s="32"/>
      <c r="AD225" s="32"/>
      <c r="AE225" s="32"/>
      <c r="AT225" s="19" t="s">
        <v>181</v>
      </c>
      <c r="AU225" s="19" t="s">
        <v>85</v>
      </c>
    </row>
    <row r="226" spans="1:65" s="14" customFormat="1" x14ac:dyDescent="0.2">
      <c r="A226" s="347"/>
      <c r="B226" s="348"/>
      <c r="C226" s="347"/>
      <c r="D226" s="333" t="s">
        <v>183</v>
      </c>
      <c r="E226" s="349" t="s">
        <v>3</v>
      </c>
      <c r="F226" s="350" t="s">
        <v>339</v>
      </c>
      <c r="G226" s="347"/>
      <c r="H226" s="351">
        <v>1.962</v>
      </c>
      <c r="I226" s="347"/>
      <c r="J226" s="347"/>
      <c r="K226" s="347"/>
      <c r="L226" s="348"/>
      <c r="M226" s="352"/>
      <c r="N226" s="353"/>
      <c r="O226" s="353"/>
      <c r="P226" s="353"/>
      <c r="Q226" s="353"/>
      <c r="R226" s="353"/>
      <c r="S226" s="353"/>
      <c r="T226" s="354"/>
      <c r="U226" s="347"/>
      <c r="V226" s="347"/>
      <c r="AT226" s="102" t="s">
        <v>183</v>
      </c>
      <c r="AU226" s="102" t="s">
        <v>85</v>
      </c>
      <c r="AV226" s="14" t="s">
        <v>85</v>
      </c>
      <c r="AW226" s="14" t="s">
        <v>36</v>
      </c>
      <c r="AX226" s="14" t="s">
        <v>75</v>
      </c>
      <c r="AY226" s="102" t="s">
        <v>171</v>
      </c>
    </row>
    <row r="227" spans="1:65" s="15" customFormat="1" x14ac:dyDescent="0.2">
      <c r="A227" s="355"/>
      <c r="B227" s="356"/>
      <c r="C227" s="355"/>
      <c r="D227" s="333" t="s">
        <v>183</v>
      </c>
      <c r="E227" s="357" t="s">
        <v>135</v>
      </c>
      <c r="F227" s="358" t="s">
        <v>186</v>
      </c>
      <c r="G227" s="355"/>
      <c r="H227" s="359">
        <v>1.962</v>
      </c>
      <c r="I227" s="355"/>
      <c r="J227" s="355"/>
      <c r="K227" s="355"/>
      <c r="L227" s="356"/>
      <c r="M227" s="360"/>
      <c r="N227" s="361"/>
      <c r="O227" s="361"/>
      <c r="P227" s="361"/>
      <c r="Q227" s="361"/>
      <c r="R227" s="361"/>
      <c r="S227" s="361"/>
      <c r="T227" s="362"/>
      <c r="U227" s="355"/>
      <c r="V227" s="355"/>
      <c r="AT227" s="103" t="s">
        <v>183</v>
      </c>
      <c r="AU227" s="103" t="s">
        <v>85</v>
      </c>
      <c r="AV227" s="15" t="s">
        <v>177</v>
      </c>
      <c r="AW227" s="15" t="s">
        <v>36</v>
      </c>
      <c r="AX227" s="15" t="s">
        <v>83</v>
      </c>
      <c r="AY227" s="103" t="s">
        <v>171</v>
      </c>
    </row>
    <row r="228" spans="1:65" s="2" customFormat="1" ht="16.5" customHeight="1" x14ac:dyDescent="0.2">
      <c r="A228" s="251"/>
      <c r="B228" s="252"/>
      <c r="C228" s="322" t="s">
        <v>340</v>
      </c>
      <c r="D228" s="322" t="s">
        <v>173</v>
      </c>
      <c r="E228" s="323" t="s">
        <v>341</v>
      </c>
      <c r="F228" s="324" t="s">
        <v>342</v>
      </c>
      <c r="G228" s="325" t="s">
        <v>108</v>
      </c>
      <c r="H228" s="326">
        <v>1.962</v>
      </c>
      <c r="I228" s="97"/>
      <c r="J228" s="327">
        <f>ROUND(I228*H228,2)</f>
        <v>0</v>
      </c>
      <c r="K228" s="324" t="s">
        <v>176</v>
      </c>
      <c r="L228" s="252"/>
      <c r="M228" s="328" t="s">
        <v>3</v>
      </c>
      <c r="N228" s="329" t="s">
        <v>46</v>
      </c>
      <c r="O228" s="330"/>
      <c r="P228" s="331">
        <f>O228*H228</f>
        <v>0</v>
      </c>
      <c r="Q228" s="331">
        <v>0</v>
      </c>
      <c r="R228" s="331">
        <f>Q228*H228</f>
        <v>0</v>
      </c>
      <c r="S228" s="331">
        <v>0</v>
      </c>
      <c r="T228" s="332">
        <f>S228*H228</f>
        <v>0</v>
      </c>
      <c r="U228" s="251"/>
      <c r="V228" s="251"/>
      <c r="W228" s="32"/>
      <c r="X228" s="32"/>
      <c r="Y228" s="32"/>
      <c r="Z228" s="32"/>
      <c r="AA228" s="32"/>
      <c r="AB228" s="32"/>
      <c r="AC228" s="32"/>
      <c r="AD228" s="32"/>
      <c r="AE228" s="32"/>
      <c r="AR228" s="98" t="s">
        <v>177</v>
      </c>
      <c r="AT228" s="98" t="s">
        <v>173</v>
      </c>
      <c r="AU228" s="98" t="s">
        <v>85</v>
      </c>
      <c r="AY228" s="19" t="s">
        <v>171</v>
      </c>
      <c r="BE228" s="99">
        <f>IF(N228="základní",J228,0)</f>
        <v>0</v>
      </c>
      <c r="BF228" s="99">
        <f>IF(N228="snížená",J228,0)</f>
        <v>0</v>
      </c>
      <c r="BG228" s="99">
        <f>IF(N228="zákl. přenesená",J228,0)</f>
        <v>0</v>
      </c>
      <c r="BH228" s="99">
        <f>IF(N228="sníž. přenesená",J228,0)</f>
        <v>0</v>
      </c>
      <c r="BI228" s="99">
        <f>IF(N228="nulová",J228,0)</f>
        <v>0</v>
      </c>
      <c r="BJ228" s="19" t="s">
        <v>83</v>
      </c>
      <c r="BK228" s="99">
        <f>ROUND(I228*H228,2)</f>
        <v>0</v>
      </c>
      <c r="BL228" s="19" t="s">
        <v>177</v>
      </c>
      <c r="BM228" s="98" t="s">
        <v>343</v>
      </c>
    </row>
    <row r="229" spans="1:65" s="2" customFormat="1" x14ac:dyDescent="0.2">
      <c r="A229" s="251"/>
      <c r="B229" s="252"/>
      <c r="C229" s="251"/>
      <c r="D229" s="333" t="s">
        <v>179</v>
      </c>
      <c r="E229" s="251"/>
      <c r="F229" s="334" t="s">
        <v>344</v>
      </c>
      <c r="G229" s="251"/>
      <c r="H229" s="251"/>
      <c r="I229" s="251"/>
      <c r="J229" s="251"/>
      <c r="K229" s="251"/>
      <c r="L229" s="252"/>
      <c r="M229" s="335"/>
      <c r="N229" s="336"/>
      <c r="O229" s="330"/>
      <c r="P229" s="330"/>
      <c r="Q229" s="330"/>
      <c r="R229" s="330"/>
      <c r="S229" s="330"/>
      <c r="T229" s="337"/>
      <c r="U229" s="251"/>
      <c r="V229" s="251"/>
      <c r="W229" s="32"/>
      <c r="X229" s="32"/>
      <c r="Y229" s="32"/>
      <c r="Z229" s="32"/>
      <c r="AA229" s="32"/>
      <c r="AB229" s="32"/>
      <c r="AC229" s="32"/>
      <c r="AD229" s="32"/>
      <c r="AE229" s="32"/>
      <c r="AT229" s="19" t="s">
        <v>179</v>
      </c>
      <c r="AU229" s="19" t="s">
        <v>85</v>
      </c>
    </row>
    <row r="230" spans="1:65" s="2" customFormat="1" x14ac:dyDescent="0.2">
      <c r="A230" s="251"/>
      <c r="B230" s="252"/>
      <c r="C230" s="251"/>
      <c r="D230" s="338" t="s">
        <v>181</v>
      </c>
      <c r="E230" s="251"/>
      <c r="F230" s="339" t="s">
        <v>345</v>
      </c>
      <c r="G230" s="251"/>
      <c r="H230" s="251"/>
      <c r="I230" s="251"/>
      <c r="J230" s="251"/>
      <c r="K230" s="251"/>
      <c r="L230" s="252"/>
      <c r="M230" s="335"/>
      <c r="N230" s="336"/>
      <c r="O230" s="330"/>
      <c r="P230" s="330"/>
      <c r="Q230" s="330"/>
      <c r="R230" s="330"/>
      <c r="S230" s="330"/>
      <c r="T230" s="337"/>
      <c r="U230" s="251"/>
      <c r="V230" s="251"/>
      <c r="W230" s="32"/>
      <c r="X230" s="32"/>
      <c r="Y230" s="32"/>
      <c r="Z230" s="32"/>
      <c r="AA230" s="32"/>
      <c r="AB230" s="32"/>
      <c r="AC230" s="32"/>
      <c r="AD230" s="32"/>
      <c r="AE230" s="32"/>
      <c r="AT230" s="19" t="s">
        <v>181</v>
      </c>
      <c r="AU230" s="19" t="s">
        <v>85</v>
      </c>
    </row>
    <row r="231" spans="1:65" s="14" customFormat="1" x14ac:dyDescent="0.2">
      <c r="A231" s="347"/>
      <c r="B231" s="348"/>
      <c r="C231" s="347"/>
      <c r="D231" s="333" t="s">
        <v>183</v>
      </c>
      <c r="E231" s="349" t="s">
        <v>3</v>
      </c>
      <c r="F231" s="350" t="s">
        <v>135</v>
      </c>
      <c r="G231" s="347"/>
      <c r="H231" s="351">
        <v>1.962</v>
      </c>
      <c r="I231" s="347"/>
      <c r="J231" s="347"/>
      <c r="K231" s="347"/>
      <c r="L231" s="348"/>
      <c r="M231" s="352"/>
      <c r="N231" s="353"/>
      <c r="O231" s="353"/>
      <c r="P231" s="353"/>
      <c r="Q231" s="353"/>
      <c r="R231" s="353"/>
      <c r="S231" s="353"/>
      <c r="T231" s="354"/>
      <c r="U231" s="347"/>
      <c r="V231" s="347"/>
      <c r="AT231" s="102" t="s">
        <v>183</v>
      </c>
      <c r="AU231" s="102" t="s">
        <v>85</v>
      </c>
      <c r="AV231" s="14" t="s">
        <v>85</v>
      </c>
      <c r="AW231" s="14" t="s">
        <v>36</v>
      </c>
      <c r="AX231" s="14" t="s">
        <v>83</v>
      </c>
      <c r="AY231" s="102" t="s">
        <v>171</v>
      </c>
    </row>
    <row r="232" spans="1:65" s="12" customFormat="1" ht="22.95" customHeight="1" x14ac:dyDescent="0.25">
      <c r="A232" s="311"/>
      <c r="B232" s="312"/>
      <c r="C232" s="311"/>
      <c r="D232" s="313" t="s">
        <v>74</v>
      </c>
      <c r="E232" s="320" t="s">
        <v>85</v>
      </c>
      <c r="F232" s="320" t="s">
        <v>346</v>
      </c>
      <c r="G232" s="311"/>
      <c r="H232" s="311"/>
      <c r="I232" s="311"/>
      <c r="J232" s="321">
        <f>BK232</f>
        <v>0</v>
      </c>
      <c r="K232" s="311"/>
      <c r="L232" s="312"/>
      <c r="M232" s="316"/>
      <c r="N232" s="317"/>
      <c r="O232" s="317"/>
      <c r="P232" s="318">
        <f>SUM(P233:P275)</f>
        <v>0</v>
      </c>
      <c r="Q232" s="317"/>
      <c r="R232" s="318">
        <f>SUM(R233:R275)</f>
        <v>104.84726878999999</v>
      </c>
      <c r="S232" s="317"/>
      <c r="T232" s="319">
        <f>SUM(T233:T275)</f>
        <v>0</v>
      </c>
      <c r="U232" s="311"/>
      <c r="V232" s="311"/>
      <c r="AR232" s="94" t="s">
        <v>83</v>
      </c>
      <c r="AT232" s="95" t="s">
        <v>74</v>
      </c>
      <c r="AU232" s="95" t="s">
        <v>83</v>
      </c>
      <c r="AY232" s="94" t="s">
        <v>171</v>
      </c>
      <c r="BK232" s="96">
        <f>SUM(BK233:BK275)</f>
        <v>0</v>
      </c>
    </row>
    <row r="233" spans="1:65" s="2" customFormat="1" ht="16.5" customHeight="1" x14ac:dyDescent="0.2">
      <c r="A233" s="251"/>
      <c r="B233" s="252"/>
      <c r="C233" s="322" t="s">
        <v>347</v>
      </c>
      <c r="D233" s="322" t="s">
        <v>173</v>
      </c>
      <c r="E233" s="323" t="s">
        <v>348</v>
      </c>
      <c r="F233" s="324" t="s">
        <v>349</v>
      </c>
      <c r="G233" s="325" t="s">
        <v>116</v>
      </c>
      <c r="H233" s="326">
        <v>263.00900000000001</v>
      </c>
      <c r="I233" s="97"/>
      <c r="J233" s="327">
        <f>ROUND(I233*H233,2)</f>
        <v>0</v>
      </c>
      <c r="K233" s="324" t="s">
        <v>176</v>
      </c>
      <c r="L233" s="252"/>
      <c r="M233" s="328" t="s">
        <v>3</v>
      </c>
      <c r="N233" s="329" t="s">
        <v>46</v>
      </c>
      <c r="O233" s="330"/>
      <c r="P233" s="331">
        <f>O233*H233</f>
        <v>0</v>
      </c>
      <c r="Q233" s="331">
        <v>3.1E-4</v>
      </c>
      <c r="R233" s="331">
        <f>Q233*H233</f>
        <v>8.1532790000000008E-2</v>
      </c>
      <c r="S233" s="331">
        <v>0</v>
      </c>
      <c r="T233" s="332">
        <f>S233*H233</f>
        <v>0</v>
      </c>
      <c r="U233" s="251"/>
      <c r="V233" s="251"/>
      <c r="W233" s="32"/>
      <c r="X233" s="32"/>
      <c r="Y233" s="32"/>
      <c r="Z233" s="32"/>
      <c r="AA233" s="32"/>
      <c r="AB233" s="32"/>
      <c r="AC233" s="32"/>
      <c r="AD233" s="32"/>
      <c r="AE233" s="32"/>
      <c r="AR233" s="98" t="s">
        <v>177</v>
      </c>
      <c r="AT233" s="98" t="s">
        <v>173</v>
      </c>
      <c r="AU233" s="98" t="s">
        <v>85</v>
      </c>
      <c r="AY233" s="19" t="s">
        <v>171</v>
      </c>
      <c r="BE233" s="99">
        <f>IF(N233="základní",J233,0)</f>
        <v>0</v>
      </c>
      <c r="BF233" s="99">
        <f>IF(N233="snížená",J233,0)</f>
        <v>0</v>
      </c>
      <c r="BG233" s="99">
        <f>IF(N233="zákl. přenesená",J233,0)</f>
        <v>0</v>
      </c>
      <c r="BH233" s="99">
        <f>IF(N233="sníž. přenesená",J233,0)</f>
        <v>0</v>
      </c>
      <c r="BI233" s="99">
        <f>IF(N233="nulová",J233,0)</f>
        <v>0</v>
      </c>
      <c r="BJ233" s="19" t="s">
        <v>83</v>
      </c>
      <c r="BK233" s="99">
        <f>ROUND(I233*H233,2)</f>
        <v>0</v>
      </c>
      <c r="BL233" s="19" t="s">
        <v>177</v>
      </c>
      <c r="BM233" s="98" t="s">
        <v>350</v>
      </c>
    </row>
    <row r="234" spans="1:65" s="2" customFormat="1" ht="19.2" x14ac:dyDescent="0.2">
      <c r="A234" s="251"/>
      <c r="B234" s="252"/>
      <c r="C234" s="251"/>
      <c r="D234" s="333" t="s">
        <v>179</v>
      </c>
      <c r="E234" s="251"/>
      <c r="F234" s="334" t="s">
        <v>351</v>
      </c>
      <c r="G234" s="251"/>
      <c r="H234" s="251"/>
      <c r="I234" s="251"/>
      <c r="J234" s="251"/>
      <c r="K234" s="251"/>
      <c r="L234" s="252"/>
      <c r="M234" s="335"/>
      <c r="N234" s="336"/>
      <c r="O234" s="330"/>
      <c r="P234" s="330"/>
      <c r="Q234" s="330"/>
      <c r="R234" s="330"/>
      <c r="S234" s="330"/>
      <c r="T234" s="337"/>
      <c r="U234" s="251"/>
      <c r="V234" s="251"/>
      <c r="W234" s="32"/>
      <c r="X234" s="32"/>
      <c r="Y234" s="32"/>
      <c r="Z234" s="32"/>
      <c r="AA234" s="32"/>
      <c r="AB234" s="32"/>
      <c r="AC234" s="32"/>
      <c r="AD234" s="32"/>
      <c r="AE234" s="32"/>
      <c r="AT234" s="19" t="s">
        <v>179</v>
      </c>
      <c r="AU234" s="19" t="s">
        <v>85</v>
      </c>
    </row>
    <row r="235" spans="1:65" s="2" customFormat="1" x14ac:dyDescent="0.2">
      <c r="A235" s="251"/>
      <c r="B235" s="252"/>
      <c r="C235" s="251"/>
      <c r="D235" s="338" t="s">
        <v>181</v>
      </c>
      <c r="E235" s="251"/>
      <c r="F235" s="339" t="s">
        <v>352</v>
      </c>
      <c r="G235" s="251"/>
      <c r="H235" s="251"/>
      <c r="I235" s="251"/>
      <c r="J235" s="251"/>
      <c r="K235" s="251"/>
      <c r="L235" s="252"/>
      <c r="M235" s="335"/>
      <c r="N235" s="336"/>
      <c r="O235" s="330"/>
      <c r="P235" s="330"/>
      <c r="Q235" s="330"/>
      <c r="R235" s="330"/>
      <c r="S235" s="330"/>
      <c r="T235" s="337"/>
      <c r="U235" s="251"/>
      <c r="V235" s="251"/>
      <c r="W235" s="32"/>
      <c r="X235" s="32"/>
      <c r="Y235" s="32"/>
      <c r="Z235" s="32"/>
      <c r="AA235" s="32"/>
      <c r="AB235" s="32"/>
      <c r="AC235" s="32"/>
      <c r="AD235" s="32"/>
      <c r="AE235" s="32"/>
      <c r="AT235" s="19" t="s">
        <v>181</v>
      </c>
      <c r="AU235" s="19" t="s">
        <v>85</v>
      </c>
    </row>
    <row r="236" spans="1:65" s="13" customFormat="1" x14ac:dyDescent="0.2">
      <c r="A236" s="340"/>
      <c r="B236" s="341"/>
      <c r="C236" s="340"/>
      <c r="D236" s="333" t="s">
        <v>183</v>
      </c>
      <c r="E236" s="342" t="s">
        <v>3</v>
      </c>
      <c r="F236" s="343" t="s">
        <v>225</v>
      </c>
      <c r="G236" s="340"/>
      <c r="H236" s="342" t="s">
        <v>3</v>
      </c>
      <c r="I236" s="340"/>
      <c r="J236" s="340"/>
      <c r="K236" s="340"/>
      <c r="L236" s="341"/>
      <c r="M236" s="344"/>
      <c r="N236" s="345"/>
      <c r="O236" s="345"/>
      <c r="P236" s="345"/>
      <c r="Q236" s="345"/>
      <c r="R236" s="345"/>
      <c r="S236" s="345"/>
      <c r="T236" s="346"/>
      <c r="U236" s="340"/>
      <c r="V236" s="340"/>
      <c r="AT236" s="101" t="s">
        <v>183</v>
      </c>
      <c r="AU236" s="101" t="s">
        <v>85</v>
      </c>
      <c r="AV236" s="13" t="s">
        <v>83</v>
      </c>
      <c r="AW236" s="13" t="s">
        <v>36</v>
      </c>
      <c r="AX236" s="13" t="s">
        <v>75</v>
      </c>
      <c r="AY236" s="101" t="s">
        <v>171</v>
      </c>
    </row>
    <row r="237" spans="1:65" s="13" customFormat="1" x14ac:dyDescent="0.2">
      <c r="A237" s="340"/>
      <c r="B237" s="341"/>
      <c r="C237" s="340"/>
      <c r="D237" s="333" t="s">
        <v>183</v>
      </c>
      <c r="E237" s="342" t="s">
        <v>3</v>
      </c>
      <c r="F237" s="343" t="s">
        <v>226</v>
      </c>
      <c r="G237" s="340"/>
      <c r="H237" s="342" t="s">
        <v>3</v>
      </c>
      <c r="I237" s="340"/>
      <c r="J237" s="340"/>
      <c r="K237" s="340"/>
      <c r="L237" s="341"/>
      <c r="M237" s="344"/>
      <c r="N237" s="345"/>
      <c r="O237" s="345"/>
      <c r="P237" s="345"/>
      <c r="Q237" s="345"/>
      <c r="R237" s="345"/>
      <c r="S237" s="345"/>
      <c r="T237" s="346"/>
      <c r="U237" s="340"/>
      <c r="V237" s="340"/>
      <c r="AT237" s="101" t="s">
        <v>183</v>
      </c>
      <c r="AU237" s="101" t="s">
        <v>85</v>
      </c>
      <c r="AV237" s="13" t="s">
        <v>83</v>
      </c>
      <c r="AW237" s="13" t="s">
        <v>36</v>
      </c>
      <c r="AX237" s="13" t="s">
        <v>75</v>
      </c>
      <c r="AY237" s="101" t="s">
        <v>171</v>
      </c>
    </row>
    <row r="238" spans="1:65" s="14" customFormat="1" x14ac:dyDescent="0.2">
      <c r="A238" s="347"/>
      <c r="B238" s="348"/>
      <c r="C238" s="347"/>
      <c r="D238" s="333" t="s">
        <v>183</v>
      </c>
      <c r="E238" s="349" t="s">
        <v>3</v>
      </c>
      <c r="F238" s="350" t="s">
        <v>353</v>
      </c>
      <c r="G238" s="347"/>
      <c r="H238" s="351">
        <v>57.893000000000001</v>
      </c>
      <c r="I238" s="347"/>
      <c r="J238" s="347"/>
      <c r="K238" s="347"/>
      <c r="L238" s="348"/>
      <c r="M238" s="352"/>
      <c r="N238" s="353"/>
      <c r="O238" s="353"/>
      <c r="P238" s="353"/>
      <c r="Q238" s="353"/>
      <c r="R238" s="353"/>
      <c r="S238" s="353"/>
      <c r="T238" s="354"/>
      <c r="U238" s="347"/>
      <c r="V238" s="347"/>
      <c r="AT238" s="102" t="s">
        <v>183</v>
      </c>
      <c r="AU238" s="102" t="s">
        <v>85</v>
      </c>
      <c r="AV238" s="14" t="s">
        <v>85</v>
      </c>
      <c r="AW238" s="14" t="s">
        <v>36</v>
      </c>
      <c r="AX238" s="14" t="s">
        <v>75</v>
      </c>
      <c r="AY238" s="102" t="s">
        <v>171</v>
      </c>
    </row>
    <row r="239" spans="1:65" s="13" customFormat="1" x14ac:dyDescent="0.2">
      <c r="A239" s="340"/>
      <c r="B239" s="341"/>
      <c r="C239" s="340"/>
      <c r="D239" s="333" t="s">
        <v>183</v>
      </c>
      <c r="E239" s="342" t="s">
        <v>3</v>
      </c>
      <c r="F239" s="343" t="s">
        <v>230</v>
      </c>
      <c r="G239" s="340"/>
      <c r="H239" s="342" t="s">
        <v>3</v>
      </c>
      <c r="I239" s="340"/>
      <c r="J239" s="340"/>
      <c r="K239" s="340"/>
      <c r="L239" s="341"/>
      <c r="M239" s="344"/>
      <c r="N239" s="345"/>
      <c r="O239" s="345"/>
      <c r="P239" s="345"/>
      <c r="Q239" s="345"/>
      <c r="R239" s="345"/>
      <c r="S239" s="345"/>
      <c r="T239" s="346"/>
      <c r="U239" s="340"/>
      <c r="V239" s="340"/>
      <c r="AT239" s="101" t="s">
        <v>183</v>
      </c>
      <c r="AU239" s="101" t="s">
        <v>85</v>
      </c>
      <c r="AV239" s="13" t="s">
        <v>83</v>
      </c>
      <c r="AW239" s="13" t="s">
        <v>36</v>
      </c>
      <c r="AX239" s="13" t="s">
        <v>75</v>
      </c>
      <c r="AY239" s="101" t="s">
        <v>171</v>
      </c>
    </row>
    <row r="240" spans="1:65" s="14" customFormat="1" x14ac:dyDescent="0.2">
      <c r="A240" s="347"/>
      <c r="B240" s="348"/>
      <c r="C240" s="347"/>
      <c r="D240" s="333" t="s">
        <v>183</v>
      </c>
      <c r="E240" s="349" t="s">
        <v>3</v>
      </c>
      <c r="F240" s="350" t="s">
        <v>354</v>
      </c>
      <c r="G240" s="347"/>
      <c r="H240" s="351">
        <v>109.32599999999999</v>
      </c>
      <c r="I240" s="347"/>
      <c r="J240" s="347"/>
      <c r="K240" s="347"/>
      <c r="L240" s="348"/>
      <c r="M240" s="352"/>
      <c r="N240" s="353"/>
      <c r="O240" s="353"/>
      <c r="P240" s="353"/>
      <c r="Q240" s="353"/>
      <c r="R240" s="353"/>
      <c r="S240" s="353"/>
      <c r="T240" s="354"/>
      <c r="U240" s="347"/>
      <c r="V240" s="347"/>
      <c r="AT240" s="102" t="s">
        <v>183</v>
      </c>
      <c r="AU240" s="102" t="s">
        <v>85</v>
      </c>
      <c r="AV240" s="14" t="s">
        <v>85</v>
      </c>
      <c r="AW240" s="14" t="s">
        <v>36</v>
      </c>
      <c r="AX240" s="14" t="s">
        <v>75</v>
      </c>
      <c r="AY240" s="102" t="s">
        <v>171</v>
      </c>
    </row>
    <row r="241" spans="1:65" s="13" customFormat="1" x14ac:dyDescent="0.2">
      <c r="A241" s="340"/>
      <c r="B241" s="341"/>
      <c r="C241" s="340"/>
      <c r="D241" s="333" t="s">
        <v>183</v>
      </c>
      <c r="E241" s="342" t="s">
        <v>3</v>
      </c>
      <c r="F241" s="343" t="s">
        <v>233</v>
      </c>
      <c r="G241" s="340"/>
      <c r="H241" s="342" t="s">
        <v>3</v>
      </c>
      <c r="I241" s="340"/>
      <c r="J241" s="340"/>
      <c r="K241" s="340"/>
      <c r="L241" s="341"/>
      <c r="M241" s="344"/>
      <c r="N241" s="345"/>
      <c r="O241" s="345"/>
      <c r="P241" s="345"/>
      <c r="Q241" s="345"/>
      <c r="R241" s="345"/>
      <c r="S241" s="345"/>
      <c r="T241" s="346"/>
      <c r="U241" s="340"/>
      <c r="V241" s="340"/>
      <c r="AT241" s="101" t="s">
        <v>183</v>
      </c>
      <c r="AU241" s="101" t="s">
        <v>85</v>
      </c>
      <c r="AV241" s="13" t="s">
        <v>83</v>
      </c>
      <c r="AW241" s="13" t="s">
        <v>36</v>
      </c>
      <c r="AX241" s="13" t="s">
        <v>75</v>
      </c>
      <c r="AY241" s="101" t="s">
        <v>171</v>
      </c>
    </row>
    <row r="242" spans="1:65" s="14" customFormat="1" x14ac:dyDescent="0.2">
      <c r="A242" s="347"/>
      <c r="B242" s="348"/>
      <c r="C242" s="347"/>
      <c r="D242" s="333" t="s">
        <v>183</v>
      </c>
      <c r="E242" s="349" t="s">
        <v>3</v>
      </c>
      <c r="F242" s="350" t="s">
        <v>355</v>
      </c>
      <c r="G242" s="347"/>
      <c r="H242" s="351">
        <v>56.73</v>
      </c>
      <c r="I242" s="347"/>
      <c r="J242" s="347"/>
      <c r="K242" s="347"/>
      <c r="L242" s="348"/>
      <c r="M242" s="352"/>
      <c r="N242" s="353"/>
      <c r="O242" s="353"/>
      <c r="P242" s="353"/>
      <c r="Q242" s="353"/>
      <c r="R242" s="353"/>
      <c r="S242" s="353"/>
      <c r="T242" s="354"/>
      <c r="U242" s="347"/>
      <c r="V242" s="347"/>
      <c r="AT242" s="102" t="s">
        <v>183</v>
      </c>
      <c r="AU242" s="102" t="s">
        <v>85</v>
      </c>
      <c r="AV242" s="14" t="s">
        <v>85</v>
      </c>
      <c r="AW242" s="14" t="s">
        <v>36</v>
      </c>
      <c r="AX242" s="14" t="s">
        <v>75</v>
      </c>
      <c r="AY242" s="102" t="s">
        <v>171</v>
      </c>
    </row>
    <row r="243" spans="1:65" s="13" customFormat="1" x14ac:dyDescent="0.2">
      <c r="A243" s="340"/>
      <c r="B243" s="341"/>
      <c r="C243" s="340"/>
      <c r="D243" s="333" t="s">
        <v>183</v>
      </c>
      <c r="E243" s="342" t="s">
        <v>3</v>
      </c>
      <c r="F243" s="343" t="s">
        <v>236</v>
      </c>
      <c r="G243" s="340"/>
      <c r="H243" s="342" t="s">
        <v>3</v>
      </c>
      <c r="I243" s="340"/>
      <c r="J243" s="340"/>
      <c r="K243" s="340"/>
      <c r="L243" s="341"/>
      <c r="M243" s="344"/>
      <c r="N243" s="345"/>
      <c r="O243" s="345"/>
      <c r="P243" s="345"/>
      <c r="Q243" s="345"/>
      <c r="R243" s="345"/>
      <c r="S243" s="345"/>
      <c r="T243" s="346"/>
      <c r="U243" s="340"/>
      <c r="V243" s="340"/>
      <c r="AT243" s="101" t="s">
        <v>183</v>
      </c>
      <c r="AU243" s="101" t="s">
        <v>85</v>
      </c>
      <c r="AV243" s="13" t="s">
        <v>83</v>
      </c>
      <c r="AW243" s="13" t="s">
        <v>36</v>
      </c>
      <c r="AX243" s="13" t="s">
        <v>75</v>
      </c>
      <c r="AY243" s="101" t="s">
        <v>171</v>
      </c>
    </row>
    <row r="244" spans="1:65" s="14" customFormat="1" x14ac:dyDescent="0.2">
      <c r="A244" s="347"/>
      <c r="B244" s="348"/>
      <c r="C244" s="347"/>
      <c r="D244" s="333" t="s">
        <v>183</v>
      </c>
      <c r="E244" s="349" t="s">
        <v>3</v>
      </c>
      <c r="F244" s="350" t="s">
        <v>356</v>
      </c>
      <c r="G244" s="347"/>
      <c r="H244" s="351">
        <v>39.06</v>
      </c>
      <c r="I244" s="347"/>
      <c r="J244" s="347"/>
      <c r="K244" s="347"/>
      <c r="L244" s="348"/>
      <c r="M244" s="352"/>
      <c r="N244" s="353"/>
      <c r="O244" s="353"/>
      <c r="P244" s="353"/>
      <c r="Q244" s="353"/>
      <c r="R244" s="353"/>
      <c r="S244" s="353"/>
      <c r="T244" s="354"/>
      <c r="U244" s="347"/>
      <c r="V244" s="347"/>
      <c r="AT244" s="102" t="s">
        <v>183</v>
      </c>
      <c r="AU244" s="102" t="s">
        <v>85</v>
      </c>
      <c r="AV244" s="14" t="s">
        <v>85</v>
      </c>
      <c r="AW244" s="14" t="s">
        <v>36</v>
      </c>
      <c r="AX244" s="14" t="s">
        <v>75</v>
      </c>
      <c r="AY244" s="102" t="s">
        <v>171</v>
      </c>
    </row>
    <row r="245" spans="1:65" s="15" customFormat="1" x14ac:dyDescent="0.2">
      <c r="A245" s="355"/>
      <c r="B245" s="356"/>
      <c r="C245" s="355"/>
      <c r="D245" s="333" t="s">
        <v>183</v>
      </c>
      <c r="E245" s="357" t="s">
        <v>124</v>
      </c>
      <c r="F245" s="358" t="s">
        <v>186</v>
      </c>
      <c r="G245" s="355"/>
      <c r="H245" s="359">
        <v>263.00900000000001</v>
      </c>
      <c r="I245" s="355"/>
      <c r="J245" s="355"/>
      <c r="K245" s="355"/>
      <c r="L245" s="356"/>
      <c r="M245" s="360"/>
      <c r="N245" s="361"/>
      <c r="O245" s="361"/>
      <c r="P245" s="361"/>
      <c r="Q245" s="361"/>
      <c r="R245" s="361"/>
      <c r="S245" s="361"/>
      <c r="T245" s="362"/>
      <c r="U245" s="355"/>
      <c r="V245" s="355"/>
      <c r="AT245" s="103" t="s">
        <v>183</v>
      </c>
      <c r="AU245" s="103" t="s">
        <v>85</v>
      </c>
      <c r="AV245" s="15" t="s">
        <v>177</v>
      </c>
      <c r="AW245" s="15" t="s">
        <v>36</v>
      </c>
      <c r="AX245" s="15" t="s">
        <v>83</v>
      </c>
      <c r="AY245" s="103" t="s">
        <v>171</v>
      </c>
    </row>
    <row r="246" spans="1:65" s="2" customFormat="1" ht="16.5" customHeight="1" x14ac:dyDescent="0.2">
      <c r="A246" s="251"/>
      <c r="B246" s="252"/>
      <c r="C246" s="371" t="s">
        <v>8</v>
      </c>
      <c r="D246" s="371" t="s">
        <v>292</v>
      </c>
      <c r="E246" s="372" t="s">
        <v>357</v>
      </c>
      <c r="F246" s="373" t="s">
        <v>358</v>
      </c>
      <c r="G246" s="374" t="s">
        <v>116</v>
      </c>
      <c r="H246" s="375">
        <v>302.45999999999998</v>
      </c>
      <c r="I246" s="105"/>
      <c r="J246" s="376">
        <f>ROUND(I246*H246,2)</f>
        <v>0</v>
      </c>
      <c r="K246" s="373" t="s">
        <v>3</v>
      </c>
      <c r="L246" s="377"/>
      <c r="M246" s="378" t="s">
        <v>3</v>
      </c>
      <c r="N246" s="379" t="s">
        <v>46</v>
      </c>
      <c r="O246" s="330"/>
      <c r="P246" s="331">
        <f>O246*H246</f>
        <v>0</v>
      </c>
      <c r="Q246" s="331">
        <v>5.9999999999999995E-4</v>
      </c>
      <c r="R246" s="331">
        <f>Q246*H246</f>
        <v>0.18147599999999997</v>
      </c>
      <c r="S246" s="331">
        <v>0</v>
      </c>
      <c r="T246" s="332">
        <f>S246*H246</f>
        <v>0</v>
      </c>
      <c r="U246" s="251"/>
      <c r="V246" s="251"/>
      <c r="W246" s="32"/>
      <c r="X246" s="32"/>
      <c r="Y246" s="32"/>
      <c r="Z246" s="32"/>
      <c r="AA246" s="32"/>
      <c r="AB246" s="32"/>
      <c r="AC246" s="32"/>
      <c r="AD246" s="32"/>
      <c r="AE246" s="32"/>
      <c r="AR246" s="98" t="s">
        <v>249</v>
      </c>
      <c r="AT246" s="98" t="s">
        <v>292</v>
      </c>
      <c r="AU246" s="98" t="s">
        <v>85</v>
      </c>
      <c r="AY246" s="19" t="s">
        <v>171</v>
      </c>
      <c r="BE246" s="99">
        <f>IF(N246="základní",J246,0)</f>
        <v>0</v>
      </c>
      <c r="BF246" s="99">
        <f>IF(N246="snížená",J246,0)</f>
        <v>0</v>
      </c>
      <c r="BG246" s="99">
        <f>IF(N246="zákl. přenesená",J246,0)</f>
        <v>0</v>
      </c>
      <c r="BH246" s="99">
        <f>IF(N246="sníž. přenesená",J246,0)</f>
        <v>0</v>
      </c>
      <c r="BI246" s="99">
        <f>IF(N246="nulová",J246,0)</f>
        <v>0</v>
      </c>
      <c r="BJ246" s="19" t="s">
        <v>83</v>
      </c>
      <c r="BK246" s="99">
        <f>ROUND(I246*H246,2)</f>
        <v>0</v>
      </c>
      <c r="BL246" s="19" t="s">
        <v>177</v>
      </c>
      <c r="BM246" s="98" t="s">
        <v>359</v>
      </c>
    </row>
    <row r="247" spans="1:65" s="2" customFormat="1" x14ac:dyDescent="0.2">
      <c r="A247" s="251"/>
      <c r="B247" s="252"/>
      <c r="C247" s="251"/>
      <c r="D247" s="333" t="s">
        <v>179</v>
      </c>
      <c r="E247" s="251"/>
      <c r="F247" s="334" t="s">
        <v>358</v>
      </c>
      <c r="G247" s="251"/>
      <c r="H247" s="251"/>
      <c r="I247" s="251"/>
      <c r="J247" s="251"/>
      <c r="K247" s="251"/>
      <c r="L247" s="252"/>
      <c r="M247" s="335"/>
      <c r="N247" s="336"/>
      <c r="O247" s="330"/>
      <c r="P247" s="330"/>
      <c r="Q247" s="330"/>
      <c r="R247" s="330"/>
      <c r="S247" s="330"/>
      <c r="T247" s="337"/>
      <c r="U247" s="251"/>
      <c r="V247" s="251"/>
      <c r="W247" s="32"/>
      <c r="X247" s="32"/>
      <c r="Y247" s="32"/>
      <c r="Z247" s="32"/>
      <c r="AA247" s="32"/>
      <c r="AB247" s="32"/>
      <c r="AC247" s="32"/>
      <c r="AD247" s="32"/>
      <c r="AE247" s="32"/>
      <c r="AT247" s="19" t="s">
        <v>179</v>
      </c>
      <c r="AU247" s="19" t="s">
        <v>85</v>
      </c>
    </row>
    <row r="248" spans="1:65" s="2" customFormat="1" ht="28.8" x14ac:dyDescent="0.2">
      <c r="A248" s="251"/>
      <c r="B248" s="252"/>
      <c r="C248" s="251"/>
      <c r="D248" s="333" t="s">
        <v>360</v>
      </c>
      <c r="E248" s="251"/>
      <c r="F248" s="380" t="s">
        <v>361</v>
      </c>
      <c r="G248" s="251"/>
      <c r="H248" s="251"/>
      <c r="I248" s="251"/>
      <c r="J248" s="251"/>
      <c r="K248" s="251"/>
      <c r="L248" s="252"/>
      <c r="M248" s="335"/>
      <c r="N248" s="336"/>
      <c r="O248" s="330"/>
      <c r="P248" s="330"/>
      <c r="Q248" s="330"/>
      <c r="R248" s="330"/>
      <c r="S248" s="330"/>
      <c r="T248" s="337"/>
      <c r="U248" s="251"/>
      <c r="V248" s="251"/>
      <c r="W248" s="32"/>
      <c r="X248" s="32"/>
      <c r="Y248" s="32"/>
      <c r="Z248" s="32"/>
      <c r="AA248" s="32"/>
      <c r="AB248" s="32"/>
      <c r="AC248" s="32"/>
      <c r="AD248" s="32"/>
      <c r="AE248" s="32"/>
      <c r="AT248" s="19" t="s">
        <v>360</v>
      </c>
      <c r="AU248" s="19" t="s">
        <v>85</v>
      </c>
    </row>
    <row r="249" spans="1:65" s="14" customFormat="1" x14ac:dyDescent="0.2">
      <c r="A249" s="347"/>
      <c r="B249" s="348"/>
      <c r="C249" s="347"/>
      <c r="D249" s="333" t="s">
        <v>183</v>
      </c>
      <c r="E249" s="349" t="s">
        <v>3</v>
      </c>
      <c r="F249" s="350" t="s">
        <v>362</v>
      </c>
      <c r="G249" s="347"/>
      <c r="H249" s="351">
        <v>302.45999999999998</v>
      </c>
      <c r="I249" s="347"/>
      <c r="J249" s="347"/>
      <c r="K249" s="347"/>
      <c r="L249" s="348"/>
      <c r="M249" s="352"/>
      <c r="N249" s="353"/>
      <c r="O249" s="353"/>
      <c r="P249" s="353"/>
      <c r="Q249" s="353"/>
      <c r="R249" s="353"/>
      <c r="S249" s="353"/>
      <c r="T249" s="354"/>
      <c r="U249" s="347"/>
      <c r="V249" s="347"/>
      <c r="AT249" s="102" t="s">
        <v>183</v>
      </c>
      <c r="AU249" s="102" t="s">
        <v>85</v>
      </c>
      <c r="AV249" s="14" t="s">
        <v>85</v>
      </c>
      <c r="AW249" s="14" t="s">
        <v>36</v>
      </c>
      <c r="AX249" s="14" t="s">
        <v>83</v>
      </c>
      <c r="AY249" s="102" t="s">
        <v>171</v>
      </c>
    </row>
    <row r="250" spans="1:65" s="2" customFormat="1" ht="16.5" customHeight="1" x14ac:dyDescent="0.2">
      <c r="A250" s="251"/>
      <c r="B250" s="252"/>
      <c r="C250" s="322" t="s">
        <v>363</v>
      </c>
      <c r="D250" s="322" t="s">
        <v>173</v>
      </c>
      <c r="E250" s="323" t="s">
        <v>364</v>
      </c>
      <c r="F250" s="324" t="s">
        <v>365</v>
      </c>
      <c r="G250" s="325" t="s">
        <v>108</v>
      </c>
      <c r="H250" s="326">
        <v>27.745999999999999</v>
      </c>
      <c r="I250" s="97"/>
      <c r="J250" s="327">
        <f>ROUND(I250*H250,2)</f>
        <v>0</v>
      </c>
      <c r="K250" s="324" t="s">
        <v>3</v>
      </c>
      <c r="L250" s="252"/>
      <c r="M250" s="328" t="s">
        <v>3</v>
      </c>
      <c r="N250" s="329" t="s">
        <v>46</v>
      </c>
      <c r="O250" s="330"/>
      <c r="P250" s="331">
        <f>O250*H250</f>
        <v>0</v>
      </c>
      <c r="Q250" s="331">
        <v>2.16</v>
      </c>
      <c r="R250" s="331">
        <f>Q250*H250</f>
        <v>59.931359999999998</v>
      </c>
      <c r="S250" s="331">
        <v>0</v>
      </c>
      <c r="T250" s="332">
        <f>S250*H250</f>
        <v>0</v>
      </c>
      <c r="U250" s="251"/>
      <c r="V250" s="251"/>
      <c r="W250" s="32"/>
      <c r="X250" s="32"/>
      <c r="Y250" s="32"/>
      <c r="Z250" s="32"/>
      <c r="AA250" s="32"/>
      <c r="AB250" s="32"/>
      <c r="AC250" s="32"/>
      <c r="AD250" s="32"/>
      <c r="AE250" s="32"/>
      <c r="AR250" s="98" t="s">
        <v>177</v>
      </c>
      <c r="AT250" s="98" t="s">
        <v>173</v>
      </c>
      <c r="AU250" s="98" t="s">
        <v>85</v>
      </c>
      <c r="AY250" s="19" t="s">
        <v>171</v>
      </c>
      <c r="BE250" s="99">
        <f>IF(N250="základní",J250,0)</f>
        <v>0</v>
      </c>
      <c r="BF250" s="99">
        <f>IF(N250="snížená",J250,0)</f>
        <v>0</v>
      </c>
      <c r="BG250" s="99">
        <f>IF(N250="zákl. přenesená",J250,0)</f>
        <v>0</v>
      </c>
      <c r="BH250" s="99">
        <f>IF(N250="sníž. přenesená",J250,0)</f>
        <v>0</v>
      </c>
      <c r="BI250" s="99">
        <f>IF(N250="nulová",J250,0)</f>
        <v>0</v>
      </c>
      <c r="BJ250" s="19" t="s">
        <v>83</v>
      </c>
      <c r="BK250" s="99">
        <f>ROUND(I250*H250,2)</f>
        <v>0</v>
      </c>
      <c r="BL250" s="19" t="s">
        <v>177</v>
      </c>
      <c r="BM250" s="98" t="s">
        <v>366</v>
      </c>
    </row>
    <row r="251" spans="1:65" s="2" customFormat="1" x14ac:dyDescent="0.2">
      <c r="A251" s="251"/>
      <c r="B251" s="252"/>
      <c r="C251" s="251"/>
      <c r="D251" s="333" t="s">
        <v>179</v>
      </c>
      <c r="E251" s="251"/>
      <c r="F251" s="334" t="s">
        <v>367</v>
      </c>
      <c r="G251" s="251"/>
      <c r="H251" s="251"/>
      <c r="I251" s="251"/>
      <c r="J251" s="251"/>
      <c r="K251" s="251"/>
      <c r="L251" s="252"/>
      <c r="M251" s="335"/>
      <c r="N251" s="336"/>
      <c r="O251" s="330"/>
      <c r="P251" s="330"/>
      <c r="Q251" s="330"/>
      <c r="R251" s="330"/>
      <c r="S251" s="330"/>
      <c r="T251" s="337"/>
      <c r="U251" s="251"/>
      <c r="V251" s="251"/>
      <c r="W251" s="32"/>
      <c r="X251" s="32"/>
      <c r="Y251" s="32"/>
      <c r="Z251" s="32"/>
      <c r="AA251" s="32"/>
      <c r="AB251" s="32"/>
      <c r="AC251" s="32"/>
      <c r="AD251" s="32"/>
      <c r="AE251" s="32"/>
      <c r="AT251" s="19" t="s">
        <v>179</v>
      </c>
      <c r="AU251" s="19" t="s">
        <v>85</v>
      </c>
    </row>
    <row r="252" spans="1:65" s="13" customFormat="1" x14ac:dyDescent="0.2">
      <c r="A252" s="340"/>
      <c r="B252" s="341"/>
      <c r="C252" s="340"/>
      <c r="D252" s="333" t="s">
        <v>183</v>
      </c>
      <c r="E252" s="342" t="s">
        <v>3</v>
      </c>
      <c r="F252" s="343" t="s">
        <v>225</v>
      </c>
      <c r="G252" s="340"/>
      <c r="H252" s="342" t="s">
        <v>3</v>
      </c>
      <c r="I252" s="340"/>
      <c r="J252" s="340"/>
      <c r="K252" s="340"/>
      <c r="L252" s="341"/>
      <c r="M252" s="344"/>
      <c r="N252" s="345"/>
      <c r="O252" s="345"/>
      <c r="P252" s="345"/>
      <c r="Q252" s="345"/>
      <c r="R252" s="345"/>
      <c r="S252" s="345"/>
      <c r="T252" s="346"/>
      <c r="U252" s="340"/>
      <c r="V252" s="340"/>
      <c r="AT252" s="101" t="s">
        <v>183</v>
      </c>
      <c r="AU252" s="101" t="s">
        <v>85</v>
      </c>
      <c r="AV252" s="13" t="s">
        <v>83</v>
      </c>
      <c r="AW252" s="13" t="s">
        <v>36</v>
      </c>
      <c r="AX252" s="13" t="s">
        <v>75</v>
      </c>
      <c r="AY252" s="101" t="s">
        <v>171</v>
      </c>
    </row>
    <row r="253" spans="1:65" s="13" customFormat="1" x14ac:dyDescent="0.2">
      <c r="A253" s="340"/>
      <c r="B253" s="341"/>
      <c r="C253" s="340"/>
      <c r="D253" s="333" t="s">
        <v>183</v>
      </c>
      <c r="E253" s="342" t="s">
        <v>3</v>
      </c>
      <c r="F253" s="343" t="s">
        <v>226</v>
      </c>
      <c r="G253" s="340"/>
      <c r="H253" s="342" t="s">
        <v>3</v>
      </c>
      <c r="I253" s="340"/>
      <c r="J253" s="340"/>
      <c r="K253" s="340"/>
      <c r="L253" s="341"/>
      <c r="M253" s="344"/>
      <c r="N253" s="345"/>
      <c r="O253" s="345"/>
      <c r="P253" s="345"/>
      <c r="Q253" s="345"/>
      <c r="R253" s="345"/>
      <c r="S253" s="345"/>
      <c r="T253" s="346"/>
      <c r="U253" s="340"/>
      <c r="V253" s="340"/>
      <c r="AT253" s="101" t="s">
        <v>183</v>
      </c>
      <c r="AU253" s="101" t="s">
        <v>85</v>
      </c>
      <c r="AV253" s="13" t="s">
        <v>83</v>
      </c>
      <c r="AW253" s="13" t="s">
        <v>36</v>
      </c>
      <c r="AX253" s="13" t="s">
        <v>75</v>
      </c>
      <c r="AY253" s="101" t="s">
        <v>171</v>
      </c>
    </row>
    <row r="254" spans="1:65" s="14" customFormat="1" x14ac:dyDescent="0.2">
      <c r="A254" s="347"/>
      <c r="B254" s="348"/>
      <c r="C254" s="347"/>
      <c r="D254" s="333" t="s">
        <v>183</v>
      </c>
      <c r="E254" s="349" t="s">
        <v>3</v>
      </c>
      <c r="F254" s="350" t="s">
        <v>368</v>
      </c>
      <c r="G254" s="347"/>
      <c r="H254" s="351">
        <v>4.3890000000000002</v>
      </c>
      <c r="I254" s="347"/>
      <c r="J254" s="347"/>
      <c r="K254" s="347"/>
      <c r="L254" s="348"/>
      <c r="M254" s="352"/>
      <c r="N254" s="353"/>
      <c r="O254" s="353"/>
      <c r="P254" s="353"/>
      <c r="Q254" s="353"/>
      <c r="R254" s="353"/>
      <c r="S254" s="353"/>
      <c r="T254" s="354"/>
      <c r="U254" s="347"/>
      <c r="V254" s="347"/>
      <c r="AT254" s="102" t="s">
        <v>183</v>
      </c>
      <c r="AU254" s="102" t="s">
        <v>85</v>
      </c>
      <c r="AV254" s="14" t="s">
        <v>85</v>
      </c>
      <c r="AW254" s="14" t="s">
        <v>36</v>
      </c>
      <c r="AX254" s="14" t="s">
        <v>75</v>
      </c>
      <c r="AY254" s="102" t="s">
        <v>171</v>
      </c>
    </row>
    <row r="255" spans="1:65" s="13" customFormat="1" x14ac:dyDescent="0.2">
      <c r="A255" s="340"/>
      <c r="B255" s="341"/>
      <c r="C255" s="340"/>
      <c r="D255" s="333" t="s">
        <v>183</v>
      </c>
      <c r="E255" s="342" t="s">
        <v>3</v>
      </c>
      <c r="F255" s="343" t="s">
        <v>230</v>
      </c>
      <c r="G255" s="340"/>
      <c r="H255" s="342" t="s">
        <v>3</v>
      </c>
      <c r="I255" s="340"/>
      <c r="J255" s="340"/>
      <c r="K255" s="340"/>
      <c r="L255" s="341"/>
      <c r="M255" s="344"/>
      <c r="N255" s="345"/>
      <c r="O255" s="345"/>
      <c r="P255" s="345"/>
      <c r="Q255" s="345"/>
      <c r="R255" s="345"/>
      <c r="S255" s="345"/>
      <c r="T255" s="346"/>
      <c r="U255" s="340"/>
      <c r="V255" s="340"/>
      <c r="AT255" s="101" t="s">
        <v>183</v>
      </c>
      <c r="AU255" s="101" t="s">
        <v>85</v>
      </c>
      <c r="AV255" s="13" t="s">
        <v>83</v>
      </c>
      <c r="AW255" s="13" t="s">
        <v>36</v>
      </c>
      <c r="AX255" s="13" t="s">
        <v>75</v>
      </c>
      <c r="AY255" s="101" t="s">
        <v>171</v>
      </c>
    </row>
    <row r="256" spans="1:65" s="14" customFormat="1" x14ac:dyDescent="0.2">
      <c r="A256" s="347"/>
      <c r="B256" s="348"/>
      <c r="C256" s="347"/>
      <c r="D256" s="333" t="s">
        <v>183</v>
      </c>
      <c r="E256" s="349" t="s">
        <v>3</v>
      </c>
      <c r="F256" s="350" t="s">
        <v>369</v>
      </c>
      <c r="G256" s="347"/>
      <c r="H256" s="351">
        <v>16.385000000000002</v>
      </c>
      <c r="I256" s="347"/>
      <c r="J256" s="347"/>
      <c r="K256" s="347"/>
      <c r="L256" s="348"/>
      <c r="M256" s="352"/>
      <c r="N256" s="353"/>
      <c r="O256" s="353"/>
      <c r="P256" s="353"/>
      <c r="Q256" s="353"/>
      <c r="R256" s="353"/>
      <c r="S256" s="353"/>
      <c r="T256" s="354"/>
      <c r="U256" s="347"/>
      <c r="V256" s="347"/>
      <c r="AT256" s="102" t="s">
        <v>183</v>
      </c>
      <c r="AU256" s="102" t="s">
        <v>85</v>
      </c>
      <c r="AV256" s="14" t="s">
        <v>85</v>
      </c>
      <c r="AW256" s="14" t="s">
        <v>36</v>
      </c>
      <c r="AX256" s="14" t="s">
        <v>75</v>
      </c>
      <c r="AY256" s="102" t="s">
        <v>171</v>
      </c>
    </row>
    <row r="257" spans="1:65" s="13" customFormat="1" x14ac:dyDescent="0.2">
      <c r="A257" s="340"/>
      <c r="B257" s="341"/>
      <c r="C257" s="340"/>
      <c r="D257" s="333" t="s">
        <v>183</v>
      </c>
      <c r="E257" s="342" t="s">
        <v>3</v>
      </c>
      <c r="F257" s="343" t="s">
        <v>233</v>
      </c>
      <c r="G257" s="340"/>
      <c r="H257" s="342" t="s">
        <v>3</v>
      </c>
      <c r="I257" s="340"/>
      <c r="J257" s="340"/>
      <c r="K257" s="340"/>
      <c r="L257" s="341"/>
      <c r="M257" s="344"/>
      <c r="N257" s="345"/>
      <c r="O257" s="345"/>
      <c r="P257" s="345"/>
      <c r="Q257" s="345"/>
      <c r="R257" s="345"/>
      <c r="S257" s="345"/>
      <c r="T257" s="346"/>
      <c r="U257" s="340"/>
      <c r="V257" s="340"/>
      <c r="AT257" s="101" t="s">
        <v>183</v>
      </c>
      <c r="AU257" s="101" t="s">
        <v>85</v>
      </c>
      <c r="AV257" s="13" t="s">
        <v>83</v>
      </c>
      <c r="AW257" s="13" t="s">
        <v>36</v>
      </c>
      <c r="AX257" s="13" t="s">
        <v>75</v>
      </c>
      <c r="AY257" s="101" t="s">
        <v>171</v>
      </c>
    </row>
    <row r="258" spans="1:65" s="14" customFormat="1" x14ac:dyDescent="0.2">
      <c r="A258" s="347"/>
      <c r="B258" s="348"/>
      <c r="C258" s="347"/>
      <c r="D258" s="333" t="s">
        <v>183</v>
      </c>
      <c r="E258" s="349" t="s">
        <v>3</v>
      </c>
      <c r="F258" s="350" t="s">
        <v>370</v>
      </c>
      <c r="G258" s="347"/>
      <c r="H258" s="351">
        <v>4.2839999999999998</v>
      </c>
      <c r="I258" s="347"/>
      <c r="J258" s="347"/>
      <c r="K258" s="347"/>
      <c r="L258" s="348"/>
      <c r="M258" s="352"/>
      <c r="N258" s="353"/>
      <c r="O258" s="353"/>
      <c r="P258" s="353"/>
      <c r="Q258" s="353"/>
      <c r="R258" s="353"/>
      <c r="S258" s="353"/>
      <c r="T258" s="354"/>
      <c r="U258" s="347"/>
      <c r="V258" s="347"/>
      <c r="AT258" s="102" t="s">
        <v>183</v>
      </c>
      <c r="AU258" s="102" t="s">
        <v>85</v>
      </c>
      <c r="AV258" s="14" t="s">
        <v>85</v>
      </c>
      <c r="AW258" s="14" t="s">
        <v>36</v>
      </c>
      <c r="AX258" s="14" t="s">
        <v>75</v>
      </c>
      <c r="AY258" s="102" t="s">
        <v>171</v>
      </c>
    </row>
    <row r="259" spans="1:65" s="13" customFormat="1" x14ac:dyDescent="0.2">
      <c r="A259" s="340"/>
      <c r="B259" s="341"/>
      <c r="C259" s="340"/>
      <c r="D259" s="333" t="s">
        <v>183</v>
      </c>
      <c r="E259" s="342" t="s">
        <v>3</v>
      </c>
      <c r="F259" s="343" t="s">
        <v>236</v>
      </c>
      <c r="G259" s="340"/>
      <c r="H259" s="342" t="s">
        <v>3</v>
      </c>
      <c r="I259" s="340"/>
      <c r="J259" s="340"/>
      <c r="K259" s="340"/>
      <c r="L259" s="341"/>
      <c r="M259" s="344"/>
      <c r="N259" s="345"/>
      <c r="O259" s="345"/>
      <c r="P259" s="345"/>
      <c r="Q259" s="345"/>
      <c r="R259" s="345"/>
      <c r="S259" s="345"/>
      <c r="T259" s="346"/>
      <c r="U259" s="340"/>
      <c r="V259" s="340"/>
      <c r="AT259" s="101" t="s">
        <v>183</v>
      </c>
      <c r="AU259" s="101" t="s">
        <v>85</v>
      </c>
      <c r="AV259" s="13" t="s">
        <v>83</v>
      </c>
      <c r="AW259" s="13" t="s">
        <v>36</v>
      </c>
      <c r="AX259" s="13" t="s">
        <v>75</v>
      </c>
      <c r="AY259" s="101" t="s">
        <v>171</v>
      </c>
    </row>
    <row r="260" spans="1:65" s="14" customFormat="1" x14ac:dyDescent="0.2">
      <c r="A260" s="347"/>
      <c r="B260" s="348"/>
      <c r="C260" s="347"/>
      <c r="D260" s="333" t="s">
        <v>183</v>
      </c>
      <c r="E260" s="349" t="s">
        <v>3</v>
      </c>
      <c r="F260" s="350" t="s">
        <v>371</v>
      </c>
      <c r="G260" s="347"/>
      <c r="H260" s="351">
        <v>2.6880000000000002</v>
      </c>
      <c r="I260" s="347"/>
      <c r="J260" s="347"/>
      <c r="K260" s="347"/>
      <c r="L260" s="348"/>
      <c r="M260" s="352"/>
      <c r="N260" s="353"/>
      <c r="O260" s="353"/>
      <c r="P260" s="353"/>
      <c r="Q260" s="353"/>
      <c r="R260" s="353"/>
      <c r="S260" s="353"/>
      <c r="T260" s="354"/>
      <c r="U260" s="347"/>
      <c r="V260" s="347"/>
      <c r="AT260" s="102" t="s">
        <v>183</v>
      </c>
      <c r="AU260" s="102" t="s">
        <v>85</v>
      </c>
      <c r="AV260" s="14" t="s">
        <v>85</v>
      </c>
      <c r="AW260" s="14" t="s">
        <v>36</v>
      </c>
      <c r="AX260" s="14" t="s">
        <v>75</v>
      </c>
      <c r="AY260" s="102" t="s">
        <v>171</v>
      </c>
    </row>
    <row r="261" spans="1:65" s="15" customFormat="1" x14ac:dyDescent="0.2">
      <c r="A261" s="355"/>
      <c r="B261" s="356"/>
      <c r="C261" s="355"/>
      <c r="D261" s="333" t="s">
        <v>183</v>
      </c>
      <c r="E261" s="357" t="s">
        <v>3</v>
      </c>
      <c r="F261" s="358" t="s">
        <v>186</v>
      </c>
      <c r="G261" s="355"/>
      <c r="H261" s="359">
        <v>27.745999999999999</v>
      </c>
      <c r="I261" s="355"/>
      <c r="J261" s="355"/>
      <c r="K261" s="355"/>
      <c r="L261" s="356"/>
      <c r="M261" s="360"/>
      <c r="N261" s="361"/>
      <c r="O261" s="361"/>
      <c r="P261" s="361"/>
      <c r="Q261" s="361"/>
      <c r="R261" s="361"/>
      <c r="S261" s="361"/>
      <c r="T261" s="362"/>
      <c r="U261" s="355"/>
      <c r="V261" s="355"/>
      <c r="AT261" s="103" t="s">
        <v>183</v>
      </c>
      <c r="AU261" s="103" t="s">
        <v>85</v>
      </c>
      <c r="AV261" s="15" t="s">
        <v>177</v>
      </c>
      <c r="AW261" s="15" t="s">
        <v>36</v>
      </c>
      <c r="AX261" s="15" t="s">
        <v>83</v>
      </c>
      <c r="AY261" s="103" t="s">
        <v>171</v>
      </c>
    </row>
    <row r="262" spans="1:65" s="2" customFormat="1" ht="21.75" customHeight="1" x14ac:dyDescent="0.2">
      <c r="A262" s="251"/>
      <c r="B262" s="252"/>
      <c r="C262" s="322" t="s">
        <v>372</v>
      </c>
      <c r="D262" s="322" t="s">
        <v>173</v>
      </c>
      <c r="E262" s="323" t="s">
        <v>373</v>
      </c>
      <c r="F262" s="324" t="s">
        <v>374</v>
      </c>
      <c r="G262" s="325" t="s">
        <v>108</v>
      </c>
      <c r="H262" s="326">
        <v>17.79</v>
      </c>
      <c r="I262" s="97"/>
      <c r="J262" s="327">
        <f>ROUND(I262*H262,2)</f>
        <v>0</v>
      </c>
      <c r="K262" s="324" t="s">
        <v>176</v>
      </c>
      <c r="L262" s="252"/>
      <c r="M262" s="328" t="s">
        <v>3</v>
      </c>
      <c r="N262" s="329" t="s">
        <v>46</v>
      </c>
      <c r="O262" s="330"/>
      <c r="P262" s="331">
        <f>O262*H262</f>
        <v>0</v>
      </c>
      <c r="Q262" s="331">
        <v>2.5099999999999998</v>
      </c>
      <c r="R262" s="331">
        <f>Q262*H262</f>
        <v>44.652899999999995</v>
      </c>
      <c r="S262" s="331">
        <v>0</v>
      </c>
      <c r="T262" s="332">
        <f>S262*H262</f>
        <v>0</v>
      </c>
      <c r="U262" s="251"/>
      <c r="V262" s="251"/>
      <c r="W262" s="32"/>
      <c r="X262" s="32"/>
      <c r="Y262" s="32"/>
      <c r="Z262" s="32"/>
      <c r="AA262" s="32"/>
      <c r="AB262" s="32"/>
      <c r="AC262" s="32"/>
      <c r="AD262" s="32"/>
      <c r="AE262" s="32"/>
      <c r="AR262" s="98" t="s">
        <v>177</v>
      </c>
      <c r="AT262" s="98" t="s">
        <v>173</v>
      </c>
      <c r="AU262" s="98" t="s">
        <v>85</v>
      </c>
      <c r="AY262" s="19" t="s">
        <v>171</v>
      </c>
      <c r="BE262" s="99">
        <f>IF(N262="základní",J262,0)</f>
        <v>0</v>
      </c>
      <c r="BF262" s="99">
        <f>IF(N262="snížená",J262,0)</f>
        <v>0</v>
      </c>
      <c r="BG262" s="99">
        <f>IF(N262="zákl. přenesená",J262,0)</f>
        <v>0</v>
      </c>
      <c r="BH262" s="99">
        <f>IF(N262="sníž. přenesená",J262,0)</f>
        <v>0</v>
      </c>
      <c r="BI262" s="99">
        <f>IF(N262="nulová",J262,0)</f>
        <v>0</v>
      </c>
      <c r="BJ262" s="19" t="s">
        <v>83</v>
      </c>
      <c r="BK262" s="99">
        <f>ROUND(I262*H262,2)</f>
        <v>0</v>
      </c>
      <c r="BL262" s="19" t="s">
        <v>177</v>
      </c>
      <c r="BM262" s="98" t="s">
        <v>375</v>
      </c>
    </row>
    <row r="263" spans="1:65" s="2" customFormat="1" ht="19.2" x14ac:dyDescent="0.2">
      <c r="A263" s="251"/>
      <c r="B263" s="252"/>
      <c r="C263" s="251"/>
      <c r="D263" s="333" t="s">
        <v>179</v>
      </c>
      <c r="E263" s="251"/>
      <c r="F263" s="334" t="s">
        <v>376</v>
      </c>
      <c r="G263" s="251"/>
      <c r="H263" s="251"/>
      <c r="I263" s="251"/>
      <c r="J263" s="251"/>
      <c r="K263" s="251"/>
      <c r="L263" s="252"/>
      <c r="M263" s="335"/>
      <c r="N263" s="336"/>
      <c r="O263" s="330"/>
      <c r="P263" s="330"/>
      <c r="Q263" s="330"/>
      <c r="R263" s="330"/>
      <c r="S263" s="330"/>
      <c r="T263" s="337"/>
      <c r="U263" s="251"/>
      <c r="V263" s="251"/>
      <c r="W263" s="32"/>
      <c r="X263" s="32"/>
      <c r="Y263" s="32"/>
      <c r="Z263" s="32"/>
      <c r="AA263" s="32"/>
      <c r="AB263" s="32"/>
      <c r="AC263" s="32"/>
      <c r="AD263" s="32"/>
      <c r="AE263" s="32"/>
      <c r="AT263" s="19" t="s">
        <v>179</v>
      </c>
      <c r="AU263" s="19" t="s">
        <v>85</v>
      </c>
    </row>
    <row r="264" spans="1:65" s="2" customFormat="1" x14ac:dyDescent="0.2">
      <c r="A264" s="251"/>
      <c r="B264" s="252"/>
      <c r="C264" s="251"/>
      <c r="D264" s="338" t="s">
        <v>181</v>
      </c>
      <c r="E264" s="251"/>
      <c r="F264" s="339" t="s">
        <v>377</v>
      </c>
      <c r="G264" s="251"/>
      <c r="H264" s="251"/>
      <c r="I264" s="251"/>
      <c r="J264" s="251"/>
      <c r="K264" s="251"/>
      <c r="L264" s="252"/>
      <c r="M264" s="335"/>
      <c r="N264" s="336"/>
      <c r="O264" s="330"/>
      <c r="P264" s="330"/>
      <c r="Q264" s="330"/>
      <c r="R264" s="330"/>
      <c r="S264" s="330"/>
      <c r="T264" s="337"/>
      <c r="U264" s="251"/>
      <c r="V264" s="251"/>
      <c r="W264" s="32"/>
      <c r="X264" s="32"/>
      <c r="Y264" s="32"/>
      <c r="Z264" s="32"/>
      <c r="AA264" s="32"/>
      <c r="AB264" s="32"/>
      <c r="AC264" s="32"/>
      <c r="AD264" s="32"/>
      <c r="AE264" s="32"/>
      <c r="AT264" s="19" t="s">
        <v>181</v>
      </c>
      <c r="AU264" s="19" t="s">
        <v>85</v>
      </c>
    </row>
    <row r="265" spans="1:65" s="2" customFormat="1" ht="19.2" x14ac:dyDescent="0.2">
      <c r="A265" s="251"/>
      <c r="B265" s="252"/>
      <c r="C265" s="251"/>
      <c r="D265" s="333" t="s">
        <v>360</v>
      </c>
      <c r="E265" s="251"/>
      <c r="F265" s="380" t="s">
        <v>378</v>
      </c>
      <c r="G265" s="251"/>
      <c r="H265" s="251"/>
      <c r="I265" s="251"/>
      <c r="J265" s="251"/>
      <c r="K265" s="251"/>
      <c r="L265" s="252"/>
      <c r="M265" s="335"/>
      <c r="N265" s="336"/>
      <c r="O265" s="330"/>
      <c r="P265" s="330"/>
      <c r="Q265" s="330"/>
      <c r="R265" s="330"/>
      <c r="S265" s="330"/>
      <c r="T265" s="337"/>
      <c r="U265" s="251"/>
      <c r="V265" s="251"/>
      <c r="W265" s="32"/>
      <c r="X265" s="32"/>
      <c r="Y265" s="32"/>
      <c r="Z265" s="32"/>
      <c r="AA265" s="32"/>
      <c r="AB265" s="32"/>
      <c r="AC265" s="32"/>
      <c r="AD265" s="32"/>
      <c r="AE265" s="32"/>
      <c r="AT265" s="19" t="s">
        <v>360</v>
      </c>
      <c r="AU265" s="19" t="s">
        <v>85</v>
      </c>
    </row>
    <row r="266" spans="1:65" s="13" customFormat="1" x14ac:dyDescent="0.2">
      <c r="A266" s="340"/>
      <c r="B266" s="341"/>
      <c r="C266" s="340"/>
      <c r="D266" s="333" t="s">
        <v>183</v>
      </c>
      <c r="E266" s="342" t="s">
        <v>3</v>
      </c>
      <c r="F266" s="343" t="s">
        <v>225</v>
      </c>
      <c r="G266" s="340"/>
      <c r="H266" s="342" t="s">
        <v>3</v>
      </c>
      <c r="I266" s="340"/>
      <c r="J266" s="340"/>
      <c r="K266" s="340"/>
      <c r="L266" s="341"/>
      <c r="M266" s="344"/>
      <c r="N266" s="345"/>
      <c r="O266" s="345"/>
      <c r="P266" s="345"/>
      <c r="Q266" s="345"/>
      <c r="R266" s="345"/>
      <c r="S266" s="345"/>
      <c r="T266" s="346"/>
      <c r="U266" s="340"/>
      <c r="V266" s="340"/>
      <c r="AT266" s="101" t="s">
        <v>183</v>
      </c>
      <c r="AU266" s="101" t="s">
        <v>85</v>
      </c>
      <c r="AV266" s="13" t="s">
        <v>83</v>
      </c>
      <c r="AW266" s="13" t="s">
        <v>36</v>
      </c>
      <c r="AX266" s="13" t="s">
        <v>75</v>
      </c>
      <c r="AY266" s="101" t="s">
        <v>171</v>
      </c>
    </row>
    <row r="267" spans="1:65" s="13" customFormat="1" x14ac:dyDescent="0.2">
      <c r="A267" s="340"/>
      <c r="B267" s="341"/>
      <c r="C267" s="340"/>
      <c r="D267" s="333" t="s">
        <v>183</v>
      </c>
      <c r="E267" s="342" t="s">
        <v>3</v>
      </c>
      <c r="F267" s="343" t="s">
        <v>226</v>
      </c>
      <c r="G267" s="340"/>
      <c r="H267" s="342" t="s">
        <v>3</v>
      </c>
      <c r="I267" s="340"/>
      <c r="J267" s="340"/>
      <c r="K267" s="340"/>
      <c r="L267" s="341"/>
      <c r="M267" s="344"/>
      <c r="N267" s="345"/>
      <c r="O267" s="345"/>
      <c r="P267" s="345"/>
      <c r="Q267" s="345"/>
      <c r="R267" s="345"/>
      <c r="S267" s="345"/>
      <c r="T267" s="346"/>
      <c r="U267" s="340"/>
      <c r="V267" s="340"/>
      <c r="AT267" s="101" t="s">
        <v>183</v>
      </c>
      <c r="AU267" s="101" t="s">
        <v>85</v>
      </c>
      <c r="AV267" s="13" t="s">
        <v>83</v>
      </c>
      <c r="AW267" s="13" t="s">
        <v>36</v>
      </c>
      <c r="AX267" s="13" t="s">
        <v>75</v>
      </c>
      <c r="AY267" s="101" t="s">
        <v>171</v>
      </c>
    </row>
    <row r="268" spans="1:65" s="14" customFormat="1" x14ac:dyDescent="0.2">
      <c r="A268" s="347"/>
      <c r="B268" s="348"/>
      <c r="C268" s="347"/>
      <c r="D268" s="333" t="s">
        <v>183</v>
      </c>
      <c r="E268" s="349" t="s">
        <v>3</v>
      </c>
      <c r="F268" s="350" t="s">
        <v>379</v>
      </c>
      <c r="G268" s="347"/>
      <c r="H268" s="351">
        <v>3.399</v>
      </c>
      <c r="I268" s="347"/>
      <c r="J268" s="347"/>
      <c r="K268" s="347"/>
      <c r="L268" s="348"/>
      <c r="M268" s="352"/>
      <c r="N268" s="353"/>
      <c r="O268" s="353"/>
      <c r="P268" s="353"/>
      <c r="Q268" s="353"/>
      <c r="R268" s="353"/>
      <c r="S268" s="353"/>
      <c r="T268" s="354"/>
      <c r="U268" s="347"/>
      <c r="V268" s="347"/>
      <c r="AT268" s="102" t="s">
        <v>183</v>
      </c>
      <c r="AU268" s="102" t="s">
        <v>85</v>
      </c>
      <c r="AV268" s="14" t="s">
        <v>85</v>
      </c>
      <c r="AW268" s="14" t="s">
        <v>36</v>
      </c>
      <c r="AX268" s="14" t="s">
        <v>75</v>
      </c>
      <c r="AY268" s="102" t="s">
        <v>171</v>
      </c>
    </row>
    <row r="269" spans="1:65" s="13" customFormat="1" x14ac:dyDescent="0.2">
      <c r="A269" s="340"/>
      <c r="B269" s="341"/>
      <c r="C269" s="340"/>
      <c r="D269" s="333" t="s">
        <v>183</v>
      </c>
      <c r="E269" s="342" t="s">
        <v>3</v>
      </c>
      <c r="F269" s="343" t="s">
        <v>230</v>
      </c>
      <c r="G269" s="340"/>
      <c r="H269" s="342" t="s">
        <v>3</v>
      </c>
      <c r="I269" s="340"/>
      <c r="J269" s="340"/>
      <c r="K269" s="340"/>
      <c r="L269" s="341"/>
      <c r="M269" s="344"/>
      <c r="N269" s="345"/>
      <c r="O269" s="345"/>
      <c r="P269" s="345"/>
      <c r="Q269" s="345"/>
      <c r="R269" s="345"/>
      <c r="S269" s="345"/>
      <c r="T269" s="346"/>
      <c r="U269" s="340"/>
      <c r="V269" s="340"/>
      <c r="AT269" s="101" t="s">
        <v>183</v>
      </c>
      <c r="AU269" s="101" t="s">
        <v>85</v>
      </c>
      <c r="AV269" s="13" t="s">
        <v>83</v>
      </c>
      <c r="AW269" s="13" t="s">
        <v>36</v>
      </c>
      <c r="AX269" s="13" t="s">
        <v>75</v>
      </c>
      <c r="AY269" s="101" t="s">
        <v>171</v>
      </c>
    </row>
    <row r="270" spans="1:65" s="14" customFormat="1" x14ac:dyDescent="0.2">
      <c r="A270" s="347"/>
      <c r="B270" s="348"/>
      <c r="C270" s="347"/>
      <c r="D270" s="333" t="s">
        <v>183</v>
      </c>
      <c r="E270" s="349" t="s">
        <v>3</v>
      </c>
      <c r="F270" s="350" t="s">
        <v>380</v>
      </c>
      <c r="G270" s="347"/>
      <c r="H270" s="351">
        <v>8.8140000000000001</v>
      </c>
      <c r="I270" s="347"/>
      <c r="J270" s="347"/>
      <c r="K270" s="347"/>
      <c r="L270" s="348"/>
      <c r="M270" s="352"/>
      <c r="N270" s="353"/>
      <c r="O270" s="353"/>
      <c r="P270" s="353"/>
      <c r="Q270" s="353"/>
      <c r="R270" s="353"/>
      <c r="S270" s="353"/>
      <c r="T270" s="354"/>
      <c r="U270" s="347"/>
      <c r="V270" s="347"/>
      <c r="AT270" s="102" t="s">
        <v>183</v>
      </c>
      <c r="AU270" s="102" t="s">
        <v>85</v>
      </c>
      <c r="AV270" s="14" t="s">
        <v>85</v>
      </c>
      <c r="AW270" s="14" t="s">
        <v>36</v>
      </c>
      <c r="AX270" s="14" t="s">
        <v>75</v>
      </c>
      <c r="AY270" s="102" t="s">
        <v>171</v>
      </c>
    </row>
    <row r="271" spans="1:65" s="13" customFormat="1" x14ac:dyDescent="0.2">
      <c r="A271" s="340"/>
      <c r="B271" s="341"/>
      <c r="C271" s="340"/>
      <c r="D271" s="333" t="s">
        <v>183</v>
      </c>
      <c r="E271" s="342" t="s">
        <v>3</v>
      </c>
      <c r="F271" s="343" t="s">
        <v>233</v>
      </c>
      <c r="G271" s="340"/>
      <c r="H271" s="342" t="s">
        <v>3</v>
      </c>
      <c r="I271" s="340"/>
      <c r="J271" s="340"/>
      <c r="K271" s="340"/>
      <c r="L271" s="341"/>
      <c r="M271" s="344"/>
      <c r="N271" s="345"/>
      <c r="O271" s="345"/>
      <c r="P271" s="345"/>
      <c r="Q271" s="345"/>
      <c r="R271" s="345"/>
      <c r="S271" s="345"/>
      <c r="T271" s="346"/>
      <c r="U271" s="340"/>
      <c r="V271" s="340"/>
      <c r="AT271" s="101" t="s">
        <v>183</v>
      </c>
      <c r="AU271" s="101" t="s">
        <v>85</v>
      </c>
      <c r="AV271" s="13" t="s">
        <v>83</v>
      </c>
      <c r="AW271" s="13" t="s">
        <v>36</v>
      </c>
      <c r="AX271" s="13" t="s">
        <v>75</v>
      </c>
      <c r="AY271" s="101" t="s">
        <v>171</v>
      </c>
    </row>
    <row r="272" spans="1:65" s="14" customFormat="1" x14ac:dyDescent="0.2">
      <c r="A272" s="347"/>
      <c r="B272" s="348"/>
      <c r="C272" s="347"/>
      <c r="D272" s="333" t="s">
        <v>183</v>
      </c>
      <c r="E272" s="349" t="s">
        <v>3</v>
      </c>
      <c r="F272" s="350" t="s">
        <v>381</v>
      </c>
      <c r="G272" s="347"/>
      <c r="H272" s="351">
        <v>3.4649999999999999</v>
      </c>
      <c r="I272" s="347"/>
      <c r="J272" s="347"/>
      <c r="K272" s="347"/>
      <c r="L272" s="348"/>
      <c r="M272" s="352"/>
      <c r="N272" s="353"/>
      <c r="O272" s="353"/>
      <c r="P272" s="353"/>
      <c r="Q272" s="353"/>
      <c r="R272" s="353"/>
      <c r="S272" s="353"/>
      <c r="T272" s="354"/>
      <c r="U272" s="347"/>
      <c r="V272" s="347"/>
      <c r="AT272" s="102" t="s">
        <v>183</v>
      </c>
      <c r="AU272" s="102" t="s">
        <v>85</v>
      </c>
      <c r="AV272" s="14" t="s">
        <v>85</v>
      </c>
      <c r="AW272" s="14" t="s">
        <v>36</v>
      </c>
      <c r="AX272" s="14" t="s">
        <v>75</v>
      </c>
      <c r="AY272" s="102" t="s">
        <v>171</v>
      </c>
    </row>
    <row r="273" spans="1:65" s="13" customFormat="1" x14ac:dyDescent="0.2">
      <c r="A273" s="340"/>
      <c r="B273" s="341"/>
      <c r="C273" s="340"/>
      <c r="D273" s="333" t="s">
        <v>183</v>
      </c>
      <c r="E273" s="342" t="s">
        <v>3</v>
      </c>
      <c r="F273" s="343" t="s">
        <v>236</v>
      </c>
      <c r="G273" s="340"/>
      <c r="H273" s="342" t="s">
        <v>3</v>
      </c>
      <c r="I273" s="340"/>
      <c r="J273" s="340"/>
      <c r="K273" s="340"/>
      <c r="L273" s="341"/>
      <c r="M273" s="344"/>
      <c r="N273" s="345"/>
      <c r="O273" s="345"/>
      <c r="P273" s="345"/>
      <c r="Q273" s="345"/>
      <c r="R273" s="345"/>
      <c r="S273" s="345"/>
      <c r="T273" s="346"/>
      <c r="U273" s="340"/>
      <c r="V273" s="340"/>
      <c r="AT273" s="101" t="s">
        <v>183</v>
      </c>
      <c r="AU273" s="101" t="s">
        <v>85</v>
      </c>
      <c r="AV273" s="13" t="s">
        <v>83</v>
      </c>
      <c r="AW273" s="13" t="s">
        <v>36</v>
      </c>
      <c r="AX273" s="13" t="s">
        <v>75</v>
      </c>
      <c r="AY273" s="101" t="s">
        <v>171</v>
      </c>
    </row>
    <row r="274" spans="1:65" s="14" customFormat="1" x14ac:dyDescent="0.2">
      <c r="A274" s="347"/>
      <c r="B274" s="348"/>
      <c r="C274" s="347"/>
      <c r="D274" s="333" t="s">
        <v>183</v>
      </c>
      <c r="E274" s="349" t="s">
        <v>3</v>
      </c>
      <c r="F274" s="350" t="s">
        <v>382</v>
      </c>
      <c r="G274" s="347"/>
      <c r="H274" s="351">
        <v>2.1120000000000001</v>
      </c>
      <c r="I274" s="347"/>
      <c r="J274" s="347"/>
      <c r="K274" s="347"/>
      <c r="L274" s="348"/>
      <c r="M274" s="352"/>
      <c r="N274" s="353"/>
      <c r="O274" s="353"/>
      <c r="P274" s="353"/>
      <c r="Q274" s="353"/>
      <c r="R274" s="353"/>
      <c r="S274" s="353"/>
      <c r="T274" s="354"/>
      <c r="U274" s="347"/>
      <c r="V274" s="347"/>
      <c r="AT274" s="102" t="s">
        <v>183</v>
      </c>
      <c r="AU274" s="102" t="s">
        <v>85</v>
      </c>
      <c r="AV274" s="14" t="s">
        <v>85</v>
      </c>
      <c r="AW274" s="14" t="s">
        <v>36</v>
      </c>
      <c r="AX274" s="14" t="s">
        <v>75</v>
      </c>
      <c r="AY274" s="102" t="s">
        <v>171</v>
      </c>
    </row>
    <row r="275" spans="1:65" s="15" customFormat="1" x14ac:dyDescent="0.2">
      <c r="A275" s="355"/>
      <c r="B275" s="356"/>
      <c r="C275" s="355"/>
      <c r="D275" s="333" t="s">
        <v>183</v>
      </c>
      <c r="E275" s="357" t="s">
        <v>3</v>
      </c>
      <c r="F275" s="358" t="s">
        <v>186</v>
      </c>
      <c r="G275" s="355"/>
      <c r="H275" s="359">
        <v>17.79</v>
      </c>
      <c r="I275" s="355"/>
      <c r="J275" s="355"/>
      <c r="K275" s="355"/>
      <c r="L275" s="356"/>
      <c r="M275" s="360"/>
      <c r="N275" s="361"/>
      <c r="O275" s="361"/>
      <c r="P275" s="361"/>
      <c r="Q275" s="361"/>
      <c r="R275" s="361"/>
      <c r="S275" s="361"/>
      <c r="T275" s="362"/>
      <c r="U275" s="355"/>
      <c r="V275" s="355"/>
      <c r="AT275" s="103" t="s">
        <v>183</v>
      </c>
      <c r="AU275" s="103" t="s">
        <v>85</v>
      </c>
      <c r="AV275" s="15" t="s">
        <v>177</v>
      </c>
      <c r="AW275" s="15" t="s">
        <v>36</v>
      </c>
      <c r="AX275" s="15" t="s">
        <v>83</v>
      </c>
      <c r="AY275" s="103" t="s">
        <v>171</v>
      </c>
    </row>
    <row r="276" spans="1:65" s="12" customFormat="1" ht="22.95" customHeight="1" x14ac:dyDescent="0.25">
      <c r="A276" s="311"/>
      <c r="B276" s="312"/>
      <c r="C276" s="311"/>
      <c r="D276" s="313" t="s">
        <v>74</v>
      </c>
      <c r="E276" s="320" t="s">
        <v>194</v>
      </c>
      <c r="F276" s="320" t="s">
        <v>383</v>
      </c>
      <c r="G276" s="311"/>
      <c r="H276" s="311"/>
      <c r="I276" s="311"/>
      <c r="J276" s="321">
        <f>BK276</f>
        <v>0</v>
      </c>
      <c r="K276" s="311"/>
      <c r="L276" s="312"/>
      <c r="M276" s="316"/>
      <c r="N276" s="317"/>
      <c r="O276" s="317"/>
      <c r="P276" s="318">
        <f>SUM(P277:P333)</f>
        <v>0</v>
      </c>
      <c r="Q276" s="317"/>
      <c r="R276" s="318">
        <f>SUM(R277:R333)</f>
        <v>136.47928506</v>
      </c>
      <c r="S276" s="317"/>
      <c r="T276" s="319">
        <f>SUM(T277:T333)</f>
        <v>0</v>
      </c>
      <c r="U276" s="311"/>
      <c r="V276" s="311"/>
      <c r="AR276" s="94" t="s">
        <v>83</v>
      </c>
      <c r="AT276" s="95" t="s">
        <v>74</v>
      </c>
      <c r="AU276" s="95" t="s">
        <v>83</v>
      </c>
      <c r="AY276" s="94" t="s">
        <v>171</v>
      </c>
      <c r="BK276" s="96">
        <f>SUM(BK277:BK333)</f>
        <v>0</v>
      </c>
    </row>
    <row r="277" spans="1:65" s="2" customFormat="1" ht="16.5" customHeight="1" x14ac:dyDescent="0.2">
      <c r="A277" s="251"/>
      <c r="B277" s="252"/>
      <c r="C277" s="322" t="s">
        <v>384</v>
      </c>
      <c r="D277" s="322" t="s">
        <v>173</v>
      </c>
      <c r="E277" s="323" t="s">
        <v>385</v>
      </c>
      <c r="F277" s="324" t="s">
        <v>386</v>
      </c>
      <c r="G277" s="325" t="s">
        <v>108</v>
      </c>
      <c r="H277" s="326">
        <v>6.593</v>
      </c>
      <c r="I277" s="97"/>
      <c r="J277" s="327">
        <f>ROUND(I277*H277,2)</f>
        <v>0</v>
      </c>
      <c r="K277" s="324" t="s">
        <v>176</v>
      </c>
      <c r="L277" s="252"/>
      <c r="M277" s="328" t="s">
        <v>3</v>
      </c>
      <c r="N277" s="329" t="s">
        <v>46</v>
      </c>
      <c r="O277" s="330"/>
      <c r="P277" s="331">
        <f>O277*H277</f>
        <v>0</v>
      </c>
      <c r="Q277" s="331">
        <v>2.8967999999999998</v>
      </c>
      <c r="R277" s="331">
        <f>Q277*H277</f>
        <v>19.098602399999997</v>
      </c>
      <c r="S277" s="331">
        <v>0</v>
      </c>
      <c r="T277" s="332">
        <f>S277*H277</f>
        <v>0</v>
      </c>
      <c r="U277" s="251"/>
      <c r="V277" s="251"/>
      <c r="W277" s="32"/>
      <c r="X277" s="32"/>
      <c r="Y277" s="32"/>
      <c r="Z277" s="32"/>
      <c r="AA277" s="32"/>
      <c r="AB277" s="32"/>
      <c r="AC277" s="32"/>
      <c r="AD277" s="32"/>
      <c r="AE277" s="32"/>
      <c r="AR277" s="98" t="s">
        <v>177</v>
      </c>
      <c r="AT277" s="98" t="s">
        <v>173</v>
      </c>
      <c r="AU277" s="98" t="s">
        <v>85</v>
      </c>
      <c r="AY277" s="19" t="s">
        <v>171</v>
      </c>
      <c r="BE277" s="99">
        <f>IF(N277="základní",J277,0)</f>
        <v>0</v>
      </c>
      <c r="BF277" s="99">
        <f>IF(N277="snížená",J277,0)</f>
        <v>0</v>
      </c>
      <c r="BG277" s="99">
        <f>IF(N277="zákl. přenesená",J277,0)</f>
        <v>0</v>
      </c>
      <c r="BH277" s="99">
        <f>IF(N277="sníž. přenesená",J277,0)</f>
        <v>0</v>
      </c>
      <c r="BI277" s="99">
        <f>IF(N277="nulová",J277,0)</f>
        <v>0</v>
      </c>
      <c r="BJ277" s="19" t="s">
        <v>83</v>
      </c>
      <c r="BK277" s="99">
        <f>ROUND(I277*H277,2)</f>
        <v>0</v>
      </c>
      <c r="BL277" s="19" t="s">
        <v>177</v>
      </c>
      <c r="BM277" s="98" t="s">
        <v>387</v>
      </c>
    </row>
    <row r="278" spans="1:65" s="2" customFormat="1" ht="28.8" x14ac:dyDescent="0.2">
      <c r="A278" s="251"/>
      <c r="B278" s="252"/>
      <c r="C278" s="251"/>
      <c r="D278" s="333" t="s">
        <v>179</v>
      </c>
      <c r="E278" s="251"/>
      <c r="F278" s="334" t="s">
        <v>388</v>
      </c>
      <c r="G278" s="251"/>
      <c r="H278" s="251"/>
      <c r="I278" s="251"/>
      <c r="J278" s="251"/>
      <c r="K278" s="251"/>
      <c r="L278" s="252"/>
      <c r="M278" s="335"/>
      <c r="N278" s="336"/>
      <c r="O278" s="330"/>
      <c r="P278" s="330"/>
      <c r="Q278" s="330"/>
      <c r="R278" s="330"/>
      <c r="S278" s="330"/>
      <c r="T278" s="337"/>
      <c r="U278" s="251"/>
      <c r="V278" s="251"/>
      <c r="W278" s="32"/>
      <c r="X278" s="32"/>
      <c r="Y278" s="32"/>
      <c r="Z278" s="32"/>
      <c r="AA278" s="32"/>
      <c r="AB278" s="32"/>
      <c r="AC278" s="32"/>
      <c r="AD278" s="32"/>
      <c r="AE278" s="32"/>
      <c r="AT278" s="19" t="s">
        <v>179</v>
      </c>
      <c r="AU278" s="19" t="s">
        <v>85</v>
      </c>
    </row>
    <row r="279" spans="1:65" s="2" customFormat="1" x14ac:dyDescent="0.2">
      <c r="A279" s="251"/>
      <c r="B279" s="252"/>
      <c r="C279" s="251"/>
      <c r="D279" s="338" t="s">
        <v>181</v>
      </c>
      <c r="E279" s="251"/>
      <c r="F279" s="339" t="s">
        <v>389</v>
      </c>
      <c r="G279" s="251"/>
      <c r="H279" s="251"/>
      <c r="I279" s="251"/>
      <c r="J279" s="251"/>
      <c r="K279" s="251"/>
      <c r="L279" s="252"/>
      <c r="M279" s="335"/>
      <c r="N279" s="336"/>
      <c r="O279" s="330"/>
      <c r="P279" s="330"/>
      <c r="Q279" s="330"/>
      <c r="R279" s="330"/>
      <c r="S279" s="330"/>
      <c r="T279" s="337"/>
      <c r="U279" s="251"/>
      <c r="V279" s="251"/>
      <c r="W279" s="32"/>
      <c r="X279" s="32"/>
      <c r="Y279" s="32"/>
      <c r="Z279" s="32"/>
      <c r="AA279" s="32"/>
      <c r="AB279" s="32"/>
      <c r="AC279" s="32"/>
      <c r="AD279" s="32"/>
      <c r="AE279" s="32"/>
      <c r="AT279" s="19" t="s">
        <v>181</v>
      </c>
      <c r="AU279" s="19" t="s">
        <v>85</v>
      </c>
    </row>
    <row r="280" spans="1:65" s="2" customFormat="1" ht="38.4" x14ac:dyDescent="0.2">
      <c r="A280" s="251"/>
      <c r="B280" s="252"/>
      <c r="C280" s="251"/>
      <c r="D280" s="333" t="s">
        <v>360</v>
      </c>
      <c r="E280" s="251"/>
      <c r="F280" s="380" t="s">
        <v>390</v>
      </c>
      <c r="G280" s="251"/>
      <c r="H280" s="251"/>
      <c r="I280" s="251"/>
      <c r="J280" s="251"/>
      <c r="K280" s="251"/>
      <c r="L280" s="252"/>
      <c r="M280" s="335"/>
      <c r="N280" s="336"/>
      <c r="O280" s="330"/>
      <c r="P280" s="330"/>
      <c r="Q280" s="330"/>
      <c r="R280" s="330"/>
      <c r="S280" s="330"/>
      <c r="T280" s="337"/>
      <c r="U280" s="251"/>
      <c r="V280" s="251"/>
      <c r="W280" s="32"/>
      <c r="X280" s="32"/>
      <c r="Y280" s="32"/>
      <c r="Z280" s="32"/>
      <c r="AA280" s="32"/>
      <c r="AB280" s="32"/>
      <c r="AC280" s="32"/>
      <c r="AD280" s="32"/>
      <c r="AE280" s="32"/>
      <c r="AT280" s="19" t="s">
        <v>360</v>
      </c>
      <c r="AU280" s="19" t="s">
        <v>85</v>
      </c>
    </row>
    <row r="281" spans="1:65" s="13" customFormat="1" x14ac:dyDescent="0.2">
      <c r="A281" s="340"/>
      <c r="B281" s="341"/>
      <c r="C281" s="340"/>
      <c r="D281" s="333" t="s">
        <v>183</v>
      </c>
      <c r="E281" s="342" t="s">
        <v>3</v>
      </c>
      <c r="F281" s="343" t="s">
        <v>225</v>
      </c>
      <c r="G281" s="340"/>
      <c r="H281" s="342" t="s">
        <v>3</v>
      </c>
      <c r="I281" s="340"/>
      <c r="J281" s="340"/>
      <c r="K281" s="340"/>
      <c r="L281" s="341"/>
      <c r="M281" s="344"/>
      <c r="N281" s="345"/>
      <c r="O281" s="345"/>
      <c r="P281" s="345"/>
      <c r="Q281" s="345"/>
      <c r="R281" s="345"/>
      <c r="S281" s="345"/>
      <c r="T281" s="346"/>
      <c r="U281" s="340"/>
      <c r="V281" s="340"/>
      <c r="AT281" s="101" t="s">
        <v>183</v>
      </c>
      <c r="AU281" s="101" t="s">
        <v>85</v>
      </c>
      <c r="AV281" s="13" t="s">
        <v>83</v>
      </c>
      <c r="AW281" s="13" t="s">
        <v>36</v>
      </c>
      <c r="AX281" s="13" t="s">
        <v>75</v>
      </c>
      <c r="AY281" s="101" t="s">
        <v>171</v>
      </c>
    </row>
    <row r="282" spans="1:65" s="13" customFormat="1" x14ac:dyDescent="0.2">
      <c r="A282" s="340"/>
      <c r="B282" s="341"/>
      <c r="C282" s="340"/>
      <c r="D282" s="333" t="s">
        <v>183</v>
      </c>
      <c r="E282" s="342" t="s">
        <v>3</v>
      </c>
      <c r="F282" s="343" t="s">
        <v>226</v>
      </c>
      <c r="G282" s="340"/>
      <c r="H282" s="342" t="s">
        <v>3</v>
      </c>
      <c r="I282" s="340"/>
      <c r="J282" s="340"/>
      <c r="K282" s="340"/>
      <c r="L282" s="341"/>
      <c r="M282" s="344"/>
      <c r="N282" s="345"/>
      <c r="O282" s="345"/>
      <c r="P282" s="345"/>
      <c r="Q282" s="345"/>
      <c r="R282" s="345"/>
      <c r="S282" s="345"/>
      <c r="T282" s="346"/>
      <c r="U282" s="340"/>
      <c r="V282" s="340"/>
      <c r="AT282" s="101" t="s">
        <v>183</v>
      </c>
      <c r="AU282" s="101" t="s">
        <v>85</v>
      </c>
      <c r="AV282" s="13" t="s">
        <v>83</v>
      </c>
      <c r="AW282" s="13" t="s">
        <v>36</v>
      </c>
      <c r="AX282" s="13" t="s">
        <v>75</v>
      </c>
      <c r="AY282" s="101" t="s">
        <v>171</v>
      </c>
    </row>
    <row r="283" spans="1:65" s="14" customFormat="1" x14ac:dyDescent="0.2">
      <c r="A283" s="347"/>
      <c r="B283" s="348"/>
      <c r="C283" s="347"/>
      <c r="D283" s="333" t="s">
        <v>183</v>
      </c>
      <c r="E283" s="349" t="s">
        <v>3</v>
      </c>
      <c r="F283" s="350" t="s">
        <v>391</v>
      </c>
      <c r="G283" s="347"/>
      <c r="H283" s="351">
        <v>4.6500000000000004</v>
      </c>
      <c r="I283" s="347"/>
      <c r="J283" s="347"/>
      <c r="K283" s="347"/>
      <c r="L283" s="348"/>
      <c r="M283" s="352"/>
      <c r="N283" s="353"/>
      <c r="O283" s="353"/>
      <c r="P283" s="353"/>
      <c r="Q283" s="353"/>
      <c r="R283" s="353"/>
      <c r="S283" s="353"/>
      <c r="T283" s="354"/>
      <c r="U283" s="347"/>
      <c r="V283" s="347"/>
      <c r="AT283" s="102" t="s">
        <v>183</v>
      </c>
      <c r="AU283" s="102" t="s">
        <v>85</v>
      </c>
      <c r="AV283" s="14" t="s">
        <v>85</v>
      </c>
      <c r="AW283" s="14" t="s">
        <v>36</v>
      </c>
      <c r="AX283" s="14" t="s">
        <v>75</v>
      </c>
      <c r="AY283" s="102" t="s">
        <v>171</v>
      </c>
    </row>
    <row r="284" spans="1:65" s="14" customFormat="1" x14ac:dyDescent="0.2">
      <c r="A284" s="347"/>
      <c r="B284" s="348"/>
      <c r="C284" s="347"/>
      <c r="D284" s="333" t="s">
        <v>183</v>
      </c>
      <c r="E284" s="349" t="s">
        <v>3</v>
      </c>
      <c r="F284" s="350" t="s">
        <v>392</v>
      </c>
      <c r="G284" s="347"/>
      <c r="H284" s="351">
        <v>-1.6819999999999999</v>
      </c>
      <c r="I284" s="347"/>
      <c r="J284" s="347"/>
      <c r="K284" s="347"/>
      <c r="L284" s="348"/>
      <c r="M284" s="352"/>
      <c r="N284" s="353"/>
      <c r="O284" s="353"/>
      <c r="P284" s="353"/>
      <c r="Q284" s="353"/>
      <c r="R284" s="353"/>
      <c r="S284" s="353"/>
      <c r="T284" s="354"/>
      <c r="U284" s="347"/>
      <c r="V284" s="347"/>
      <c r="AT284" s="102" t="s">
        <v>183</v>
      </c>
      <c r="AU284" s="102" t="s">
        <v>85</v>
      </c>
      <c r="AV284" s="14" t="s">
        <v>85</v>
      </c>
      <c r="AW284" s="14" t="s">
        <v>36</v>
      </c>
      <c r="AX284" s="14" t="s">
        <v>75</v>
      </c>
      <c r="AY284" s="102" t="s">
        <v>171</v>
      </c>
    </row>
    <row r="285" spans="1:65" s="16" customFormat="1" x14ac:dyDescent="0.2">
      <c r="A285" s="363"/>
      <c r="B285" s="364"/>
      <c r="C285" s="363"/>
      <c r="D285" s="333" t="s">
        <v>183</v>
      </c>
      <c r="E285" s="365" t="s">
        <v>3</v>
      </c>
      <c r="F285" s="366" t="s">
        <v>229</v>
      </c>
      <c r="G285" s="363"/>
      <c r="H285" s="367">
        <v>2.968</v>
      </c>
      <c r="I285" s="363"/>
      <c r="J285" s="363"/>
      <c r="K285" s="363"/>
      <c r="L285" s="364"/>
      <c r="M285" s="368"/>
      <c r="N285" s="369"/>
      <c r="O285" s="369"/>
      <c r="P285" s="369"/>
      <c r="Q285" s="369"/>
      <c r="R285" s="369"/>
      <c r="S285" s="369"/>
      <c r="T285" s="370"/>
      <c r="U285" s="363"/>
      <c r="V285" s="363"/>
      <c r="AT285" s="104" t="s">
        <v>183</v>
      </c>
      <c r="AU285" s="104" t="s">
        <v>85</v>
      </c>
      <c r="AV285" s="16" t="s">
        <v>194</v>
      </c>
      <c r="AW285" s="16" t="s">
        <v>36</v>
      </c>
      <c r="AX285" s="16" t="s">
        <v>75</v>
      </c>
      <c r="AY285" s="104" t="s">
        <v>171</v>
      </c>
    </row>
    <row r="286" spans="1:65" s="13" customFormat="1" x14ac:dyDescent="0.2">
      <c r="A286" s="340"/>
      <c r="B286" s="341"/>
      <c r="C286" s="340"/>
      <c r="D286" s="333" t="s">
        <v>183</v>
      </c>
      <c r="E286" s="342" t="s">
        <v>3</v>
      </c>
      <c r="F286" s="343" t="s">
        <v>233</v>
      </c>
      <c r="G286" s="340"/>
      <c r="H286" s="342" t="s">
        <v>3</v>
      </c>
      <c r="I286" s="340"/>
      <c r="J286" s="340"/>
      <c r="K286" s="340"/>
      <c r="L286" s="341"/>
      <c r="M286" s="344"/>
      <c r="N286" s="345"/>
      <c r="O286" s="345"/>
      <c r="P286" s="345"/>
      <c r="Q286" s="345"/>
      <c r="R286" s="345"/>
      <c r="S286" s="345"/>
      <c r="T286" s="346"/>
      <c r="U286" s="340"/>
      <c r="V286" s="340"/>
      <c r="AT286" s="101" t="s">
        <v>183</v>
      </c>
      <c r="AU286" s="101" t="s">
        <v>85</v>
      </c>
      <c r="AV286" s="13" t="s">
        <v>83</v>
      </c>
      <c r="AW286" s="13" t="s">
        <v>36</v>
      </c>
      <c r="AX286" s="13" t="s">
        <v>75</v>
      </c>
      <c r="AY286" s="101" t="s">
        <v>171</v>
      </c>
    </row>
    <row r="287" spans="1:65" s="14" customFormat="1" x14ac:dyDescent="0.2">
      <c r="A287" s="347"/>
      <c r="B287" s="348"/>
      <c r="C287" s="347"/>
      <c r="D287" s="333" t="s">
        <v>183</v>
      </c>
      <c r="E287" s="349" t="s">
        <v>3</v>
      </c>
      <c r="F287" s="350" t="s">
        <v>393</v>
      </c>
      <c r="G287" s="347"/>
      <c r="H287" s="351">
        <v>5.85</v>
      </c>
      <c r="I287" s="347"/>
      <c r="J287" s="347"/>
      <c r="K287" s="347"/>
      <c r="L287" s="348"/>
      <c r="M287" s="352"/>
      <c r="N287" s="353"/>
      <c r="O287" s="353"/>
      <c r="P287" s="353"/>
      <c r="Q287" s="353"/>
      <c r="R287" s="353"/>
      <c r="S287" s="353"/>
      <c r="T287" s="354"/>
      <c r="U287" s="347"/>
      <c r="V287" s="347"/>
      <c r="AT287" s="102" t="s">
        <v>183</v>
      </c>
      <c r="AU287" s="102" t="s">
        <v>85</v>
      </c>
      <c r="AV287" s="14" t="s">
        <v>85</v>
      </c>
      <c r="AW287" s="14" t="s">
        <v>36</v>
      </c>
      <c r="AX287" s="14" t="s">
        <v>75</v>
      </c>
      <c r="AY287" s="102" t="s">
        <v>171</v>
      </c>
    </row>
    <row r="288" spans="1:65" s="14" customFormat="1" x14ac:dyDescent="0.2">
      <c r="A288" s="347"/>
      <c r="B288" s="348"/>
      <c r="C288" s="347"/>
      <c r="D288" s="333" t="s">
        <v>183</v>
      </c>
      <c r="E288" s="349" t="s">
        <v>3</v>
      </c>
      <c r="F288" s="350" t="s">
        <v>394</v>
      </c>
      <c r="G288" s="347"/>
      <c r="H288" s="351">
        <v>-2.2250000000000001</v>
      </c>
      <c r="I288" s="347"/>
      <c r="J288" s="347"/>
      <c r="K288" s="347"/>
      <c r="L288" s="348"/>
      <c r="M288" s="352"/>
      <c r="N288" s="353"/>
      <c r="O288" s="353"/>
      <c r="P288" s="353"/>
      <c r="Q288" s="353"/>
      <c r="R288" s="353"/>
      <c r="S288" s="353"/>
      <c r="T288" s="354"/>
      <c r="U288" s="347"/>
      <c r="V288" s="347"/>
      <c r="AT288" s="102" t="s">
        <v>183</v>
      </c>
      <c r="AU288" s="102" t="s">
        <v>85</v>
      </c>
      <c r="AV288" s="14" t="s">
        <v>85</v>
      </c>
      <c r="AW288" s="14" t="s">
        <v>36</v>
      </c>
      <c r="AX288" s="14" t="s">
        <v>75</v>
      </c>
      <c r="AY288" s="102" t="s">
        <v>171</v>
      </c>
    </row>
    <row r="289" spans="1:65" s="16" customFormat="1" x14ac:dyDescent="0.2">
      <c r="A289" s="363"/>
      <c r="B289" s="364"/>
      <c r="C289" s="363"/>
      <c r="D289" s="333" t="s">
        <v>183</v>
      </c>
      <c r="E289" s="365" t="s">
        <v>3</v>
      </c>
      <c r="F289" s="366" t="s">
        <v>229</v>
      </c>
      <c r="G289" s="363"/>
      <c r="H289" s="367">
        <v>3.625</v>
      </c>
      <c r="I289" s="363"/>
      <c r="J289" s="363"/>
      <c r="K289" s="363"/>
      <c r="L289" s="364"/>
      <c r="M289" s="368"/>
      <c r="N289" s="369"/>
      <c r="O289" s="369"/>
      <c r="P289" s="369"/>
      <c r="Q289" s="369"/>
      <c r="R289" s="369"/>
      <c r="S289" s="369"/>
      <c r="T289" s="370"/>
      <c r="U289" s="363"/>
      <c r="V289" s="363"/>
      <c r="AT289" s="104" t="s">
        <v>183</v>
      </c>
      <c r="AU289" s="104" t="s">
        <v>85</v>
      </c>
      <c r="AV289" s="16" t="s">
        <v>194</v>
      </c>
      <c r="AW289" s="16" t="s">
        <v>36</v>
      </c>
      <c r="AX289" s="16" t="s">
        <v>75</v>
      </c>
      <c r="AY289" s="104" t="s">
        <v>171</v>
      </c>
    </row>
    <row r="290" spans="1:65" s="15" customFormat="1" x14ac:dyDescent="0.2">
      <c r="A290" s="355"/>
      <c r="B290" s="356"/>
      <c r="C290" s="355"/>
      <c r="D290" s="333" t="s">
        <v>183</v>
      </c>
      <c r="E290" s="357" t="s">
        <v>3</v>
      </c>
      <c r="F290" s="358" t="s">
        <v>186</v>
      </c>
      <c r="G290" s="355"/>
      <c r="H290" s="359">
        <v>6.593</v>
      </c>
      <c r="I290" s="355"/>
      <c r="J290" s="355"/>
      <c r="K290" s="355"/>
      <c r="L290" s="356"/>
      <c r="M290" s="360"/>
      <c r="N290" s="361"/>
      <c r="O290" s="361"/>
      <c r="P290" s="361"/>
      <c r="Q290" s="361"/>
      <c r="R290" s="361"/>
      <c r="S290" s="361"/>
      <c r="T290" s="362"/>
      <c r="U290" s="355"/>
      <c r="V290" s="355"/>
      <c r="AT290" s="103" t="s">
        <v>183</v>
      </c>
      <c r="AU290" s="103" t="s">
        <v>85</v>
      </c>
      <c r="AV290" s="15" t="s">
        <v>177</v>
      </c>
      <c r="AW290" s="15" t="s">
        <v>36</v>
      </c>
      <c r="AX290" s="15" t="s">
        <v>83</v>
      </c>
      <c r="AY290" s="103" t="s">
        <v>171</v>
      </c>
    </row>
    <row r="291" spans="1:65" s="2" customFormat="1" ht="16.5" customHeight="1" x14ac:dyDescent="0.2">
      <c r="A291" s="251"/>
      <c r="B291" s="252"/>
      <c r="C291" s="322" t="s">
        <v>395</v>
      </c>
      <c r="D291" s="322" t="s">
        <v>173</v>
      </c>
      <c r="E291" s="323" t="s">
        <v>396</v>
      </c>
      <c r="F291" s="324" t="s">
        <v>397</v>
      </c>
      <c r="G291" s="325" t="s">
        <v>108</v>
      </c>
      <c r="H291" s="326">
        <v>37.497</v>
      </c>
      <c r="I291" s="97"/>
      <c r="J291" s="327">
        <f>ROUND(I291*H291,2)</f>
        <v>0</v>
      </c>
      <c r="K291" s="324" t="s">
        <v>176</v>
      </c>
      <c r="L291" s="252"/>
      <c r="M291" s="328" t="s">
        <v>3</v>
      </c>
      <c r="N291" s="329" t="s">
        <v>46</v>
      </c>
      <c r="O291" s="330"/>
      <c r="P291" s="331">
        <f>O291*H291</f>
        <v>0</v>
      </c>
      <c r="Q291" s="331">
        <v>3.11388</v>
      </c>
      <c r="R291" s="331">
        <f>Q291*H291</f>
        <v>116.76115836</v>
      </c>
      <c r="S291" s="331">
        <v>0</v>
      </c>
      <c r="T291" s="332">
        <f>S291*H291</f>
        <v>0</v>
      </c>
      <c r="U291" s="251"/>
      <c r="V291" s="251"/>
      <c r="W291" s="32"/>
      <c r="X291" s="32"/>
      <c r="Y291" s="32"/>
      <c r="Z291" s="32"/>
      <c r="AA291" s="32"/>
      <c r="AB291" s="32"/>
      <c r="AC291" s="32"/>
      <c r="AD291" s="32"/>
      <c r="AE291" s="32"/>
      <c r="AR291" s="98" t="s">
        <v>177</v>
      </c>
      <c r="AT291" s="98" t="s">
        <v>173</v>
      </c>
      <c r="AU291" s="98" t="s">
        <v>85</v>
      </c>
      <c r="AY291" s="19" t="s">
        <v>171</v>
      </c>
      <c r="BE291" s="99">
        <f>IF(N291="základní",J291,0)</f>
        <v>0</v>
      </c>
      <c r="BF291" s="99">
        <f>IF(N291="snížená",J291,0)</f>
        <v>0</v>
      </c>
      <c r="BG291" s="99">
        <f>IF(N291="zákl. přenesená",J291,0)</f>
        <v>0</v>
      </c>
      <c r="BH291" s="99">
        <f>IF(N291="sníž. přenesená",J291,0)</f>
        <v>0</v>
      </c>
      <c r="BI291" s="99">
        <f>IF(N291="nulová",J291,0)</f>
        <v>0</v>
      </c>
      <c r="BJ291" s="19" t="s">
        <v>83</v>
      </c>
      <c r="BK291" s="99">
        <f>ROUND(I291*H291,2)</f>
        <v>0</v>
      </c>
      <c r="BL291" s="19" t="s">
        <v>177</v>
      </c>
      <c r="BM291" s="98" t="s">
        <v>398</v>
      </c>
    </row>
    <row r="292" spans="1:65" s="2" customFormat="1" ht="28.8" x14ac:dyDescent="0.2">
      <c r="A292" s="251"/>
      <c r="B292" s="252"/>
      <c r="C292" s="251"/>
      <c r="D292" s="333" t="s">
        <v>179</v>
      </c>
      <c r="E292" s="251"/>
      <c r="F292" s="334" t="s">
        <v>399</v>
      </c>
      <c r="G292" s="251"/>
      <c r="H292" s="251"/>
      <c r="I292" s="251"/>
      <c r="J292" s="251"/>
      <c r="K292" s="251"/>
      <c r="L292" s="252"/>
      <c r="M292" s="335"/>
      <c r="N292" s="336"/>
      <c r="O292" s="330"/>
      <c r="P292" s="330"/>
      <c r="Q292" s="330"/>
      <c r="R292" s="330"/>
      <c r="S292" s="330"/>
      <c r="T292" s="337"/>
      <c r="U292" s="251"/>
      <c r="V292" s="251"/>
      <c r="W292" s="32"/>
      <c r="X292" s="32"/>
      <c r="Y292" s="32"/>
      <c r="Z292" s="32"/>
      <c r="AA292" s="32"/>
      <c r="AB292" s="32"/>
      <c r="AC292" s="32"/>
      <c r="AD292" s="32"/>
      <c r="AE292" s="32"/>
      <c r="AT292" s="19" t="s">
        <v>179</v>
      </c>
      <c r="AU292" s="19" t="s">
        <v>85</v>
      </c>
    </row>
    <row r="293" spans="1:65" s="2" customFormat="1" x14ac:dyDescent="0.2">
      <c r="A293" s="251"/>
      <c r="B293" s="252"/>
      <c r="C293" s="251"/>
      <c r="D293" s="338" t="s">
        <v>181</v>
      </c>
      <c r="E293" s="251"/>
      <c r="F293" s="339" t="s">
        <v>400</v>
      </c>
      <c r="G293" s="251"/>
      <c r="H293" s="251"/>
      <c r="I293" s="251"/>
      <c r="J293" s="251"/>
      <c r="K293" s="251"/>
      <c r="L293" s="252"/>
      <c r="M293" s="335"/>
      <c r="N293" s="336"/>
      <c r="O293" s="330"/>
      <c r="P293" s="330"/>
      <c r="Q293" s="330"/>
      <c r="R293" s="330"/>
      <c r="S293" s="330"/>
      <c r="T293" s="337"/>
      <c r="U293" s="251"/>
      <c r="V293" s="251"/>
      <c r="W293" s="32"/>
      <c r="X293" s="32"/>
      <c r="Y293" s="32"/>
      <c r="Z293" s="32"/>
      <c r="AA293" s="32"/>
      <c r="AB293" s="32"/>
      <c r="AC293" s="32"/>
      <c r="AD293" s="32"/>
      <c r="AE293" s="32"/>
      <c r="AT293" s="19" t="s">
        <v>181</v>
      </c>
      <c r="AU293" s="19" t="s">
        <v>85</v>
      </c>
    </row>
    <row r="294" spans="1:65" s="2" customFormat="1" ht="38.4" x14ac:dyDescent="0.2">
      <c r="A294" s="251"/>
      <c r="B294" s="252"/>
      <c r="C294" s="251"/>
      <c r="D294" s="333" t="s">
        <v>360</v>
      </c>
      <c r="E294" s="251"/>
      <c r="F294" s="380" t="s">
        <v>390</v>
      </c>
      <c r="G294" s="251"/>
      <c r="H294" s="251"/>
      <c r="I294" s="251"/>
      <c r="J294" s="251"/>
      <c r="K294" s="251"/>
      <c r="L294" s="252"/>
      <c r="M294" s="335"/>
      <c r="N294" s="336"/>
      <c r="O294" s="330"/>
      <c r="P294" s="330"/>
      <c r="Q294" s="330"/>
      <c r="R294" s="330"/>
      <c r="S294" s="330"/>
      <c r="T294" s="337"/>
      <c r="U294" s="251"/>
      <c r="V294" s="251"/>
      <c r="W294" s="32"/>
      <c r="X294" s="32"/>
      <c r="Y294" s="32"/>
      <c r="Z294" s="32"/>
      <c r="AA294" s="32"/>
      <c r="AB294" s="32"/>
      <c r="AC294" s="32"/>
      <c r="AD294" s="32"/>
      <c r="AE294" s="32"/>
      <c r="AT294" s="19" t="s">
        <v>360</v>
      </c>
      <c r="AU294" s="19" t="s">
        <v>85</v>
      </c>
    </row>
    <row r="295" spans="1:65" s="13" customFormat="1" x14ac:dyDescent="0.2">
      <c r="A295" s="340"/>
      <c r="B295" s="341"/>
      <c r="C295" s="340"/>
      <c r="D295" s="333" t="s">
        <v>183</v>
      </c>
      <c r="E295" s="342" t="s">
        <v>3</v>
      </c>
      <c r="F295" s="343" t="s">
        <v>225</v>
      </c>
      <c r="G295" s="340"/>
      <c r="H295" s="342" t="s">
        <v>3</v>
      </c>
      <c r="I295" s="340"/>
      <c r="J295" s="340"/>
      <c r="K295" s="340"/>
      <c r="L295" s="341"/>
      <c r="M295" s="344"/>
      <c r="N295" s="345"/>
      <c r="O295" s="345"/>
      <c r="P295" s="345"/>
      <c r="Q295" s="345"/>
      <c r="R295" s="345"/>
      <c r="S295" s="345"/>
      <c r="T295" s="346"/>
      <c r="U295" s="340"/>
      <c r="V295" s="340"/>
      <c r="AT295" s="101" t="s">
        <v>183</v>
      </c>
      <c r="AU295" s="101" t="s">
        <v>85</v>
      </c>
      <c r="AV295" s="13" t="s">
        <v>83</v>
      </c>
      <c r="AW295" s="13" t="s">
        <v>36</v>
      </c>
      <c r="AX295" s="13" t="s">
        <v>75</v>
      </c>
      <c r="AY295" s="101" t="s">
        <v>171</v>
      </c>
    </row>
    <row r="296" spans="1:65" s="13" customFormat="1" x14ac:dyDescent="0.2">
      <c r="A296" s="340"/>
      <c r="B296" s="341"/>
      <c r="C296" s="340"/>
      <c r="D296" s="333" t="s">
        <v>183</v>
      </c>
      <c r="E296" s="342" t="s">
        <v>3</v>
      </c>
      <c r="F296" s="343" t="s">
        <v>226</v>
      </c>
      <c r="G296" s="340"/>
      <c r="H296" s="342" t="s">
        <v>3</v>
      </c>
      <c r="I296" s="340"/>
      <c r="J296" s="340"/>
      <c r="K296" s="340"/>
      <c r="L296" s="341"/>
      <c r="M296" s="344"/>
      <c r="N296" s="345"/>
      <c r="O296" s="345"/>
      <c r="P296" s="345"/>
      <c r="Q296" s="345"/>
      <c r="R296" s="345"/>
      <c r="S296" s="345"/>
      <c r="T296" s="346"/>
      <c r="U296" s="340"/>
      <c r="V296" s="340"/>
      <c r="AT296" s="101" t="s">
        <v>183</v>
      </c>
      <c r="AU296" s="101" t="s">
        <v>85</v>
      </c>
      <c r="AV296" s="13" t="s">
        <v>83</v>
      </c>
      <c r="AW296" s="13" t="s">
        <v>36</v>
      </c>
      <c r="AX296" s="13" t="s">
        <v>75</v>
      </c>
      <c r="AY296" s="101" t="s">
        <v>171</v>
      </c>
    </row>
    <row r="297" spans="1:65" s="14" customFormat="1" x14ac:dyDescent="0.2">
      <c r="A297" s="347"/>
      <c r="B297" s="348"/>
      <c r="C297" s="347"/>
      <c r="D297" s="333" t="s">
        <v>183</v>
      </c>
      <c r="E297" s="349" t="s">
        <v>3</v>
      </c>
      <c r="F297" s="350" t="s">
        <v>401</v>
      </c>
      <c r="G297" s="347"/>
      <c r="H297" s="351">
        <v>1.6819999999999999</v>
      </c>
      <c r="I297" s="347"/>
      <c r="J297" s="347"/>
      <c r="K297" s="347"/>
      <c r="L297" s="348"/>
      <c r="M297" s="352"/>
      <c r="N297" s="353"/>
      <c r="O297" s="353"/>
      <c r="P297" s="353"/>
      <c r="Q297" s="353"/>
      <c r="R297" s="353"/>
      <c r="S297" s="353"/>
      <c r="T297" s="354"/>
      <c r="U297" s="347"/>
      <c r="V297" s="347"/>
      <c r="AT297" s="102" t="s">
        <v>183</v>
      </c>
      <c r="AU297" s="102" t="s">
        <v>85</v>
      </c>
      <c r="AV297" s="14" t="s">
        <v>85</v>
      </c>
      <c r="AW297" s="14" t="s">
        <v>36</v>
      </c>
      <c r="AX297" s="14" t="s">
        <v>75</v>
      </c>
      <c r="AY297" s="102" t="s">
        <v>171</v>
      </c>
    </row>
    <row r="298" spans="1:65" s="13" customFormat="1" x14ac:dyDescent="0.2">
      <c r="A298" s="340"/>
      <c r="B298" s="341"/>
      <c r="C298" s="340"/>
      <c r="D298" s="333" t="s">
        <v>183</v>
      </c>
      <c r="E298" s="342" t="s">
        <v>3</v>
      </c>
      <c r="F298" s="343" t="s">
        <v>230</v>
      </c>
      <c r="G298" s="340"/>
      <c r="H298" s="342" t="s">
        <v>3</v>
      </c>
      <c r="I298" s="340"/>
      <c r="J298" s="340"/>
      <c r="K298" s="340"/>
      <c r="L298" s="341"/>
      <c r="M298" s="344"/>
      <c r="N298" s="345"/>
      <c r="O298" s="345"/>
      <c r="P298" s="345"/>
      <c r="Q298" s="345"/>
      <c r="R298" s="345"/>
      <c r="S298" s="345"/>
      <c r="T298" s="346"/>
      <c r="U298" s="340"/>
      <c r="V298" s="340"/>
      <c r="AT298" s="101" t="s">
        <v>183</v>
      </c>
      <c r="AU298" s="101" t="s">
        <v>85</v>
      </c>
      <c r="AV298" s="13" t="s">
        <v>83</v>
      </c>
      <c r="AW298" s="13" t="s">
        <v>36</v>
      </c>
      <c r="AX298" s="13" t="s">
        <v>75</v>
      </c>
      <c r="AY298" s="101" t="s">
        <v>171</v>
      </c>
    </row>
    <row r="299" spans="1:65" s="14" customFormat="1" x14ac:dyDescent="0.2">
      <c r="A299" s="347"/>
      <c r="B299" s="348"/>
      <c r="C299" s="347"/>
      <c r="D299" s="333" t="s">
        <v>183</v>
      </c>
      <c r="E299" s="349" t="s">
        <v>3</v>
      </c>
      <c r="F299" s="350" t="s">
        <v>402</v>
      </c>
      <c r="G299" s="347"/>
      <c r="H299" s="351">
        <v>28.72</v>
      </c>
      <c r="I299" s="347"/>
      <c r="J299" s="347"/>
      <c r="K299" s="347"/>
      <c r="L299" s="348"/>
      <c r="M299" s="352"/>
      <c r="N299" s="353"/>
      <c r="O299" s="353"/>
      <c r="P299" s="353"/>
      <c r="Q299" s="353"/>
      <c r="R299" s="353"/>
      <c r="S299" s="353"/>
      <c r="T299" s="354"/>
      <c r="U299" s="347"/>
      <c r="V299" s="347"/>
      <c r="AT299" s="102" t="s">
        <v>183</v>
      </c>
      <c r="AU299" s="102" t="s">
        <v>85</v>
      </c>
      <c r="AV299" s="14" t="s">
        <v>85</v>
      </c>
      <c r="AW299" s="14" t="s">
        <v>36</v>
      </c>
      <c r="AX299" s="14" t="s">
        <v>75</v>
      </c>
      <c r="AY299" s="102" t="s">
        <v>171</v>
      </c>
    </row>
    <row r="300" spans="1:65" s="13" customFormat="1" x14ac:dyDescent="0.2">
      <c r="A300" s="340"/>
      <c r="B300" s="341"/>
      <c r="C300" s="340"/>
      <c r="D300" s="333" t="s">
        <v>183</v>
      </c>
      <c r="E300" s="342" t="s">
        <v>3</v>
      </c>
      <c r="F300" s="343" t="s">
        <v>233</v>
      </c>
      <c r="G300" s="340"/>
      <c r="H300" s="342" t="s">
        <v>3</v>
      </c>
      <c r="I300" s="340"/>
      <c r="J300" s="340"/>
      <c r="K300" s="340"/>
      <c r="L300" s="341"/>
      <c r="M300" s="344"/>
      <c r="N300" s="345"/>
      <c r="O300" s="345"/>
      <c r="P300" s="345"/>
      <c r="Q300" s="345"/>
      <c r="R300" s="345"/>
      <c r="S300" s="345"/>
      <c r="T300" s="346"/>
      <c r="U300" s="340"/>
      <c r="V300" s="340"/>
      <c r="AT300" s="101" t="s">
        <v>183</v>
      </c>
      <c r="AU300" s="101" t="s">
        <v>85</v>
      </c>
      <c r="AV300" s="13" t="s">
        <v>83</v>
      </c>
      <c r="AW300" s="13" t="s">
        <v>36</v>
      </c>
      <c r="AX300" s="13" t="s">
        <v>75</v>
      </c>
      <c r="AY300" s="101" t="s">
        <v>171</v>
      </c>
    </row>
    <row r="301" spans="1:65" s="14" customFormat="1" x14ac:dyDescent="0.2">
      <c r="A301" s="347"/>
      <c r="B301" s="348"/>
      <c r="C301" s="347"/>
      <c r="D301" s="333" t="s">
        <v>183</v>
      </c>
      <c r="E301" s="349" t="s">
        <v>3</v>
      </c>
      <c r="F301" s="350" t="s">
        <v>403</v>
      </c>
      <c r="G301" s="347"/>
      <c r="H301" s="351">
        <v>2.2250000000000001</v>
      </c>
      <c r="I301" s="347"/>
      <c r="J301" s="347"/>
      <c r="K301" s="347"/>
      <c r="L301" s="348"/>
      <c r="M301" s="352"/>
      <c r="N301" s="353"/>
      <c r="O301" s="353"/>
      <c r="P301" s="353"/>
      <c r="Q301" s="353"/>
      <c r="R301" s="353"/>
      <c r="S301" s="353"/>
      <c r="T301" s="354"/>
      <c r="U301" s="347"/>
      <c r="V301" s="347"/>
      <c r="AT301" s="102" t="s">
        <v>183</v>
      </c>
      <c r="AU301" s="102" t="s">
        <v>85</v>
      </c>
      <c r="AV301" s="14" t="s">
        <v>85</v>
      </c>
      <c r="AW301" s="14" t="s">
        <v>36</v>
      </c>
      <c r="AX301" s="14" t="s">
        <v>75</v>
      </c>
      <c r="AY301" s="102" t="s">
        <v>171</v>
      </c>
    </row>
    <row r="302" spans="1:65" s="13" customFormat="1" x14ac:dyDescent="0.2">
      <c r="A302" s="340"/>
      <c r="B302" s="341"/>
      <c r="C302" s="340"/>
      <c r="D302" s="333" t="s">
        <v>183</v>
      </c>
      <c r="E302" s="342" t="s">
        <v>3</v>
      </c>
      <c r="F302" s="343" t="s">
        <v>236</v>
      </c>
      <c r="G302" s="340"/>
      <c r="H302" s="342" t="s">
        <v>3</v>
      </c>
      <c r="I302" s="340"/>
      <c r="J302" s="340"/>
      <c r="K302" s="340"/>
      <c r="L302" s="341"/>
      <c r="M302" s="344"/>
      <c r="N302" s="345"/>
      <c r="O302" s="345"/>
      <c r="P302" s="345"/>
      <c r="Q302" s="345"/>
      <c r="R302" s="345"/>
      <c r="S302" s="345"/>
      <c r="T302" s="346"/>
      <c r="U302" s="340"/>
      <c r="V302" s="340"/>
      <c r="AT302" s="101" t="s">
        <v>183</v>
      </c>
      <c r="AU302" s="101" t="s">
        <v>85</v>
      </c>
      <c r="AV302" s="13" t="s">
        <v>83</v>
      </c>
      <c r="AW302" s="13" t="s">
        <v>36</v>
      </c>
      <c r="AX302" s="13" t="s">
        <v>75</v>
      </c>
      <c r="AY302" s="101" t="s">
        <v>171</v>
      </c>
    </row>
    <row r="303" spans="1:65" s="14" customFormat="1" x14ac:dyDescent="0.2">
      <c r="A303" s="347"/>
      <c r="B303" s="348"/>
      <c r="C303" s="347"/>
      <c r="D303" s="333" t="s">
        <v>183</v>
      </c>
      <c r="E303" s="349" t="s">
        <v>3</v>
      </c>
      <c r="F303" s="350" t="s">
        <v>404</v>
      </c>
      <c r="G303" s="347"/>
      <c r="H303" s="351">
        <v>4.87</v>
      </c>
      <c r="I303" s="347"/>
      <c r="J303" s="347"/>
      <c r="K303" s="347"/>
      <c r="L303" s="348"/>
      <c r="M303" s="352"/>
      <c r="N303" s="353"/>
      <c r="O303" s="353"/>
      <c r="P303" s="353"/>
      <c r="Q303" s="353"/>
      <c r="R303" s="353"/>
      <c r="S303" s="353"/>
      <c r="T303" s="354"/>
      <c r="U303" s="347"/>
      <c r="V303" s="347"/>
      <c r="AT303" s="102" t="s">
        <v>183</v>
      </c>
      <c r="AU303" s="102" t="s">
        <v>85</v>
      </c>
      <c r="AV303" s="14" t="s">
        <v>85</v>
      </c>
      <c r="AW303" s="14" t="s">
        <v>36</v>
      </c>
      <c r="AX303" s="14" t="s">
        <v>75</v>
      </c>
      <c r="AY303" s="102" t="s">
        <v>171</v>
      </c>
    </row>
    <row r="304" spans="1:65" s="15" customFormat="1" x14ac:dyDescent="0.2">
      <c r="A304" s="355"/>
      <c r="B304" s="356"/>
      <c r="C304" s="355"/>
      <c r="D304" s="333" t="s">
        <v>183</v>
      </c>
      <c r="E304" s="357" t="s">
        <v>3</v>
      </c>
      <c r="F304" s="358" t="s">
        <v>186</v>
      </c>
      <c r="G304" s="355"/>
      <c r="H304" s="359">
        <v>37.497</v>
      </c>
      <c r="I304" s="355"/>
      <c r="J304" s="355"/>
      <c r="K304" s="355"/>
      <c r="L304" s="356"/>
      <c r="M304" s="360"/>
      <c r="N304" s="361"/>
      <c r="O304" s="361"/>
      <c r="P304" s="361"/>
      <c r="Q304" s="361"/>
      <c r="R304" s="361"/>
      <c r="S304" s="361"/>
      <c r="T304" s="362"/>
      <c r="U304" s="355"/>
      <c r="V304" s="355"/>
      <c r="AT304" s="103" t="s">
        <v>183</v>
      </c>
      <c r="AU304" s="103" t="s">
        <v>85</v>
      </c>
      <c r="AV304" s="15" t="s">
        <v>177</v>
      </c>
      <c r="AW304" s="15" t="s">
        <v>36</v>
      </c>
      <c r="AX304" s="15" t="s">
        <v>83</v>
      </c>
      <c r="AY304" s="103" t="s">
        <v>171</v>
      </c>
    </row>
    <row r="305" spans="1:65" s="2" customFormat="1" ht="16.5" customHeight="1" x14ac:dyDescent="0.2">
      <c r="A305" s="251"/>
      <c r="B305" s="252"/>
      <c r="C305" s="322" t="s">
        <v>405</v>
      </c>
      <c r="D305" s="322" t="s">
        <v>173</v>
      </c>
      <c r="E305" s="323" t="s">
        <v>406</v>
      </c>
      <c r="F305" s="324" t="s">
        <v>407</v>
      </c>
      <c r="G305" s="325" t="s">
        <v>108</v>
      </c>
      <c r="H305" s="326">
        <v>14.676</v>
      </c>
      <c r="I305" s="97"/>
      <c r="J305" s="327">
        <f>ROUND(I305*H305,2)</f>
        <v>0</v>
      </c>
      <c r="K305" s="324" t="s">
        <v>176</v>
      </c>
      <c r="L305" s="252"/>
      <c r="M305" s="328" t="s">
        <v>3</v>
      </c>
      <c r="N305" s="329" t="s">
        <v>46</v>
      </c>
      <c r="O305" s="330"/>
      <c r="P305" s="331">
        <f>O305*H305</f>
        <v>0</v>
      </c>
      <c r="Q305" s="331">
        <v>0</v>
      </c>
      <c r="R305" s="331">
        <f>Q305*H305</f>
        <v>0</v>
      </c>
      <c r="S305" s="331">
        <v>0</v>
      </c>
      <c r="T305" s="332">
        <f>S305*H305</f>
        <v>0</v>
      </c>
      <c r="U305" s="251"/>
      <c r="V305" s="251"/>
      <c r="W305" s="32"/>
      <c r="X305" s="32"/>
      <c r="Y305" s="32"/>
      <c r="Z305" s="32"/>
      <c r="AA305" s="32"/>
      <c r="AB305" s="32"/>
      <c r="AC305" s="32"/>
      <c r="AD305" s="32"/>
      <c r="AE305" s="32"/>
      <c r="AR305" s="98" t="s">
        <v>177</v>
      </c>
      <c r="AT305" s="98" t="s">
        <v>173</v>
      </c>
      <c r="AU305" s="98" t="s">
        <v>85</v>
      </c>
      <c r="AY305" s="19" t="s">
        <v>171</v>
      </c>
      <c r="BE305" s="99">
        <f>IF(N305="základní",J305,0)</f>
        <v>0</v>
      </c>
      <c r="BF305" s="99">
        <f>IF(N305="snížená",J305,0)</f>
        <v>0</v>
      </c>
      <c r="BG305" s="99">
        <f>IF(N305="zákl. přenesená",J305,0)</f>
        <v>0</v>
      </c>
      <c r="BH305" s="99">
        <f>IF(N305="sníž. přenesená",J305,0)</f>
        <v>0</v>
      </c>
      <c r="BI305" s="99">
        <f>IF(N305="nulová",J305,0)</f>
        <v>0</v>
      </c>
      <c r="BJ305" s="19" t="s">
        <v>83</v>
      </c>
      <c r="BK305" s="99">
        <f>ROUND(I305*H305,2)</f>
        <v>0</v>
      </c>
      <c r="BL305" s="19" t="s">
        <v>177</v>
      </c>
      <c r="BM305" s="98" t="s">
        <v>408</v>
      </c>
    </row>
    <row r="306" spans="1:65" s="2" customFormat="1" ht="28.8" x14ac:dyDescent="0.2">
      <c r="A306" s="251"/>
      <c r="B306" s="252"/>
      <c r="C306" s="251"/>
      <c r="D306" s="333" t="s">
        <v>179</v>
      </c>
      <c r="E306" s="251"/>
      <c r="F306" s="334" t="s">
        <v>409</v>
      </c>
      <c r="G306" s="251"/>
      <c r="H306" s="251"/>
      <c r="I306" s="251"/>
      <c r="J306" s="251"/>
      <c r="K306" s="251"/>
      <c r="L306" s="252"/>
      <c r="M306" s="335"/>
      <c r="N306" s="336"/>
      <c r="O306" s="330"/>
      <c r="P306" s="330"/>
      <c r="Q306" s="330"/>
      <c r="R306" s="330"/>
      <c r="S306" s="330"/>
      <c r="T306" s="337"/>
      <c r="U306" s="251"/>
      <c r="V306" s="251"/>
      <c r="W306" s="32"/>
      <c r="X306" s="32"/>
      <c r="Y306" s="32"/>
      <c r="Z306" s="32"/>
      <c r="AA306" s="32"/>
      <c r="AB306" s="32"/>
      <c r="AC306" s="32"/>
      <c r="AD306" s="32"/>
      <c r="AE306" s="32"/>
      <c r="AT306" s="19" t="s">
        <v>179</v>
      </c>
      <c r="AU306" s="19" t="s">
        <v>85</v>
      </c>
    </row>
    <row r="307" spans="1:65" s="2" customFormat="1" x14ac:dyDescent="0.2">
      <c r="A307" s="251"/>
      <c r="B307" s="252"/>
      <c r="C307" s="251"/>
      <c r="D307" s="338" t="s">
        <v>181</v>
      </c>
      <c r="E307" s="251"/>
      <c r="F307" s="339" t="s">
        <v>410</v>
      </c>
      <c r="G307" s="251"/>
      <c r="H307" s="251"/>
      <c r="I307" s="251"/>
      <c r="J307" s="251"/>
      <c r="K307" s="251"/>
      <c r="L307" s="252"/>
      <c r="M307" s="335"/>
      <c r="N307" s="336"/>
      <c r="O307" s="330"/>
      <c r="P307" s="330"/>
      <c r="Q307" s="330"/>
      <c r="R307" s="330"/>
      <c r="S307" s="330"/>
      <c r="T307" s="337"/>
      <c r="U307" s="251"/>
      <c r="V307" s="251"/>
      <c r="W307" s="32"/>
      <c r="X307" s="32"/>
      <c r="Y307" s="32"/>
      <c r="Z307" s="32"/>
      <c r="AA307" s="32"/>
      <c r="AB307" s="32"/>
      <c r="AC307" s="32"/>
      <c r="AD307" s="32"/>
      <c r="AE307" s="32"/>
      <c r="AT307" s="19" t="s">
        <v>181</v>
      </c>
      <c r="AU307" s="19" t="s">
        <v>85</v>
      </c>
    </row>
    <row r="308" spans="1:65" s="2" customFormat="1" ht="19.2" x14ac:dyDescent="0.2">
      <c r="A308" s="251"/>
      <c r="B308" s="252"/>
      <c r="C308" s="251"/>
      <c r="D308" s="333" t="s">
        <v>360</v>
      </c>
      <c r="E308" s="251"/>
      <c r="F308" s="380" t="s">
        <v>411</v>
      </c>
      <c r="G308" s="251"/>
      <c r="H308" s="251"/>
      <c r="I308" s="251"/>
      <c r="J308" s="251"/>
      <c r="K308" s="251"/>
      <c r="L308" s="252"/>
      <c r="M308" s="335"/>
      <c r="N308" s="336"/>
      <c r="O308" s="330"/>
      <c r="P308" s="330"/>
      <c r="Q308" s="330"/>
      <c r="R308" s="330"/>
      <c r="S308" s="330"/>
      <c r="T308" s="337"/>
      <c r="U308" s="251"/>
      <c r="V308" s="251"/>
      <c r="W308" s="32"/>
      <c r="X308" s="32"/>
      <c r="Y308" s="32"/>
      <c r="Z308" s="32"/>
      <c r="AA308" s="32"/>
      <c r="AB308" s="32"/>
      <c r="AC308" s="32"/>
      <c r="AD308" s="32"/>
      <c r="AE308" s="32"/>
      <c r="AT308" s="19" t="s">
        <v>360</v>
      </c>
      <c r="AU308" s="19" t="s">
        <v>85</v>
      </c>
    </row>
    <row r="309" spans="1:65" s="13" customFormat="1" x14ac:dyDescent="0.2">
      <c r="A309" s="340"/>
      <c r="B309" s="341"/>
      <c r="C309" s="340"/>
      <c r="D309" s="333" t="s">
        <v>183</v>
      </c>
      <c r="E309" s="342" t="s">
        <v>3</v>
      </c>
      <c r="F309" s="343" t="s">
        <v>225</v>
      </c>
      <c r="G309" s="340"/>
      <c r="H309" s="342" t="s">
        <v>3</v>
      </c>
      <c r="I309" s="340"/>
      <c r="J309" s="340"/>
      <c r="K309" s="340"/>
      <c r="L309" s="341"/>
      <c r="M309" s="344"/>
      <c r="N309" s="345"/>
      <c r="O309" s="345"/>
      <c r="P309" s="345"/>
      <c r="Q309" s="345"/>
      <c r="R309" s="345"/>
      <c r="S309" s="345"/>
      <c r="T309" s="346"/>
      <c r="U309" s="340"/>
      <c r="V309" s="340"/>
      <c r="AT309" s="101" t="s">
        <v>183</v>
      </c>
      <c r="AU309" s="101" t="s">
        <v>85</v>
      </c>
      <c r="AV309" s="13" t="s">
        <v>83</v>
      </c>
      <c r="AW309" s="13" t="s">
        <v>36</v>
      </c>
      <c r="AX309" s="13" t="s">
        <v>75</v>
      </c>
      <c r="AY309" s="101" t="s">
        <v>171</v>
      </c>
    </row>
    <row r="310" spans="1:65" s="14" customFormat="1" x14ac:dyDescent="0.2">
      <c r="A310" s="347"/>
      <c r="B310" s="348"/>
      <c r="C310" s="347"/>
      <c r="D310" s="333" t="s">
        <v>183</v>
      </c>
      <c r="E310" s="349" t="s">
        <v>3</v>
      </c>
      <c r="F310" s="350" t="s">
        <v>412</v>
      </c>
      <c r="G310" s="347"/>
      <c r="H310" s="351">
        <v>13.992000000000001</v>
      </c>
      <c r="I310" s="347"/>
      <c r="J310" s="347"/>
      <c r="K310" s="347"/>
      <c r="L310" s="348"/>
      <c r="M310" s="352"/>
      <c r="N310" s="353"/>
      <c r="O310" s="353"/>
      <c r="P310" s="353"/>
      <c r="Q310" s="353"/>
      <c r="R310" s="353"/>
      <c r="S310" s="353"/>
      <c r="T310" s="354"/>
      <c r="U310" s="347"/>
      <c r="V310" s="347"/>
      <c r="AT310" s="102" t="s">
        <v>183</v>
      </c>
      <c r="AU310" s="102" t="s">
        <v>85</v>
      </c>
      <c r="AV310" s="14" t="s">
        <v>85</v>
      </c>
      <c r="AW310" s="14" t="s">
        <v>36</v>
      </c>
      <c r="AX310" s="14" t="s">
        <v>75</v>
      </c>
      <c r="AY310" s="102" t="s">
        <v>171</v>
      </c>
    </row>
    <row r="311" spans="1:65" s="14" customFormat="1" x14ac:dyDescent="0.2">
      <c r="A311" s="347"/>
      <c r="B311" s="348"/>
      <c r="C311" s="347"/>
      <c r="D311" s="333" t="s">
        <v>183</v>
      </c>
      <c r="E311" s="349" t="s">
        <v>3</v>
      </c>
      <c r="F311" s="350" t="s">
        <v>413</v>
      </c>
      <c r="G311" s="347"/>
      <c r="H311" s="351">
        <v>0.68400000000000005</v>
      </c>
      <c r="I311" s="347"/>
      <c r="J311" s="347"/>
      <c r="K311" s="347"/>
      <c r="L311" s="348"/>
      <c r="M311" s="352"/>
      <c r="N311" s="353"/>
      <c r="O311" s="353"/>
      <c r="P311" s="353"/>
      <c r="Q311" s="353"/>
      <c r="R311" s="353"/>
      <c r="S311" s="353"/>
      <c r="T311" s="354"/>
      <c r="U311" s="347"/>
      <c r="V311" s="347"/>
      <c r="AT311" s="102" t="s">
        <v>183</v>
      </c>
      <c r="AU311" s="102" t="s">
        <v>85</v>
      </c>
      <c r="AV311" s="14" t="s">
        <v>85</v>
      </c>
      <c r="AW311" s="14" t="s">
        <v>36</v>
      </c>
      <c r="AX311" s="14" t="s">
        <v>75</v>
      </c>
      <c r="AY311" s="102" t="s">
        <v>171</v>
      </c>
    </row>
    <row r="312" spans="1:65" s="15" customFormat="1" x14ac:dyDescent="0.2">
      <c r="A312" s="355"/>
      <c r="B312" s="356"/>
      <c r="C312" s="355"/>
      <c r="D312" s="333" t="s">
        <v>183</v>
      </c>
      <c r="E312" s="357" t="s">
        <v>3</v>
      </c>
      <c r="F312" s="358" t="s">
        <v>186</v>
      </c>
      <c r="G312" s="355"/>
      <c r="H312" s="359">
        <v>14.676</v>
      </c>
      <c r="I312" s="355"/>
      <c r="J312" s="355"/>
      <c r="K312" s="355"/>
      <c r="L312" s="356"/>
      <c r="M312" s="360"/>
      <c r="N312" s="361"/>
      <c r="O312" s="361"/>
      <c r="P312" s="361"/>
      <c r="Q312" s="361"/>
      <c r="R312" s="361"/>
      <c r="S312" s="361"/>
      <c r="T312" s="362"/>
      <c r="U312" s="355"/>
      <c r="V312" s="355"/>
      <c r="AT312" s="103" t="s">
        <v>183</v>
      </c>
      <c r="AU312" s="103" t="s">
        <v>85</v>
      </c>
      <c r="AV312" s="15" t="s">
        <v>177</v>
      </c>
      <c r="AW312" s="15" t="s">
        <v>36</v>
      </c>
      <c r="AX312" s="15" t="s">
        <v>83</v>
      </c>
      <c r="AY312" s="103" t="s">
        <v>171</v>
      </c>
    </row>
    <row r="313" spans="1:65" s="2" customFormat="1" ht="16.5" customHeight="1" x14ac:dyDescent="0.2">
      <c r="A313" s="251"/>
      <c r="B313" s="252"/>
      <c r="C313" s="322" t="s">
        <v>414</v>
      </c>
      <c r="D313" s="322" t="s">
        <v>173</v>
      </c>
      <c r="E313" s="323" t="s">
        <v>415</v>
      </c>
      <c r="F313" s="324" t="s">
        <v>416</v>
      </c>
      <c r="G313" s="325" t="s">
        <v>116</v>
      </c>
      <c r="H313" s="326">
        <v>17.18</v>
      </c>
      <c r="I313" s="97"/>
      <c r="J313" s="327">
        <f>ROUND(I313*H313,2)</f>
        <v>0</v>
      </c>
      <c r="K313" s="324" t="s">
        <v>176</v>
      </c>
      <c r="L313" s="252"/>
      <c r="M313" s="328" t="s">
        <v>3</v>
      </c>
      <c r="N313" s="329" t="s">
        <v>46</v>
      </c>
      <c r="O313" s="330"/>
      <c r="P313" s="331">
        <f>O313*H313</f>
        <v>0</v>
      </c>
      <c r="Q313" s="331">
        <v>7.26E-3</v>
      </c>
      <c r="R313" s="331">
        <f>Q313*H313</f>
        <v>0.1247268</v>
      </c>
      <c r="S313" s="331">
        <v>0</v>
      </c>
      <c r="T313" s="332">
        <f>S313*H313</f>
        <v>0</v>
      </c>
      <c r="U313" s="251"/>
      <c r="V313" s="251"/>
      <c r="W313" s="32"/>
      <c r="X313" s="32"/>
      <c r="Y313" s="32"/>
      <c r="Z313" s="32"/>
      <c r="AA313" s="32"/>
      <c r="AB313" s="32"/>
      <c r="AC313" s="32"/>
      <c r="AD313" s="32"/>
      <c r="AE313" s="32"/>
      <c r="AR313" s="98" t="s">
        <v>177</v>
      </c>
      <c r="AT313" s="98" t="s">
        <v>173</v>
      </c>
      <c r="AU313" s="98" t="s">
        <v>85</v>
      </c>
      <c r="AY313" s="19" t="s">
        <v>171</v>
      </c>
      <c r="BE313" s="99">
        <f>IF(N313="základní",J313,0)</f>
        <v>0</v>
      </c>
      <c r="BF313" s="99">
        <f>IF(N313="snížená",J313,0)</f>
        <v>0</v>
      </c>
      <c r="BG313" s="99">
        <f>IF(N313="zákl. přenesená",J313,0)</f>
        <v>0</v>
      </c>
      <c r="BH313" s="99">
        <f>IF(N313="sníž. přenesená",J313,0)</f>
        <v>0</v>
      </c>
      <c r="BI313" s="99">
        <f>IF(N313="nulová",J313,0)</f>
        <v>0</v>
      </c>
      <c r="BJ313" s="19" t="s">
        <v>83</v>
      </c>
      <c r="BK313" s="99">
        <f>ROUND(I313*H313,2)</f>
        <v>0</v>
      </c>
      <c r="BL313" s="19" t="s">
        <v>177</v>
      </c>
      <c r="BM313" s="98" t="s">
        <v>417</v>
      </c>
    </row>
    <row r="314" spans="1:65" s="2" customFormat="1" ht="28.8" x14ac:dyDescent="0.2">
      <c r="A314" s="251"/>
      <c r="B314" s="252"/>
      <c r="C314" s="251"/>
      <c r="D314" s="333" t="s">
        <v>179</v>
      </c>
      <c r="E314" s="251"/>
      <c r="F314" s="334" t="s">
        <v>418</v>
      </c>
      <c r="G314" s="251"/>
      <c r="H314" s="251"/>
      <c r="I314" s="251"/>
      <c r="J314" s="251"/>
      <c r="K314" s="251"/>
      <c r="L314" s="252"/>
      <c r="M314" s="335"/>
      <c r="N314" s="336"/>
      <c r="O314" s="330"/>
      <c r="P314" s="330"/>
      <c r="Q314" s="330"/>
      <c r="R314" s="330"/>
      <c r="S314" s="330"/>
      <c r="T314" s="337"/>
      <c r="U314" s="251"/>
      <c r="V314" s="251"/>
      <c r="W314" s="32"/>
      <c r="X314" s="32"/>
      <c r="Y314" s="32"/>
      <c r="Z314" s="32"/>
      <c r="AA314" s="32"/>
      <c r="AB314" s="32"/>
      <c r="AC314" s="32"/>
      <c r="AD314" s="32"/>
      <c r="AE314" s="32"/>
      <c r="AT314" s="19" t="s">
        <v>179</v>
      </c>
      <c r="AU314" s="19" t="s">
        <v>85</v>
      </c>
    </row>
    <row r="315" spans="1:65" s="2" customFormat="1" x14ac:dyDescent="0.2">
      <c r="A315" s="251"/>
      <c r="B315" s="252"/>
      <c r="C315" s="251"/>
      <c r="D315" s="338" t="s">
        <v>181</v>
      </c>
      <c r="E315" s="251"/>
      <c r="F315" s="339" t="s">
        <v>419</v>
      </c>
      <c r="G315" s="251"/>
      <c r="H315" s="251"/>
      <c r="I315" s="251"/>
      <c r="J315" s="251"/>
      <c r="K315" s="251"/>
      <c r="L315" s="252"/>
      <c r="M315" s="335"/>
      <c r="N315" s="336"/>
      <c r="O315" s="330"/>
      <c r="P315" s="330"/>
      <c r="Q315" s="330"/>
      <c r="R315" s="330"/>
      <c r="S315" s="330"/>
      <c r="T315" s="337"/>
      <c r="U315" s="251"/>
      <c r="V315" s="251"/>
      <c r="W315" s="32"/>
      <c r="X315" s="32"/>
      <c r="Y315" s="32"/>
      <c r="Z315" s="32"/>
      <c r="AA315" s="32"/>
      <c r="AB315" s="32"/>
      <c r="AC315" s="32"/>
      <c r="AD315" s="32"/>
      <c r="AE315" s="32"/>
      <c r="AT315" s="19" t="s">
        <v>181</v>
      </c>
      <c r="AU315" s="19" t="s">
        <v>85</v>
      </c>
    </row>
    <row r="316" spans="1:65" s="13" customFormat="1" x14ac:dyDescent="0.2">
      <c r="A316" s="340"/>
      <c r="B316" s="341"/>
      <c r="C316" s="340"/>
      <c r="D316" s="333" t="s">
        <v>183</v>
      </c>
      <c r="E316" s="342" t="s">
        <v>3</v>
      </c>
      <c r="F316" s="343" t="s">
        <v>225</v>
      </c>
      <c r="G316" s="340"/>
      <c r="H316" s="342" t="s">
        <v>3</v>
      </c>
      <c r="I316" s="340"/>
      <c r="J316" s="340"/>
      <c r="K316" s="340"/>
      <c r="L316" s="341"/>
      <c r="M316" s="344"/>
      <c r="N316" s="345"/>
      <c r="O316" s="345"/>
      <c r="P316" s="345"/>
      <c r="Q316" s="345"/>
      <c r="R316" s="345"/>
      <c r="S316" s="345"/>
      <c r="T316" s="346"/>
      <c r="U316" s="340"/>
      <c r="V316" s="340"/>
      <c r="AT316" s="101" t="s">
        <v>183</v>
      </c>
      <c r="AU316" s="101" t="s">
        <v>85</v>
      </c>
      <c r="AV316" s="13" t="s">
        <v>83</v>
      </c>
      <c r="AW316" s="13" t="s">
        <v>36</v>
      </c>
      <c r="AX316" s="13" t="s">
        <v>75</v>
      </c>
      <c r="AY316" s="101" t="s">
        <v>171</v>
      </c>
    </row>
    <row r="317" spans="1:65" s="14" customFormat="1" x14ac:dyDescent="0.2">
      <c r="A317" s="347"/>
      <c r="B317" s="348"/>
      <c r="C317" s="347"/>
      <c r="D317" s="333" t="s">
        <v>183</v>
      </c>
      <c r="E317" s="349" t="s">
        <v>3</v>
      </c>
      <c r="F317" s="350" t="s">
        <v>420</v>
      </c>
      <c r="G317" s="347"/>
      <c r="H317" s="351">
        <v>12.72</v>
      </c>
      <c r="I317" s="347"/>
      <c r="J317" s="347"/>
      <c r="K317" s="347"/>
      <c r="L317" s="348"/>
      <c r="M317" s="352"/>
      <c r="N317" s="353"/>
      <c r="O317" s="353"/>
      <c r="P317" s="353"/>
      <c r="Q317" s="353"/>
      <c r="R317" s="353"/>
      <c r="S317" s="353"/>
      <c r="T317" s="354"/>
      <c r="U317" s="347"/>
      <c r="V317" s="347"/>
      <c r="AT317" s="102" t="s">
        <v>183</v>
      </c>
      <c r="AU317" s="102" t="s">
        <v>85</v>
      </c>
      <c r="AV317" s="14" t="s">
        <v>85</v>
      </c>
      <c r="AW317" s="14" t="s">
        <v>36</v>
      </c>
      <c r="AX317" s="14" t="s">
        <v>75</v>
      </c>
      <c r="AY317" s="102" t="s">
        <v>171</v>
      </c>
    </row>
    <row r="318" spans="1:65" s="14" customFormat="1" x14ac:dyDescent="0.2">
      <c r="A318" s="347"/>
      <c r="B318" s="348"/>
      <c r="C318" s="347"/>
      <c r="D318" s="333" t="s">
        <v>183</v>
      </c>
      <c r="E318" s="349" t="s">
        <v>3</v>
      </c>
      <c r="F318" s="350" t="s">
        <v>421</v>
      </c>
      <c r="G318" s="347"/>
      <c r="H318" s="351">
        <v>1.44</v>
      </c>
      <c r="I318" s="347"/>
      <c r="J318" s="347"/>
      <c r="K318" s="347"/>
      <c r="L318" s="348"/>
      <c r="M318" s="352"/>
      <c r="N318" s="353"/>
      <c r="O318" s="353"/>
      <c r="P318" s="353"/>
      <c r="Q318" s="353"/>
      <c r="R318" s="353"/>
      <c r="S318" s="353"/>
      <c r="T318" s="354"/>
      <c r="U318" s="347"/>
      <c r="V318" s="347"/>
      <c r="AT318" s="102" t="s">
        <v>183</v>
      </c>
      <c r="AU318" s="102" t="s">
        <v>85</v>
      </c>
      <c r="AV318" s="14" t="s">
        <v>85</v>
      </c>
      <c r="AW318" s="14" t="s">
        <v>36</v>
      </c>
      <c r="AX318" s="14" t="s">
        <v>75</v>
      </c>
      <c r="AY318" s="102" t="s">
        <v>171</v>
      </c>
    </row>
    <row r="319" spans="1:65" s="14" customFormat="1" x14ac:dyDescent="0.2">
      <c r="A319" s="347"/>
      <c r="B319" s="348"/>
      <c r="C319" s="347"/>
      <c r="D319" s="333" t="s">
        <v>183</v>
      </c>
      <c r="E319" s="349" t="s">
        <v>3</v>
      </c>
      <c r="F319" s="350" t="s">
        <v>422</v>
      </c>
      <c r="G319" s="347"/>
      <c r="H319" s="351">
        <v>2.64</v>
      </c>
      <c r="I319" s="347"/>
      <c r="J319" s="347"/>
      <c r="K319" s="347"/>
      <c r="L319" s="348"/>
      <c r="M319" s="352"/>
      <c r="N319" s="353"/>
      <c r="O319" s="353"/>
      <c r="P319" s="353"/>
      <c r="Q319" s="353"/>
      <c r="R319" s="353"/>
      <c r="S319" s="353"/>
      <c r="T319" s="354"/>
      <c r="U319" s="347"/>
      <c r="V319" s="347"/>
      <c r="AT319" s="102" t="s">
        <v>183</v>
      </c>
      <c r="AU319" s="102" t="s">
        <v>85</v>
      </c>
      <c r="AV319" s="14" t="s">
        <v>85</v>
      </c>
      <c r="AW319" s="14" t="s">
        <v>36</v>
      </c>
      <c r="AX319" s="14" t="s">
        <v>75</v>
      </c>
      <c r="AY319" s="102" t="s">
        <v>171</v>
      </c>
    </row>
    <row r="320" spans="1:65" s="14" customFormat="1" x14ac:dyDescent="0.2">
      <c r="A320" s="347"/>
      <c r="B320" s="348"/>
      <c r="C320" s="347"/>
      <c r="D320" s="333" t="s">
        <v>183</v>
      </c>
      <c r="E320" s="349" t="s">
        <v>3</v>
      </c>
      <c r="F320" s="350" t="s">
        <v>423</v>
      </c>
      <c r="G320" s="347"/>
      <c r="H320" s="351">
        <v>0.38</v>
      </c>
      <c r="I320" s="347"/>
      <c r="J320" s="347"/>
      <c r="K320" s="347"/>
      <c r="L320" s="348"/>
      <c r="M320" s="352"/>
      <c r="N320" s="353"/>
      <c r="O320" s="353"/>
      <c r="P320" s="353"/>
      <c r="Q320" s="353"/>
      <c r="R320" s="353"/>
      <c r="S320" s="353"/>
      <c r="T320" s="354"/>
      <c r="U320" s="347"/>
      <c r="V320" s="347"/>
      <c r="AT320" s="102" t="s">
        <v>183</v>
      </c>
      <c r="AU320" s="102" t="s">
        <v>85</v>
      </c>
      <c r="AV320" s="14" t="s">
        <v>85</v>
      </c>
      <c r="AW320" s="14" t="s">
        <v>36</v>
      </c>
      <c r="AX320" s="14" t="s">
        <v>75</v>
      </c>
      <c r="AY320" s="102" t="s">
        <v>171</v>
      </c>
    </row>
    <row r="321" spans="1:65" s="15" customFormat="1" x14ac:dyDescent="0.2">
      <c r="A321" s="355"/>
      <c r="B321" s="356"/>
      <c r="C321" s="355"/>
      <c r="D321" s="333" t="s">
        <v>183</v>
      </c>
      <c r="E321" s="357" t="s">
        <v>128</v>
      </c>
      <c r="F321" s="358" t="s">
        <v>186</v>
      </c>
      <c r="G321" s="355"/>
      <c r="H321" s="359">
        <v>17.18</v>
      </c>
      <c r="I321" s="355"/>
      <c r="J321" s="355"/>
      <c r="K321" s="355"/>
      <c r="L321" s="356"/>
      <c r="M321" s="360"/>
      <c r="N321" s="361"/>
      <c r="O321" s="361"/>
      <c r="P321" s="361"/>
      <c r="Q321" s="361"/>
      <c r="R321" s="361"/>
      <c r="S321" s="361"/>
      <c r="T321" s="362"/>
      <c r="U321" s="355"/>
      <c r="V321" s="355"/>
      <c r="AT321" s="103" t="s">
        <v>183</v>
      </c>
      <c r="AU321" s="103" t="s">
        <v>85</v>
      </c>
      <c r="AV321" s="15" t="s">
        <v>177</v>
      </c>
      <c r="AW321" s="15" t="s">
        <v>36</v>
      </c>
      <c r="AX321" s="15" t="s">
        <v>83</v>
      </c>
      <c r="AY321" s="103" t="s">
        <v>171</v>
      </c>
    </row>
    <row r="322" spans="1:65" s="2" customFormat="1" ht="16.5" customHeight="1" x14ac:dyDescent="0.2">
      <c r="A322" s="251"/>
      <c r="B322" s="252"/>
      <c r="C322" s="322" t="s">
        <v>424</v>
      </c>
      <c r="D322" s="322" t="s">
        <v>173</v>
      </c>
      <c r="E322" s="323" t="s">
        <v>425</v>
      </c>
      <c r="F322" s="324" t="s">
        <v>426</v>
      </c>
      <c r="G322" s="325" t="s">
        <v>116</v>
      </c>
      <c r="H322" s="326">
        <v>17.18</v>
      </c>
      <c r="I322" s="97"/>
      <c r="J322" s="327">
        <f>ROUND(I322*H322,2)</f>
        <v>0</v>
      </c>
      <c r="K322" s="324" t="s">
        <v>176</v>
      </c>
      <c r="L322" s="252"/>
      <c r="M322" s="328" t="s">
        <v>3</v>
      </c>
      <c r="N322" s="329" t="s">
        <v>46</v>
      </c>
      <c r="O322" s="330"/>
      <c r="P322" s="331">
        <f>O322*H322</f>
        <v>0</v>
      </c>
      <c r="Q322" s="331">
        <v>8.5999999999999998E-4</v>
      </c>
      <c r="R322" s="331">
        <f>Q322*H322</f>
        <v>1.4774799999999999E-2</v>
      </c>
      <c r="S322" s="331">
        <v>0</v>
      </c>
      <c r="T322" s="332">
        <f>S322*H322</f>
        <v>0</v>
      </c>
      <c r="U322" s="251"/>
      <c r="V322" s="251"/>
      <c r="W322" s="32"/>
      <c r="X322" s="32"/>
      <c r="Y322" s="32"/>
      <c r="Z322" s="32"/>
      <c r="AA322" s="32"/>
      <c r="AB322" s="32"/>
      <c r="AC322" s="32"/>
      <c r="AD322" s="32"/>
      <c r="AE322" s="32"/>
      <c r="AR322" s="98" t="s">
        <v>177</v>
      </c>
      <c r="AT322" s="98" t="s">
        <v>173</v>
      </c>
      <c r="AU322" s="98" t="s">
        <v>85</v>
      </c>
      <c r="AY322" s="19" t="s">
        <v>171</v>
      </c>
      <c r="BE322" s="99">
        <f>IF(N322="základní",J322,0)</f>
        <v>0</v>
      </c>
      <c r="BF322" s="99">
        <f>IF(N322="snížená",J322,0)</f>
        <v>0</v>
      </c>
      <c r="BG322" s="99">
        <f>IF(N322="zákl. přenesená",J322,0)</f>
        <v>0</v>
      </c>
      <c r="BH322" s="99">
        <f>IF(N322="sníž. přenesená",J322,0)</f>
        <v>0</v>
      </c>
      <c r="BI322" s="99">
        <f>IF(N322="nulová",J322,0)</f>
        <v>0</v>
      </c>
      <c r="BJ322" s="19" t="s">
        <v>83</v>
      </c>
      <c r="BK322" s="99">
        <f>ROUND(I322*H322,2)</f>
        <v>0</v>
      </c>
      <c r="BL322" s="19" t="s">
        <v>177</v>
      </c>
      <c r="BM322" s="98" t="s">
        <v>427</v>
      </c>
    </row>
    <row r="323" spans="1:65" s="2" customFormat="1" ht="28.8" x14ac:dyDescent="0.2">
      <c r="A323" s="251"/>
      <c r="B323" s="252"/>
      <c r="C323" s="251"/>
      <c r="D323" s="333" t="s">
        <v>179</v>
      </c>
      <c r="E323" s="251"/>
      <c r="F323" s="334" t="s">
        <v>428</v>
      </c>
      <c r="G323" s="251"/>
      <c r="H323" s="251"/>
      <c r="I323" s="251"/>
      <c r="J323" s="251"/>
      <c r="K323" s="251"/>
      <c r="L323" s="252"/>
      <c r="M323" s="335"/>
      <c r="N323" s="336"/>
      <c r="O323" s="330"/>
      <c r="P323" s="330"/>
      <c r="Q323" s="330"/>
      <c r="R323" s="330"/>
      <c r="S323" s="330"/>
      <c r="T323" s="337"/>
      <c r="U323" s="251"/>
      <c r="V323" s="251"/>
      <c r="W323" s="32"/>
      <c r="X323" s="32"/>
      <c r="Y323" s="32"/>
      <c r="Z323" s="32"/>
      <c r="AA323" s="32"/>
      <c r="AB323" s="32"/>
      <c r="AC323" s="32"/>
      <c r="AD323" s="32"/>
      <c r="AE323" s="32"/>
      <c r="AT323" s="19" t="s">
        <v>179</v>
      </c>
      <c r="AU323" s="19" t="s">
        <v>85</v>
      </c>
    </row>
    <row r="324" spans="1:65" s="2" customFormat="1" x14ac:dyDescent="0.2">
      <c r="A324" s="251"/>
      <c r="B324" s="252"/>
      <c r="C324" s="251"/>
      <c r="D324" s="338" t="s">
        <v>181</v>
      </c>
      <c r="E324" s="251"/>
      <c r="F324" s="339" t="s">
        <v>429</v>
      </c>
      <c r="G324" s="251"/>
      <c r="H324" s="251"/>
      <c r="I324" s="251"/>
      <c r="J324" s="251"/>
      <c r="K324" s="251"/>
      <c r="L324" s="252"/>
      <c r="M324" s="335"/>
      <c r="N324" s="336"/>
      <c r="O324" s="330"/>
      <c r="P324" s="330"/>
      <c r="Q324" s="330"/>
      <c r="R324" s="330"/>
      <c r="S324" s="330"/>
      <c r="T324" s="337"/>
      <c r="U324" s="251"/>
      <c r="V324" s="251"/>
      <c r="W324" s="32"/>
      <c r="X324" s="32"/>
      <c r="Y324" s="32"/>
      <c r="Z324" s="32"/>
      <c r="AA324" s="32"/>
      <c r="AB324" s="32"/>
      <c r="AC324" s="32"/>
      <c r="AD324" s="32"/>
      <c r="AE324" s="32"/>
      <c r="AT324" s="19" t="s">
        <v>181</v>
      </c>
      <c r="AU324" s="19" t="s">
        <v>85</v>
      </c>
    </row>
    <row r="325" spans="1:65" s="14" customFormat="1" x14ac:dyDescent="0.2">
      <c r="A325" s="347"/>
      <c r="B325" s="348"/>
      <c r="C325" s="347"/>
      <c r="D325" s="333" t="s">
        <v>183</v>
      </c>
      <c r="E325" s="349" t="s">
        <v>3</v>
      </c>
      <c r="F325" s="350" t="s">
        <v>128</v>
      </c>
      <c r="G325" s="347"/>
      <c r="H325" s="351">
        <v>17.18</v>
      </c>
      <c r="I325" s="347"/>
      <c r="J325" s="347"/>
      <c r="K325" s="347"/>
      <c r="L325" s="348"/>
      <c r="M325" s="352"/>
      <c r="N325" s="353"/>
      <c r="O325" s="353"/>
      <c r="P325" s="353"/>
      <c r="Q325" s="353"/>
      <c r="R325" s="353"/>
      <c r="S325" s="353"/>
      <c r="T325" s="354"/>
      <c r="U325" s="347"/>
      <c r="V325" s="347"/>
      <c r="AT325" s="102" t="s">
        <v>183</v>
      </c>
      <c r="AU325" s="102" t="s">
        <v>85</v>
      </c>
      <c r="AV325" s="14" t="s">
        <v>85</v>
      </c>
      <c r="AW325" s="14" t="s">
        <v>36</v>
      </c>
      <c r="AX325" s="14" t="s">
        <v>83</v>
      </c>
      <c r="AY325" s="102" t="s">
        <v>171</v>
      </c>
    </row>
    <row r="326" spans="1:65" s="2" customFormat="1" ht="16.5" customHeight="1" x14ac:dyDescent="0.2">
      <c r="A326" s="251"/>
      <c r="B326" s="252"/>
      <c r="C326" s="322" t="s">
        <v>430</v>
      </c>
      <c r="D326" s="322" t="s">
        <v>173</v>
      </c>
      <c r="E326" s="323" t="s">
        <v>431</v>
      </c>
      <c r="F326" s="324" t="s">
        <v>432</v>
      </c>
      <c r="G326" s="325" t="s">
        <v>433</v>
      </c>
      <c r="H326" s="326">
        <v>0.114</v>
      </c>
      <c r="I326" s="97"/>
      <c r="J326" s="327">
        <f>ROUND(I326*H326,2)</f>
        <v>0</v>
      </c>
      <c r="K326" s="324" t="s">
        <v>176</v>
      </c>
      <c r="L326" s="252"/>
      <c r="M326" s="328" t="s">
        <v>3</v>
      </c>
      <c r="N326" s="329" t="s">
        <v>46</v>
      </c>
      <c r="O326" s="330"/>
      <c r="P326" s="331">
        <f>O326*H326</f>
        <v>0</v>
      </c>
      <c r="Q326" s="331">
        <v>1.0556000000000001</v>
      </c>
      <c r="R326" s="331">
        <f>Q326*H326</f>
        <v>0.12033840000000001</v>
      </c>
      <c r="S326" s="331">
        <v>0</v>
      </c>
      <c r="T326" s="332">
        <f>S326*H326</f>
        <v>0</v>
      </c>
      <c r="U326" s="251"/>
      <c r="V326" s="251"/>
      <c r="W326" s="32"/>
      <c r="X326" s="32"/>
      <c r="Y326" s="32"/>
      <c r="Z326" s="32"/>
      <c r="AA326" s="32"/>
      <c r="AB326" s="32"/>
      <c r="AC326" s="32"/>
      <c r="AD326" s="32"/>
      <c r="AE326" s="32"/>
      <c r="AR326" s="98" t="s">
        <v>177</v>
      </c>
      <c r="AT326" s="98" t="s">
        <v>173</v>
      </c>
      <c r="AU326" s="98" t="s">
        <v>85</v>
      </c>
      <c r="AY326" s="19" t="s">
        <v>171</v>
      </c>
      <c r="BE326" s="99">
        <f>IF(N326="základní",J326,0)</f>
        <v>0</v>
      </c>
      <c r="BF326" s="99">
        <f>IF(N326="snížená",J326,0)</f>
        <v>0</v>
      </c>
      <c r="BG326" s="99">
        <f>IF(N326="zákl. přenesená",J326,0)</f>
        <v>0</v>
      </c>
      <c r="BH326" s="99">
        <f>IF(N326="sníž. přenesená",J326,0)</f>
        <v>0</v>
      </c>
      <c r="BI326" s="99">
        <f>IF(N326="nulová",J326,0)</f>
        <v>0</v>
      </c>
      <c r="BJ326" s="19" t="s">
        <v>83</v>
      </c>
      <c r="BK326" s="99">
        <f>ROUND(I326*H326,2)</f>
        <v>0</v>
      </c>
      <c r="BL326" s="19" t="s">
        <v>177</v>
      </c>
      <c r="BM326" s="98" t="s">
        <v>434</v>
      </c>
    </row>
    <row r="327" spans="1:65" s="2" customFormat="1" ht="28.8" x14ac:dyDescent="0.2">
      <c r="A327" s="251"/>
      <c r="B327" s="252"/>
      <c r="C327" s="251"/>
      <c r="D327" s="333" t="s">
        <v>179</v>
      </c>
      <c r="E327" s="251"/>
      <c r="F327" s="334" t="s">
        <v>435</v>
      </c>
      <c r="G327" s="251"/>
      <c r="H327" s="251"/>
      <c r="I327" s="251"/>
      <c r="J327" s="251"/>
      <c r="K327" s="251"/>
      <c r="L327" s="252"/>
      <c r="M327" s="335"/>
      <c r="N327" s="336"/>
      <c r="O327" s="330"/>
      <c r="P327" s="330"/>
      <c r="Q327" s="330"/>
      <c r="R327" s="330"/>
      <c r="S327" s="330"/>
      <c r="T327" s="337"/>
      <c r="U327" s="251"/>
      <c r="V327" s="251"/>
      <c r="W327" s="32"/>
      <c r="X327" s="32"/>
      <c r="Y327" s="32"/>
      <c r="Z327" s="32"/>
      <c r="AA327" s="32"/>
      <c r="AB327" s="32"/>
      <c r="AC327" s="32"/>
      <c r="AD327" s="32"/>
      <c r="AE327" s="32"/>
      <c r="AT327" s="19" t="s">
        <v>179</v>
      </c>
      <c r="AU327" s="19" t="s">
        <v>85</v>
      </c>
    </row>
    <row r="328" spans="1:65" s="2" customFormat="1" x14ac:dyDescent="0.2">
      <c r="A328" s="251"/>
      <c r="B328" s="252"/>
      <c r="C328" s="251"/>
      <c r="D328" s="338" t="s">
        <v>181</v>
      </c>
      <c r="E328" s="251"/>
      <c r="F328" s="339" t="s">
        <v>436</v>
      </c>
      <c r="G328" s="251"/>
      <c r="H328" s="251"/>
      <c r="I328" s="251"/>
      <c r="J328" s="251"/>
      <c r="K328" s="251"/>
      <c r="L328" s="252"/>
      <c r="M328" s="335"/>
      <c r="N328" s="336"/>
      <c r="O328" s="330"/>
      <c r="P328" s="330"/>
      <c r="Q328" s="330"/>
      <c r="R328" s="330"/>
      <c r="S328" s="330"/>
      <c r="T328" s="337"/>
      <c r="U328" s="251"/>
      <c r="V328" s="251"/>
      <c r="W328" s="32"/>
      <c r="X328" s="32"/>
      <c r="Y328" s="32"/>
      <c r="Z328" s="32"/>
      <c r="AA328" s="32"/>
      <c r="AB328" s="32"/>
      <c r="AC328" s="32"/>
      <c r="AD328" s="32"/>
      <c r="AE328" s="32"/>
      <c r="AT328" s="19" t="s">
        <v>181</v>
      </c>
      <c r="AU328" s="19" t="s">
        <v>85</v>
      </c>
    </row>
    <row r="329" spans="1:65" s="14" customFormat="1" x14ac:dyDescent="0.2">
      <c r="A329" s="347"/>
      <c r="B329" s="348"/>
      <c r="C329" s="347"/>
      <c r="D329" s="333" t="s">
        <v>183</v>
      </c>
      <c r="E329" s="349" t="s">
        <v>3</v>
      </c>
      <c r="F329" s="350" t="s">
        <v>437</v>
      </c>
      <c r="G329" s="347"/>
      <c r="H329" s="351">
        <v>0.114</v>
      </c>
      <c r="I329" s="347"/>
      <c r="J329" s="347"/>
      <c r="K329" s="347"/>
      <c r="L329" s="348"/>
      <c r="M329" s="352"/>
      <c r="N329" s="353"/>
      <c r="O329" s="353"/>
      <c r="P329" s="353"/>
      <c r="Q329" s="353"/>
      <c r="R329" s="353"/>
      <c r="S329" s="353"/>
      <c r="T329" s="354"/>
      <c r="U329" s="347"/>
      <c r="V329" s="347"/>
      <c r="AT329" s="102" t="s">
        <v>183</v>
      </c>
      <c r="AU329" s="102" t="s">
        <v>85</v>
      </c>
      <c r="AV329" s="14" t="s">
        <v>85</v>
      </c>
      <c r="AW329" s="14" t="s">
        <v>36</v>
      </c>
      <c r="AX329" s="14" t="s">
        <v>83</v>
      </c>
      <c r="AY329" s="102" t="s">
        <v>171</v>
      </c>
    </row>
    <row r="330" spans="1:65" s="2" customFormat="1" ht="16.5" customHeight="1" x14ac:dyDescent="0.2">
      <c r="A330" s="251"/>
      <c r="B330" s="252"/>
      <c r="C330" s="322" t="s">
        <v>438</v>
      </c>
      <c r="D330" s="322" t="s">
        <v>173</v>
      </c>
      <c r="E330" s="323" t="s">
        <v>439</v>
      </c>
      <c r="F330" s="324" t="s">
        <v>440</v>
      </c>
      <c r="G330" s="325" t="s">
        <v>433</v>
      </c>
      <c r="H330" s="326">
        <v>0.34599999999999997</v>
      </c>
      <c r="I330" s="97"/>
      <c r="J330" s="327">
        <f>ROUND(I330*H330,2)</f>
        <v>0</v>
      </c>
      <c r="K330" s="324" t="s">
        <v>176</v>
      </c>
      <c r="L330" s="252"/>
      <c r="M330" s="328" t="s">
        <v>3</v>
      </c>
      <c r="N330" s="329" t="s">
        <v>46</v>
      </c>
      <c r="O330" s="330"/>
      <c r="P330" s="331">
        <f>O330*H330</f>
        <v>0</v>
      </c>
      <c r="Q330" s="331">
        <v>1.03955</v>
      </c>
      <c r="R330" s="331">
        <f>Q330*H330</f>
        <v>0.35968429999999996</v>
      </c>
      <c r="S330" s="331">
        <v>0</v>
      </c>
      <c r="T330" s="332">
        <f>S330*H330</f>
        <v>0</v>
      </c>
      <c r="U330" s="251"/>
      <c r="V330" s="251"/>
      <c r="W330" s="32"/>
      <c r="X330" s="32"/>
      <c r="Y330" s="32"/>
      <c r="Z330" s="32"/>
      <c r="AA330" s="32"/>
      <c r="AB330" s="32"/>
      <c r="AC330" s="32"/>
      <c r="AD330" s="32"/>
      <c r="AE330" s="32"/>
      <c r="AR330" s="98" t="s">
        <v>177</v>
      </c>
      <c r="AT330" s="98" t="s">
        <v>173</v>
      </c>
      <c r="AU330" s="98" t="s">
        <v>85</v>
      </c>
      <c r="AY330" s="19" t="s">
        <v>171</v>
      </c>
      <c r="BE330" s="99">
        <f>IF(N330="základní",J330,0)</f>
        <v>0</v>
      </c>
      <c r="BF330" s="99">
        <f>IF(N330="snížená",J330,0)</f>
        <v>0</v>
      </c>
      <c r="BG330" s="99">
        <f>IF(N330="zákl. přenesená",J330,0)</f>
        <v>0</v>
      </c>
      <c r="BH330" s="99">
        <f>IF(N330="sníž. přenesená",J330,0)</f>
        <v>0</v>
      </c>
      <c r="BI330" s="99">
        <f>IF(N330="nulová",J330,0)</f>
        <v>0</v>
      </c>
      <c r="BJ330" s="19" t="s">
        <v>83</v>
      </c>
      <c r="BK330" s="99">
        <f>ROUND(I330*H330,2)</f>
        <v>0</v>
      </c>
      <c r="BL330" s="19" t="s">
        <v>177</v>
      </c>
      <c r="BM330" s="98" t="s">
        <v>441</v>
      </c>
    </row>
    <row r="331" spans="1:65" s="2" customFormat="1" ht="28.8" x14ac:dyDescent="0.2">
      <c r="A331" s="251"/>
      <c r="B331" s="252"/>
      <c r="C331" s="251"/>
      <c r="D331" s="333" t="s">
        <v>179</v>
      </c>
      <c r="E331" s="251"/>
      <c r="F331" s="334" t="s">
        <v>442</v>
      </c>
      <c r="G331" s="251"/>
      <c r="H331" s="251"/>
      <c r="I331" s="100"/>
      <c r="J331" s="251"/>
      <c r="K331" s="251"/>
      <c r="L331" s="252"/>
      <c r="M331" s="335"/>
      <c r="N331" s="336"/>
      <c r="O331" s="330"/>
      <c r="P331" s="330"/>
      <c r="Q331" s="330"/>
      <c r="R331" s="330"/>
      <c r="S331" s="330"/>
      <c r="T331" s="337"/>
      <c r="U331" s="251"/>
      <c r="V331" s="251"/>
      <c r="W331" s="32"/>
      <c r="X331" s="32"/>
      <c r="Y331" s="32"/>
      <c r="Z331" s="32"/>
      <c r="AA331" s="32"/>
      <c r="AB331" s="32"/>
      <c r="AC331" s="32"/>
      <c r="AD331" s="32"/>
      <c r="AE331" s="32"/>
      <c r="AT331" s="19" t="s">
        <v>179</v>
      </c>
      <c r="AU331" s="19" t="s">
        <v>85</v>
      </c>
    </row>
    <row r="332" spans="1:65" s="2" customFormat="1" x14ac:dyDescent="0.2">
      <c r="A332" s="251"/>
      <c r="B332" s="252"/>
      <c r="C332" s="251"/>
      <c r="D332" s="338" t="s">
        <v>181</v>
      </c>
      <c r="E332" s="251"/>
      <c r="F332" s="339" t="s">
        <v>443</v>
      </c>
      <c r="G332" s="251"/>
      <c r="H332" s="251"/>
      <c r="I332" s="251"/>
      <c r="J332" s="251"/>
      <c r="K332" s="251"/>
      <c r="L332" s="252"/>
      <c r="M332" s="335"/>
      <c r="N332" s="336"/>
      <c r="O332" s="330"/>
      <c r="P332" s="330"/>
      <c r="Q332" s="330"/>
      <c r="R332" s="330"/>
      <c r="S332" s="330"/>
      <c r="T332" s="337"/>
      <c r="U332" s="251"/>
      <c r="V332" s="251"/>
      <c r="W332" s="32"/>
      <c r="X332" s="32"/>
      <c r="Y332" s="32"/>
      <c r="Z332" s="32"/>
      <c r="AA332" s="32"/>
      <c r="AB332" s="32"/>
      <c r="AC332" s="32"/>
      <c r="AD332" s="32"/>
      <c r="AE332" s="32"/>
      <c r="AT332" s="19" t="s">
        <v>181</v>
      </c>
      <c r="AU332" s="19" t="s">
        <v>85</v>
      </c>
    </row>
    <row r="333" spans="1:65" s="14" customFormat="1" x14ac:dyDescent="0.2">
      <c r="A333" s="347"/>
      <c r="B333" s="348"/>
      <c r="C333" s="347"/>
      <c r="D333" s="333" t="s">
        <v>183</v>
      </c>
      <c r="E333" s="349" t="s">
        <v>3</v>
      </c>
      <c r="F333" s="350" t="s">
        <v>444</v>
      </c>
      <c r="G333" s="347"/>
      <c r="H333" s="351">
        <v>0.34599999999999997</v>
      </c>
      <c r="I333" s="347"/>
      <c r="J333" s="347"/>
      <c r="K333" s="347"/>
      <c r="L333" s="348"/>
      <c r="M333" s="352"/>
      <c r="N333" s="353"/>
      <c r="O333" s="353"/>
      <c r="P333" s="353"/>
      <c r="Q333" s="353"/>
      <c r="R333" s="353"/>
      <c r="S333" s="353"/>
      <c r="T333" s="354"/>
      <c r="U333" s="347"/>
      <c r="V333" s="347"/>
      <c r="AT333" s="102" t="s">
        <v>183</v>
      </c>
      <c r="AU333" s="102" t="s">
        <v>85</v>
      </c>
      <c r="AV333" s="14" t="s">
        <v>85</v>
      </c>
      <c r="AW333" s="14" t="s">
        <v>36</v>
      </c>
      <c r="AX333" s="14" t="s">
        <v>83</v>
      </c>
      <c r="AY333" s="102" t="s">
        <v>171</v>
      </c>
    </row>
    <row r="334" spans="1:65" s="12" customFormat="1" ht="22.95" customHeight="1" x14ac:dyDescent="0.25">
      <c r="A334" s="311"/>
      <c r="B334" s="312"/>
      <c r="C334" s="311"/>
      <c r="D334" s="313" t="s">
        <v>74</v>
      </c>
      <c r="E334" s="320" t="s">
        <v>177</v>
      </c>
      <c r="F334" s="320" t="s">
        <v>445</v>
      </c>
      <c r="G334" s="311"/>
      <c r="H334" s="311"/>
      <c r="I334" s="311"/>
      <c r="J334" s="321">
        <f>BK334</f>
        <v>0</v>
      </c>
      <c r="K334" s="311"/>
      <c r="L334" s="312"/>
      <c r="M334" s="316"/>
      <c r="N334" s="317"/>
      <c r="O334" s="317"/>
      <c r="P334" s="318">
        <f>SUM(P335:P403)</f>
        <v>0</v>
      </c>
      <c r="Q334" s="317"/>
      <c r="R334" s="318">
        <f>SUM(R335:R403)</f>
        <v>213.14499135</v>
      </c>
      <c r="S334" s="317"/>
      <c r="T334" s="319">
        <f>SUM(T335:T403)</f>
        <v>0</v>
      </c>
      <c r="U334" s="311"/>
      <c r="V334" s="311"/>
      <c r="AR334" s="94" t="s">
        <v>83</v>
      </c>
      <c r="AT334" s="95" t="s">
        <v>74</v>
      </c>
      <c r="AU334" s="95" t="s">
        <v>83</v>
      </c>
      <c r="AY334" s="94" t="s">
        <v>171</v>
      </c>
      <c r="BK334" s="96">
        <f>SUM(BK335:BK403)</f>
        <v>0</v>
      </c>
    </row>
    <row r="335" spans="1:65" s="2" customFormat="1" ht="16.5" customHeight="1" x14ac:dyDescent="0.2">
      <c r="A335" s="251"/>
      <c r="B335" s="252"/>
      <c r="C335" s="322" t="s">
        <v>446</v>
      </c>
      <c r="D335" s="322" t="s">
        <v>173</v>
      </c>
      <c r="E335" s="323" t="s">
        <v>447</v>
      </c>
      <c r="F335" s="324" t="s">
        <v>448</v>
      </c>
      <c r="G335" s="325" t="s">
        <v>116</v>
      </c>
      <c r="H335" s="326">
        <v>44.002000000000002</v>
      </c>
      <c r="I335" s="97"/>
      <c r="J335" s="327">
        <f>ROUND(I335*H335,2)</f>
        <v>0</v>
      </c>
      <c r="K335" s="324" t="s">
        <v>176</v>
      </c>
      <c r="L335" s="252"/>
      <c r="M335" s="328" t="s">
        <v>3</v>
      </c>
      <c r="N335" s="329" t="s">
        <v>46</v>
      </c>
      <c r="O335" s="330"/>
      <c r="P335" s="331">
        <f>O335*H335</f>
        <v>0</v>
      </c>
      <c r="Q335" s="331">
        <v>0.24787000000000001</v>
      </c>
      <c r="R335" s="331">
        <f>Q335*H335</f>
        <v>10.90677574</v>
      </c>
      <c r="S335" s="331">
        <v>0</v>
      </c>
      <c r="T335" s="332">
        <f>S335*H335</f>
        <v>0</v>
      </c>
      <c r="U335" s="251"/>
      <c r="V335" s="251"/>
      <c r="W335" s="32"/>
      <c r="X335" s="32"/>
      <c r="Y335" s="32"/>
      <c r="Z335" s="32"/>
      <c r="AA335" s="32"/>
      <c r="AB335" s="32"/>
      <c r="AC335" s="32"/>
      <c r="AD335" s="32"/>
      <c r="AE335" s="32"/>
      <c r="AR335" s="98" t="s">
        <v>177</v>
      </c>
      <c r="AT335" s="98" t="s">
        <v>173</v>
      </c>
      <c r="AU335" s="98" t="s">
        <v>85</v>
      </c>
      <c r="AY335" s="19" t="s">
        <v>171</v>
      </c>
      <c r="BE335" s="99">
        <f>IF(N335="základní",J335,0)</f>
        <v>0</v>
      </c>
      <c r="BF335" s="99">
        <f>IF(N335="snížená",J335,0)</f>
        <v>0</v>
      </c>
      <c r="BG335" s="99">
        <f>IF(N335="zákl. přenesená",J335,0)</f>
        <v>0</v>
      </c>
      <c r="BH335" s="99">
        <f>IF(N335="sníž. přenesená",J335,0)</f>
        <v>0</v>
      </c>
      <c r="BI335" s="99">
        <f>IF(N335="nulová",J335,0)</f>
        <v>0</v>
      </c>
      <c r="BJ335" s="19" t="s">
        <v>83</v>
      </c>
      <c r="BK335" s="99">
        <f>ROUND(I335*H335,2)</f>
        <v>0</v>
      </c>
      <c r="BL335" s="19" t="s">
        <v>177</v>
      </c>
      <c r="BM335" s="98" t="s">
        <v>449</v>
      </c>
    </row>
    <row r="336" spans="1:65" s="2" customFormat="1" x14ac:dyDescent="0.2">
      <c r="A336" s="251"/>
      <c r="B336" s="252"/>
      <c r="C336" s="251"/>
      <c r="D336" s="333" t="s">
        <v>179</v>
      </c>
      <c r="E336" s="251"/>
      <c r="F336" s="334" t="s">
        <v>450</v>
      </c>
      <c r="G336" s="251"/>
      <c r="H336" s="251"/>
      <c r="I336" s="251"/>
      <c r="J336" s="251"/>
      <c r="K336" s="251"/>
      <c r="L336" s="252"/>
      <c r="M336" s="335"/>
      <c r="N336" s="336"/>
      <c r="O336" s="330"/>
      <c r="P336" s="330"/>
      <c r="Q336" s="330"/>
      <c r="R336" s="330"/>
      <c r="S336" s="330"/>
      <c r="T336" s="337"/>
      <c r="U336" s="251"/>
      <c r="V336" s="251"/>
      <c r="W336" s="32"/>
      <c r="X336" s="32"/>
      <c r="Y336" s="32"/>
      <c r="Z336" s="32"/>
      <c r="AA336" s="32"/>
      <c r="AB336" s="32"/>
      <c r="AC336" s="32"/>
      <c r="AD336" s="32"/>
      <c r="AE336" s="32"/>
      <c r="AT336" s="19" t="s">
        <v>179</v>
      </c>
      <c r="AU336" s="19" t="s">
        <v>85</v>
      </c>
    </row>
    <row r="337" spans="1:65" s="2" customFormat="1" x14ac:dyDescent="0.2">
      <c r="A337" s="251"/>
      <c r="B337" s="252"/>
      <c r="C337" s="251"/>
      <c r="D337" s="338" t="s">
        <v>181</v>
      </c>
      <c r="E337" s="251"/>
      <c r="F337" s="339" t="s">
        <v>451</v>
      </c>
      <c r="G337" s="251"/>
      <c r="H337" s="251"/>
      <c r="I337" s="251"/>
      <c r="J337" s="251"/>
      <c r="K337" s="251"/>
      <c r="L337" s="252"/>
      <c r="M337" s="335"/>
      <c r="N337" s="336"/>
      <c r="O337" s="330"/>
      <c r="P337" s="330"/>
      <c r="Q337" s="330"/>
      <c r="R337" s="330"/>
      <c r="S337" s="330"/>
      <c r="T337" s="337"/>
      <c r="U337" s="251"/>
      <c r="V337" s="251"/>
      <c r="W337" s="32"/>
      <c r="X337" s="32"/>
      <c r="Y337" s="32"/>
      <c r="Z337" s="32"/>
      <c r="AA337" s="32"/>
      <c r="AB337" s="32"/>
      <c r="AC337" s="32"/>
      <c r="AD337" s="32"/>
      <c r="AE337" s="32"/>
      <c r="AT337" s="19" t="s">
        <v>181</v>
      </c>
      <c r="AU337" s="19" t="s">
        <v>85</v>
      </c>
    </row>
    <row r="338" spans="1:65" s="2" customFormat="1" ht="19.2" x14ac:dyDescent="0.2">
      <c r="A338" s="251"/>
      <c r="B338" s="252"/>
      <c r="C338" s="251"/>
      <c r="D338" s="333" t="s">
        <v>360</v>
      </c>
      <c r="E338" s="251"/>
      <c r="F338" s="380" t="s">
        <v>452</v>
      </c>
      <c r="G338" s="251"/>
      <c r="H338" s="251"/>
      <c r="I338" s="251"/>
      <c r="J338" s="251"/>
      <c r="K338" s="251"/>
      <c r="L338" s="252"/>
      <c r="M338" s="335"/>
      <c r="N338" s="336"/>
      <c r="O338" s="330"/>
      <c r="P338" s="330"/>
      <c r="Q338" s="330"/>
      <c r="R338" s="330"/>
      <c r="S338" s="330"/>
      <c r="T338" s="337"/>
      <c r="U338" s="251"/>
      <c r="V338" s="251"/>
      <c r="W338" s="32"/>
      <c r="X338" s="32"/>
      <c r="Y338" s="32"/>
      <c r="Z338" s="32"/>
      <c r="AA338" s="32"/>
      <c r="AB338" s="32"/>
      <c r="AC338" s="32"/>
      <c r="AD338" s="32"/>
      <c r="AE338" s="32"/>
      <c r="AT338" s="19" t="s">
        <v>360</v>
      </c>
      <c r="AU338" s="19" t="s">
        <v>85</v>
      </c>
    </row>
    <row r="339" spans="1:65" s="13" customFormat="1" x14ac:dyDescent="0.2">
      <c r="A339" s="340"/>
      <c r="B339" s="341"/>
      <c r="C339" s="340"/>
      <c r="D339" s="333" t="s">
        <v>183</v>
      </c>
      <c r="E339" s="342" t="s">
        <v>3</v>
      </c>
      <c r="F339" s="343" t="s">
        <v>225</v>
      </c>
      <c r="G339" s="340"/>
      <c r="H339" s="342" t="s">
        <v>3</v>
      </c>
      <c r="I339" s="340"/>
      <c r="J339" s="340"/>
      <c r="K339" s="340"/>
      <c r="L339" s="341"/>
      <c r="M339" s="344"/>
      <c r="N339" s="345"/>
      <c r="O339" s="345"/>
      <c r="P339" s="345"/>
      <c r="Q339" s="345"/>
      <c r="R339" s="345"/>
      <c r="S339" s="345"/>
      <c r="T339" s="346"/>
      <c r="U339" s="340"/>
      <c r="V339" s="340"/>
      <c r="AT339" s="101" t="s">
        <v>183</v>
      </c>
      <c r="AU339" s="101" t="s">
        <v>85</v>
      </c>
      <c r="AV339" s="13" t="s">
        <v>83</v>
      </c>
      <c r="AW339" s="13" t="s">
        <v>36</v>
      </c>
      <c r="AX339" s="13" t="s">
        <v>75</v>
      </c>
      <c r="AY339" s="101" t="s">
        <v>171</v>
      </c>
    </row>
    <row r="340" spans="1:65" s="13" customFormat="1" x14ac:dyDescent="0.2">
      <c r="A340" s="340"/>
      <c r="B340" s="341"/>
      <c r="C340" s="340"/>
      <c r="D340" s="333" t="s">
        <v>183</v>
      </c>
      <c r="E340" s="342" t="s">
        <v>3</v>
      </c>
      <c r="F340" s="343" t="s">
        <v>226</v>
      </c>
      <c r="G340" s="340"/>
      <c r="H340" s="342" t="s">
        <v>3</v>
      </c>
      <c r="I340" s="340"/>
      <c r="J340" s="340"/>
      <c r="K340" s="340"/>
      <c r="L340" s="341"/>
      <c r="M340" s="344"/>
      <c r="N340" s="345"/>
      <c r="O340" s="345"/>
      <c r="P340" s="345"/>
      <c r="Q340" s="345"/>
      <c r="R340" s="345"/>
      <c r="S340" s="345"/>
      <c r="T340" s="346"/>
      <c r="U340" s="340"/>
      <c r="V340" s="340"/>
      <c r="AT340" s="101" t="s">
        <v>183</v>
      </c>
      <c r="AU340" s="101" t="s">
        <v>85</v>
      </c>
      <c r="AV340" s="13" t="s">
        <v>83</v>
      </c>
      <c r="AW340" s="13" t="s">
        <v>36</v>
      </c>
      <c r="AX340" s="13" t="s">
        <v>75</v>
      </c>
      <c r="AY340" s="101" t="s">
        <v>171</v>
      </c>
    </row>
    <row r="341" spans="1:65" s="14" customFormat="1" x14ac:dyDescent="0.2">
      <c r="A341" s="347"/>
      <c r="B341" s="348"/>
      <c r="C341" s="347"/>
      <c r="D341" s="333" t="s">
        <v>183</v>
      </c>
      <c r="E341" s="349" t="s">
        <v>3</v>
      </c>
      <c r="F341" s="350" t="s">
        <v>453</v>
      </c>
      <c r="G341" s="347"/>
      <c r="H341" s="351">
        <v>7.0629999999999997</v>
      </c>
      <c r="I341" s="347"/>
      <c r="J341" s="347"/>
      <c r="K341" s="347"/>
      <c r="L341" s="348"/>
      <c r="M341" s="352"/>
      <c r="N341" s="353"/>
      <c r="O341" s="353"/>
      <c r="P341" s="353"/>
      <c r="Q341" s="353"/>
      <c r="R341" s="353"/>
      <c r="S341" s="353"/>
      <c r="T341" s="354"/>
      <c r="U341" s="347"/>
      <c r="V341" s="347"/>
      <c r="AT341" s="102" t="s">
        <v>183</v>
      </c>
      <c r="AU341" s="102" t="s">
        <v>85</v>
      </c>
      <c r="AV341" s="14" t="s">
        <v>85</v>
      </c>
      <c r="AW341" s="14" t="s">
        <v>36</v>
      </c>
      <c r="AX341" s="14" t="s">
        <v>75</v>
      </c>
      <c r="AY341" s="102" t="s">
        <v>171</v>
      </c>
    </row>
    <row r="342" spans="1:65" s="13" customFormat="1" x14ac:dyDescent="0.2">
      <c r="A342" s="340"/>
      <c r="B342" s="341"/>
      <c r="C342" s="340"/>
      <c r="D342" s="333" t="s">
        <v>183</v>
      </c>
      <c r="E342" s="342" t="s">
        <v>3</v>
      </c>
      <c r="F342" s="343" t="s">
        <v>230</v>
      </c>
      <c r="G342" s="340"/>
      <c r="H342" s="342" t="s">
        <v>3</v>
      </c>
      <c r="I342" s="340"/>
      <c r="J342" s="340"/>
      <c r="K342" s="340"/>
      <c r="L342" s="341"/>
      <c r="M342" s="344"/>
      <c r="N342" s="345"/>
      <c r="O342" s="345"/>
      <c r="P342" s="345"/>
      <c r="Q342" s="345"/>
      <c r="R342" s="345"/>
      <c r="S342" s="345"/>
      <c r="T342" s="346"/>
      <c r="U342" s="340"/>
      <c r="V342" s="340"/>
      <c r="AT342" s="101" t="s">
        <v>183</v>
      </c>
      <c r="AU342" s="101" t="s">
        <v>85</v>
      </c>
      <c r="AV342" s="13" t="s">
        <v>83</v>
      </c>
      <c r="AW342" s="13" t="s">
        <v>36</v>
      </c>
      <c r="AX342" s="13" t="s">
        <v>75</v>
      </c>
      <c r="AY342" s="101" t="s">
        <v>171</v>
      </c>
    </row>
    <row r="343" spans="1:65" s="14" customFormat="1" x14ac:dyDescent="0.2">
      <c r="A343" s="347"/>
      <c r="B343" s="348"/>
      <c r="C343" s="347"/>
      <c r="D343" s="333" t="s">
        <v>183</v>
      </c>
      <c r="E343" s="349" t="s">
        <v>3</v>
      </c>
      <c r="F343" s="350" t="s">
        <v>454</v>
      </c>
      <c r="G343" s="347"/>
      <c r="H343" s="351">
        <v>25.872</v>
      </c>
      <c r="I343" s="347"/>
      <c r="J343" s="347"/>
      <c r="K343" s="347"/>
      <c r="L343" s="348"/>
      <c r="M343" s="352"/>
      <c r="N343" s="353"/>
      <c r="O343" s="353"/>
      <c r="P343" s="353"/>
      <c r="Q343" s="353"/>
      <c r="R343" s="353"/>
      <c r="S343" s="353"/>
      <c r="T343" s="354"/>
      <c r="U343" s="347"/>
      <c r="V343" s="347"/>
      <c r="AT343" s="102" t="s">
        <v>183</v>
      </c>
      <c r="AU343" s="102" t="s">
        <v>85</v>
      </c>
      <c r="AV343" s="14" t="s">
        <v>85</v>
      </c>
      <c r="AW343" s="14" t="s">
        <v>36</v>
      </c>
      <c r="AX343" s="14" t="s">
        <v>75</v>
      </c>
      <c r="AY343" s="102" t="s">
        <v>171</v>
      </c>
    </row>
    <row r="344" spans="1:65" s="13" customFormat="1" x14ac:dyDescent="0.2">
      <c r="A344" s="340"/>
      <c r="B344" s="341"/>
      <c r="C344" s="340"/>
      <c r="D344" s="333" t="s">
        <v>183</v>
      </c>
      <c r="E344" s="342" t="s">
        <v>3</v>
      </c>
      <c r="F344" s="343" t="s">
        <v>233</v>
      </c>
      <c r="G344" s="340"/>
      <c r="H344" s="342" t="s">
        <v>3</v>
      </c>
      <c r="I344" s="340"/>
      <c r="J344" s="340"/>
      <c r="K344" s="340"/>
      <c r="L344" s="341"/>
      <c r="M344" s="344"/>
      <c r="N344" s="345"/>
      <c r="O344" s="345"/>
      <c r="P344" s="345"/>
      <c r="Q344" s="345"/>
      <c r="R344" s="345"/>
      <c r="S344" s="345"/>
      <c r="T344" s="346"/>
      <c r="U344" s="340"/>
      <c r="V344" s="340"/>
      <c r="AT344" s="101" t="s">
        <v>183</v>
      </c>
      <c r="AU344" s="101" t="s">
        <v>85</v>
      </c>
      <c r="AV344" s="13" t="s">
        <v>83</v>
      </c>
      <c r="AW344" s="13" t="s">
        <v>36</v>
      </c>
      <c r="AX344" s="13" t="s">
        <v>75</v>
      </c>
      <c r="AY344" s="101" t="s">
        <v>171</v>
      </c>
    </row>
    <row r="345" spans="1:65" s="14" customFormat="1" x14ac:dyDescent="0.2">
      <c r="A345" s="347"/>
      <c r="B345" s="348"/>
      <c r="C345" s="347"/>
      <c r="D345" s="333" t="s">
        <v>183</v>
      </c>
      <c r="E345" s="349" t="s">
        <v>3</v>
      </c>
      <c r="F345" s="350" t="s">
        <v>455</v>
      </c>
      <c r="G345" s="347"/>
      <c r="H345" s="351">
        <v>6.7690000000000001</v>
      </c>
      <c r="I345" s="347"/>
      <c r="J345" s="347"/>
      <c r="K345" s="347"/>
      <c r="L345" s="348"/>
      <c r="M345" s="352"/>
      <c r="N345" s="353"/>
      <c r="O345" s="353"/>
      <c r="P345" s="353"/>
      <c r="Q345" s="353"/>
      <c r="R345" s="353"/>
      <c r="S345" s="353"/>
      <c r="T345" s="354"/>
      <c r="U345" s="347"/>
      <c r="V345" s="347"/>
      <c r="AT345" s="102" t="s">
        <v>183</v>
      </c>
      <c r="AU345" s="102" t="s">
        <v>85</v>
      </c>
      <c r="AV345" s="14" t="s">
        <v>85</v>
      </c>
      <c r="AW345" s="14" t="s">
        <v>36</v>
      </c>
      <c r="AX345" s="14" t="s">
        <v>75</v>
      </c>
      <c r="AY345" s="102" t="s">
        <v>171</v>
      </c>
    </row>
    <row r="346" spans="1:65" s="13" customFormat="1" x14ac:dyDescent="0.2">
      <c r="A346" s="340"/>
      <c r="B346" s="341"/>
      <c r="C346" s="340"/>
      <c r="D346" s="333" t="s">
        <v>183</v>
      </c>
      <c r="E346" s="342" t="s">
        <v>3</v>
      </c>
      <c r="F346" s="343" t="s">
        <v>236</v>
      </c>
      <c r="G346" s="340"/>
      <c r="H346" s="342" t="s">
        <v>3</v>
      </c>
      <c r="I346" s="340"/>
      <c r="J346" s="340"/>
      <c r="K346" s="340"/>
      <c r="L346" s="341"/>
      <c r="M346" s="344"/>
      <c r="N346" s="345"/>
      <c r="O346" s="345"/>
      <c r="P346" s="345"/>
      <c r="Q346" s="345"/>
      <c r="R346" s="345"/>
      <c r="S346" s="345"/>
      <c r="T346" s="346"/>
      <c r="U346" s="340"/>
      <c r="V346" s="340"/>
      <c r="AT346" s="101" t="s">
        <v>183</v>
      </c>
      <c r="AU346" s="101" t="s">
        <v>85</v>
      </c>
      <c r="AV346" s="13" t="s">
        <v>83</v>
      </c>
      <c r="AW346" s="13" t="s">
        <v>36</v>
      </c>
      <c r="AX346" s="13" t="s">
        <v>75</v>
      </c>
      <c r="AY346" s="101" t="s">
        <v>171</v>
      </c>
    </row>
    <row r="347" spans="1:65" s="14" customFormat="1" x14ac:dyDescent="0.2">
      <c r="A347" s="347"/>
      <c r="B347" s="348"/>
      <c r="C347" s="347"/>
      <c r="D347" s="333" t="s">
        <v>183</v>
      </c>
      <c r="E347" s="349" t="s">
        <v>3</v>
      </c>
      <c r="F347" s="350" t="s">
        <v>456</v>
      </c>
      <c r="G347" s="347"/>
      <c r="H347" s="351">
        <v>4.298</v>
      </c>
      <c r="I347" s="347"/>
      <c r="J347" s="347"/>
      <c r="K347" s="347"/>
      <c r="L347" s="348"/>
      <c r="M347" s="352"/>
      <c r="N347" s="353"/>
      <c r="O347" s="353"/>
      <c r="P347" s="353"/>
      <c r="Q347" s="353"/>
      <c r="R347" s="353"/>
      <c r="S347" s="353"/>
      <c r="T347" s="354"/>
      <c r="U347" s="347"/>
      <c r="V347" s="347"/>
      <c r="AT347" s="102" t="s">
        <v>183</v>
      </c>
      <c r="AU347" s="102" t="s">
        <v>85</v>
      </c>
      <c r="AV347" s="14" t="s">
        <v>85</v>
      </c>
      <c r="AW347" s="14" t="s">
        <v>36</v>
      </c>
      <c r="AX347" s="14" t="s">
        <v>75</v>
      </c>
      <c r="AY347" s="102" t="s">
        <v>171</v>
      </c>
    </row>
    <row r="348" spans="1:65" s="15" customFormat="1" x14ac:dyDescent="0.2">
      <c r="A348" s="355"/>
      <c r="B348" s="356"/>
      <c r="C348" s="355"/>
      <c r="D348" s="333" t="s">
        <v>183</v>
      </c>
      <c r="E348" s="357" t="s">
        <v>3</v>
      </c>
      <c r="F348" s="358" t="s">
        <v>186</v>
      </c>
      <c r="G348" s="355"/>
      <c r="H348" s="359">
        <v>44.002000000000002</v>
      </c>
      <c r="I348" s="355"/>
      <c r="J348" s="355"/>
      <c r="K348" s="355"/>
      <c r="L348" s="356"/>
      <c r="M348" s="360"/>
      <c r="N348" s="361"/>
      <c r="O348" s="361"/>
      <c r="P348" s="361"/>
      <c r="Q348" s="361"/>
      <c r="R348" s="361"/>
      <c r="S348" s="361"/>
      <c r="T348" s="362"/>
      <c r="U348" s="355"/>
      <c r="V348" s="355"/>
      <c r="AT348" s="103" t="s">
        <v>183</v>
      </c>
      <c r="AU348" s="103" t="s">
        <v>85</v>
      </c>
      <c r="AV348" s="15" t="s">
        <v>177</v>
      </c>
      <c r="AW348" s="15" t="s">
        <v>36</v>
      </c>
      <c r="AX348" s="15" t="s">
        <v>83</v>
      </c>
      <c r="AY348" s="103" t="s">
        <v>171</v>
      </c>
    </row>
    <row r="349" spans="1:65" s="2" customFormat="1" ht="16.5" customHeight="1" x14ac:dyDescent="0.2">
      <c r="A349" s="251"/>
      <c r="B349" s="252"/>
      <c r="C349" s="322" t="s">
        <v>457</v>
      </c>
      <c r="D349" s="322" t="s">
        <v>173</v>
      </c>
      <c r="E349" s="323" t="s">
        <v>458</v>
      </c>
      <c r="F349" s="324" t="s">
        <v>459</v>
      </c>
      <c r="G349" s="325" t="s">
        <v>116</v>
      </c>
      <c r="H349" s="326">
        <v>11.361000000000001</v>
      </c>
      <c r="I349" s="97"/>
      <c r="J349" s="327">
        <f>ROUND(I349*H349,2)</f>
        <v>0</v>
      </c>
      <c r="K349" s="324" t="s">
        <v>176</v>
      </c>
      <c r="L349" s="252"/>
      <c r="M349" s="328" t="s">
        <v>3</v>
      </c>
      <c r="N349" s="329" t="s">
        <v>46</v>
      </c>
      <c r="O349" s="330"/>
      <c r="P349" s="331">
        <f>O349*H349</f>
        <v>0</v>
      </c>
      <c r="Q349" s="331">
        <v>0</v>
      </c>
      <c r="R349" s="331">
        <f>Q349*H349</f>
        <v>0</v>
      </c>
      <c r="S349" s="331">
        <v>0</v>
      </c>
      <c r="T349" s="332">
        <f>S349*H349</f>
        <v>0</v>
      </c>
      <c r="U349" s="251"/>
      <c r="V349" s="251"/>
      <c r="W349" s="32"/>
      <c r="X349" s="32"/>
      <c r="Y349" s="32"/>
      <c r="Z349" s="32"/>
      <c r="AA349" s="32"/>
      <c r="AB349" s="32"/>
      <c r="AC349" s="32"/>
      <c r="AD349" s="32"/>
      <c r="AE349" s="32"/>
      <c r="AR349" s="98" t="s">
        <v>177</v>
      </c>
      <c r="AT349" s="98" t="s">
        <v>173</v>
      </c>
      <c r="AU349" s="98" t="s">
        <v>85</v>
      </c>
      <c r="AY349" s="19" t="s">
        <v>171</v>
      </c>
      <c r="BE349" s="99">
        <f>IF(N349="základní",J349,0)</f>
        <v>0</v>
      </c>
      <c r="BF349" s="99">
        <f>IF(N349="snížená",J349,0)</f>
        <v>0</v>
      </c>
      <c r="BG349" s="99">
        <f>IF(N349="zákl. přenesená",J349,0)</f>
        <v>0</v>
      </c>
      <c r="BH349" s="99">
        <f>IF(N349="sníž. přenesená",J349,0)</f>
        <v>0</v>
      </c>
      <c r="BI349" s="99">
        <f>IF(N349="nulová",J349,0)</f>
        <v>0</v>
      </c>
      <c r="BJ349" s="19" t="s">
        <v>83</v>
      </c>
      <c r="BK349" s="99">
        <f>ROUND(I349*H349,2)</f>
        <v>0</v>
      </c>
      <c r="BL349" s="19" t="s">
        <v>177</v>
      </c>
      <c r="BM349" s="98" t="s">
        <v>460</v>
      </c>
    </row>
    <row r="350" spans="1:65" s="2" customFormat="1" x14ac:dyDescent="0.2">
      <c r="A350" s="251"/>
      <c r="B350" s="252"/>
      <c r="C350" s="251"/>
      <c r="D350" s="333" t="s">
        <v>179</v>
      </c>
      <c r="E350" s="251"/>
      <c r="F350" s="334" t="s">
        <v>461</v>
      </c>
      <c r="G350" s="251"/>
      <c r="H350" s="251"/>
      <c r="I350" s="251"/>
      <c r="J350" s="251"/>
      <c r="K350" s="251"/>
      <c r="L350" s="252"/>
      <c r="M350" s="335"/>
      <c r="N350" s="336"/>
      <c r="O350" s="330"/>
      <c r="P350" s="330"/>
      <c r="Q350" s="330"/>
      <c r="R350" s="330"/>
      <c r="S350" s="330"/>
      <c r="T350" s="337"/>
      <c r="U350" s="251"/>
      <c r="V350" s="251"/>
      <c r="W350" s="32"/>
      <c r="X350" s="32"/>
      <c r="Y350" s="32"/>
      <c r="Z350" s="32"/>
      <c r="AA350" s="32"/>
      <c r="AB350" s="32"/>
      <c r="AC350" s="32"/>
      <c r="AD350" s="32"/>
      <c r="AE350" s="32"/>
      <c r="AT350" s="19" t="s">
        <v>179</v>
      </c>
      <c r="AU350" s="19" t="s">
        <v>85</v>
      </c>
    </row>
    <row r="351" spans="1:65" s="2" customFormat="1" x14ac:dyDescent="0.2">
      <c r="A351" s="251"/>
      <c r="B351" s="252"/>
      <c r="C351" s="251"/>
      <c r="D351" s="338" t="s">
        <v>181</v>
      </c>
      <c r="E351" s="251"/>
      <c r="F351" s="339" t="s">
        <v>462</v>
      </c>
      <c r="G351" s="251"/>
      <c r="H351" s="251"/>
      <c r="I351" s="251"/>
      <c r="J351" s="251"/>
      <c r="K351" s="251"/>
      <c r="L351" s="252"/>
      <c r="M351" s="335"/>
      <c r="N351" s="336"/>
      <c r="O351" s="330"/>
      <c r="P351" s="330"/>
      <c r="Q351" s="330"/>
      <c r="R351" s="330"/>
      <c r="S351" s="330"/>
      <c r="T351" s="337"/>
      <c r="U351" s="251"/>
      <c r="V351" s="251"/>
      <c r="W351" s="32"/>
      <c r="X351" s="32"/>
      <c r="Y351" s="32"/>
      <c r="Z351" s="32"/>
      <c r="AA351" s="32"/>
      <c r="AB351" s="32"/>
      <c r="AC351" s="32"/>
      <c r="AD351" s="32"/>
      <c r="AE351" s="32"/>
      <c r="AT351" s="19" t="s">
        <v>181</v>
      </c>
      <c r="AU351" s="19" t="s">
        <v>85</v>
      </c>
    </row>
    <row r="352" spans="1:65" s="13" customFormat="1" x14ac:dyDescent="0.2">
      <c r="A352" s="340"/>
      <c r="B352" s="341"/>
      <c r="C352" s="340"/>
      <c r="D352" s="333" t="s">
        <v>183</v>
      </c>
      <c r="E352" s="342" t="s">
        <v>3</v>
      </c>
      <c r="F352" s="343" t="s">
        <v>225</v>
      </c>
      <c r="G352" s="340"/>
      <c r="H352" s="342" t="s">
        <v>3</v>
      </c>
      <c r="I352" s="340"/>
      <c r="J352" s="340"/>
      <c r="K352" s="340"/>
      <c r="L352" s="341"/>
      <c r="M352" s="344"/>
      <c r="N352" s="345"/>
      <c r="O352" s="345"/>
      <c r="P352" s="345"/>
      <c r="Q352" s="345"/>
      <c r="R352" s="345"/>
      <c r="S352" s="345"/>
      <c r="T352" s="346"/>
      <c r="U352" s="340"/>
      <c r="V352" s="340"/>
      <c r="AT352" s="101" t="s">
        <v>183</v>
      </c>
      <c r="AU352" s="101" t="s">
        <v>85</v>
      </c>
      <c r="AV352" s="13" t="s">
        <v>83</v>
      </c>
      <c r="AW352" s="13" t="s">
        <v>36</v>
      </c>
      <c r="AX352" s="13" t="s">
        <v>75</v>
      </c>
      <c r="AY352" s="101" t="s">
        <v>171</v>
      </c>
    </row>
    <row r="353" spans="1:65" s="13" customFormat="1" x14ac:dyDescent="0.2">
      <c r="A353" s="340"/>
      <c r="B353" s="341"/>
      <c r="C353" s="340"/>
      <c r="D353" s="333" t="s">
        <v>183</v>
      </c>
      <c r="E353" s="342" t="s">
        <v>3</v>
      </c>
      <c r="F353" s="343" t="s">
        <v>226</v>
      </c>
      <c r="G353" s="340"/>
      <c r="H353" s="342" t="s">
        <v>3</v>
      </c>
      <c r="I353" s="340"/>
      <c r="J353" s="340"/>
      <c r="K353" s="340"/>
      <c r="L353" s="341"/>
      <c r="M353" s="344"/>
      <c r="N353" s="345"/>
      <c r="O353" s="345"/>
      <c r="P353" s="345"/>
      <c r="Q353" s="345"/>
      <c r="R353" s="345"/>
      <c r="S353" s="345"/>
      <c r="T353" s="346"/>
      <c r="U353" s="340"/>
      <c r="V353" s="340"/>
      <c r="AT353" s="101" t="s">
        <v>183</v>
      </c>
      <c r="AU353" s="101" t="s">
        <v>85</v>
      </c>
      <c r="AV353" s="13" t="s">
        <v>83</v>
      </c>
      <c r="AW353" s="13" t="s">
        <v>36</v>
      </c>
      <c r="AX353" s="13" t="s">
        <v>75</v>
      </c>
      <c r="AY353" s="101" t="s">
        <v>171</v>
      </c>
    </row>
    <row r="354" spans="1:65" s="14" customFormat="1" x14ac:dyDescent="0.2">
      <c r="A354" s="347"/>
      <c r="B354" s="348"/>
      <c r="C354" s="347"/>
      <c r="D354" s="333" t="s">
        <v>183</v>
      </c>
      <c r="E354" s="349" t="s">
        <v>3</v>
      </c>
      <c r="F354" s="350" t="s">
        <v>463</v>
      </c>
      <c r="G354" s="347"/>
      <c r="H354" s="351">
        <v>6.181</v>
      </c>
      <c r="I354" s="347"/>
      <c r="J354" s="347"/>
      <c r="K354" s="347"/>
      <c r="L354" s="348"/>
      <c r="M354" s="352"/>
      <c r="N354" s="353"/>
      <c r="O354" s="353"/>
      <c r="P354" s="353"/>
      <c r="Q354" s="353"/>
      <c r="R354" s="353"/>
      <c r="S354" s="353"/>
      <c r="T354" s="354"/>
      <c r="U354" s="347"/>
      <c r="V354" s="347"/>
      <c r="AT354" s="102" t="s">
        <v>183</v>
      </c>
      <c r="AU354" s="102" t="s">
        <v>85</v>
      </c>
      <c r="AV354" s="14" t="s">
        <v>85</v>
      </c>
      <c r="AW354" s="14" t="s">
        <v>36</v>
      </c>
      <c r="AX354" s="14" t="s">
        <v>75</v>
      </c>
      <c r="AY354" s="102" t="s">
        <v>171</v>
      </c>
    </row>
    <row r="355" spans="1:65" s="13" customFormat="1" x14ac:dyDescent="0.2">
      <c r="A355" s="340"/>
      <c r="B355" s="341"/>
      <c r="C355" s="340"/>
      <c r="D355" s="333" t="s">
        <v>183</v>
      </c>
      <c r="E355" s="342" t="s">
        <v>3</v>
      </c>
      <c r="F355" s="343" t="s">
        <v>233</v>
      </c>
      <c r="G355" s="340"/>
      <c r="H355" s="342" t="s">
        <v>3</v>
      </c>
      <c r="I355" s="340"/>
      <c r="J355" s="340"/>
      <c r="K355" s="340"/>
      <c r="L355" s="341"/>
      <c r="M355" s="344"/>
      <c r="N355" s="345"/>
      <c r="O355" s="345"/>
      <c r="P355" s="345"/>
      <c r="Q355" s="345"/>
      <c r="R355" s="345"/>
      <c r="S355" s="345"/>
      <c r="T355" s="346"/>
      <c r="U355" s="340"/>
      <c r="V355" s="340"/>
      <c r="AT355" s="101" t="s">
        <v>183</v>
      </c>
      <c r="AU355" s="101" t="s">
        <v>85</v>
      </c>
      <c r="AV355" s="13" t="s">
        <v>83</v>
      </c>
      <c r="AW355" s="13" t="s">
        <v>36</v>
      </c>
      <c r="AX355" s="13" t="s">
        <v>75</v>
      </c>
      <c r="AY355" s="101" t="s">
        <v>171</v>
      </c>
    </row>
    <row r="356" spans="1:65" s="14" customFormat="1" x14ac:dyDescent="0.2">
      <c r="A356" s="347"/>
      <c r="B356" s="348"/>
      <c r="C356" s="347"/>
      <c r="D356" s="333" t="s">
        <v>183</v>
      </c>
      <c r="E356" s="349" t="s">
        <v>3</v>
      </c>
      <c r="F356" s="350" t="s">
        <v>464</v>
      </c>
      <c r="G356" s="347"/>
      <c r="H356" s="351">
        <v>5.18</v>
      </c>
      <c r="I356" s="347"/>
      <c r="J356" s="347"/>
      <c r="K356" s="347"/>
      <c r="L356" s="348"/>
      <c r="M356" s="352"/>
      <c r="N356" s="353"/>
      <c r="O356" s="353"/>
      <c r="P356" s="353"/>
      <c r="Q356" s="353"/>
      <c r="R356" s="353"/>
      <c r="S356" s="353"/>
      <c r="T356" s="354"/>
      <c r="U356" s="347"/>
      <c r="V356" s="347"/>
      <c r="AT356" s="102" t="s">
        <v>183</v>
      </c>
      <c r="AU356" s="102" t="s">
        <v>85</v>
      </c>
      <c r="AV356" s="14" t="s">
        <v>85</v>
      </c>
      <c r="AW356" s="14" t="s">
        <v>36</v>
      </c>
      <c r="AX356" s="14" t="s">
        <v>75</v>
      </c>
      <c r="AY356" s="102" t="s">
        <v>171</v>
      </c>
    </row>
    <row r="357" spans="1:65" s="15" customFormat="1" x14ac:dyDescent="0.2">
      <c r="A357" s="355"/>
      <c r="B357" s="356"/>
      <c r="C357" s="355"/>
      <c r="D357" s="333" t="s">
        <v>183</v>
      </c>
      <c r="E357" s="357" t="s">
        <v>3</v>
      </c>
      <c r="F357" s="358" t="s">
        <v>186</v>
      </c>
      <c r="G357" s="355"/>
      <c r="H357" s="359">
        <v>11.361000000000001</v>
      </c>
      <c r="I357" s="355"/>
      <c r="J357" s="355"/>
      <c r="K357" s="355"/>
      <c r="L357" s="356"/>
      <c r="M357" s="360"/>
      <c r="N357" s="361"/>
      <c r="O357" s="361"/>
      <c r="P357" s="361"/>
      <c r="Q357" s="361"/>
      <c r="R357" s="361"/>
      <c r="S357" s="361"/>
      <c r="T357" s="362"/>
      <c r="U357" s="355"/>
      <c r="V357" s="355"/>
      <c r="AT357" s="103" t="s">
        <v>183</v>
      </c>
      <c r="AU357" s="103" t="s">
        <v>85</v>
      </c>
      <c r="AV357" s="15" t="s">
        <v>177</v>
      </c>
      <c r="AW357" s="15" t="s">
        <v>36</v>
      </c>
      <c r="AX357" s="15" t="s">
        <v>83</v>
      </c>
      <c r="AY357" s="103" t="s">
        <v>171</v>
      </c>
    </row>
    <row r="358" spans="1:65" s="2" customFormat="1" ht="21.75" customHeight="1" x14ac:dyDescent="0.2">
      <c r="A358" s="251"/>
      <c r="B358" s="252"/>
      <c r="C358" s="322" t="s">
        <v>465</v>
      </c>
      <c r="D358" s="322" t="s">
        <v>173</v>
      </c>
      <c r="E358" s="323" t="s">
        <v>466</v>
      </c>
      <c r="F358" s="324" t="s">
        <v>467</v>
      </c>
      <c r="G358" s="325" t="s">
        <v>116</v>
      </c>
      <c r="H358" s="326">
        <v>138.43100000000001</v>
      </c>
      <c r="I358" s="97"/>
      <c r="J358" s="327">
        <f>ROUND(I358*H358,2)</f>
        <v>0</v>
      </c>
      <c r="K358" s="324" t="s">
        <v>176</v>
      </c>
      <c r="L358" s="252"/>
      <c r="M358" s="328" t="s">
        <v>3</v>
      </c>
      <c r="N358" s="329" t="s">
        <v>46</v>
      </c>
      <c r="O358" s="330"/>
      <c r="P358" s="331">
        <f>O358*H358</f>
        <v>0</v>
      </c>
      <c r="Q358" s="331">
        <v>0</v>
      </c>
      <c r="R358" s="331">
        <f>Q358*H358</f>
        <v>0</v>
      </c>
      <c r="S358" s="331">
        <v>0</v>
      </c>
      <c r="T358" s="332">
        <f>S358*H358</f>
        <v>0</v>
      </c>
      <c r="U358" s="251"/>
      <c r="V358" s="251"/>
      <c r="W358" s="32"/>
      <c r="X358" s="32"/>
      <c r="Y358" s="32"/>
      <c r="Z358" s="32"/>
      <c r="AA358" s="32"/>
      <c r="AB358" s="32"/>
      <c r="AC358" s="32"/>
      <c r="AD358" s="32"/>
      <c r="AE358" s="32"/>
      <c r="AR358" s="98" t="s">
        <v>177</v>
      </c>
      <c r="AT358" s="98" t="s">
        <v>173</v>
      </c>
      <c r="AU358" s="98" t="s">
        <v>85</v>
      </c>
      <c r="AY358" s="19" t="s">
        <v>171</v>
      </c>
      <c r="BE358" s="99">
        <f>IF(N358="základní",J358,0)</f>
        <v>0</v>
      </c>
      <c r="BF358" s="99">
        <f>IF(N358="snížená",J358,0)</f>
        <v>0</v>
      </c>
      <c r="BG358" s="99">
        <f>IF(N358="zákl. přenesená",J358,0)</f>
        <v>0</v>
      </c>
      <c r="BH358" s="99">
        <f>IF(N358="sníž. přenesená",J358,0)</f>
        <v>0</v>
      </c>
      <c r="BI358" s="99">
        <f>IF(N358="nulová",J358,0)</f>
        <v>0</v>
      </c>
      <c r="BJ358" s="19" t="s">
        <v>83</v>
      </c>
      <c r="BK358" s="99">
        <f>ROUND(I358*H358,2)</f>
        <v>0</v>
      </c>
      <c r="BL358" s="19" t="s">
        <v>177</v>
      </c>
      <c r="BM358" s="98" t="s">
        <v>468</v>
      </c>
    </row>
    <row r="359" spans="1:65" s="2" customFormat="1" x14ac:dyDescent="0.2">
      <c r="A359" s="251"/>
      <c r="B359" s="252"/>
      <c r="C359" s="251"/>
      <c r="D359" s="333" t="s">
        <v>179</v>
      </c>
      <c r="E359" s="251"/>
      <c r="F359" s="334" t="s">
        <v>469</v>
      </c>
      <c r="G359" s="251"/>
      <c r="H359" s="251"/>
      <c r="I359" s="251"/>
      <c r="J359" s="251"/>
      <c r="K359" s="251"/>
      <c r="L359" s="252"/>
      <c r="M359" s="335"/>
      <c r="N359" s="336"/>
      <c r="O359" s="330"/>
      <c r="P359" s="330"/>
      <c r="Q359" s="330"/>
      <c r="R359" s="330"/>
      <c r="S359" s="330"/>
      <c r="T359" s="337"/>
      <c r="U359" s="251"/>
      <c r="V359" s="251"/>
      <c r="W359" s="32"/>
      <c r="X359" s="32"/>
      <c r="Y359" s="32"/>
      <c r="Z359" s="32"/>
      <c r="AA359" s="32"/>
      <c r="AB359" s="32"/>
      <c r="AC359" s="32"/>
      <c r="AD359" s="32"/>
      <c r="AE359" s="32"/>
      <c r="AT359" s="19" t="s">
        <v>179</v>
      </c>
      <c r="AU359" s="19" t="s">
        <v>85</v>
      </c>
    </row>
    <row r="360" spans="1:65" s="2" customFormat="1" x14ac:dyDescent="0.2">
      <c r="A360" s="251"/>
      <c r="B360" s="252"/>
      <c r="C360" s="251"/>
      <c r="D360" s="338" t="s">
        <v>181</v>
      </c>
      <c r="E360" s="251"/>
      <c r="F360" s="339" t="s">
        <v>470</v>
      </c>
      <c r="G360" s="251"/>
      <c r="H360" s="251"/>
      <c r="I360" s="251"/>
      <c r="J360" s="251"/>
      <c r="K360" s="251"/>
      <c r="L360" s="252"/>
      <c r="M360" s="335"/>
      <c r="N360" s="336"/>
      <c r="O360" s="330"/>
      <c r="P360" s="330"/>
      <c r="Q360" s="330"/>
      <c r="R360" s="330"/>
      <c r="S360" s="330"/>
      <c r="T360" s="337"/>
      <c r="U360" s="251"/>
      <c r="V360" s="251"/>
      <c r="W360" s="32"/>
      <c r="X360" s="32"/>
      <c r="Y360" s="32"/>
      <c r="Z360" s="32"/>
      <c r="AA360" s="32"/>
      <c r="AB360" s="32"/>
      <c r="AC360" s="32"/>
      <c r="AD360" s="32"/>
      <c r="AE360" s="32"/>
      <c r="AT360" s="19" t="s">
        <v>181</v>
      </c>
      <c r="AU360" s="19" t="s">
        <v>85</v>
      </c>
    </row>
    <row r="361" spans="1:65" s="2" customFormat="1" ht="19.2" x14ac:dyDescent="0.2">
      <c r="A361" s="251"/>
      <c r="B361" s="252"/>
      <c r="C361" s="251"/>
      <c r="D361" s="333" t="s">
        <v>360</v>
      </c>
      <c r="E361" s="251"/>
      <c r="F361" s="380" t="s">
        <v>471</v>
      </c>
      <c r="G361" s="251"/>
      <c r="H361" s="251"/>
      <c r="I361" s="251"/>
      <c r="J361" s="251"/>
      <c r="K361" s="251"/>
      <c r="L361" s="252"/>
      <c r="M361" s="335"/>
      <c r="N361" s="336"/>
      <c r="O361" s="330"/>
      <c r="P361" s="330"/>
      <c r="Q361" s="330"/>
      <c r="R361" s="330"/>
      <c r="S361" s="330"/>
      <c r="T361" s="337"/>
      <c r="U361" s="251"/>
      <c r="V361" s="251"/>
      <c r="W361" s="32"/>
      <c r="X361" s="32"/>
      <c r="Y361" s="32"/>
      <c r="Z361" s="32"/>
      <c r="AA361" s="32"/>
      <c r="AB361" s="32"/>
      <c r="AC361" s="32"/>
      <c r="AD361" s="32"/>
      <c r="AE361" s="32"/>
      <c r="AT361" s="19" t="s">
        <v>360</v>
      </c>
      <c r="AU361" s="19" t="s">
        <v>85</v>
      </c>
    </row>
    <row r="362" spans="1:65" s="14" customFormat="1" x14ac:dyDescent="0.2">
      <c r="A362" s="347"/>
      <c r="B362" s="348"/>
      <c r="C362" s="347"/>
      <c r="D362" s="333" t="s">
        <v>183</v>
      </c>
      <c r="E362" s="349" t="s">
        <v>3</v>
      </c>
      <c r="F362" s="350" t="s">
        <v>114</v>
      </c>
      <c r="G362" s="347"/>
      <c r="H362" s="351">
        <v>100.52</v>
      </c>
      <c r="I362" s="347"/>
      <c r="J362" s="347"/>
      <c r="K362" s="347"/>
      <c r="L362" s="348"/>
      <c r="M362" s="352"/>
      <c r="N362" s="353"/>
      <c r="O362" s="353"/>
      <c r="P362" s="353"/>
      <c r="Q362" s="353"/>
      <c r="R362" s="353"/>
      <c r="S362" s="353"/>
      <c r="T362" s="354"/>
      <c r="U362" s="347"/>
      <c r="V362" s="347"/>
      <c r="AT362" s="102" t="s">
        <v>183</v>
      </c>
      <c r="AU362" s="102" t="s">
        <v>85</v>
      </c>
      <c r="AV362" s="14" t="s">
        <v>85</v>
      </c>
      <c r="AW362" s="14" t="s">
        <v>36</v>
      </c>
      <c r="AX362" s="14" t="s">
        <v>75</v>
      </c>
      <c r="AY362" s="102" t="s">
        <v>171</v>
      </c>
    </row>
    <row r="363" spans="1:65" s="14" customFormat="1" x14ac:dyDescent="0.2">
      <c r="A363" s="347"/>
      <c r="B363" s="348"/>
      <c r="C363" s="347"/>
      <c r="D363" s="333" t="s">
        <v>183</v>
      </c>
      <c r="E363" s="349" t="s">
        <v>3</v>
      </c>
      <c r="F363" s="350" t="s">
        <v>118</v>
      </c>
      <c r="G363" s="347"/>
      <c r="H363" s="351">
        <v>37.911000000000001</v>
      </c>
      <c r="I363" s="347"/>
      <c r="J363" s="347"/>
      <c r="K363" s="347"/>
      <c r="L363" s="348"/>
      <c r="M363" s="352"/>
      <c r="N363" s="353"/>
      <c r="O363" s="353"/>
      <c r="P363" s="353"/>
      <c r="Q363" s="353"/>
      <c r="R363" s="353"/>
      <c r="S363" s="353"/>
      <c r="T363" s="354"/>
      <c r="U363" s="347"/>
      <c r="V363" s="347"/>
      <c r="AT363" s="102" t="s">
        <v>183</v>
      </c>
      <c r="AU363" s="102" t="s">
        <v>85</v>
      </c>
      <c r="AV363" s="14" t="s">
        <v>85</v>
      </c>
      <c r="AW363" s="14" t="s">
        <v>36</v>
      </c>
      <c r="AX363" s="14" t="s">
        <v>75</v>
      </c>
      <c r="AY363" s="102" t="s">
        <v>171</v>
      </c>
    </row>
    <row r="364" spans="1:65" s="15" customFormat="1" x14ac:dyDescent="0.2">
      <c r="A364" s="355"/>
      <c r="B364" s="356"/>
      <c r="C364" s="355"/>
      <c r="D364" s="333" t="s">
        <v>183</v>
      </c>
      <c r="E364" s="357" t="s">
        <v>3</v>
      </c>
      <c r="F364" s="358" t="s">
        <v>186</v>
      </c>
      <c r="G364" s="355"/>
      <c r="H364" s="359">
        <v>138.43100000000001</v>
      </c>
      <c r="I364" s="355"/>
      <c r="J364" s="355"/>
      <c r="K364" s="355"/>
      <c r="L364" s="356"/>
      <c r="M364" s="360"/>
      <c r="N364" s="361"/>
      <c r="O364" s="361"/>
      <c r="P364" s="361"/>
      <c r="Q364" s="361"/>
      <c r="R364" s="361"/>
      <c r="S364" s="361"/>
      <c r="T364" s="362"/>
      <c r="U364" s="355"/>
      <c r="V364" s="355"/>
      <c r="AT364" s="103" t="s">
        <v>183</v>
      </c>
      <c r="AU364" s="103" t="s">
        <v>85</v>
      </c>
      <c r="AV364" s="15" t="s">
        <v>177</v>
      </c>
      <c r="AW364" s="15" t="s">
        <v>36</v>
      </c>
      <c r="AX364" s="15" t="s">
        <v>83</v>
      </c>
      <c r="AY364" s="103" t="s">
        <v>171</v>
      </c>
    </row>
    <row r="365" spans="1:65" s="2" customFormat="1" ht="16.5" customHeight="1" x14ac:dyDescent="0.2">
      <c r="A365" s="251"/>
      <c r="B365" s="252"/>
      <c r="C365" s="322" t="s">
        <v>472</v>
      </c>
      <c r="D365" s="322" t="s">
        <v>173</v>
      </c>
      <c r="E365" s="323" t="s">
        <v>473</v>
      </c>
      <c r="F365" s="324" t="s">
        <v>474</v>
      </c>
      <c r="G365" s="325" t="s">
        <v>116</v>
      </c>
      <c r="H365" s="326">
        <v>138.43100000000001</v>
      </c>
      <c r="I365" s="97"/>
      <c r="J365" s="327">
        <f>ROUND(I365*H365,2)</f>
        <v>0</v>
      </c>
      <c r="K365" s="324" t="s">
        <v>176</v>
      </c>
      <c r="L365" s="252"/>
      <c r="M365" s="328" t="s">
        <v>3</v>
      </c>
      <c r="N365" s="329" t="s">
        <v>46</v>
      </c>
      <c r="O365" s="330"/>
      <c r="P365" s="331">
        <f>O365*H365</f>
        <v>0</v>
      </c>
      <c r="Q365" s="331">
        <v>0.21251999999999999</v>
      </c>
      <c r="R365" s="331">
        <f>Q365*H365</f>
        <v>29.41935612</v>
      </c>
      <c r="S365" s="331">
        <v>0</v>
      </c>
      <c r="T365" s="332">
        <f>S365*H365</f>
        <v>0</v>
      </c>
      <c r="U365" s="251"/>
      <c r="V365" s="251"/>
      <c r="W365" s="32"/>
      <c r="X365" s="32"/>
      <c r="Y365" s="32"/>
      <c r="Z365" s="32"/>
      <c r="AA365" s="32"/>
      <c r="AB365" s="32"/>
      <c r="AC365" s="32"/>
      <c r="AD365" s="32"/>
      <c r="AE365" s="32"/>
      <c r="AR365" s="98" t="s">
        <v>177</v>
      </c>
      <c r="AT365" s="98" t="s">
        <v>173</v>
      </c>
      <c r="AU365" s="98" t="s">
        <v>85</v>
      </c>
      <c r="AY365" s="19" t="s">
        <v>171</v>
      </c>
      <c r="BE365" s="99">
        <f>IF(N365="základní",J365,0)</f>
        <v>0</v>
      </c>
      <c r="BF365" s="99">
        <f>IF(N365="snížená",J365,0)</f>
        <v>0</v>
      </c>
      <c r="BG365" s="99">
        <f>IF(N365="zákl. přenesená",J365,0)</f>
        <v>0</v>
      </c>
      <c r="BH365" s="99">
        <f>IF(N365="sníž. přenesená",J365,0)</f>
        <v>0</v>
      </c>
      <c r="BI365" s="99">
        <f>IF(N365="nulová",J365,0)</f>
        <v>0</v>
      </c>
      <c r="BJ365" s="19" t="s">
        <v>83</v>
      </c>
      <c r="BK365" s="99">
        <f>ROUND(I365*H365,2)</f>
        <v>0</v>
      </c>
      <c r="BL365" s="19" t="s">
        <v>177</v>
      </c>
      <c r="BM365" s="98" t="s">
        <v>475</v>
      </c>
    </row>
    <row r="366" spans="1:65" s="2" customFormat="1" x14ac:dyDescent="0.2">
      <c r="A366" s="251"/>
      <c r="B366" s="252"/>
      <c r="C366" s="251"/>
      <c r="D366" s="333" t="s">
        <v>179</v>
      </c>
      <c r="E366" s="251"/>
      <c r="F366" s="334" t="s">
        <v>476</v>
      </c>
      <c r="G366" s="251"/>
      <c r="H366" s="251"/>
      <c r="I366" s="251"/>
      <c r="J366" s="251"/>
      <c r="K366" s="251"/>
      <c r="L366" s="252"/>
      <c r="M366" s="335"/>
      <c r="N366" s="336"/>
      <c r="O366" s="330"/>
      <c r="P366" s="330"/>
      <c r="Q366" s="330"/>
      <c r="R366" s="330"/>
      <c r="S366" s="330"/>
      <c r="T366" s="337"/>
      <c r="U366" s="251"/>
      <c r="V366" s="251"/>
      <c r="W366" s="32"/>
      <c r="X366" s="32"/>
      <c r="Y366" s="32"/>
      <c r="Z366" s="32"/>
      <c r="AA366" s="32"/>
      <c r="AB366" s="32"/>
      <c r="AC366" s="32"/>
      <c r="AD366" s="32"/>
      <c r="AE366" s="32"/>
      <c r="AT366" s="19" t="s">
        <v>179</v>
      </c>
      <c r="AU366" s="19" t="s">
        <v>85</v>
      </c>
    </row>
    <row r="367" spans="1:65" s="2" customFormat="1" x14ac:dyDescent="0.2">
      <c r="A367" s="251"/>
      <c r="B367" s="252"/>
      <c r="C367" s="251"/>
      <c r="D367" s="338" t="s">
        <v>181</v>
      </c>
      <c r="E367" s="251"/>
      <c r="F367" s="339" t="s">
        <v>477</v>
      </c>
      <c r="G367" s="251"/>
      <c r="H367" s="251"/>
      <c r="I367" s="251"/>
      <c r="J367" s="251"/>
      <c r="K367" s="251"/>
      <c r="L367" s="252"/>
      <c r="M367" s="335"/>
      <c r="N367" s="336"/>
      <c r="O367" s="330"/>
      <c r="P367" s="330"/>
      <c r="Q367" s="330"/>
      <c r="R367" s="330"/>
      <c r="S367" s="330"/>
      <c r="T367" s="337"/>
      <c r="U367" s="251"/>
      <c r="V367" s="251"/>
      <c r="W367" s="32"/>
      <c r="X367" s="32"/>
      <c r="Y367" s="32"/>
      <c r="Z367" s="32"/>
      <c r="AA367" s="32"/>
      <c r="AB367" s="32"/>
      <c r="AC367" s="32"/>
      <c r="AD367" s="32"/>
      <c r="AE367" s="32"/>
      <c r="AT367" s="19" t="s">
        <v>181</v>
      </c>
      <c r="AU367" s="19" t="s">
        <v>85</v>
      </c>
    </row>
    <row r="368" spans="1:65" s="14" customFormat="1" x14ac:dyDescent="0.2">
      <c r="A368" s="347"/>
      <c r="B368" s="348"/>
      <c r="C368" s="347"/>
      <c r="D368" s="333" t="s">
        <v>183</v>
      </c>
      <c r="E368" s="349" t="s">
        <v>3</v>
      </c>
      <c r="F368" s="350" t="s">
        <v>114</v>
      </c>
      <c r="G368" s="347"/>
      <c r="H368" s="351">
        <v>100.52</v>
      </c>
      <c r="I368" s="347"/>
      <c r="J368" s="347"/>
      <c r="K368" s="347"/>
      <c r="L368" s="348"/>
      <c r="M368" s="352"/>
      <c r="N368" s="353"/>
      <c r="O368" s="353"/>
      <c r="P368" s="353"/>
      <c r="Q368" s="353"/>
      <c r="R368" s="353"/>
      <c r="S368" s="353"/>
      <c r="T368" s="354"/>
      <c r="U368" s="347"/>
      <c r="V368" s="347"/>
      <c r="AT368" s="102" t="s">
        <v>183</v>
      </c>
      <c r="AU368" s="102" t="s">
        <v>85</v>
      </c>
      <c r="AV368" s="14" t="s">
        <v>85</v>
      </c>
      <c r="AW368" s="14" t="s">
        <v>36</v>
      </c>
      <c r="AX368" s="14" t="s">
        <v>75</v>
      </c>
      <c r="AY368" s="102" t="s">
        <v>171</v>
      </c>
    </row>
    <row r="369" spans="1:65" s="14" customFormat="1" x14ac:dyDescent="0.2">
      <c r="A369" s="347"/>
      <c r="B369" s="348"/>
      <c r="C369" s="347"/>
      <c r="D369" s="333" t="s">
        <v>183</v>
      </c>
      <c r="E369" s="349" t="s">
        <v>3</v>
      </c>
      <c r="F369" s="350" t="s">
        <v>118</v>
      </c>
      <c r="G369" s="347"/>
      <c r="H369" s="351">
        <v>37.911000000000001</v>
      </c>
      <c r="I369" s="347"/>
      <c r="J369" s="347"/>
      <c r="K369" s="347"/>
      <c r="L369" s="348"/>
      <c r="M369" s="352"/>
      <c r="N369" s="353"/>
      <c r="O369" s="353"/>
      <c r="P369" s="353"/>
      <c r="Q369" s="353"/>
      <c r="R369" s="353"/>
      <c r="S369" s="353"/>
      <c r="T369" s="354"/>
      <c r="U369" s="347"/>
      <c r="V369" s="347"/>
      <c r="AT369" s="102" t="s">
        <v>183</v>
      </c>
      <c r="AU369" s="102" t="s">
        <v>85</v>
      </c>
      <c r="AV369" s="14" t="s">
        <v>85</v>
      </c>
      <c r="AW369" s="14" t="s">
        <v>36</v>
      </c>
      <c r="AX369" s="14" t="s">
        <v>75</v>
      </c>
      <c r="AY369" s="102" t="s">
        <v>171</v>
      </c>
    </row>
    <row r="370" spans="1:65" s="15" customFormat="1" x14ac:dyDescent="0.2">
      <c r="A370" s="355"/>
      <c r="B370" s="356"/>
      <c r="C370" s="355"/>
      <c r="D370" s="333" t="s">
        <v>183</v>
      </c>
      <c r="E370" s="357" t="s">
        <v>3</v>
      </c>
      <c r="F370" s="358" t="s">
        <v>186</v>
      </c>
      <c r="G370" s="355"/>
      <c r="H370" s="359">
        <v>138.43100000000001</v>
      </c>
      <c r="I370" s="355"/>
      <c r="J370" s="355"/>
      <c r="K370" s="355"/>
      <c r="L370" s="356"/>
      <c r="M370" s="360"/>
      <c r="N370" s="361"/>
      <c r="O370" s="361"/>
      <c r="P370" s="361"/>
      <c r="Q370" s="361"/>
      <c r="R370" s="361"/>
      <c r="S370" s="361"/>
      <c r="T370" s="362"/>
      <c r="U370" s="355"/>
      <c r="V370" s="355"/>
      <c r="AT370" s="103" t="s">
        <v>183</v>
      </c>
      <c r="AU370" s="103" t="s">
        <v>85</v>
      </c>
      <c r="AV370" s="15" t="s">
        <v>177</v>
      </c>
      <c r="AW370" s="15" t="s">
        <v>36</v>
      </c>
      <c r="AX370" s="15" t="s">
        <v>83</v>
      </c>
      <c r="AY370" s="103" t="s">
        <v>171</v>
      </c>
    </row>
    <row r="371" spans="1:65" s="2" customFormat="1" ht="21.75" customHeight="1" x14ac:dyDescent="0.2">
      <c r="A371" s="251"/>
      <c r="B371" s="252"/>
      <c r="C371" s="322" t="s">
        <v>478</v>
      </c>
      <c r="D371" s="322" t="s">
        <v>173</v>
      </c>
      <c r="E371" s="323" t="s">
        <v>479</v>
      </c>
      <c r="F371" s="324" t="s">
        <v>480</v>
      </c>
      <c r="G371" s="325" t="s">
        <v>108</v>
      </c>
      <c r="H371" s="326">
        <v>19.102</v>
      </c>
      <c r="I371" s="97"/>
      <c r="J371" s="327">
        <f>ROUND(I371*H371,2)</f>
        <v>0</v>
      </c>
      <c r="K371" s="324" t="s">
        <v>3</v>
      </c>
      <c r="L371" s="252"/>
      <c r="M371" s="328" t="s">
        <v>3</v>
      </c>
      <c r="N371" s="329" t="s">
        <v>46</v>
      </c>
      <c r="O371" s="330"/>
      <c r="P371" s="331">
        <f>O371*H371</f>
        <v>0</v>
      </c>
      <c r="Q371" s="331">
        <v>1.87</v>
      </c>
      <c r="R371" s="331">
        <f>Q371*H371</f>
        <v>35.720739999999999</v>
      </c>
      <c r="S371" s="331">
        <v>0</v>
      </c>
      <c r="T371" s="332">
        <f>S371*H371</f>
        <v>0</v>
      </c>
      <c r="U371" s="251"/>
      <c r="V371" s="251"/>
      <c r="W371" s="32"/>
      <c r="X371" s="32"/>
      <c r="Y371" s="32"/>
      <c r="Z371" s="32"/>
      <c r="AA371" s="32"/>
      <c r="AB371" s="32"/>
      <c r="AC371" s="32"/>
      <c r="AD371" s="32"/>
      <c r="AE371" s="32"/>
      <c r="AR371" s="98" t="s">
        <v>177</v>
      </c>
      <c r="AT371" s="98" t="s">
        <v>173</v>
      </c>
      <c r="AU371" s="98" t="s">
        <v>85</v>
      </c>
      <c r="AY371" s="19" t="s">
        <v>171</v>
      </c>
      <c r="BE371" s="99">
        <f>IF(N371="základní",J371,0)</f>
        <v>0</v>
      </c>
      <c r="BF371" s="99">
        <f>IF(N371="snížená",J371,0)</f>
        <v>0</v>
      </c>
      <c r="BG371" s="99">
        <f>IF(N371="zákl. přenesená",J371,0)</f>
        <v>0</v>
      </c>
      <c r="BH371" s="99">
        <f>IF(N371="sníž. přenesená",J371,0)</f>
        <v>0</v>
      </c>
      <c r="BI371" s="99">
        <f>IF(N371="nulová",J371,0)</f>
        <v>0</v>
      </c>
      <c r="BJ371" s="19" t="s">
        <v>83</v>
      </c>
      <c r="BK371" s="99">
        <f>ROUND(I371*H371,2)</f>
        <v>0</v>
      </c>
      <c r="BL371" s="19" t="s">
        <v>177</v>
      </c>
      <c r="BM371" s="98" t="s">
        <v>481</v>
      </c>
    </row>
    <row r="372" spans="1:65" s="2" customFormat="1" ht="19.2" x14ac:dyDescent="0.2">
      <c r="A372" s="251"/>
      <c r="B372" s="252"/>
      <c r="C372" s="251"/>
      <c r="D372" s="333" t="s">
        <v>179</v>
      </c>
      <c r="E372" s="251"/>
      <c r="F372" s="334" t="s">
        <v>482</v>
      </c>
      <c r="G372" s="251"/>
      <c r="H372" s="251"/>
      <c r="I372" s="251"/>
      <c r="J372" s="251"/>
      <c r="K372" s="251"/>
      <c r="L372" s="252"/>
      <c r="M372" s="335"/>
      <c r="N372" s="336"/>
      <c r="O372" s="330"/>
      <c r="P372" s="330"/>
      <c r="Q372" s="330"/>
      <c r="R372" s="330"/>
      <c r="S372" s="330"/>
      <c r="T372" s="337"/>
      <c r="U372" s="251"/>
      <c r="V372" s="251"/>
      <c r="W372" s="32"/>
      <c r="X372" s="32"/>
      <c r="Y372" s="32"/>
      <c r="Z372" s="32"/>
      <c r="AA372" s="32"/>
      <c r="AB372" s="32"/>
      <c r="AC372" s="32"/>
      <c r="AD372" s="32"/>
      <c r="AE372" s="32"/>
      <c r="AT372" s="19" t="s">
        <v>179</v>
      </c>
      <c r="AU372" s="19" t="s">
        <v>85</v>
      </c>
    </row>
    <row r="373" spans="1:65" s="2" customFormat="1" ht="19.2" x14ac:dyDescent="0.2">
      <c r="A373" s="251"/>
      <c r="B373" s="252"/>
      <c r="C373" s="251"/>
      <c r="D373" s="333" t="s">
        <v>360</v>
      </c>
      <c r="E373" s="251"/>
      <c r="F373" s="380" t="s">
        <v>483</v>
      </c>
      <c r="G373" s="251"/>
      <c r="H373" s="251"/>
      <c r="I373" s="251"/>
      <c r="J373" s="251"/>
      <c r="K373" s="251"/>
      <c r="L373" s="252"/>
      <c r="M373" s="335"/>
      <c r="N373" s="336"/>
      <c r="O373" s="330"/>
      <c r="P373" s="330"/>
      <c r="Q373" s="330"/>
      <c r="R373" s="330"/>
      <c r="S373" s="330"/>
      <c r="T373" s="337"/>
      <c r="U373" s="251"/>
      <c r="V373" s="251"/>
      <c r="W373" s="32"/>
      <c r="X373" s="32"/>
      <c r="Y373" s="32"/>
      <c r="Z373" s="32"/>
      <c r="AA373" s="32"/>
      <c r="AB373" s="32"/>
      <c r="AC373" s="32"/>
      <c r="AD373" s="32"/>
      <c r="AE373" s="32"/>
      <c r="AT373" s="19" t="s">
        <v>360</v>
      </c>
      <c r="AU373" s="19" t="s">
        <v>85</v>
      </c>
    </row>
    <row r="374" spans="1:65" s="13" customFormat="1" x14ac:dyDescent="0.2">
      <c r="A374" s="340"/>
      <c r="B374" s="341"/>
      <c r="C374" s="340"/>
      <c r="D374" s="333" t="s">
        <v>183</v>
      </c>
      <c r="E374" s="342" t="s">
        <v>3</v>
      </c>
      <c r="F374" s="343" t="s">
        <v>225</v>
      </c>
      <c r="G374" s="340"/>
      <c r="H374" s="342" t="s">
        <v>3</v>
      </c>
      <c r="I374" s="340"/>
      <c r="J374" s="340"/>
      <c r="K374" s="340"/>
      <c r="L374" s="341"/>
      <c r="M374" s="344"/>
      <c r="N374" s="345"/>
      <c r="O374" s="345"/>
      <c r="P374" s="345"/>
      <c r="Q374" s="345"/>
      <c r="R374" s="345"/>
      <c r="S374" s="345"/>
      <c r="T374" s="346"/>
      <c r="U374" s="340"/>
      <c r="V374" s="340"/>
      <c r="AT374" s="101" t="s">
        <v>183</v>
      </c>
      <c r="AU374" s="101" t="s">
        <v>85</v>
      </c>
      <c r="AV374" s="13" t="s">
        <v>83</v>
      </c>
      <c r="AW374" s="13" t="s">
        <v>36</v>
      </c>
      <c r="AX374" s="13" t="s">
        <v>75</v>
      </c>
      <c r="AY374" s="101" t="s">
        <v>171</v>
      </c>
    </row>
    <row r="375" spans="1:65" s="14" customFormat="1" x14ac:dyDescent="0.2">
      <c r="A375" s="347"/>
      <c r="B375" s="348"/>
      <c r="C375" s="347"/>
      <c r="D375" s="333" t="s">
        <v>183</v>
      </c>
      <c r="E375" s="349" t="s">
        <v>3</v>
      </c>
      <c r="F375" s="350" t="s">
        <v>484</v>
      </c>
      <c r="G375" s="347"/>
      <c r="H375" s="351">
        <v>4.1040000000000001</v>
      </c>
      <c r="I375" s="347"/>
      <c r="J375" s="347"/>
      <c r="K375" s="347"/>
      <c r="L375" s="348"/>
      <c r="M375" s="352"/>
      <c r="N375" s="353"/>
      <c r="O375" s="353"/>
      <c r="P375" s="353"/>
      <c r="Q375" s="353"/>
      <c r="R375" s="353"/>
      <c r="S375" s="353"/>
      <c r="T375" s="354"/>
      <c r="U375" s="347"/>
      <c r="V375" s="347"/>
      <c r="AT375" s="102" t="s">
        <v>183</v>
      </c>
      <c r="AU375" s="102" t="s">
        <v>85</v>
      </c>
      <c r="AV375" s="14" t="s">
        <v>85</v>
      </c>
      <c r="AW375" s="14" t="s">
        <v>36</v>
      </c>
      <c r="AX375" s="14" t="s">
        <v>75</v>
      </c>
      <c r="AY375" s="102" t="s">
        <v>171</v>
      </c>
    </row>
    <row r="376" spans="1:65" s="14" customFormat="1" x14ac:dyDescent="0.2">
      <c r="A376" s="347"/>
      <c r="B376" s="348"/>
      <c r="C376" s="347"/>
      <c r="D376" s="333" t="s">
        <v>183</v>
      </c>
      <c r="E376" s="349" t="s">
        <v>3</v>
      </c>
      <c r="F376" s="350" t="s">
        <v>485</v>
      </c>
      <c r="G376" s="347"/>
      <c r="H376" s="351">
        <v>9.2159999999999993</v>
      </c>
      <c r="I376" s="347"/>
      <c r="J376" s="347"/>
      <c r="K376" s="347"/>
      <c r="L376" s="348"/>
      <c r="M376" s="352"/>
      <c r="N376" s="353"/>
      <c r="O376" s="353"/>
      <c r="P376" s="353"/>
      <c r="Q376" s="353"/>
      <c r="R376" s="353"/>
      <c r="S376" s="353"/>
      <c r="T376" s="354"/>
      <c r="U376" s="347"/>
      <c r="V376" s="347"/>
      <c r="AT376" s="102" t="s">
        <v>183</v>
      </c>
      <c r="AU376" s="102" t="s">
        <v>85</v>
      </c>
      <c r="AV376" s="14" t="s">
        <v>85</v>
      </c>
      <c r="AW376" s="14" t="s">
        <v>36</v>
      </c>
      <c r="AX376" s="14" t="s">
        <v>75</v>
      </c>
      <c r="AY376" s="102" t="s">
        <v>171</v>
      </c>
    </row>
    <row r="377" spans="1:65" s="14" customFormat="1" x14ac:dyDescent="0.2">
      <c r="A377" s="347"/>
      <c r="B377" s="348"/>
      <c r="C377" s="347"/>
      <c r="D377" s="333" t="s">
        <v>183</v>
      </c>
      <c r="E377" s="349" t="s">
        <v>3</v>
      </c>
      <c r="F377" s="350" t="s">
        <v>486</v>
      </c>
      <c r="G377" s="347"/>
      <c r="H377" s="351">
        <v>5.782</v>
      </c>
      <c r="I377" s="347"/>
      <c r="J377" s="347"/>
      <c r="K377" s="347"/>
      <c r="L377" s="348"/>
      <c r="M377" s="352"/>
      <c r="N377" s="353"/>
      <c r="O377" s="353"/>
      <c r="P377" s="353"/>
      <c r="Q377" s="353"/>
      <c r="R377" s="353"/>
      <c r="S377" s="353"/>
      <c r="T377" s="354"/>
      <c r="U377" s="347"/>
      <c r="V377" s="347"/>
      <c r="AT377" s="102" t="s">
        <v>183</v>
      </c>
      <c r="AU377" s="102" t="s">
        <v>85</v>
      </c>
      <c r="AV377" s="14" t="s">
        <v>85</v>
      </c>
      <c r="AW377" s="14" t="s">
        <v>36</v>
      </c>
      <c r="AX377" s="14" t="s">
        <v>75</v>
      </c>
      <c r="AY377" s="102" t="s">
        <v>171</v>
      </c>
    </row>
    <row r="378" spans="1:65" s="15" customFormat="1" x14ac:dyDescent="0.2">
      <c r="A378" s="355"/>
      <c r="B378" s="356"/>
      <c r="C378" s="355"/>
      <c r="D378" s="333" t="s">
        <v>183</v>
      </c>
      <c r="E378" s="357" t="s">
        <v>121</v>
      </c>
      <c r="F378" s="358" t="s">
        <v>186</v>
      </c>
      <c r="G378" s="355"/>
      <c r="H378" s="359">
        <v>19.102</v>
      </c>
      <c r="I378" s="355"/>
      <c r="J378" s="355"/>
      <c r="K378" s="355"/>
      <c r="L378" s="356"/>
      <c r="M378" s="360"/>
      <c r="N378" s="361"/>
      <c r="O378" s="361"/>
      <c r="P378" s="361"/>
      <c r="Q378" s="361"/>
      <c r="R378" s="361"/>
      <c r="S378" s="361"/>
      <c r="T378" s="362"/>
      <c r="U378" s="355"/>
      <c r="V378" s="355"/>
      <c r="AT378" s="103" t="s">
        <v>183</v>
      </c>
      <c r="AU378" s="103" t="s">
        <v>85</v>
      </c>
      <c r="AV378" s="15" t="s">
        <v>177</v>
      </c>
      <c r="AW378" s="15" t="s">
        <v>36</v>
      </c>
      <c r="AX378" s="15" t="s">
        <v>83</v>
      </c>
      <c r="AY378" s="103" t="s">
        <v>171</v>
      </c>
    </row>
    <row r="379" spans="1:65" s="2" customFormat="1" ht="16.5" customHeight="1" x14ac:dyDescent="0.2">
      <c r="A379" s="251"/>
      <c r="B379" s="252"/>
      <c r="C379" s="322" t="s">
        <v>487</v>
      </c>
      <c r="D379" s="322" t="s">
        <v>173</v>
      </c>
      <c r="E379" s="323" t="s">
        <v>488</v>
      </c>
      <c r="F379" s="324" t="s">
        <v>489</v>
      </c>
      <c r="G379" s="325" t="s">
        <v>116</v>
      </c>
      <c r="H379" s="326">
        <v>31.835999999999999</v>
      </c>
      <c r="I379" s="97"/>
      <c r="J379" s="327">
        <f>ROUND(I379*H379,2)</f>
        <v>0</v>
      </c>
      <c r="K379" s="324" t="s">
        <v>176</v>
      </c>
      <c r="L379" s="252"/>
      <c r="M379" s="328" t="s">
        <v>3</v>
      </c>
      <c r="N379" s="329" t="s">
        <v>46</v>
      </c>
      <c r="O379" s="330"/>
      <c r="P379" s="331">
        <f>O379*H379</f>
        <v>0</v>
      </c>
      <c r="Q379" s="331">
        <v>0</v>
      </c>
      <c r="R379" s="331">
        <f>Q379*H379</f>
        <v>0</v>
      </c>
      <c r="S379" s="331">
        <v>0</v>
      </c>
      <c r="T379" s="332">
        <f>S379*H379</f>
        <v>0</v>
      </c>
      <c r="U379" s="251"/>
      <c r="V379" s="251"/>
      <c r="W379" s="32"/>
      <c r="X379" s="32"/>
      <c r="Y379" s="32"/>
      <c r="Z379" s="32"/>
      <c r="AA379" s="32"/>
      <c r="AB379" s="32"/>
      <c r="AC379" s="32"/>
      <c r="AD379" s="32"/>
      <c r="AE379" s="32"/>
      <c r="AR379" s="98" t="s">
        <v>177</v>
      </c>
      <c r="AT379" s="98" t="s">
        <v>173</v>
      </c>
      <c r="AU379" s="98" t="s">
        <v>85</v>
      </c>
      <c r="AY379" s="19" t="s">
        <v>171</v>
      </c>
      <c r="BE379" s="99">
        <f>IF(N379="základní",J379,0)</f>
        <v>0</v>
      </c>
      <c r="BF379" s="99">
        <f>IF(N379="snížená",J379,0)</f>
        <v>0</v>
      </c>
      <c r="BG379" s="99">
        <f>IF(N379="zákl. přenesená",J379,0)</f>
        <v>0</v>
      </c>
      <c r="BH379" s="99">
        <f>IF(N379="sníž. přenesená",J379,0)</f>
        <v>0</v>
      </c>
      <c r="BI379" s="99">
        <f>IF(N379="nulová",J379,0)</f>
        <v>0</v>
      </c>
      <c r="BJ379" s="19" t="s">
        <v>83</v>
      </c>
      <c r="BK379" s="99">
        <f>ROUND(I379*H379,2)</f>
        <v>0</v>
      </c>
      <c r="BL379" s="19" t="s">
        <v>177</v>
      </c>
      <c r="BM379" s="98" t="s">
        <v>490</v>
      </c>
    </row>
    <row r="380" spans="1:65" s="2" customFormat="1" ht="19.2" x14ac:dyDescent="0.2">
      <c r="A380" s="251"/>
      <c r="B380" s="252"/>
      <c r="C380" s="251"/>
      <c r="D380" s="333" t="s">
        <v>179</v>
      </c>
      <c r="E380" s="251"/>
      <c r="F380" s="334" t="s">
        <v>491</v>
      </c>
      <c r="G380" s="251"/>
      <c r="H380" s="251"/>
      <c r="I380" s="251"/>
      <c r="J380" s="251"/>
      <c r="K380" s="251"/>
      <c r="L380" s="252"/>
      <c r="M380" s="335"/>
      <c r="N380" s="336"/>
      <c r="O380" s="330"/>
      <c r="P380" s="330"/>
      <c r="Q380" s="330"/>
      <c r="R380" s="330"/>
      <c r="S380" s="330"/>
      <c r="T380" s="337"/>
      <c r="U380" s="251"/>
      <c r="V380" s="251"/>
      <c r="W380" s="32"/>
      <c r="X380" s="32"/>
      <c r="Y380" s="32"/>
      <c r="Z380" s="32"/>
      <c r="AA380" s="32"/>
      <c r="AB380" s="32"/>
      <c r="AC380" s="32"/>
      <c r="AD380" s="32"/>
      <c r="AE380" s="32"/>
      <c r="AT380" s="19" t="s">
        <v>179</v>
      </c>
      <c r="AU380" s="19" t="s">
        <v>85</v>
      </c>
    </row>
    <row r="381" spans="1:65" s="2" customFormat="1" x14ac:dyDescent="0.2">
      <c r="A381" s="251"/>
      <c r="B381" s="252"/>
      <c r="C381" s="251"/>
      <c r="D381" s="338" t="s">
        <v>181</v>
      </c>
      <c r="E381" s="251"/>
      <c r="F381" s="339" t="s">
        <v>492</v>
      </c>
      <c r="G381" s="251"/>
      <c r="H381" s="251"/>
      <c r="I381" s="251"/>
      <c r="J381" s="251"/>
      <c r="K381" s="251"/>
      <c r="L381" s="252"/>
      <c r="M381" s="335"/>
      <c r="N381" s="336"/>
      <c r="O381" s="330"/>
      <c r="P381" s="330"/>
      <c r="Q381" s="330"/>
      <c r="R381" s="330"/>
      <c r="S381" s="330"/>
      <c r="T381" s="337"/>
      <c r="U381" s="251"/>
      <c r="V381" s="251"/>
      <c r="W381" s="32"/>
      <c r="X381" s="32"/>
      <c r="Y381" s="32"/>
      <c r="Z381" s="32"/>
      <c r="AA381" s="32"/>
      <c r="AB381" s="32"/>
      <c r="AC381" s="32"/>
      <c r="AD381" s="32"/>
      <c r="AE381" s="32"/>
      <c r="AT381" s="19" t="s">
        <v>181</v>
      </c>
      <c r="AU381" s="19" t="s">
        <v>85</v>
      </c>
    </row>
    <row r="382" spans="1:65" s="13" customFormat="1" x14ac:dyDescent="0.2">
      <c r="A382" s="340"/>
      <c r="B382" s="341"/>
      <c r="C382" s="340"/>
      <c r="D382" s="333" t="s">
        <v>183</v>
      </c>
      <c r="E382" s="342" t="s">
        <v>3</v>
      </c>
      <c r="F382" s="343" t="s">
        <v>225</v>
      </c>
      <c r="G382" s="340"/>
      <c r="H382" s="342" t="s">
        <v>3</v>
      </c>
      <c r="I382" s="340"/>
      <c r="J382" s="340"/>
      <c r="K382" s="340"/>
      <c r="L382" s="341"/>
      <c r="M382" s="344"/>
      <c r="N382" s="345"/>
      <c r="O382" s="345"/>
      <c r="P382" s="345"/>
      <c r="Q382" s="345"/>
      <c r="R382" s="345"/>
      <c r="S382" s="345"/>
      <c r="T382" s="346"/>
      <c r="U382" s="340"/>
      <c r="V382" s="340"/>
      <c r="AT382" s="101" t="s">
        <v>183</v>
      </c>
      <c r="AU382" s="101" t="s">
        <v>85</v>
      </c>
      <c r="AV382" s="13" t="s">
        <v>83</v>
      </c>
      <c r="AW382" s="13" t="s">
        <v>36</v>
      </c>
      <c r="AX382" s="13" t="s">
        <v>75</v>
      </c>
      <c r="AY382" s="101" t="s">
        <v>171</v>
      </c>
    </row>
    <row r="383" spans="1:65" s="14" customFormat="1" x14ac:dyDescent="0.2">
      <c r="A383" s="347"/>
      <c r="B383" s="348"/>
      <c r="C383" s="347"/>
      <c r="D383" s="333" t="s">
        <v>183</v>
      </c>
      <c r="E383" s="349" t="s">
        <v>3</v>
      </c>
      <c r="F383" s="350" t="s">
        <v>493</v>
      </c>
      <c r="G383" s="347"/>
      <c r="H383" s="351">
        <v>6.84</v>
      </c>
      <c r="I383" s="347"/>
      <c r="J383" s="347"/>
      <c r="K383" s="347"/>
      <c r="L383" s="348"/>
      <c r="M383" s="352"/>
      <c r="N383" s="353"/>
      <c r="O383" s="353"/>
      <c r="P383" s="353"/>
      <c r="Q383" s="353"/>
      <c r="R383" s="353"/>
      <c r="S383" s="353"/>
      <c r="T383" s="354"/>
      <c r="U383" s="347"/>
      <c r="V383" s="347"/>
      <c r="AT383" s="102" t="s">
        <v>183</v>
      </c>
      <c r="AU383" s="102" t="s">
        <v>85</v>
      </c>
      <c r="AV383" s="14" t="s">
        <v>85</v>
      </c>
      <c r="AW383" s="14" t="s">
        <v>36</v>
      </c>
      <c r="AX383" s="14" t="s">
        <v>75</v>
      </c>
      <c r="AY383" s="102" t="s">
        <v>171</v>
      </c>
    </row>
    <row r="384" spans="1:65" s="14" customFormat="1" x14ac:dyDescent="0.2">
      <c r="A384" s="347"/>
      <c r="B384" s="348"/>
      <c r="C384" s="347"/>
      <c r="D384" s="333" t="s">
        <v>183</v>
      </c>
      <c r="E384" s="349" t="s">
        <v>3</v>
      </c>
      <c r="F384" s="350" t="s">
        <v>494</v>
      </c>
      <c r="G384" s="347"/>
      <c r="H384" s="351">
        <v>15.36</v>
      </c>
      <c r="I384" s="347"/>
      <c r="J384" s="347"/>
      <c r="K384" s="347"/>
      <c r="L384" s="348"/>
      <c r="M384" s="352"/>
      <c r="N384" s="353"/>
      <c r="O384" s="353"/>
      <c r="P384" s="353"/>
      <c r="Q384" s="353"/>
      <c r="R384" s="353"/>
      <c r="S384" s="353"/>
      <c r="T384" s="354"/>
      <c r="U384" s="347"/>
      <c r="V384" s="347"/>
      <c r="AT384" s="102" t="s">
        <v>183</v>
      </c>
      <c r="AU384" s="102" t="s">
        <v>85</v>
      </c>
      <c r="AV384" s="14" t="s">
        <v>85</v>
      </c>
      <c r="AW384" s="14" t="s">
        <v>36</v>
      </c>
      <c r="AX384" s="14" t="s">
        <v>75</v>
      </c>
      <c r="AY384" s="102" t="s">
        <v>171</v>
      </c>
    </row>
    <row r="385" spans="1:65" s="14" customFormat="1" x14ac:dyDescent="0.2">
      <c r="A385" s="347"/>
      <c r="B385" s="348"/>
      <c r="C385" s="347"/>
      <c r="D385" s="333" t="s">
        <v>183</v>
      </c>
      <c r="E385" s="349" t="s">
        <v>3</v>
      </c>
      <c r="F385" s="350" t="s">
        <v>495</v>
      </c>
      <c r="G385" s="347"/>
      <c r="H385" s="351">
        <v>9.6359999999999992</v>
      </c>
      <c r="I385" s="347"/>
      <c r="J385" s="347"/>
      <c r="K385" s="347"/>
      <c r="L385" s="348"/>
      <c r="M385" s="352"/>
      <c r="N385" s="353"/>
      <c r="O385" s="353"/>
      <c r="P385" s="353"/>
      <c r="Q385" s="353"/>
      <c r="R385" s="353"/>
      <c r="S385" s="353"/>
      <c r="T385" s="354"/>
      <c r="U385" s="347"/>
      <c r="V385" s="347"/>
      <c r="AT385" s="102" t="s">
        <v>183</v>
      </c>
      <c r="AU385" s="102" t="s">
        <v>85</v>
      </c>
      <c r="AV385" s="14" t="s">
        <v>85</v>
      </c>
      <c r="AW385" s="14" t="s">
        <v>36</v>
      </c>
      <c r="AX385" s="14" t="s">
        <v>75</v>
      </c>
      <c r="AY385" s="102" t="s">
        <v>171</v>
      </c>
    </row>
    <row r="386" spans="1:65" s="15" customFormat="1" x14ac:dyDescent="0.2">
      <c r="A386" s="355"/>
      <c r="B386" s="356"/>
      <c r="C386" s="355"/>
      <c r="D386" s="333" t="s">
        <v>183</v>
      </c>
      <c r="E386" s="357" t="s">
        <v>3</v>
      </c>
      <c r="F386" s="358" t="s">
        <v>186</v>
      </c>
      <c r="G386" s="355"/>
      <c r="H386" s="359">
        <v>31.835999999999999</v>
      </c>
      <c r="I386" s="355"/>
      <c r="J386" s="355"/>
      <c r="K386" s="355"/>
      <c r="L386" s="356"/>
      <c r="M386" s="360"/>
      <c r="N386" s="361"/>
      <c r="O386" s="361"/>
      <c r="P386" s="361"/>
      <c r="Q386" s="361"/>
      <c r="R386" s="361"/>
      <c r="S386" s="361"/>
      <c r="T386" s="362"/>
      <c r="U386" s="355"/>
      <c r="V386" s="355"/>
      <c r="AT386" s="103" t="s">
        <v>183</v>
      </c>
      <c r="AU386" s="103" t="s">
        <v>85</v>
      </c>
      <c r="AV386" s="15" t="s">
        <v>177</v>
      </c>
      <c r="AW386" s="15" t="s">
        <v>36</v>
      </c>
      <c r="AX386" s="15" t="s">
        <v>83</v>
      </c>
      <c r="AY386" s="103" t="s">
        <v>171</v>
      </c>
    </row>
    <row r="387" spans="1:65" s="2" customFormat="1" ht="16.5" customHeight="1" x14ac:dyDescent="0.2">
      <c r="A387" s="251"/>
      <c r="B387" s="252"/>
      <c r="C387" s="322" t="s">
        <v>496</v>
      </c>
      <c r="D387" s="322" t="s">
        <v>173</v>
      </c>
      <c r="E387" s="323" t="s">
        <v>497</v>
      </c>
      <c r="F387" s="324" t="s">
        <v>498</v>
      </c>
      <c r="G387" s="325" t="s">
        <v>116</v>
      </c>
      <c r="H387" s="326">
        <v>100.52</v>
      </c>
      <c r="I387" s="97"/>
      <c r="J387" s="327">
        <f>ROUND(I387*H387,2)</f>
        <v>0</v>
      </c>
      <c r="K387" s="324" t="s">
        <v>176</v>
      </c>
      <c r="L387" s="252"/>
      <c r="M387" s="328" t="s">
        <v>3</v>
      </c>
      <c r="N387" s="329" t="s">
        <v>46</v>
      </c>
      <c r="O387" s="330"/>
      <c r="P387" s="331">
        <f>O387*H387</f>
        <v>0</v>
      </c>
      <c r="Q387" s="331">
        <v>0.93779000000000001</v>
      </c>
      <c r="R387" s="331">
        <f>Q387*H387</f>
        <v>94.266650799999994</v>
      </c>
      <c r="S387" s="331">
        <v>0</v>
      </c>
      <c r="T387" s="332">
        <f>S387*H387</f>
        <v>0</v>
      </c>
      <c r="U387" s="251"/>
      <c r="V387" s="251"/>
      <c r="W387" s="32"/>
      <c r="X387" s="32"/>
      <c r="Y387" s="32"/>
      <c r="Z387" s="32"/>
      <c r="AA387" s="32"/>
      <c r="AB387" s="32"/>
      <c r="AC387" s="32"/>
      <c r="AD387" s="32"/>
      <c r="AE387" s="32"/>
      <c r="AR387" s="98" t="s">
        <v>177</v>
      </c>
      <c r="AT387" s="98" t="s">
        <v>173</v>
      </c>
      <c r="AU387" s="98" t="s">
        <v>85</v>
      </c>
      <c r="AY387" s="19" t="s">
        <v>171</v>
      </c>
      <c r="BE387" s="99">
        <f>IF(N387="základní",J387,0)</f>
        <v>0</v>
      </c>
      <c r="BF387" s="99">
        <f>IF(N387="snížená",J387,0)</f>
        <v>0</v>
      </c>
      <c r="BG387" s="99">
        <f>IF(N387="zákl. přenesená",J387,0)</f>
        <v>0</v>
      </c>
      <c r="BH387" s="99">
        <f>IF(N387="sníž. přenesená",J387,0)</f>
        <v>0</v>
      </c>
      <c r="BI387" s="99">
        <f>IF(N387="nulová",J387,0)</f>
        <v>0</v>
      </c>
      <c r="BJ387" s="19" t="s">
        <v>83</v>
      </c>
      <c r="BK387" s="99">
        <f>ROUND(I387*H387,2)</f>
        <v>0</v>
      </c>
      <c r="BL387" s="19" t="s">
        <v>177</v>
      </c>
      <c r="BM387" s="98" t="s">
        <v>499</v>
      </c>
    </row>
    <row r="388" spans="1:65" s="2" customFormat="1" ht="19.2" x14ac:dyDescent="0.2">
      <c r="A388" s="251"/>
      <c r="B388" s="252"/>
      <c r="C388" s="251"/>
      <c r="D388" s="333" t="s">
        <v>179</v>
      </c>
      <c r="E388" s="251"/>
      <c r="F388" s="334" t="s">
        <v>500</v>
      </c>
      <c r="G388" s="251"/>
      <c r="H388" s="251"/>
      <c r="I388" s="251"/>
      <c r="J388" s="251"/>
      <c r="K388" s="251"/>
      <c r="L388" s="252"/>
      <c r="M388" s="335"/>
      <c r="N388" s="336"/>
      <c r="O388" s="330"/>
      <c r="P388" s="330"/>
      <c r="Q388" s="330"/>
      <c r="R388" s="330"/>
      <c r="S388" s="330"/>
      <c r="T388" s="337"/>
      <c r="U388" s="251"/>
      <c r="V388" s="251"/>
      <c r="W388" s="32"/>
      <c r="X388" s="32"/>
      <c r="Y388" s="32"/>
      <c r="Z388" s="32"/>
      <c r="AA388" s="32"/>
      <c r="AB388" s="32"/>
      <c r="AC388" s="32"/>
      <c r="AD388" s="32"/>
      <c r="AE388" s="32"/>
      <c r="AT388" s="19" t="s">
        <v>179</v>
      </c>
      <c r="AU388" s="19" t="s">
        <v>85</v>
      </c>
    </row>
    <row r="389" spans="1:65" s="2" customFormat="1" x14ac:dyDescent="0.2">
      <c r="A389" s="251"/>
      <c r="B389" s="252"/>
      <c r="C389" s="251"/>
      <c r="D389" s="338" t="s">
        <v>181</v>
      </c>
      <c r="E389" s="251"/>
      <c r="F389" s="339" t="s">
        <v>501</v>
      </c>
      <c r="G389" s="251"/>
      <c r="H389" s="251"/>
      <c r="I389" s="251"/>
      <c r="J389" s="251"/>
      <c r="K389" s="251"/>
      <c r="L389" s="252"/>
      <c r="M389" s="335"/>
      <c r="N389" s="336"/>
      <c r="O389" s="330"/>
      <c r="P389" s="330"/>
      <c r="Q389" s="330"/>
      <c r="R389" s="330"/>
      <c r="S389" s="330"/>
      <c r="T389" s="337"/>
      <c r="U389" s="251"/>
      <c r="V389" s="251"/>
      <c r="W389" s="32"/>
      <c r="X389" s="32"/>
      <c r="Y389" s="32"/>
      <c r="Z389" s="32"/>
      <c r="AA389" s="32"/>
      <c r="AB389" s="32"/>
      <c r="AC389" s="32"/>
      <c r="AD389" s="32"/>
      <c r="AE389" s="32"/>
      <c r="AT389" s="19" t="s">
        <v>181</v>
      </c>
      <c r="AU389" s="19" t="s">
        <v>85</v>
      </c>
    </row>
    <row r="390" spans="1:65" s="13" customFormat="1" x14ac:dyDescent="0.2">
      <c r="A390" s="340"/>
      <c r="B390" s="341"/>
      <c r="C390" s="340"/>
      <c r="D390" s="333" t="s">
        <v>183</v>
      </c>
      <c r="E390" s="342" t="s">
        <v>3</v>
      </c>
      <c r="F390" s="343" t="s">
        <v>225</v>
      </c>
      <c r="G390" s="340"/>
      <c r="H390" s="342" t="s">
        <v>3</v>
      </c>
      <c r="I390" s="340"/>
      <c r="J390" s="340"/>
      <c r="K390" s="340"/>
      <c r="L390" s="341"/>
      <c r="M390" s="344"/>
      <c r="N390" s="345"/>
      <c r="O390" s="345"/>
      <c r="P390" s="345"/>
      <c r="Q390" s="345"/>
      <c r="R390" s="345"/>
      <c r="S390" s="345"/>
      <c r="T390" s="346"/>
      <c r="U390" s="340"/>
      <c r="V390" s="340"/>
      <c r="AT390" s="101" t="s">
        <v>183</v>
      </c>
      <c r="AU390" s="101" t="s">
        <v>85</v>
      </c>
      <c r="AV390" s="13" t="s">
        <v>83</v>
      </c>
      <c r="AW390" s="13" t="s">
        <v>36</v>
      </c>
      <c r="AX390" s="13" t="s">
        <v>75</v>
      </c>
      <c r="AY390" s="101" t="s">
        <v>171</v>
      </c>
    </row>
    <row r="391" spans="1:65" s="14" customFormat="1" x14ac:dyDescent="0.2">
      <c r="A391" s="347"/>
      <c r="B391" s="348"/>
      <c r="C391" s="347"/>
      <c r="D391" s="333" t="s">
        <v>183</v>
      </c>
      <c r="E391" s="349" t="s">
        <v>3</v>
      </c>
      <c r="F391" s="350" t="s">
        <v>502</v>
      </c>
      <c r="G391" s="347"/>
      <c r="H391" s="351">
        <v>29.6</v>
      </c>
      <c r="I391" s="347"/>
      <c r="J391" s="347"/>
      <c r="K391" s="347"/>
      <c r="L391" s="348"/>
      <c r="M391" s="352"/>
      <c r="N391" s="353"/>
      <c r="O391" s="353"/>
      <c r="P391" s="353"/>
      <c r="Q391" s="353"/>
      <c r="R391" s="353"/>
      <c r="S391" s="353"/>
      <c r="T391" s="354"/>
      <c r="U391" s="347"/>
      <c r="V391" s="347"/>
      <c r="AT391" s="102" t="s">
        <v>183</v>
      </c>
      <c r="AU391" s="102" t="s">
        <v>85</v>
      </c>
      <c r="AV391" s="14" t="s">
        <v>85</v>
      </c>
      <c r="AW391" s="14" t="s">
        <v>36</v>
      </c>
      <c r="AX391" s="14" t="s">
        <v>75</v>
      </c>
      <c r="AY391" s="102" t="s">
        <v>171</v>
      </c>
    </row>
    <row r="392" spans="1:65" s="14" customFormat="1" x14ac:dyDescent="0.2">
      <c r="A392" s="347"/>
      <c r="B392" s="348"/>
      <c r="C392" s="347"/>
      <c r="D392" s="333" t="s">
        <v>183</v>
      </c>
      <c r="E392" s="349" t="s">
        <v>3</v>
      </c>
      <c r="F392" s="350" t="s">
        <v>503</v>
      </c>
      <c r="G392" s="347"/>
      <c r="H392" s="351">
        <v>32.64</v>
      </c>
      <c r="I392" s="347"/>
      <c r="J392" s="347"/>
      <c r="K392" s="347"/>
      <c r="L392" s="348"/>
      <c r="M392" s="352"/>
      <c r="N392" s="353"/>
      <c r="O392" s="353"/>
      <c r="P392" s="353"/>
      <c r="Q392" s="353"/>
      <c r="R392" s="353"/>
      <c r="S392" s="353"/>
      <c r="T392" s="354"/>
      <c r="U392" s="347"/>
      <c r="V392" s="347"/>
      <c r="AT392" s="102" t="s">
        <v>183</v>
      </c>
      <c r="AU392" s="102" t="s">
        <v>85</v>
      </c>
      <c r="AV392" s="14" t="s">
        <v>85</v>
      </c>
      <c r="AW392" s="14" t="s">
        <v>36</v>
      </c>
      <c r="AX392" s="14" t="s">
        <v>75</v>
      </c>
      <c r="AY392" s="102" t="s">
        <v>171</v>
      </c>
    </row>
    <row r="393" spans="1:65" s="14" customFormat="1" x14ac:dyDescent="0.2">
      <c r="A393" s="347"/>
      <c r="B393" s="348"/>
      <c r="C393" s="347"/>
      <c r="D393" s="333" t="s">
        <v>183</v>
      </c>
      <c r="E393" s="349" t="s">
        <v>3</v>
      </c>
      <c r="F393" s="350" t="s">
        <v>504</v>
      </c>
      <c r="G393" s="347"/>
      <c r="H393" s="351">
        <v>30.6</v>
      </c>
      <c r="I393" s="347"/>
      <c r="J393" s="347"/>
      <c r="K393" s="347"/>
      <c r="L393" s="348"/>
      <c r="M393" s="352"/>
      <c r="N393" s="353"/>
      <c r="O393" s="353"/>
      <c r="P393" s="353"/>
      <c r="Q393" s="353"/>
      <c r="R393" s="353"/>
      <c r="S393" s="353"/>
      <c r="T393" s="354"/>
      <c r="U393" s="347"/>
      <c r="V393" s="347"/>
      <c r="AT393" s="102" t="s">
        <v>183</v>
      </c>
      <c r="AU393" s="102" t="s">
        <v>85</v>
      </c>
      <c r="AV393" s="14" t="s">
        <v>85</v>
      </c>
      <c r="AW393" s="14" t="s">
        <v>36</v>
      </c>
      <c r="AX393" s="14" t="s">
        <v>75</v>
      </c>
      <c r="AY393" s="102" t="s">
        <v>171</v>
      </c>
    </row>
    <row r="394" spans="1:65" s="14" customFormat="1" x14ac:dyDescent="0.2">
      <c r="A394" s="347"/>
      <c r="B394" s="348"/>
      <c r="C394" s="347"/>
      <c r="D394" s="333" t="s">
        <v>183</v>
      </c>
      <c r="E394" s="349" t="s">
        <v>3</v>
      </c>
      <c r="F394" s="350" t="s">
        <v>505</v>
      </c>
      <c r="G394" s="347"/>
      <c r="H394" s="351">
        <v>7.68</v>
      </c>
      <c r="I394" s="347"/>
      <c r="J394" s="347"/>
      <c r="K394" s="347"/>
      <c r="L394" s="348"/>
      <c r="M394" s="352"/>
      <c r="N394" s="353"/>
      <c r="O394" s="353"/>
      <c r="P394" s="353"/>
      <c r="Q394" s="353"/>
      <c r="R394" s="353"/>
      <c r="S394" s="353"/>
      <c r="T394" s="354"/>
      <c r="U394" s="347"/>
      <c r="V394" s="347"/>
      <c r="AT394" s="102" t="s">
        <v>183</v>
      </c>
      <c r="AU394" s="102" t="s">
        <v>85</v>
      </c>
      <c r="AV394" s="14" t="s">
        <v>85</v>
      </c>
      <c r="AW394" s="14" t="s">
        <v>36</v>
      </c>
      <c r="AX394" s="14" t="s">
        <v>75</v>
      </c>
      <c r="AY394" s="102" t="s">
        <v>171</v>
      </c>
    </row>
    <row r="395" spans="1:65" s="15" customFormat="1" x14ac:dyDescent="0.2">
      <c r="A395" s="355"/>
      <c r="B395" s="356"/>
      <c r="C395" s="355"/>
      <c r="D395" s="333" t="s">
        <v>183</v>
      </c>
      <c r="E395" s="357" t="s">
        <v>114</v>
      </c>
      <c r="F395" s="358" t="s">
        <v>186</v>
      </c>
      <c r="G395" s="355"/>
      <c r="H395" s="359">
        <v>100.52</v>
      </c>
      <c r="I395" s="355"/>
      <c r="J395" s="355"/>
      <c r="K395" s="355"/>
      <c r="L395" s="356"/>
      <c r="M395" s="360"/>
      <c r="N395" s="361"/>
      <c r="O395" s="361"/>
      <c r="P395" s="361"/>
      <c r="Q395" s="361"/>
      <c r="R395" s="361"/>
      <c r="S395" s="361"/>
      <c r="T395" s="362"/>
      <c r="U395" s="355"/>
      <c r="V395" s="355"/>
      <c r="AT395" s="103" t="s">
        <v>183</v>
      </c>
      <c r="AU395" s="103" t="s">
        <v>85</v>
      </c>
      <c r="AV395" s="15" t="s">
        <v>177</v>
      </c>
      <c r="AW395" s="15" t="s">
        <v>36</v>
      </c>
      <c r="AX395" s="15" t="s">
        <v>83</v>
      </c>
      <c r="AY395" s="103" t="s">
        <v>171</v>
      </c>
    </row>
    <row r="396" spans="1:65" s="2" customFormat="1" ht="16.5" customHeight="1" x14ac:dyDescent="0.2">
      <c r="A396" s="251"/>
      <c r="B396" s="252"/>
      <c r="C396" s="322" t="s">
        <v>506</v>
      </c>
      <c r="D396" s="322" t="s">
        <v>173</v>
      </c>
      <c r="E396" s="323" t="s">
        <v>507</v>
      </c>
      <c r="F396" s="324" t="s">
        <v>508</v>
      </c>
      <c r="G396" s="325" t="s">
        <v>116</v>
      </c>
      <c r="H396" s="326">
        <v>37.911000000000001</v>
      </c>
      <c r="I396" s="97"/>
      <c r="J396" s="327">
        <f>ROUND(I396*H396,2)</f>
        <v>0</v>
      </c>
      <c r="K396" s="324" t="s">
        <v>176</v>
      </c>
      <c r="L396" s="252"/>
      <c r="M396" s="328" t="s">
        <v>3</v>
      </c>
      <c r="N396" s="329" t="s">
        <v>46</v>
      </c>
      <c r="O396" s="330"/>
      <c r="P396" s="331">
        <f>O396*H396</f>
        <v>0</v>
      </c>
      <c r="Q396" s="331">
        <v>1.1297900000000001</v>
      </c>
      <c r="R396" s="331">
        <f>Q396*H396</f>
        <v>42.831468690000001</v>
      </c>
      <c r="S396" s="331">
        <v>0</v>
      </c>
      <c r="T396" s="332">
        <f>S396*H396</f>
        <v>0</v>
      </c>
      <c r="U396" s="251"/>
      <c r="V396" s="251"/>
      <c r="W396" s="32"/>
      <c r="X396" s="32"/>
      <c r="Y396" s="32"/>
      <c r="Z396" s="32"/>
      <c r="AA396" s="32"/>
      <c r="AB396" s="32"/>
      <c r="AC396" s="32"/>
      <c r="AD396" s="32"/>
      <c r="AE396" s="32"/>
      <c r="AR396" s="98" t="s">
        <v>177</v>
      </c>
      <c r="AT396" s="98" t="s">
        <v>173</v>
      </c>
      <c r="AU396" s="98" t="s">
        <v>85</v>
      </c>
      <c r="AY396" s="19" t="s">
        <v>171</v>
      </c>
      <c r="BE396" s="99">
        <f>IF(N396="základní",J396,0)</f>
        <v>0</v>
      </c>
      <c r="BF396" s="99">
        <f>IF(N396="snížená",J396,0)</f>
        <v>0</v>
      </c>
      <c r="BG396" s="99">
        <f>IF(N396="zákl. přenesená",J396,0)</f>
        <v>0</v>
      </c>
      <c r="BH396" s="99">
        <f>IF(N396="sníž. přenesená",J396,0)</f>
        <v>0</v>
      </c>
      <c r="BI396" s="99">
        <f>IF(N396="nulová",J396,0)</f>
        <v>0</v>
      </c>
      <c r="BJ396" s="19" t="s">
        <v>83</v>
      </c>
      <c r="BK396" s="99">
        <f>ROUND(I396*H396,2)</f>
        <v>0</v>
      </c>
      <c r="BL396" s="19" t="s">
        <v>177</v>
      </c>
      <c r="BM396" s="98" t="s">
        <v>509</v>
      </c>
    </row>
    <row r="397" spans="1:65" s="2" customFormat="1" ht="19.2" x14ac:dyDescent="0.2">
      <c r="A397" s="251"/>
      <c r="B397" s="252"/>
      <c r="C397" s="251"/>
      <c r="D397" s="333" t="s">
        <v>179</v>
      </c>
      <c r="E397" s="251"/>
      <c r="F397" s="334" t="s">
        <v>510</v>
      </c>
      <c r="G397" s="251"/>
      <c r="H397" s="251"/>
      <c r="I397" s="251"/>
      <c r="J397" s="251"/>
      <c r="K397" s="251"/>
      <c r="L397" s="252"/>
      <c r="M397" s="335"/>
      <c r="N397" s="336"/>
      <c r="O397" s="330"/>
      <c r="P397" s="330"/>
      <c r="Q397" s="330"/>
      <c r="R397" s="330"/>
      <c r="S397" s="330"/>
      <c r="T397" s="337"/>
      <c r="U397" s="251"/>
      <c r="V397" s="251"/>
      <c r="W397" s="32"/>
      <c r="X397" s="32"/>
      <c r="Y397" s="32"/>
      <c r="Z397" s="32"/>
      <c r="AA397" s="32"/>
      <c r="AB397" s="32"/>
      <c r="AC397" s="32"/>
      <c r="AD397" s="32"/>
      <c r="AE397" s="32"/>
      <c r="AT397" s="19" t="s">
        <v>179</v>
      </c>
      <c r="AU397" s="19" t="s">
        <v>85</v>
      </c>
    </row>
    <row r="398" spans="1:65" s="2" customFormat="1" x14ac:dyDescent="0.2">
      <c r="A398" s="251"/>
      <c r="B398" s="252"/>
      <c r="C398" s="251"/>
      <c r="D398" s="338" t="s">
        <v>181</v>
      </c>
      <c r="E398" s="251"/>
      <c r="F398" s="339" t="s">
        <v>511</v>
      </c>
      <c r="G398" s="251"/>
      <c r="H398" s="251"/>
      <c r="I398" s="251"/>
      <c r="J398" s="251"/>
      <c r="K398" s="251"/>
      <c r="L398" s="252"/>
      <c r="M398" s="335"/>
      <c r="N398" s="336"/>
      <c r="O398" s="330"/>
      <c r="P398" s="330"/>
      <c r="Q398" s="330"/>
      <c r="R398" s="330"/>
      <c r="S398" s="330"/>
      <c r="T398" s="337"/>
      <c r="U398" s="251"/>
      <c r="V398" s="251"/>
      <c r="W398" s="32"/>
      <c r="X398" s="32"/>
      <c r="Y398" s="32"/>
      <c r="Z398" s="32"/>
      <c r="AA398" s="32"/>
      <c r="AB398" s="32"/>
      <c r="AC398" s="32"/>
      <c r="AD398" s="32"/>
      <c r="AE398" s="32"/>
      <c r="AT398" s="19" t="s">
        <v>181</v>
      </c>
      <c r="AU398" s="19" t="s">
        <v>85</v>
      </c>
    </row>
    <row r="399" spans="1:65" s="13" customFormat="1" x14ac:dyDescent="0.2">
      <c r="A399" s="340"/>
      <c r="B399" s="341"/>
      <c r="C399" s="340"/>
      <c r="D399" s="333" t="s">
        <v>183</v>
      </c>
      <c r="E399" s="342" t="s">
        <v>3</v>
      </c>
      <c r="F399" s="343" t="s">
        <v>512</v>
      </c>
      <c r="G399" s="340"/>
      <c r="H399" s="342" t="s">
        <v>3</v>
      </c>
      <c r="I399" s="340"/>
      <c r="J399" s="340"/>
      <c r="K399" s="340"/>
      <c r="L399" s="341"/>
      <c r="M399" s="344"/>
      <c r="N399" s="345"/>
      <c r="O399" s="345"/>
      <c r="P399" s="345"/>
      <c r="Q399" s="345"/>
      <c r="R399" s="345"/>
      <c r="S399" s="345"/>
      <c r="T399" s="346"/>
      <c r="U399" s="340"/>
      <c r="V399" s="340"/>
      <c r="AT399" s="101" t="s">
        <v>183</v>
      </c>
      <c r="AU399" s="101" t="s">
        <v>85</v>
      </c>
      <c r="AV399" s="13" t="s">
        <v>83</v>
      </c>
      <c r="AW399" s="13" t="s">
        <v>36</v>
      </c>
      <c r="AX399" s="13" t="s">
        <v>75</v>
      </c>
      <c r="AY399" s="101" t="s">
        <v>171</v>
      </c>
    </row>
    <row r="400" spans="1:65" s="14" customFormat="1" x14ac:dyDescent="0.2">
      <c r="A400" s="347"/>
      <c r="B400" s="348"/>
      <c r="C400" s="347"/>
      <c r="D400" s="333" t="s">
        <v>183</v>
      </c>
      <c r="E400" s="349" t="s">
        <v>3</v>
      </c>
      <c r="F400" s="350" t="s">
        <v>513</v>
      </c>
      <c r="G400" s="347"/>
      <c r="H400" s="351">
        <v>8.5</v>
      </c>
      <c r="I400" s="347"/>
      <c r="J400" s="347"/>
      <c r="K400" s="347"/>
      <c r="L400" s="348"/>
      <c r="M400" s="352"/>
      <c r="N400" s="353"/>
      <c r="O400" s="353"/>
      <c r="P400" s="353"/>
      <c r="Q400" s="353"/>
      <c r="R400" s="353"/>
      <c r="S400" s="353"/>
      <c r="T400" s="354"/>
      <c r="U400" s="347"/>
      <c r="V400" s="347"/>
      <c r="AT400" s="102" t="s">
        <v>183</v>
      </c>
      <c r="AU400" s="102" t="s">
        <v>85</v>
      </c>
      <c r="AV400" s="14" t="s">
        <v>85</v>
      </c>
      <c r="AW400" s="14" t="s">
        <v>36</v>
      </c>
      <c r="AX400" s="14" t="s">
        <v>75</v>
      </c>
      <c r="AY400" s="102" t="s">
        <v>171</v>
      </c>
    </row>
    <row r="401" spans="1:65" s="14" customFormat="1" x14ac:dyDescent="0.2">
      <c r="A401" s="347"/>
      <c r="B401" s="348"/>
      <c r="C401" s="347"/>
      <c r="D401" s="333" t="s">
        <v>183</v>
      </c>
      <c r="E401" s="349" t="s">
        <v>3</v>
      </c>
      <c r="F401" s="350" t="s">
        <v>514</v>
      </c>
      <c r="G401" s="347"/>
      <c r="H401" s="351">
        <v>17.675000000000001</v>
      </c>
      <c r="I401" s="347"/>
      <c r="J401" s="347"/>
      <c r="K401" s="347"/>
      <c r="L401" s="348"/>
      <c r="M401" s="352"/>
      <c r="N401" s="353"/>
      <c r="O401" s="353"/>
      <c r="P401" s="353"/>
      <c r="Q401" s="353"/>
      <c r="R401" s="353"/>
      <c r="S401" s="353"/>
      <c r="T401" s="354"/>
      <c r="U401" s="347"/>
      <c r="V401" s="347"/>
      <c r="AT401" s="102" t="s">
        <v>183</v>
      </c>
      <c r="AU401" s="102" t="s">
        <v>85</v>
      </c>
      <c r="AV401" s="14" t="s">
        <v>85</v>
      </c>
      <c r="AW401" s="14" t="s">
        <v>36</v>
      </c>
      <c r="AX401" s="14" t="s">
        <v>75</v>
      </c>
      <c r="AY401" s="102" t="s">
        <v>171</v>
      </c>
    </row>
    <row r="402" spans="1:65" s="14" customFormat="1" x14ac:dyDescent="0.2">
      <c r="A402" s="347"/>
      <c r="B402" s="348"/>
      <c r="C402" s="347"/>
      <c r="D402" s="333" t="s">
        <v>183</v>
      </c>
      <c r="E402" s="349" t="s">
        <v>3</v>
      </c>
      <c r="F402" s="350" t="s">
        <v>515</v>
      </c>
      <c r="G402" s="347"/>
      <c r="H402" s="351">
        <v>11.736000000000001</v>
      </c>
      <c r="I402" s="347"/>
      <c r="J402" s="347"/>
      <c r="K402" s="347"/>
      <c r="L402" s="348"/>
      <c r="M402" s="352"/>
      <c r="N402" s="353"/>
      <c r="O402" s="353"/>
      <c r="P402" s="353"/>
      <c r="Q402" s="353"/>
      <c r="R402" s="353"/>
      <c r="S402" s="353"/>
      <c r="T402" s="354"/>
      <c r="U402" s="347"/>
      <c r="V402" s="347"/>
      <c r="AT402" s="102" t="s">
        <v>183</v>
      </c>
      <c r="AU402" s="102" t="s">
        <v>85</v>
      </c>
      <c r="AV402" s="14" t="s">
        <v>85</v>
      </c>
      <c r="AW402" s="14" t="s">
        <v>36</v>
      </c>
      <c r="AX402" s="14" t="s">
        <v>75</v>
      </c>
      <c r="AY402" s="102" t="s">
        <v>171</v>
      </c>
    </row>
    <row r="403" spans="1:65" s="15" customFormat="1" x14ac:dyDescent="0.2">
      <c r="A403" s="355"/>
      <c r="B403" s="356"/>
      <c r="C403" s="355"/>
      <c r="D403" s="333" t="s">
        <v>183</v>
      </c>
      <c r="E403" s="357" t="s">
        <v>118</v>
      </c>
      <c r="F403" s="358" t="s">
        <v>186</v>
      </c>
      <c r="G403" s="355"/>
      <c r="H403" s="359">
        <v>37.911000000000001</v>
      </c>
      <c r="I403" s="355"/>
      <c r="J403" s="355"/>
      <c r="K403" s="355"/>
      <c r="L403" s="356"/>
      <c r="M403" s="360"/>
      <c r="N403" s="361"/>
      <c r="O403" s="361"/>
      <c r="P403" s="361"/>
      <c r="Q403" s="361"/>
      <c r="R403" s="361"/>
      <c r="S403" s="361"/>
      <c r="T403" s="362"/>
      <c r="U403" s="355"/>
      <c r="V403" s="355"/>
      <c r="AT403" s="103" t="s">
        <v>183</v>
      </c>
      <c r="AU403" s="103" t="s">
        <v>85</v>
      </c>
      <c r="AV403" s="15" t="s">
        <v>177</v>
      </c>
      <c r="AW403" s="15" t="s">
        <v>36</v>
      </c>
      <c r="AX403" s="15" t="s">
        <v>83</v>
      </c>
      <c r="AY403" s="103" t="s">
        <v>171</v>
      </c>
    </row>
    <row r="404" spans="1:65" s="12" customFormat="1" ht="22.95" customHeight="1" x14ac:dyDescent="0.25">
      <c r="A404" s="311"/>
      <c r="B404" s="312"/>
      <c r="C404" s="311"/>
      <c r="D404" s="313" t="s">
        <v>74</v>
      </c>
      <c r="E404" s="320" t="s">
        <v>254</v>
      </c>
      <c r="F404" s="320" t="s">
        <v>516</v>
      </c>
      <c r="G404" s="311"/>
      <c r="H404" s="311"/>
      <c r="I404" s="311"/>
      <c r="J404" s="321">
        <f>BK404</f>
        <v>0</v>
      </c>
      <c r="K404" s="311"/>
      <c r="L404" s="312"/>
      <c r="M404" s="316"/>
      <c r="N404" s="317"/>
      <c r="O404" s="317"/>
      <c r="P404" s="318">
        <f>SUM(P405:P412)</f>
        <v>0</v>
      </c>
      <c r="Q404" s="317"/>
      <c r="R404" s="318">
        <f>SUM(R405:R412)</f>
        <v>0</v>
      </c>
      <c r="S404" s="317"/>
      <c r="T404" s="319">
        <f>SUM(T405:T412)</f>
        <v>0.68899999999999995</v>
      </c>
      <c r="U404" s="311"/>
      <c r="V404" s="311"/>
      <c r="AR404" s="94" t="s">
        <v>83</v>
      </c>
      <c r="AT404" s="95" t="s">
        <v>74</v>
      </c>
      <c r="AU404" s="95" t="s">
        <v>83</v>
      </c>
      <c r="AY404" s="94" t="s">
        <v>171</v>
      </c>
      <c r="BK404" s="96">
        <f>SUM(BK405:BK412)</f>
        <v>0</v>
      </c>
    </row>
    <row r="405" spans="1:65" s="2" customFormat="1" ht="16.5" customHeight="1" x14ac:dyDescent="0.2">
      <c r="A405" s="251"/>
      <c r="B405" s="252"/>
      <c r="C405" s="322" t="s">
        <v>517</v>
      </c>
      <c r="D405" s="322" t="s">
        <v>173</v>
      </c>
      <c r="E405" s="323" t="s">
        <v>518</v>
      </c>
      <c r="F405" s="324" t="s">
        <v>519</v>
      </c>
      <c r="G405" s="325" t="s">
        <v>108</v>
      </c>
      <c r="H405" s="326">
        <v>0.26</v>
      </c>
      <c r="I405" s="97"/>
      <c r="J405" s="327">
        <f>ROUND(I405*H405,2)</f>
        <v>0</v>
      </c>
      <c r="K405" s="324" t="s">
        <v>176</v>
      </c>
      <c r="L405" s="252"/>
      <c r="M405" s="328" t="s">
        <v>3</v>
      </c>
      <c r="N405" s="329" t="s">
        <v>46</v>
      </c>
      <c r="O405" s="330"/>
      <c r="P405" s="331">
        <f>O405*H405</f>
        <v>0</v>
      </c>
      <c r="Q405" s="331">
        <v>0</v>
      </c>
      <c r="R405" s="331">
        <f>Q405*H405</f>
        <v>0</v>
      </c>
      <c r="S405" s="331">
        <v>2.65</v>
      </c>
      <c r="T405" s="332">
        <f>S405*H405</f>
        <v>0.68899999999999995</v>
      </c>
      <c r="U405" s="251"/>
      <c r="V405" s="251"/>
      <c r="W405" s="32"/>
      <c r="X405" s="32"/>
      <c r="Y405" s="32"/>
      <c r="Z405" s="32"/>
      <c r="AA405" s="32"/>
      <c r="AB405" s="32"/>
      <c r="AC405" s="32"/>
      <c r="AD405" s="32"/>
      <c r="AE405" s="32"/>
      <c r="AR405" s="98" t="s">
        <v>177</v>
      </c>
      <c r="AT405" s="98" t="s">
        <v>173</v>
      </c>
      <c r="AU405" s="98" t="s">
        <v>85</v>
      </c>
      <c r="AY405" s="19" t="s">
        <v>171</v>
      </c>
      <c r="BE405" s="99">
        <f>IF(N405="základní",J405,0)</f>
        <v>0</v>
      </c>
      <c r="BF405" s="99">
        <f>IF(N405="snížená",J405,0)</f>
        <v>0</v>
      </c>
      <c r="BG405" s="99">
        <f>IF(N405="zákl. přenesená",J405,0)</f>
        <v>0</v>
      </c>
      <c r="BH405" s="99">
        <f>IF(N405="sníž. přenesená",J405,0)</f>
        <v>0</v>
      </c>
      <c r="BI405" s="99">
        <f>IF(N405="nulová",J405,0)</f>
        <v>0</v>
      </c>
      <c r="BJ405" s="19" t="s">
        <v>83</v>
      </c>
      <c r="BK405" s="99">
        <f>ROUND(I405*H405,2)</f>
        <v>0</v>
      </c>
      <c r="BL405" s="19" t="s">
        <v>177</v>
      </c>
      <c r="BM405" s="98" t="s">
        <v>520</v>
      </c>
    </row>
    <row r="406" spans="1:65" s="2" customFormat="1" ht="19.2" x14ac:dyDescent="0.2">
      <c r="A406" s="251"/>
      <c r="B406" s="252"/>
      <c r="C406" s="251"/>
      <c r="D406" s="333" t="s">
        <v>179</v>
      </c>
      <c r="E406" s="251"/>
      <c r="F406" s="334" t="s">
        <v>521</v>
      </c>
      <c r="G406" s="251"/>
      <c r="H406" s="251"/>
      <c r="I406" s="251"/>
      <c r="J406" s="251"/>
      <c r="K406" s="251"/>
      <c r="L406" s="252"/>
      <c r="M406" s="335"/>
      <c r="N406" s="336"/>
      <c r="O406" s="330"/>
      <c r="P406" s="330"/>
      <c r="Q406" s="330"/>
      <c r="R406" s="330"/>
      <c r="S406" s="330"/>
      <c r="T406" s="337"/>
      <c r="U406" s="251"/>
      <c r="V406" s="251"/>
      <c r="W406" s="32"/>
      <c r="X406" s="32"/>
      <c r="Y406" s="32"/>
      <c r="Z406" s="32"/>
      <c r="AA406" s="32"/>
      <c r="AB406" s="32"/>
      <c r="AC406" s="32"/>
      <c r="AD406" s="32"/>
      <c r="AE406" s="32"/>
      <c r="AT406" s="19" t="s">
        <v>179</v>
      </c>
      <c r="AU406" s="19" t="s">
        <v>85</v>
      </c>
    </row>
    <row r="407" spans="1:65" s="2" customFormat="1" x14ac:dyDescent="0.2">
      <c r="A407" s="251"/>
      <c r="B407" s="252"/>
      <c r="C407" s="251"/>
      <c r="D407" s="338" t="s">
        <v>181</v>
      </c>
      <c r="E407" s="251"/>
      <c r="F407" s="339" t="s">
        <v>522</v>
      </c>
      <c r="G407" s="251"/>
      <c r="H407" s="251"/>
      <c r="I407" s="251"/>
      <c r="J407" s="251"/>
      <c r="K407" s="251"/>
      <c r="L407" s="252"/>
      <c r="M407" s="335"/>
      <c r="N407" s="336"/>
      <c r="O407" s="330"/>
      <c r="P407" s="330"/>
      <c r="Q407" s="330"/>
      <c r="R407" s="330"/>
      <c r="S407" s="330"/>
      <c r="T407" s="337"/>
      <c r="U407" s="251"/>
      <c r="V407" s="251"/>
      <c r="W407" s="32"/>
      <c r="X407" s="32"/>
      <c r="Y407" s="32"/>
      <c r="Z407" s="32"/>
      <c r="AA407" s="32"/>
      <c r="AB407" s="32"/>
      <c r="AC407" s="32"/>
      <c r="AD407" s="32"/>
      <c r="AE407" s="32"/>
      <c r="AT407" s="19" t="s">
        <v>181</v>
      </c>
      <c r="AU407" s="19" t="s">
        <v>85</v>
      </c>
    </row>
    <row r="408" spans="1:65" s="13" customFormat="1" x14ac:dyDescent="0.2">
      <c r="A408" s="340"/>
      <c r="B408" s="341"/>
      <c r="C408" s="340"/>
      <c r="D408" s="333" t="s">
        <v>183</v>
      </c>
      <c r="E408" s="342" t="s">
        <v>3</v>
      </c>
      <c r="F408" s="343" t="s">
        <v>523</v>
      </c>
      <c r="G408" s="340"/>
      <c r="H408" s="342" t="s">
        <v>3</v>
      </c>
      <c r="I408" s="340"/>
      <c r="J408" s="340"/>
      <c r="K408" s="340"/>
      <c r="L408" s="341"/>
      <c r="M408" s="344"/>
      <c r="N408" s="345"/>
      <c r="O408" s="345"/>
      <c r="P408" s="345"/>
      <c r="Q408" s="345"/>
      <c r="R408" s="345"/>
      <c r="S408" s="345"/>
      <c r="T408" s="346"/>
      <c r="U408" s="340"/>
      <c r="V408" s="340"/>
      <c r="AT408" s="101" t="s">
        <v>183</v>
      </c>
      <c r="AU408" s="101" t="s">
        <v>85</v>
      </c>
      <c r="AV408" s="13" t="s">
        <v>83</v>
      </c>
      <c r="AW408" s="13" t="s">
        <v>36</v>
      </c>
      <c r="AX408" s="13" t="s">
        <v>75</v>
      </c>
      <c r="AY408" s="101" t="s">
        <v>171</v>
      </c>
    </row>
    <row r="409" spans="1:65" s="14" customFormat="1" x14ac:dyDescent="0.2">
      <c r="A409" s="347"/>
      <c r="B409" s="348"/>
      <c r="C409" s="347"/>
      <c r="D409" s="333" t="s">
        <v>183</v>
      </c>
      <c r="E409" s="349" t="s">
        <v>3</v>
      </c>
      <c r="F409" s="350" t="s">
        <v>524</v>
      </c>
      <c r="G409" s="347"/>
      <c r="H409" s="351">
        <v>0.26</v>
      </c>
      <c r="I409" s="347"/>
      <c r="J409" s="347"/>
      <c r="K409" s="347"/>
      <c r="L409" s="348"/>
      <c r="M409" s="352"/>
      <c r="N409" s="353"/>
      <c r="O409" s="353"/>
      <c r="P409" s="353"/>
      <c r="Q409" s="353"/>
      <c r="R409" s="353"/>
      <c r="S409" s="353"/>
      <c r="T409" s="354"/>
      <c r="U409" s="347"/>
      <c r="V409" s="347"/>
      <c r="AT409" s="102" t="s">
        <v>183</v>
      </c>
      <c r="AU409" s="102" t="s">
        <v>85</v>
      </c>
      <c r="AV409" s="14" t="s">
        <v>85</v>
      </c>
      <c r="AW409" s="14" t="s">
        <v>36</v>
      </c>
      <c r="AX409" s="14" t="s">
        <v>75</v>
      </c>
      <c r="AY409" s="102" t="s">
        <v>171</v>
      </c>
    </row>
    <row r="410" spans="1:65" s="15" customFormat="1" x14ac:dyDescent="0.2">
      <c r="A410" s="355"/>
      <c r="B410" s="356"/>
      <c r="C410" s="355"/>
      <c r="D410" s="333" t="s">
        <v>183</v>
      </c>
      <c r="E410" s="357" t="s">
        <v>138</v>
      </c>
      <c r="F410" s="358" t="s">
        <v>186</v>
      </c>
      <c r="G410" s="355"/>
      <c r="H410" s="359">
        <v>0.26</v>
      </c>
      <c r="I410" s="355"/>
      <c r="J410" s="355"/>
      <c r="K410" s="355"/>
      <c r="L410" s="356"/>
      <c r="M410" s="360"/>
      <c r="N410" s="361"/>
      <c r="O410" s="361"/>
      <c r="P410" s="361"/>
      <c r="Q410" s="361"/>
      <c r="R410" s="361"/>
      <c r="S410" s="361"/>
      <c r="T410" s="362"/>
      <c r="U410" s="355"/>
      <c r="V410" s="355"/>
      <c r="AT410" s="103" t="s">
        <v>183</v>
      </c>
      <c r="AU410" s="103" t="s">
        <v>85</v>
      </c>
      <c r="AV410" s="15" t="s">
        <v>177</v>
      </c>
      <c r="AW410" s="15" t="s">
        <v>36</v>
      </c>
      <c r="AX410" s="15" t="s">
        <v>83</v>
      </c>
      <c r="AY410" s="103" t="s">
        <v>171</v>
      </c>
    </row>
    <row r="411" spans="1:65" s="2" customFormat="1" ht="24.15" customHeight="1" x14ac:dyDescent="0.2">
      <c r="A411" s="251"/>
      <c r="B411" s="252"/>
      <c r="C411" s="322" t="s">
        <v>525</v>
      </c>
      <c r="D411" s="322" t="s">
        <v>173</v>
      </c>
      <c r="E411" s="323" t="s">
        <v>526</v>
      </c>
      <c r="F411" s="324" t="s">
        <v>527</v>
      </c>
      <c r="G411" s="325" t="s">
        <v>528</v>
      </c>
      <c r="H411" s="326">
        <v>1</v>
      </c>
      <c r="I411" s="97"/>
      <c r="J411" s="327">
        <f>ROUND(I411*H411,2)</f>
        <v>0</v>
      </c>
      <c r="K411" s="324" t="s">
        <v>3</v>
      </c>
      <c r="L411" s="252"/>
      <c r="M411" s="328" t="s">
        <v>3</v>
      </c>
      <c r="N411" s="329" t="s">
        <v>46</v>
      </c>
      <c r="O411" s="330"/>
      <c r="P411" s="331">
        <f>O411*H411</f>
        <v>0</v>
      </c>
      <c r="Q411" s="331">
        <v>0</v>
      </c>
      <c r="R411" s="331">
        <f>Q411*H411</f>
        <v>0</v>
      </c>
      <c r="S411" s="331">
        <v>0</v>
      </c>
      <c r="T411" s="332">
        <f>S411*H411</f>
        <v>0</v>
      </c>
      <c r="U411" s="251"/>
      <c r="V411" s="251"/>
      <c r="W411" s="32"/>
      <c r="X411" s="32"/>
      <c r="Y411" s="32"/>
      <c r="Z411" s="32"/>
      <c r="AA411" s="32"/>
      <c r="AB411" s="32"/>
      <c r="AC411" s="32"/>
      <c r="AD411" s="32"/>
      <c r="AE411" s="32"/>
      <c r="AR411" s="98" t="s">
        <v>177</v>
      </c>
      <c r="AT411" s="98" t="s">
        <v>173</v>
      </c>
      <c r="AU411" s="98" t="s">
        <v>85</v>
      </c>
      <c r="AY411" s="19" t="s">
        <v>171</v>
      </c>
      <c r="BE411" s="99">
        <f>IF(N411="základní",J411,0)</f>
        <v>0</v>
      </c>
      <c r="BF411" s="99">
        <f>IF(N411="snížená",J411,0)</f>
        <v>0</v>
      </c>
      <c r="BG411" s="99">
        <f>IF(N411="zákl. přenesená",J411,0)</f>
        <v>0</v>
      </c>
      <c r="BH411" s="99">
        <f>IF(N411="sníž. přenesená",J411,0)</f>
        <v>0</v>
      </c>
      <c r="BI411" s="99">
        <f>IF(N411="nulová",J411,0)</f>
        <v>0</v>
      </c>
      <c r="BJ411" s="19" t="s">
        <v>83</v>
      </c>
      <c r="BK411" s="99">
        <f>ROUND(I411*H411,2)</f>
        <v>0</v>
      </c>
      <c r="BL411" s="19" t="s">
        <v>177</v>
      </c>
      <c r="BM411" s="98" t="s">
        <v>529</v>
      </c>
    </row>
    <row r="412" spans="1:65" s="2" customFormat="1" ht="28.8" x14ac:dyDescent="0.2">
      <c r="A412" s="251"/>
      <c r="B412" s="252"/>
      <c r="C412" s="251"/>
      <c r="D412" s="333" t="s">
        <v>179</v>
      </c>
      <c r="E412" s="251"/>
      <c r="F412" s="334" t="s">
        <v>530</v>
      </c>
      <c r="G412" s="251"/>
      <c r="H412" s="251"/>
      <c r="I412" s="251"/>
      <c r="J412" s="251"/>
      <c r="K412" s="251"/>
      <c r="L412" s="252"/>
      <c r="M412" s="335"/>
      <c r="N412" s="336"/>
      <c r="O412" s="330"/>
      <c r="P412" s="330"/>
      <c r="Q412" s="330"/>
      <c r="R412" s="330"/>
      <c r="S412" s="330"/>
      <c r="T412" s="337"/>
      <c r="U412" s="251"/>
      <c r="V412" s="251"/>
      <c r="W412" s="32"/>
      <c r="X412" s="32"/>
      <c r="Y412" s="32"/>
      <c r="Z412" s="32"/>
      <c r="AA412" s="32"/>
      <c r="AB412" s="32"/>
      <c r="AC412" s="32"/>
      <c r="AD412" s="32"/>
      <c r="AE412" s="32"/>
      <c r="AT412" s="19" t="s">
        <v>179</v>
      </c>
      <c r="AU412" s="19" t="s">
        <v>85</v>
      </c>
    </row>
    <row r="413" spans="1:65" s="12" customFormat="1" ht="22.95" customHeight="1" x14ac:dyDescent="0.25">
      <c r="A413" s="311"/>
      <c r="B413" s="312"/>
      <c r="C413" s="311"/>
      <c r="D413" s="313" t="s">
        <v>74</v>
      </c>
      <c r="E413" s="320" t="s">
        <v>531</v>
      </c>
      <c r="F413" s="320" t="s">
        <v>532</v>
      </c>
      <c r="G413" s="311"/>
      <c r="H413" s="311"/>
      <c r="I413" s="311"/>
      <c r="J413" s="321">
        <f>BK413</f>
        <v>0</v>
      </c>
      <c r="K413" s="311"/>
      <c r="L413" s="312"/>
      <c r="M413" s="316"/>
      <c r="N413" s="317"/>
      <c r="O413" s="317"/>
      <c r="P413" s="318">
        <f>SUM(P414:P418)</f>
        <v>0</v>
      </c>
      <c r="Q413" s="317"/>
      <c r="R413" s="318">
        <f>SUM(R414:R418)</f>
        <v>0</v>
      </c>
      <c r="S413" s="317"/>
      <c r="T413" s="319">
        <f>SUM(T414:T418)</f>
        <v>0</v>
      </c>
      <c r="U413" s="311"/>
      <c r="V413" s="311"/>
      <c r="AR413" s="94" t="s">
        <v>83</v>
      </c>
      <c r="AT413" s="95" t="s">
        <v>74</v>
      </c>
      <c r="AU413" s="95" t="s">
        <v>83</v>
      </c>
      <c r="AY413" s="94" t="s">
        <v>171</v>
      </c>
      <c r="BK413" s="96">
        <f>SUM(BK414:BK418)</f>
        <v>0</v>
      </c>
    </row>
    <row r="414" spans="1:65" s="2" customFormat="1" ht="21.75" customHeight="1" x14ac:dyDescent="0.2">
      <c r="A414" s="251"/>
      <c r="B414" s="252"/>
      <c r="C414" s="322" t="s">
        <v>533</v>
      </c>
      <c r="D414" s="322" t="s">
        <v>173</v>
      </c>
      <c r="E414" s="323" t="s">
        <v>534</v>
      </c>
      <c r="F414" s="324" t="s">
        <v>535</v>
      </c>
      <c r="G414" s="325" t="s">
        <v>433</v>
      </c>
      <c r="H414" s="326">
        <v>15.627000000000001</v>
      </c>
      <c r="I414" s="97"/>
      <c r="J414" s="327">
        <f>ROUND(I414*H414,2)</f>
        <v>0</v>
      </c>
      <c r="K414" s="324" t="s">
        <v>3</v>
      </c>
      <c r="L414" s="252"/>
      <c r="M414" s="328" t="s">
        <v>3</v>
      </c>
      <c r="N414" s="329" t="s">
        <v>46</v>
      </c>
      <c r="O414" s="330"/>
      <c r="P414" s="331">
        <f>O414*H414</f>
        <v>0</v>
      </c>
      <c r="Q414" s="331">
        <v>0</v>
      </c>
      <c r="R414" s="331">
        <f>Q414*H414</f>
        <v>0</v>
      </c>
      <c r="S414" s="331">
        <v>0</v>
      </c>
      <c r="T414" s="332">
        <f>S414*H414</f>
        <v>0</v>
      </c>
      <c r="U414" s="251"/>
      <c r="V414" s="251"/>
      <c r="W414" s="32"/>
      <c r="X414" s="32"/>
      <c r="Y414" s="32"/>
      <c r="Z414" s="32"/>
      <c r="AA414" s="32"/>
      <c r="AB414" s="32"/>
      <c r="AC414" s="32"/>
      <c r="AD414" s="32"/>
      <c r="AE414" s="32"/>
      <c r="AR414" s="98" t="s">
        <v>177</v>
      </c>
      <c r="AT414" s="98" t="s">
        <v>173</v>
      </c>
      <c r="AU414" s="98" t="s">
        <v>85</v>
      </c>
      <c r="AY414" s="19" t="s">
        <v>171</v>
      </c>
      <c r="BE414" s="99">
        <f>IF(N414="základní",J414,0)</f>
        <v>0</v>
      </c>
      <c r="BF414" s="99">
        <f>IF(N414="snížená",J414,0)</f>
        <v>0</v>
      </c>
      <c r="BG414" s="99">
        <f>IF(N414="zákl. přenesená",J414,0)</f>
        <v>0</v>
      </c>
      <c r="BH414" s="99">
        <f>IF(N414="sníž. přenesená",J414,0)</f>
        <v>0</v>
      </c>
      <c r="BI414" s="99">
        <f>IF(N414="nulová",J414,0)</f>
        <v>0</v>
      </c>
      <c r="BJ414" s="19" t="s">
        <v>83</v>
      </c>
      <c r="BK414" s="99">
        <f>ROUND(I414*H414,2)</f>
        <v>0</v>
      </c>
      <c r="BL414" s="19" t="s">
        <v>177</v>
      </c>
      <c r="BM414" s="98" t="s">
        <v>536</v>
      </c>
    </row>
    <row r="415" spans="1:65" s="2" customFormat="1" x14ac:dyDescent="0.2">
      <c r="A415" s="251"/>
      <c r="B415" s="252"/>
      <c r="C415" s="251"/>
      <c r="D415" s="333" t="s">
        <v>179</v>
      </c>
      <c r="E415" s="251"/>
      <c r="F415" s="334" t="s">
        <v>535</v>
      </c>
      <c r="G415" s="251"/>
      <c r="H415" s="251"/>
      <c r="I415" s="251"/>
      <c r="J415" s="251"/>
      <c r="K415" s="251"/>
      <c r="L415" s="252"/>
      <c r="M415" s="335"/>
      <c r="N415" s="336"/>
      <c r="O415" s="330"/>
      <c r="P415" s="330"/>
      <c r="Q415" s="330"/>
      <c r="R415" s="330"/>
      <c r="S415" s="330"/>
      <c r="T415" s="337"/>
      <c r="U415" s="251"/>
      <c r="V415" s="251"/>
      <c r="W415" s="32"/>
      <c r="X415" s="32"/>
      <c r="Y415" s="32"/>
      <c r="Z415" s="32"/>
      <c r="AA415" s="32"/>
      <c r="AB415" s="32"/>
      <c r="AC415" s="32"/>
      <c r="AD415" s="32"/>
      <c r="AE415" s="32"/>
      <c r="AT415" s="19" t="s">
        <v>179</v>
      </c>
      <c r="AU415" s="19" t="s">
        <v>85</v>
      </c>
    </row>
    <row r="416" spans="1:65" s="14" customFormat="1" x14ac:dyDescent="0.2">
      <c r="A416" s="347"/>
      <c r="B416" s="348"/>
      <c r="C416" s="347"/>
      <c r="D416" s="333" t="s">
        <v>183</v>
      </c>
      <c r="E416" s="349" t="s">
        <v>3</v>
      </c>
      <c r="F416" s="350" t="s">
        <v>537</v>
      </c>
      <c r="G416" s="347"/>
      <c r="H416" s="351">
        <v>14.938000000000001</v>
      </c>
      <c r="I416" s="347"/>
      <c r="J416" s="347"/>
      <c r="K416" s="347"/>
      <c r="L416" s="348"/>
      <c r="M416" s="352"/>
      <c r="N416" s="353"/>
      <c r="O416" s="353"/>
      <c r="P416" s="353"/>
      <c r="Q416" s="353"/>
      <c r="R416" s="353"/>
      <c r="S416" s="353"/>
      <c r="T416" s="354"/>
      <c r="U416" s="347"/>
      <c r="V416" s="347"/>
      <c r="AT416" s="102" t="s">
        <v>183</v>
      </c>
      <c r="AU416" s="102" t="s">
        <v>85</v>
      </c>
      <c r="AV416" s="14" t="s">
        <v>85</v>
      </c>
      <c r="AW416" s="14" t="s">
        <v>36</v>
      </c>
      <c r="AX416" s="14" t="s">
        <v>75</v>
      </c>
      <c r="AY416" s="102" t="s">
        <v>171</v>
      </c>
    </row>
    <row r="417" spans="1:65" s="14" customFormat="1" x14ac:dyDescent="0.2">
      <c r="A417" s="347"/>
      <c r="B417" s="348"/>
      <c r="C417" s="347"/>
      <c r="D417" s="333" t="s">
        <v>183</v>
      </c>
      <c r="E417" s="349" t="s">
        <v>3</v>
      </c>
      <c r="F417" s="350" t="s">
        <v>538</v>
      </c>
      <c r="G417" s="347"/>
      <c r="H417" s="351">
        <v>0.68899999999999995</v>
      </c>
      <c r="I417" s="347"/>
      <c r="J417" s="347"/>
      <c r="K417" s="347"/>
      <c r="L417" s="348"/>
      <c r="M417" s="352"/>
      <c r="N417" s="353"/>
      <c r="O417" s="353"/>
      <c r="P417" s="353"/>
      <c r="Q417" s="353"/>
      <c r="R417" s="353"/>
      <c r="S417" s="353"/>
      <c r="T417" s="354"/>
      <c r="U417" s="347"/>
      <c r="V417" s="347"/>
      <c r="AT417" s="102" t="s">
        <v>183</v>
      </c>
      <c r="AU417" s="102" t="s">
        <v>85</v>
      </c>
      <c r="AV417" s="14" t="s">
        <v>85</v>
      </c>
      <c r="AW417" s="14" t="s">
        <v>36</v>
      </c>
      <c r="AX417" s="14" t="s">
        <v>75</v>
      </c>
      <c r="AY417" s="102" t="s">
        <v>171</v>
      </c>
    </row>
    <row r="418" spans="1:65" s="15" customFormat="1" x14ac:dyDescent="0.2">
      <c r="A418" s="355"/>
      <c r="B418" s="356"/>
      <c r="C418" s="355"/>
      <c r="D418" s="333" t="s">
        <v>183</v>
      </c>
      <c r="E418" s="357" t="s">
        <v>3</v>
      </c>
      <c r="F418" s="358" t="s">
        <v>186</v>
      </c>
      <c r="G418" s="355"/>
      <c r="H418" s="359">
        <v>15.627000000000001</v>
      </c>
      <c r="I418" s="355"/>
      <c r="J418" s="355"/>
      <c r="K418" s="355"/>
      <c r="L418" s="356"/>
      <c r="M418" s="360"/>
      <c r="N418" s="361"/>
      <c r="O418" s="361"/>
      <c r="P418" s="361"/>
      <c r="Q418" s="361"/>
      <c r="R418" s="361"/>
      <c r="S418" s="361"/>
      <c r="T418" s="362"/>
      <c r="U418" s="355"/>
      <c r="V418" s="355"/>
      <c r="AT418" s="103" t="s">
        <v>183</v>
      </c>
      <c r="AU418" s="103" t="s">
        <v>85</v>
      </c>
      <c r="AV418" s="15" t="s">
        <v>177</v>
      </c>
      <c r="AW418" s="15" t="s">
        <v>36</v>
      </c>
      <c r="AX418" s="15" t="s">
        <v>83</v>
      </c>
      <c r="AY418" s="103" t="s">
        <v>171</v>
      </c>
    </row>
    <row r="419" spans="1:65" s="12" customFormat="1" ht="22.95" customHeight="1" x14ac:dyDescent="0.25">
      <c r="A419" s="311"/>
      <c r="B419" s="312"/>
      <c r="C419" s="311"/>
      <c r="D419" s="313" t="s">
        <v>74</v>
      </c>
      <c r="E419" s="320" t="s">
        <v>539</v>
      </c>
      <c r="F419" s="320" t="s">
        <v>540</v>
      </c>
      <c r="G419" s="311"/>
      <c r="H419" s="311"/>
      <c r="I419" s="311"/>
      <c r="J419" s="321">
        <f>BK419</f>
        <v>0</v>
      </c>
      <c r="K419" s="311"/>
      <c r="L419" s="312"/>
      <c r="M419" s="316"/>
      <c r="N419" s="317"/>
      <c r="O419" s="317"/>
      <c r="P419" s="318">
        <f>SUM(P420:P422)</f>
        <v>0</v>
      </c>
      <c r="Q419" s="317"/>
      <c r="R419" s="318">
        <f>SUM(R420:R422)</f>
        <v>0</v>
      </c>
      <c r="S419" s="317"/>
      <c r="T419" s="319">
        <f>SUM(T420:T422)</f>
        <v>0</v>
      </c>
      <c r="U419" s="311"/>
      <c r="V419" s="311"/>
      <c r="AR419" s="94" t="s">
        <v>83</v>
      </c>
      <c r="AT419" s="95" t="s">
        <v>74</v>
      </c>
      <c r="AU419" s="95" t="s">
        <v>83</v>
      </c>
      <c r="AY419" s="94" t="s">
        <v>171</v>
      </c>
      <c r="BK419" s="96">
        <f>SUM(BK420:BK422)</f>
        <v>0</v>
      </c>
    </row>
    <row r="420" spans="1:65" s="2" customFormat="1" ht="16.5" customHeight="1" x14ac:dyDescent="0.2">
      <c r="A420" s="251"/>
      <c r="B420" s="252"/>
      <c r="C420" s="322" t="s">
        <v>541</v>
      </c>
      <c r="D420" s="322" t="s">
        <v>173</v>
      </c>
      <c r="E420" s="323" t="s">
        <v>542</v>
      </c>
      <c r="F420" s="324" t="s">
        <v>543</v>
      </c>
      <c r="G420" s="325" t="s">
        <v>433</v>
      </c>
      <c r="H420" s="326">
        <v>455.02600000000001</v>
      </c>
      <c r="I420" s="97"/>
      <c r="J420" s="327">
        <f>ROUND(I420*H420,2)</f>
        <v>0</v>
      </c>
      <c r="K420" s="324" t="s">
        <v>176</v>
      </c>
      <c r="L420" s="252"/>
      <c r="M420" s="328" t="s">
        <v>3</v>
      </c>
      <c r="N420" s="329" t="s">
        <v>46</v>
      </c>
      <c r="O420" s="330"/>
      <c r="P420" s="331">
        <f>O420*H420</f>
        <v>0</v>
      </c>
      <c r="Q420" s="331">
        <v>0</v>
      </c>
      <c r="R420" s="331">
        <f>Q420*H420</f>
        <v>0</v>
      </c>
      <c r="S420" s="331">
        <v>0</v>
      </c>
      <c r="T420" s="332">
        <f>S420*H420</f>
        <v>0</v>
      </c>
      <c r="U420" s="251"/>
      <c r="V420" s="251"/>
      <c r="W420" s="32"/>
      <c r="X420" s="32"/>
      <c r="Y420" s="32"/>
      <c r="Z420" s="32"/>
      <c r="AA420" s="32"/>
      <c r="AB420" s="32"/>
      <c r="AC420" s="32"/>
      <c r="AD420" s="32"/>
      <c r="AE420" s="32"/>
      <c r="AR420" s="98" t="s">
        <v>177</v>
      </c>
      <c r="AT420" s="98" t="s">
        <v>173</v>
      </c>
      <c r="AU420" s="98" t="s">
        <v>85</v>
      </c>
      <c r="AY420" s="19" t="s">
        <v>171</v>
      </c>
      <c r="BE420" s="99">
        <f>IF(N420="základní",J420,0)</f>
        <v>0</v>
      </c>
      <c r="BF420" s="99">
        <f>IF(N420="snížená",J420,0)</f>
        <v>0</v>
      </c>
      <c r="BG420" s="99">
        <f>IF(N420="zákl. přenesená",J420,0)</f>
        <v>0</v>
      </c>
      <c r="BH420" s="99">
        <f>IF(N420="sníž. přenesená",J420,0)</f>
        <v>0</v>
      </c>
      <c r="BI420" s="99">
        <f>IF(N420="nulová",J420,0)</f>
        <v>0</v>
      </c>
      <c r="BJ420" s="19" t="s">
        <v>83</v>
      </c>
      <c r="BK420" s="99">
        <f>ROUND(I420*H420,2)</f>
        <v>0</v>
      </c>
      <c r="BL420" s="19" t="s">
        <v>177</v>
      </c>
      <c r="BM420" s="98" t="s">
        <v>544</v>
      </c>
    </row>
    <row r="421" spans="1:65" s="2" customFormat="1" x14ac:dyDescent="0.2">
      <c r="A421" s="251"/>
      <c r="B421" s="252"/>
      <c r="C421" s="251"/>
      <c r="D421" s="333" t="s">
        <v>179</v>
      </c>
      <c r="E421" s="251"/>
      <c r="F421" s="334" t="s">
        <v>545</v>
      </c>
      <c r="G421" s="251"/>
      <c r="H421" s="251"/>
      <c r="I421" s="251"/>
      <c r="J421" s="251"/>
      <c r="K421" s="251"/>
      <c r="L421" s="252"/>
      <c r="M421" s="335"/>
      <c r="N421" s="336"/>
      <c r="O421" s="330"/>
      <c r="P421" s="330"/>
      <c r="Q421" s="330"/>
      <c r="R421" s="330"/>
      <c r="S421" s="330"/>
      <c r="T421" s="337"/>
      <c r="U421" s="251"/>
      <c r="V421" s="251"/>
      <c r="W421" s="32"/>
      <c r="X421" s="32"/>
      <c r="Y421" s="32"/>
      <c r="Z421" s="32"/>
      <c r="AA421" s="32"/>
      <c r="AB421" s="32"/>
      <c r="AC421" s="32"/>
      <c r="AD421" s="32"/>
      <c r="AE421" s="32"/>
      <c r="AT421" s="19" t="s">
        <v>179</v>
      </c>
      <c r="AU421" s="19" t="s">
        <v>85</v>
      </c>
    </row>
    <row r="422" spans="1:65" s="2" customFormat="1" x14ac:dyDescent="0.2">
      <c r="A422" s="251"/>
      <c r="B422" s="252"/>
      <c r="C422" s="251"/>
      <c r="D422" s="338" t="s">
        <v>181</v>
      </c>
      <c r="E422" s="251"/>
      <c r="F422" s="339" t="s">
        <v>546</v>
      </c>
      <c r="G422" s="251"/>
      <c r="H422" s="251"/>
      <c r="I422" s="251"/>
      <c r="J422" s="251"/>
      <c r="K422" s="251"/>
      <c r="L422" s="252"/>
      <c r="M422" s="381"/>
      <c r="N422" s="382"/>
      <c r="O422" s="383"/>
      <c r="P422" s="383"/>
      <c r="Q422" s="383"/>
      <c r="R422" s="383"/>
      <c r="S422" s="383"/>
      <c r="T422" s="384"/>
      <c r="U422" s="251"/>
      <c r="V422" s="251"/>
      <c r="W422" s="32"/>
      <c r="X422" s="32"/>
      <c r="Y422" s="32"/>
      <c r="Z422" s="32"/>
      <c r="AA422" s="32"/>
      <c r="AB422" s="32"/>
      <c r="AC422" s="32"/>
      <c r="AD422" s="32"/>
      <c r="AE422" s="32"/>
      <c r="AT422" s="19" t="s">
        <v>181</v>
      </c>
      <c r="AU422" s="19" t="s">
        <v>85</v>
      </c>
    </row>
    <row r="423" spans="1:65" s="2" customFormat="1" ht="6.9" customHeight="1" x14ac:dyDescent="0.2">
      <c r="A423" s="251"/>
      <c r="B423" s="278"/>
      <c r="C423" s="279"/>
      <c r="D423" s="279"/>
      <c r="E423" s="279"/>
      <c r="F423" s="279"/>
      <c r="G423" s="279"/>
      <c r="H423" s="279"/>
      <c r="I423" s="279"/>
      <c r="J423" s="279"/>
      <c r="K423" s="279"/>
      <c r="L423" s="252"/>
      <c r="M423" s="251"/>
      <c r="N423" s="254"/>
      <c r="O423" s="251"/>
      <c r="P423" s="251"/>
      <c r="Q423" s="251"/>
      <c r="R423" s="251"/>
      <c r="S423" s="251"/>
      <c r="T423" s="251"/>
      <c r="U423" s="251"/>
      <c r="V423" s="251"/>
      <c r="W423" s="32"/>
      <c r="X423" s="32"/>
      <c r="Y423" s="32"/>
      <c r="Z423" s="32"/>
      <c r="AA423" s="32"/>
      <c r="AB423" s="32"/>
      <c r="AC423" s="32"/>
      <c r="AD423" s="32"/>
      <c r="AE423" s="32"/>
    </row>
  </sheetData>
  <sheetProtection password="C7B2" sheet="1" objects="1" scenarios="1" selectLockedCells="1"/>
  <autoFilter ref="C86:K42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8" r:id="rId2"/>
    <hyperlink ref="F102" r:id="rId3"/>
    <hyperlink ref="F106" r:id="rId4"/>
    <hyperlink ref="F109" r:id="rId5"/>
    <hyperlink ref="F117" r:id="rId6"/>
    <hyperlink ref="F142" r:id="rId7"/>
    <hyperlink ref="F153" r:id="rId8"/>
    <hyperlink ref="F159" r:id="rId9"/>
    <hyperlink ref="F163" r:id="rId10"/>
    <hyperlink ref="F185" r:id="rId11"/>
    <hyperlink ref="F192" r:id="rId12"/>
    <hyperlink ref="F198" r:id="rId13"/>
    <hyperlink ref="F218" r:id="rId14"/>
    <hyperlink ref="F221" r:id="rId15"/>
    <hyperlink ref="F225" r:id="rId16"/>
    <hyperlink ref="F230" r:id="rId17"/>
    <hyperlink ref="F235" r:id="rId18"/>
    <hyperlink ref="F264" r:id="rId19"/>
    <hyperlink ref="F279" r:id="rId20"/>
    <hyperlink ref="F293" r:id="rId21"/>
    <hyperlink ref="F307" r:id="rId22"/>
    <hyperlink ref="F315" r:id="rId23"/>
    <hyperlink ref="F324" r:id="rId24"/>
    <hyperlink ref="F328" r:id="rId25"/>
    <hyperlink ref="F332" r:id="rId26"/>
    <hyperlink ref="F337" r:id="rId27"/>
    <hyperlink ref="F351" r:id="rId28"/>
    <hyperlink ref="F360" r:id="rId29"/>
    <hyperlink ref="F367" r:id="rId30"/>
    <hyperlink ref="F381" r:id="rId31"/>
    <hyperlink ref="F389" r:id="rId32"/>
    <hyperlink ref="F398" r:id="rId33"/>
    <hyperlink ref="F407" r:id="rId34"/>
    <hyperlink ref="F422" r:id="rId35"/>
  </hyperlinks>
  <pageMargins left="0.39374999999999999" right="0.39374999999999999" top="0.39374999999999999" bottom="0.39374999999999999" header="0" footer="0"/>
  <pageSetup paperSize="9" scale="84" fitToHeight="100" orientation="landscape" blackAndWhite="1" r:id="rId36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topLeftCell="A50" zoomScale="70" zoomScaleNormal="70" workbookViewId="0">
      <selection activeCell="I90" sqref="I90"/>
    </sheetView>
  </sheetViews>
  <sheetFormatPr defaultRowHeight="10.199999999999999" x14ac:dyDescent="0.2"/>
  <cols>
    <col min="1" max="1" width="8.28515625" style="240" customWidth="1"/>
    <col min="2" max="2" width="1.140625" style="240" customWidth="1"/>
    <col min="3" max="3" width="4.140625" style="240" customWidth="1"/>
    <col min="4" max="4" width="4.28515625" style="240" customWidth="1"/>
    <col min="5" max="5" width="17.140625" style="240" customWidth="1"/>
    <col min="6" max="6" width="100.85546875" style="240" customWidth="1"/>
    <col min="7" max="7" width="7.42578125" style="240" customWidth="1"/>
    <col min="8" max="8" width="14" style="240" customWidth="1"/>
    <col min="9" max="9" width="15.85546875" style="240" customWidth="1"/>
    <col min="10" max="11" width="22.28515625" style="240" customWidth="1"/>
    <col min="12" max="12" width="9.28515625" style="240" customWidth="1"/>
    <col min="13" max="13" width="10.85546875" style="240" hidden="1" customWidth="1"/>
    <col min="14" max="14" width="9.28515625" style="240" hidden="1"/>
    <col min="15" max="20" width="14.140625" style="240" hidden="1" customWidth="1"/>
    <col min="21" max="21" width="16.28515625" style="240" hidden="1" customWidth="1"/>
    <col min="22" max="22" width="12.28515625" style="240" customWidth="1"/>
    <col min="23" max="23" width="16.28515625" style="240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 t="s">
        <v>6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0"/>
      <c r="AT2" s="19" t="s">
        <v>88</v>
      </c>
      <c r="AZ2" s="90" t="s">
        <v>218</v>
      </c>
      <c r="BA2" s="90" t="s">
        <v>547</v>
      </c>
      <c r="BB2" s="90" t="s">
        <v>108</v>
      </c>
      <c r="BC2" s="90" t="s">
        <v>548</v>
      </c>
      <c r="BD2" s="90" t="s">
        <v>85</v>
      </c>
    </row>
    <row r="3" spans="1:56" s="1" customFormat="1" ht="6.9" customHeight="1" x14ac:dyDescent="0.2">
      <c r="A3" s="240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5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AT3" s="19" t="s">
        <v>85</v>
      </c>
      <c r="AZ3" s="90" t="s">
        <v>549</v>
      </c>
      <c r="BA3" s="90" t="s">
        <v>550</v>
      </c>
      <c r="BB3" s="90" t="s">
        <v>108</v>
      </c>
      <c r="BC3" s="90" t="s">
        <v>551</v>
      </c>
      <c r="BD3" s="90" t="s">
        <v>85</v>
      </c>
    </row>
    <row r="4" spans="1:56" s="1" customFormat="1" ht="24.9" customHeight="1" x14ac:dyDescent="0.2">
      <c r="A4" s="240"/>
      <c r="B4" s="245"/>
      <c r="C4" s="240"/>
      <c r="D4" s="246" t="s">
        <v>113</v>
      </c>
      <c r="E4" s="240"/>
      <c r="F4" s="240"/>
      <c r="G4" s="240"/>
      <c r="H4" s="240"/>
      <c r="I4" s="240"/>
      <c r="J4" s="240"/>
      <c r="K4" s="240"/>
      <c r="L4" s="245"/>
      <c r="M4" s="247" t="s">
        <v>11</v>
      </c>
      <c r="N4" s="240"/>
      <c r="O4" s="240"/>
      <c r="P4" s="240"/>
      <c r="Q4" s="240"/>
      <c r="R4" s="240"/>
      <c r="S4" s="240"/>
      <c r="T4" s="240"/>
      <c r="U4" s="240"/>
      <c r="V4" s="240"/>
      <c r="W4" s="240"/>
      <c r="AT4" s="19" t="s">
        <v>4</v>
      </c>
      <c r="AZ4" s="90" t="s">
        <v>132</v>
      </c>
      <c r="BA4" s="90" t="s">
        <v>133</v>
      </c>
      <c r="BB4" s="90" t="s">
        <v>116</v>
      </c>
      <c r="BC4" s="90" t="s">
        <v>552</v>
      </c>
      <c r="BD4" s="90" t="s">
        <v>85</v>
      </c>
    </row>
    <row r="5" spans="1:56" s="1" customFormat="1" ht="6.9" customHeight="1" x14ac:dyDescent="0.2">
      <c r="A5" s="240"/>
      <c r="B5" s="245"/>
      <c r="C5" s="240"/>
      <c r="D5" s="240"/>
      <c r="E5" s="240"/>
      <c r="F5" s="240"/>
      <c r="G5" s="240"/>
      <c r="H5" s="240"/>
      <c r="I5" s="240"/>
      <c r="J5" s="240"/>
      <c r="K5" s="240"/>
      <c r="L5" s="245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AZ5" s="90" t="s">
        <v>135</v>
      </c>
      <c r="BA5" s="90" t="s">
        <v>136</v>
      </c>
      <c r="BB5" s="90" t="s">
        <v>108</v>
      </c>
      <c r="BC5" s="90" t="s">
        <v>553</v>
      </c>
      <c r="BD5" s="90" t="s">
        <v>85</v>
      </c>
    </row>
    <row r="6" spans="1:56" s="1" customFormat="1" ht="12" customHeight="1" x14ac:dyDescent="0.2">
      <c r="A6" s="240"/>
      <c r="B6" s="245"/>
      <c r="C6" s="240"/>
      <c r="D6" s="248" t="s">
        <v>17</v>
      </c>
      <c r="E6" s="240"/>
      <c r="F6" s="240"/>
      <c r="G6" s="240"/>
      <c r="H6" s="240"/>
      <c r="I6" s="240"/>
      <c r="J6" s="240"/>
      <c r="K6" s="240"/>
      <c r="L6" s="245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AZ6" s="90" t="s">
        <v>554</v>
      </c>
      <c r="BA6" s="90" t="s">
        <v>555</v>
      </c>
      <c r="BB6" s="90" t="s">
        <v>116</v>
      </c>
      <c r="BC6" s="90" t="s">
        <v>556</v>
      </c>
      <c r="BD6" s="90" t="s">
        <v>85</v>
      </c>
    </row>
    <row r="7" spans="1:56" s="1" customFormat="1" ht="16.5" customHeight="1" x14ac:dyDescent="0.2">
      <c r="A7" s="240"/>
      <c r="B7" s="245"/>
      <c r="C7" s="240"/>
      <c r="D7" s="240"/>
      <c r="E7" s="249" t="str">
        <f>'Rekapitulace stavby'!K6</f>
        <v>Úprava DVT 10210410 Hradec – Nová ves ř. Km 0,300 - 0,600 - DPS</v>
      </c>
      <c r="F7" s="250"/>
      <c r="G7" s="250"/>
      <c r="H7" s="250"/>
      <c r="I7" s="240"/>
      <c r="J7" s="240"/>
      <c r="K7" s="240"/>
      <c r="L7" s="245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AZ7" s="90" t="s">
        <v>557</v>
      </c>
      <c r="BA7" s="90" t="s">
        <v>558</v>
      </c>
      <c r="BB7" s="90" t="s">
        <v>108</v>
      </c>
      <c r="BC7" s="90" t="s">
        <v>559</v>
      </c>
      <c r="BD7" s="90" t="s">
        <v>85</v>
      </c>
    </row>
    <row r="8" spans="1:56" s="2" customFormat="1" ht="12" customHeight="1" x14ac:dyDescent="0.2">
      <c r="A8" s="251"/>
      <c r="B8" s="252"/>
      <c r="C8" s="251"/>
      <c r="D8" s="248" t="s">
        <v>127</v>
      </c>
      <c r="E8" s="251"/>
      <c r="F8" s="251"/>
      <c r="G8" s="251"/>
      <c r="H8" s="251"/>
      <c r="I8" s="251"/>
      <c r="J8" s="251"/>
      <c r="K8" s="251"/>
      <c r="L8" s="253"/>
      <c r="M8" s="254"/>
      <c r="N8" s="254"/>
      <c r="O8" s="254"/>
      <c r="P8" s="254"/>
      <c r="Q8" s="254"/>
      <c r="R8" s="254"/>
      <c r="S8" s="251"/>
      <c r="T8" s="251"/>
      <c r="U8" s="251"/>
      <c r="V8" s="251"/>
      <c r="W8" s="251"/>
      <c r="X8" s="32"/>
      <c r="Y8" s="32"/>
      <c r="Z8" s="32"/>
      <c r="AA8" s="32"/>
      <c r="AB8" s="32"/>
      <c r="AC8" s="32"/>
      <c r="AD8" s="32"/>
      <c r="AE8" s="32"/>
      <c r="AZ8" s="90" t="s">
        <v>110</v>
      </c>
      <c r="BA8" s="90" t="s">
        <v>111</v>
      </c>
      <c r="BB8" s="90" t="s">
        <v>108</v>
      </c>
      <c r="BC8" s="90" t="s">
        <v>560</v>
      </c>
      <c r="BD8" s="90" t="s">
        <v>85</v>
      </c>
    </row>
    <row r="9" spans="1:56" s="2" customFormat="1" ht="16.5" customHeight="1" x14ac:dyDescent="0.2">
      <c r="A9" s="251"/>
      <c r="B9" s="252"/>
      <c r="C9" s="251"/>
      <c r="D9" s="251"/>
      <c r="E9" s="255" t="s">
        <v>561</v>
      </c>
      <c r="F9" s="256"/>
      <c r="G9" s="256"/>
      <c r="H9" s="256"/>
      <c r="I9" s="251"/>
      <c r="J9" s="251"/>
      <c r="K9" s="251"/>
      <c r="L9" s="253"/>
      <c r="M9" s="254"/>
      <c r="N9" s="254"/>
      <c r="O9" s="254"/>
      <c r="P9" s="254"/>
      <c r="Q9" s="254"/>
      <c r="R9" s="254"/>
      <c r="S9" s="251"/>
      <c r="T9" s="251"/>
      <c r="U9" s="251"/>
      <c r="V9" s="251"/>
      <c r="W9" s="251"/>
      <c r="X9" s="32"/>
      <c r="Y9" s="32"/>
      <c r="Z9" s="32"/>
      <c r="AA9" s="32"/>
      <c r="AB9" s="32"/>
      <c r="AC9" s="32"/>
      <c r="AD9" s="32"/>
      <c r="AE9" s="32"/>
      <c r="AZ9" s="90" t="s">
        <v>124</v>
      </c>
      <c r="BA9" s="90" t="s">
        <v>125</v>
      </c>
      <c r="BB9" s="90" t="s">
        <v>116</v>
      </c>
      <c r="BC9" s="90" t="s">
        <v>562</v>
      </c>
      <c r="BD9" s="90" t="s">
        <v>85</v>
      </c>
    </row>
    <row r="10" spans="1:56" s="2" customFormat="1" x14ac:dyDescent="0.2">
      <c r="A10" s="251"/>
      <c r="B10" s="252"/>
      <c r="C10" s="251"/>
      <c r="D10" s="251"/>
      <c r="E10" s="251"/>
      <c r="F10" s="251"/>
      <c r="G10" s="251"/>
      <c r="H10" s="251"/>
      <c r="I10" s="251"/>
      <c r="J10" s="251"/>
      <c r="K10" s="251"/>
      <c r="L10" s="253"/>
      <c r="M10" s="254"/>
      <c r="N10" s="254"/>
      <c r="O10" s="254"/>
      <c r="P10" s="254"/>
      <c r="Q10" s="254"/>
      <c r="R10" s="254"/>
      <c r="S10" s="251"/>
      <c r="T10" s="251"/>
      <c r="U10" s="251"/>
      <c r="V10" s="251"/>
      <c r="W10" s="251"/>
      <c r="X10" s="32"/>
      <c r="Y10" s="32"/>
      <c r="Z10" s="32"/>
      <c r="AA10" s="32"/>
      <c r="AB10" s="32"/>
      <c r="AC10" s="32"/>
      <c r="AD10" s="32"/>
      <c r="AE10" s="32"/>
      <c r="AZ10" s="90" t="s">
        <v>563</v>
      </c>
      <c r="BA10" s="90" t="s">
        <v>564</v>
      </c>
      <c r="BB10" s="90" t="s">
        <v>116</v>
      </c>
      <c r="BC10" s="90" t="s">
        <v>565</v>
      </c>
      <c r="BD10" s="90" t="s">
        <v>85</v>
      </c>
    </row>
    <row r="11" spans="1:56" s="2" customFormat="1" ht="12" customHeight="1" x14ac:dyDescent="0.2">
      <c r="A11" s="251"/>
      <c r="B11" s="252"/>
      <c r="C11" s="251"/>
      <c r="D11" s="248" t="s">
        <v>19</v>
      </c>
      <c r="E11" s="251"/>
      <c r="F11" s="257" t="s">
        <v>3</v>
      </c>
      <c r="G11" s="251"/>
      <c r="H11" s="251"/>
      <c r="I11" s="248" t="s">
        <v>20</v>
      </c>
      <c r="J11" s="257" t="s">
        <v>3</v>
      </c>
      <c r="K11" s="251"/>
      <c r="L11" s="253"/>
      <c r="M11" s="254"/>
      <c r="N11" s="254"/>
      <c r="O11" s="254"/>
      <c r="P11" s="254"/>
      <c r="Q11" s="254"/>
      <c r="R11" s="254"/>
      <c r="S11" s="251"/>
      <c r="T11" s="251"/>
      <c r="U11" s="251"/>
      <c r="V11" s="251"/>
      <c r="W11" s="251"/>
      <c r="X11" s="32"/>
      <c r="Y11" s="32"/>
      <c r="Z11" s="32"/>
      <c r="AA11" s="32"/>
      <c r="AB11" s="32"/>
      <c r="AC11" s="32"/>
      <c r="AD11" s="32"/>
      <c r="AE11" s="32"/>
      <c r="AZ11" s="90" t="s">
        <v>566</v>
      </c>
      <c r="BA11" s="90" t="s">
        <v>567</v>
      </c>
      <c r="BB11" s="90" t="s">
        <v>108</v>
      </c>
      <c r="BC11" s="90" t="s">
        <v>568</v>
      </c>
      <c r="BD11" s="90" t="s">
        <v>85</v>
      </c>
    </row>
    <row r="12" spans="1:56" s="2" customFormat="1" ht="12" customHeight="1" x14ac:dyDescent="0.2">
      <c r="A12" s="251"/>
      <c r="B12" s="252"/>
      <c r="C12" s="251"/>
      <c r="D12" s="248" t="s">
        <v>21</v>
      </c>
      <c r="E12" s="251"/>
      <c r="F12" s="257" t="s">
        <v>22</v>
      </c>
      <c r="G12" s="251"/>
      <c r="H12" s="251"/>
      <c r="I12" s="248" t="s">
        <v>23</v>
      </c>
      <c r="J12" s="258">
        <f>'Rekapitulace stavby'!AN8</f>
        <v>44721</v>
      </c>
      <c r="K12" s="251"/>
      <c r="L12" s="253"/>
      <c r="M12" s="254"/>
      <c r="N12" s="254"/>
      <c r="O12" s="254"/>
      <c r="P12" s="254"/>
      <c r="Q12" s="254"/>
      <c r="R12" s="254"/>
      <c r="S12" s="251"/>
      <c r="T12" s="251"/>
      <c r="U12" s="251"/>
      <c r="V12" s="251"/>
      <c r="W12" s="251"/>
      <c r="X12" s="32"/>
      <c r="Y12" s="32"/>
      <c r="Z12" s="32"/>
      <c r="AA12" s="32"/>
      <c r="AB12" s="32"/>
      <c r="AC12" s="32"/>
      <c r="AD12" s="32"/>
      <c r="AE12" s="32"/>
      <c r="AZ12" s="90" t="s">
        <v>569</v>
      </c>
      <c r="BA12" s="90" t="s">
        <v>570</v>
      </c>
      <c r="BB12" s="90" t="s">
        <v>108</v>
      </c>
      <c r="BC12" s="90" t="s">
        <v>571</v>
      </c>
      <c r="BD12" s="90" t="s">
        <v>85</v>
      </c>
    </row>
    <row r="13" spans="1:56" s="2" customFormat="1" ht="10.95" customHeight="1" x14ac:dyDescent="0.2">
      <c r="A13" s="251"/>
      <c r="B13" s="252"/>
      <c r="C13" s="251"/>
      <c r="D13" s="251"/>
      <c r="E13" s="251"/>
      <c r="F13" s="251"/>
      <c r="G13" s="251"/>
      <c r="H13" s="251"/>
      <c r="I13" s="251"/>
      <c r="J13" s="251"/>
      <c r="K13" s="251"/>
      <c r="L13" s="253"/>
      <c r="M13" s="254"/>
      <c r="N13" s="254"/>
      <c r="O13" s="254"/>
      <c r="P13" s="254"/>
      <c r="Q13" s="254"/>
      <c r="R13" s="254"/>
      <c r="S13" s="251"/>
      <c r="T13" s="251"/>
      <c r="U13" s="251"/>
      <c r="V13" s="251"/>
      <c r="W13" s="251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 x14ac:dyDescent="0.2">
      <c r="A14" s="251"/>
      <c r="B14" s="252"/>
      <c r="C14" s="251"/>
      <c r="D14" s="248" t="s">
        <v>24</v>
      </c>
      <c r="E14" s="251"/>
      <c r="F14" s="251"/>
      <c r="G14" s="251"/>
      <c r="H14" s="251"/>
      <c r="I14" s="248" t="s">
        <v>25</v>
      </c>
      <c r="J14" s="257" t="s">
        <v>26</v>
      </c>
      <c r="K14" s="251"/>
      <c r="L14" s="253"/>
      <c r="M14" s="254"/>
      <c r="N14" s="254"/>
      <c r="O14" s="254"/>
      <c r="P14" s="254"/>
      <c r="Q14" s="254"/>
      <c r="R14" s="254"/>
      <c r="S14" s="251"/>
      <c r="T14" s="251"/>
      <c r="U14" s="251"/>
      <c r="V14" s="251"/>
      <c r="W14" s="251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 x14ac:dyDescent="0.2">
      <c r="A15" s="251"/>
      <c r="B15" s="252"/>
      <c r="C15" s="251"/>
      <c r="D15" s="251"/>
      <c r="E15" s="257" t="s">
        <v>27</v>
      </c>
      <c r="F15" s="251"/>
      <c r="G15" s="251"/>
      <c r="H15" s="251"/>
      <c r="I15" s="248" t="s">
        <v>28</v>
      </c>
      <c r="J15" s="257" t="s">
        <v>29</v>
      </c>
      <c r="K15" s="251"/>
      <c r="L15" s="253"/>
      <c r="M15" s="254"/>
      <c r="N15" s="254"/>
      <c r="O15" s="254"/>
      <c r="P15" s="254"/>
      <c r="Q15" s="254"/>
      <c r="R15" s="254"/>
      <c r="S15" s="251"/>
      <c r="T15" s="251"/>
      <c r="U15" s="251"/>
      <c r="V15" s="251"/>
      <c r="W15" s="251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" customHeight="1" x14ac:dyDescent="0.2">
      <c r="A16" s="251"/>
      <c r="B16" s="252"/>
      <c r="C16" s="251"/>
      <c r="D16" s="251"/>
      <c r="E16" s="251"/>
      <c r="F16" s="251"/>
      <c r="G16" s="251"/>
      <c r="H16" s="251"/>
      <c r="I16" s="251"/>
      <c r="J16" s="251"/>
      <c r="K16" s="251"/>
      <c r="L16" s="253"/>
      <c r="M16" s="254"/>
      <c r="N16" s="254"/>
      <c r="O16" s="254"/>
      <c r="P16" s="254"/>
      <c r="Q16" s="254"/>
      <c r="R16" s="254"/>
      <c r="S16" s="251"/>
      <c r="T16" s="251"/>
      <c r="U16" s="251"/>
      <c r="V16" s="251"/>
      <c r="W16" s="251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251"/>
      <c r="B17" s="252"/>
      <c r="C17" s="251"/>
      <c r="D17" s="248" t="s">
        <v>30</v>
      </c>
      <c r="E17" s="251"/>
      <c r="F17" s="251"/>
      <c r="G17" s="251"/>
      <c r="H17" s="251"/>
      <c r="I17" s="248" t="s">
        <v>25</v>
      </c>
      <c r="J17" s="187" t="str">
        <f>'Rekapitulace stavby'!AN13</f>
        <v>Vyplň údaj</v>
      </c>
      <c r="K17" s="251"/>
      <c r="L17" s="253"/>
      <c r="M17" s="254"/>
      <c r="N17" s="254"/>
      <c r="O17" s="254"/>
      <c r="P17" s="254"/>
      <c r="Q17" s="254"/>
      <c r="R17" s="254"/>
      <c r="S17" s="251"/>
      <c r="T17" s="251"/>
      <c r="U17" s="251"/>
      <c r="V17" s="251"/>
      <c r="W17" s="251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251"/>
      <c r="B18" s="252"/>
      <c r="C18" s="251"/>
      <c r="D18" s="251"/>
      <c r="E18" s="229" t="str">
        <f>'Rekapitulace stavby'!E14</f>
        <v>Vyplň údaj</v>
      </c>
      <c r="F18" s="239"/>
      <c r="G18" s="239"/>
      <c r="H18" s="239"/>
      <c r="I18" s="248" t="s">
        <v>28</v>
      </c>
      <c r="J18" s="187" t="str">
        <f>'Rekapitulace stavby'!AN14</f>
        <v>Vyplň údaj</v>
      </c>
      <c r="K18" s="251"/>
      <c r="L18" s="253"/>
      <c r="M18" s="254"/>
      <c r="N18" s="254"/>
      <c r="O18" s="254"/>
      <c r="P18" s="254"/>
      <c r="Q18" s="254"/>
      <c r="R18" s="254"/>
      <c r="S18" s="251"/>
      <c r="T18" s="251"/>
      <c r="U18" s="251"/>
      <c r="V18" s="251"/>
      <c r="W18" s="251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251"/>
      <c r="B19" s="252"/>
      <c r="C19" s="251"/>
      <c r="D19" s="251"/>
      <c r="E19" s="251"/>
      <c r="F19" s="251"/>
      <c r="G19" s="251"/>
      <c r="H19" s="251"/>
      <c r="I19" s="251"/>
      <c r="J19" s="251"/>
      <c r="K19" s="251"/>
      <c r="L19" s="253"/>
      <c r="M19" s="254"/>
      <c r="N19" s="254"/>
      <c r="O19" s="254"/>
      <c r="P19" s="254"/>
      <c r="Q19" s="254"/>
      <c r="R19" s="254"/>
      <c r="S19" s="251"/>
      <c r="T19" s="251"/>
      <c r="U19" s="251"/>
      <c r="V19" s="251"/>
      <c r="W19" s="251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251"/>
      <c r="B20" s="252"/>
      <c r="C20" s="251"/>
      <c r="D20" s="248" t="s">
        <v>32</v>
      </c>
      <c r="E20" s="251"/>
      <c r="F20" s="251"/>
      <c r="G20" s="251"/>
      <c r="H20" s="251"/>
      <c r="I20" s="248" t="s">
        <v>25</v>
      </c>
      <c r="J20" s="257" t="s">
        <v>33</v>
      </c>
      <c r="K20" s="251"/>
      <c r="L20" s="253"/>
      <c r="M20" s="254"/>
      <c r="N20" s="254"/>
      <c r="O20" s="254"/>
      <c r="P20" s="254"/>
      <c r="Q20" s="254"/>
      <c r="R20" s="254"/>
      <c r="S20" s="251"/>
      <c r="T20" s="251"/>
      <c r="U20" s="251"/>
      <c r="V20" s="251"/>
      <c r="W20" s="251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251"/>
      <c r="B21" s="252"/>
      <c r="C21" s="251"/>
      <c r="D21" s="251"/>
      <c r="E21" s="257" t="s">
        <v>34</v>
      </c>
      <c r="F21" s="251"/>
      <c r="G21" s="251"/>
      <c r="H21" s="251"/>
      <c r="I21" s="248" t="s">
        <v>28</v>
      </c>
      <c r="J21" s="257" t="s">
        <v>35</v>
      </c>
      <c r="K21" s="251"/>
      <c r="L21" s="253"/>
      <c r="M21" s="254"/>
      <c r="N21" s="254"/>
      <c r="O21" s="254"/>
      <c r="P21" s="254"/>
      <c r="Q21" s="254"/>
      <c r="R21" s="254"/>
      <c r="S21" s="251"/>
      <c r="T21" s="251"/>
      <c r="U21" s="251"/>
      <c r="V21" s="251"/>
      <c r="W21" s="251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251"/>
      <c r="B22" s="252"/>
      <c r="C22" s="251"/>
      <c r="D22" s="251"/>
      <c r="E22" s="251"/>
      <c r="F22" s="251"/>
      <c r="G22" s="251"/>
      <c r="H22" s="251"/>
      <c r="I22" s="251"/>
      <c r="J22" s="251"/>
      <c r="K22" s="251"/>
      <c r="L22" s="253"/>
      <c r="M22" s="254"/>
      <c r="N22" s="254"/>
      <c r="O22" s="254"/>
      <c r="P22" s="254"/>
      <c r="Q22" s="254"/>
      <c r="R22" s="254"/>
      <c r="S22" s="251"/>
      <c r="T22" s="251"/>
      <c r="U22" s="251"/>
      <c r="V22" s="251"/>
      <c r="W22" s="251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251"/>
      <c r="B23" s="252"/>
      <c r="C23" s="251"/>
      <c r="D23" s="248" t="s">
        <v>37</v>
      </c>
      <c r="E23" s="251"/>
      <c r="F23" s="251"/>
      <c r="G23" s="251"/>
      <c r="H23" s="251"/>
      <c r="I23" s="248" t="s">
        <v>25</v>
      </c>
      <c r="J23" s="257" t="str">
        <f>IF('Rekapitulace stavby'!AN19="","",'Rekapitulace stavby'!AN19)</f>
        <v/>
      </c>
      <c r="K23" s="251"/>
      <c r="L23" s="253"/>
      <c r="M23" s="254"/>
      <c r="N23" s="254"/>
      <c r="O23" s="254"/>
      <c r="P23" s="254"/>
      <c r="Q23" s="254"/>
      <c r="R23" s="254"/>
      <c r="S23" s="251"/>
      <c r="T23" s="251"/>
      <c r="U23" s="251"/>
      <c r="V23" s="251"/>
      <c r="W23" s="251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251"/>
      <c r="B24" s="252"/>
      <c r="C24" s="251"/>
      <c r="D24" s="251"/>
      <c r="E24" s="257" t="str">
        <f>IF('Rekapitulace stavby'!E20="","",'Rekapitulace stavby'!E20)</f>
        <v xml:space="preserve"> </v>
      </c>
      <c r="F24" s="251"/>
      <c r="G24" s="251"/>
      <c r="H24" s="251"/>
      <c r="I24" s="248" t="s">
        <v>28</v>
      </c>
      <c r="J24" s="257" t="str">
        <f>IF('Rekapitulace stavby'!AN20="","",'Rekapitulace stavby'!AN20)</f>
        <v/>
      </c>
      <c r="K24" s="251"/>
      <c r="L24" s="253"/>
      <c r="M24" s="254"/>
      <c r="N24" s="254"/>
      <c r="O24" s="254"/>
      <c r="P24" s="254"/>
      <c r="Q24" s="254"/>
      <c r="R24" s="254"/>
      <c r="S24" s="251"/>
      <c r="T24" s="251"/>
      <c r="U24" s="251"/>
      <c r="V24" s="251"/>
      <c r="W24" s="251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251"/>
      <c r="B25" s="252"/>
      <c r="C25" s="251"/>
      <c r="D25" s="251"/>
      <c r="E25" s="251"/>
      <c r="F25" s="251"/>
      <c r="G25" s="251"/>
      <c r="H25" s="251"/>
      <c r="I25" s="251"/>
      <c r="J25" s="251"/>
      <c r="K25" s="251"/>
      <c r="L25" s="253"/>
      <c r="M25" s="254"/>
      <c r="N25" s="254"/>
      <c r="O25" s="254"/>
      <c r="P25" s="254"/>
      <c r="Q25" s="254"/>
      <c r="R25" s="254"/>
      <c r="S25" s="251"/>
      <c r="T25" s="251"/>
      <c r="U25" s="251"/>
      <c r="V25" s="251"/>
      <c r="W25" s="251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251"/>
      <c r="B26" s="252"/>
      <c r="C26" s="251"/>
      <c r="D26" s="248" t="s">
        <v>39</v>
      </c>
      <c r="E26" s="251"/>
      <c r="F26" s="251"/>
      <c r="G26" s="251"/>
      <c r="H26" s="251"/>
      <c r="I26" s="251"/>
      <c r="J26" s="251"/>
      <c r="K26" s="251"/>
      <c r="L26" s="253"/>
      <c r="M26" s="254"/>
      <c r="N26" s="254"/>
      <c r="O26" s="254"/>
      <c r="P26" s="254"/>
      <c r="Q26" s="254"/>
      <c r="R26" s="254"/>
      <c r="S26" s="251"/>
      <c r="T26" s="251"/>
      <c r="U26" s="251"/>
      <c r="V26" s="251"/>
      <c r="W26" s="251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259"/>
      <c r="B27" s="260"/>
      <c r="C27" s="259"/>
      <c r="D27" s="259"/>
      <c r="E27" s="261" t="s">
        <v>3</v>
      </c>
      <c r="F27" s="261"/>
      <c r="G27" s="261"/>
      <c r="H27" s="261"/>
      <c r="I27" s="259"/>
      <c r="J27" s="259"/>
      <c r="K27" s="259"/>
      <c r="L27" s="262"/>
      <c r="M27" s="263"/>
      <c r="N27" s="263"/>
      <c r="O27" s="263"/>
      <c r="P27" s="263"/>
      <c r="Q27" s="263"/>
      <c r="R27" s="263"/>
      <c r="S27" s="259"/>
      <c r="T27" s="259"/>
      <c r="U27" s="259"/>
      <c r="V27" s="259"/>
      <c r="W27" s="259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 x14ac:dyDescent="0.2">
      <c r="A28" s="251"/>
      <c r="B28" s="252"/>
      <c r="C28" s="251"/>
      <c r="D28" s="251"/>
      <c r="E28" s="251"/>
      <c r="F28" s="251"/>
      <c r="G28" s="251"/>
      <c r="H28" s="251"/>
      <c r="I28" s="251"/>
      <c r="J28" s="251"/>
      <c r="K28" s="251"/>
      <c r="L28" s="253"/>
      <c r="M28" s="254"/>
      <c r="N28" s="254"/>
      <c r="O28" s="254"/>
      <c r="P28" s="254"/>
      <c r="Q28" s="254"/>
      <c r="R28" s="254"/>
      <c r="S28" s="251"/>
      <c r="T28" s="251"/>
      <c r="U28" s="251"/>
      <c r="V28" s="251"/>
      <c r="W28" s="251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251"/>
      <c r="B29" s="252"/>
      <c r="C29" s="251"/>
      <c r="D29" s="264"/>
      <c r="E29" s="264"/>
      <c r="F29" s="264"/>
      <c r="G29" s="264"/>
      <c r="H29" s="264"/>
      <c r="I29" s="264"/>
      <c r="J29" s="264"/>
      <c r="K29" s="264"/>
      <c r="L29" s="253"/>
      <c r="M29" s="254"/>
      <c r="N29" s="254"/>
      <c r="O29" s="254"/>
      <c r="P29" s="254"/>
      <c r="Q29" s="254"/>
      <c r="R29" s="254"/>
      <c r="S29" s="251"/>
      <c r="T29" s="251"/>
      <c r="U29" s="251"/>
      <c r="V29" s="251"/>
      <c r="W29" s="251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251"/>
      <c r="B30" s="252"/>
      <c r="C30" s="251"/>
      <c r="D30" s="265" t="s">
        <v>41</v>
      </c>
      <c r="E30" s="251"/>
      <c r="F30" s="251"/>
      <c r="G30" s="251"/>
      <c r="H30" s="251"/>
      <c r="I30" s="251"/>
      <c r="J30" s="266">
        <f>ROUND(J87, 2)</f>
        <v>0</v>
      </c>
      <c r="K30" s="251"/>
      <c r="L30" s="253"/>
      <c r="M30" s="254"/>
      <c r="N30" s="254"/>
      <c r="O30" s="254"/>
      <c r="P30" s="254"/>
      <c r="Q30" s="254"/>
      <c r="R30" s="254"/>
      <c r="S30" s="251"/>
      <c r="T30" s="251"/>
      <c r="U30" s="251"/>
      <c r="V30" s="251"/>
      <c r="W30" s="251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251"/>
      <c r="B31" s="252"/>
      <c r="C31" s="251"/>
      <c r="D31" s="264"/>
      <c r="E31" s="264"/>
      <c r="F31" s="264"/>
      <c r="G31" s="264"/>
      <c r="H31" s="264"/>
      <c r="I31" s="264"/>
      <c r="J31" s="264"/>
      <c r="K31" s="264"/>
      <c r="L31" s="253"/>
      <c r="M31" s="254"/>
      <c r="N31" s="254"/>
      <c r="O31" s="254"/>
      <c r="P31" s="254"/>
      <c r="Q31" s="254"/>
      <c r="R31" s="254"/>
      <c r="S31" s="251"/>
      <c r="T31" s="251"/>
      <c r="U31" s="251"/>
      <c r="V31" s="251"/>
      <c r="W31" s="251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251"/>
      <c r="B32" s="252"/>
      <c r="C32" s="251"/>
      <c r="D32" s="251"/>
      <c r="E32" s="251"/>
      <c r="F32" s="267" t="s">
        <v>43</v>
      </c>
      <c r="G32" s="251"/>
      <c r="H32" s="251"/>
      <c r="I32" s="267" t="s">
        <v>42</v>
      </c>
      <c r="J32" s="267" t="s">
        <v>44</v>
      </c>
      <c r="K32" s="251"/>
      <c r="L32" s="253"/>
      <c r="M32" s="254"/>
      <c r="N32" s="254"/>
      <c r="O32" s="254"/>
      <c r="P32" s="254"/>
      <c r="Q32" s="254"/>
      <c r="R32" s="254"/>
      <c r="S32" s="251"/>
      <c r="T32" s="251"/>
      <c r="U32" s="251"/>
      <c r="V32" s="251"/>
      <c r="W32" s="251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251"/>
      <c r="B33" s="252"/>
      <c r="C33" s="251"/>
      <c r="D33" s="268" t="s">
        <v>45</v>
      </c>
      <c r="E33" s="248" t="s">
        <v>46</v>
      </c>
      <c r="F33" s="269">
        <f>ROUND((SUM(BE87:BE314)),  2)</f>
        <v>0</v>
      </c>
      <c r="G33" s="251"/>
      <c r="H33" s="251"/>
      <c r="I33" s="270">
        <v>0.21</v>
      </c>
      <c r="J33" s="269">
        <f>ROUND(((SUM(BE87:BE314))*I33),  2)</f>
        <v>0</v>
      </c>
      <c r="K33" s="251"/>
      <c r="L33" s="253"/>
      <c r="M33" s="254"/>
      <c r="N33" s="254"/>
      <c r="O33" s="254"/>
      <c r="P33" s="254"/>
      <c r="Q33" s="254"/>
      <c r="R33" s="254"/>
      <c r="S33" s="251"/>
      <c r="T33" s="251"/>
      <c r="U33" s="251"/>
      <c r="V33" s="251"/>
      <c r="W33" s="251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251"/>
      <c r="B34" s="252"/>
      <c r="C34" s="251"/>
      <c r="D34" s="251"/>
      <c r="E34" s="248" t="s">
        <v>47</v>
      </c>
      <c r="F34" s="269">
        <f>ROUND((SUM(BF87:BF314)),  2)</f>
        <v>0</v>
      </c>
      <c r="G34" s="251"/>
      <c r="H34" s="251"/>
      <c r="I34" s="270">
        <v>0.15</v>
      </c>
      <c r="J34" s="269">
        <f>ROUND(((SUM(BF87:BF314))*I34),  2)</f>
        <v>0</v>
      </c>
      <c r="K34" s="251"/>
      <c r="L34" s="253"/>
      <c r="M34" s="254"/>
      <c r="N34" s="254"/>
      <c r="O34" s="254"/>
      <c r="P34" s="254"/>
      <c r="Q34" s="254"/>
      <c r="R34" s="254"/>
      <c r="S34" s="251"/>
      <c r="T34" s="251"/>
      <c r="U34" s="251"/>
      <c r="V34" s="251"/>
      <c r="W34" s="251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251"/>
      <c r="B35" s="252"/>
      <c r="C35" s="251"/>
      <c r="D35" s="251"/>
      <c r="E35" s="248" t="s">
        <v>48</v>
      </c>
      <c r="F35" s="269">
        <f>ROUND((SUM(BG87:BG314)),  2)</f>
        <v>0</v>
      </c>
      <c r="G35" s="251"/>
      <c r="H35" s="251"/>
      <c r="I35" s="270">
        <v>0.21</v>
      </c>
      <c r="J35" s="269">
        <f>0</f>
        <v>0</v>
      </c>
      <c r="K35" s="251"/>
      <c r="L35" s="253"/>
      <c r="M35" s="254"/>
      <c r="N35" s="254"/>
      <c r="O35" s="254"/>
      <c r="P35" s="254"/>
      <c r="Q35" s="254"/>
      <c r="R35" s="254"/>
      <c r="S35" s="251"/>
      <c r="T35" s="251"/>
      <c r="U35" s="251"/>
      <c r="V35" s="251"/>
      <c r="W35" s="251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251"/>
      <c r="B36" s="252"/>
      <c r="C36" s="251"/>
      <c r="D36" s="251"/>
      <c r="E36" s="248" t="s">
        <v>49</v>
      </c>
      <c r="F36" s="269">
        <f>ROUND((SUM(BH87:BH314)),  2)</f>
        <v>0</v>
      </c>
      <c r="G36" s="251"/>
      <c r="H36" s="251"/>
      <c r="I36" s="270">
        <v>0.15</v>
      </c>
      <c r="J36" s="269">
        <f>0</f>
        <v>0</v>
      </c>
      <c r="K36" s="251"/>
      <c r="L36" s="253"/>
      <c r="M36" s="254"/>
      <c r="N36" s="254"/>
      <c r="O36" s="254"/>
      <c r="P36" s="254"/>
      <c r="Q36" s="254"/>
      <c r="R36" s="254"/>
      <c r="S36" s="251"/>
      <c r="T36" s="251"/>
      <c r="U36" s="251"/>
      <c r="V36" s="251"/>
      <c r="W36" s="251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251"/>
      <c r="B37" s="252"/>
      <c r="C37" s="251"/>
      <c r="D37" s="251"/>
      <c r="E37" s="248" t="s">
        <v>50</v>
      </c>
      <c r="F37" s="269">
        <f>ROUND((SUM(BI87:BI314)),  2)</f>
        <v>0</v>
      </c>
      <c r="G37" s="251"/>
      <c r="H37" s="251"/>
      <c r="I37" s="270">
        <v>0</v>
      </c>
      <c r="J37" s="269">
        <f>0</f>
        <v>0</v>
      </c>
      <c r="K37" s="251"/>
      <c r="L37" s="253"/>
      <c r="M37" s="254"/>
      <c r="N37" s="254"/>
      <c r="O37" s="254"/>
      <c r="P37" s="254"/>
      <c r="Q37" s="254"/>
      <c r="R37" s="254"/>
      <c r="S37" s="251"/>
      <c r="T37" s="251"/>
      <c r="U37" s="251"/>
      <c r="V37" s="251"/>
      <c r="W37" s="251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 x14ac:dyDescent="0.2">
      <c r="A38" s="251"/>
      <c r="B38" s="252"/>
      <c r="C38" s="251"/>
      <c r="D38" s="251"/>
      <c r="E38" s="251"/>
      <c r="F38" s="251"/>
      <c r="G38" s="251"/>
      <c r="H38" s="251"/>
      <c r="I38" s="251"/>
      <c r="J38" s="251"/>
      <c r="K38" s="251"/>
      <c r="L38" s="253"/>
      <c r="M38" s="254"/>
      <c r="N38" s="254"/>
      <c r="O38" s="254"/>
      <c r="P38" s="254"/>
      <c r="Q38" s="254"/>
      <c r="R38" s="254"/>
      <c r="S38" s="251"/>
      <c r="T38" s="251"/>
      <c r="U38" s="251"/>
      <c r="V38" s="251"/>
      <c r="W38" s="251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251"/>
      <c r="B39" s="252"/>
      <c r="C39" s="271"/>
      <c r="D39" s="272" t="s">
        <v>51</v>
      </c>
      <c r="E39" s="273"/>
      <c r="F39" s="273"/>
      <c r="G39" s="274" t="s">
        <v>52</v>
      </c>
      <c r="H39" s="275" t="s">
        <v>53</v>
      </c>
      <c r="I39" s="273"/>
      <c r="J39" s="276">
        <f>SUM(J30:J37)</f>
        <v>0</v>
      </c>
      <c r="K39" s="277"/>
      <c r="L39" s="253"/>
      <c r="M39" s="254"/>
      <c r="N39" s="254"/>
      <c r="O39" s="254"/>
      <c r="P39" s="254"/>
      <c r="Q39" s="254"/>
      <c r="R39" s="254"/>
      <c r="S39" s="251"/>
      <c r="T39" s="251"/>
      <c r="U39" s="251"/>
      <c r="V39" s="251"/>
      <c r="W39" s="251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251"/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53"/>
      <c r="M40" s="254"/>
      <c r="N40" s="254"/>
      <c r="O40" s="254"/>
      <c r="P40" s="254"/>
      <c r="Q40" s="254"/>
      <c r="R40" s="254"/>
      <c r="S40" s="251"/>
      <c r="T40" s="251"/>
      <c r="U40" s="251"/>
      <c r="V40" s="251"/>
      <c r="W40" s="251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" customHeight="1" x14ac:dyDescent="0.2">
      <c r="A44" s="251"/>
      <c r="B44" s="280"/>
      <c r="C44" s="281"/>
      <c r="D44" s="281"/>
      <c r="E44" s="281"/>
      <c r="F44" s="281"/>
      <c r="G44" s="281"/>
      <c r="H44" s="281"/>
      <c r="I44" s="281"/>
      <c r="J44" s="281"/>
      <c r="K44" s="281"/>
      <c r="L44" s="253"/>
      <c r="M44" s="254"/>
      <c r="N44" s="254"/>
      <c r="O44" s="254"/>
      <c r="P44" s="254"/>
      <c r="Q44" s="254"/>
      <c r="R44" s="254"/>
      <c r="S44" s="251"/>
      <c r="T44" s="251"/>
      <c r="U44" s="251"/>
      <c r="V44" s="251"/>
      <c r="W44" s="251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" customHeight="1" x14ac:dyDescent="0.2">
      <c r="A45" s="251"/>
      <c r="B45" s="252"/>
      <c r="C45" s="246" t="s">
        <v>144</v>
      </c>
      <c r="D45" s="251"/>
      <c r="E45" s="251"/>
      <c r="F45" s="251"/>
      <c r="G45" s="251"/>
      <c r="H45" s="251"/>
      <c r="I45" s="251"/>
      <c r="J45" s="251"/>
      <c r="K45" s="251"/>
      <c r="L45" s="253"/>
      <c r="M45" s="254"/>
      <c r="N45" s="254"/>
      <c r="O45" s="254"/>
      <c r="P45" s="254"/>
      <c r="Q45" s="254"/>
      <c r="R45" s="254"/>
      <c r="S45" s="251"/>
      <c r="T45" s="251"/>
      <c r="U45" s="251"/>
      <c r="V45" s="251"/>
      <c r="W45" s="251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" customHeight="1" x14ac:dyDescent="0.2">
      <c r="A46" s="251"/>
      <c r="B46" s="252"/>
      <c r="C46" s="251"/>
      <c r="D46" s="251"/>
      <c r="E46" s="251"/>
      <c r="F46" s="251"/>
      <c r="G46" s="251"/>
      <c r="H46" s="251"/>
      <c r="I46" s="251"/>
      <c r="J46" s="251"/>
      <c r="K46" s="251"/>
      <c r="L46" s="253"/>
      <c r="M46" s="254"/>
      <c r="N46" s="254"/>
      <c r="O46" s="254"/>
      <c r="P46" s="254"/>
      <c r="Q46" s="254"/>
      <c r="R46" s="254"/>
      <c r="S46" s="251"/>
      <c r="T46" s="251"/>
      <c r="U46" s="251"/>
      <c r="V46" s="251"/>
      <c r="W46" s="251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251"/>
      <c r="B47" s="252"/>
      <c r="C47" s="248" t="s">
        <v>17</v>
      </c>
      <c r="D47" s="251"/>
      <c r="E47" s="251"/>
      <c r="F47" s="251"/>
      <c r="G47" s="251"/>
      <c r="H47" s="251"/>
      <c r="I47" s="251"/>
      <c r="J47" s="251"/>
      <c r="K47" s="251"/>
      <c r="L47" s="253"/>
      <c r="M47" s="254"/>
      <c r="N47" s="254"/>
      <c r="O47" s="254"/>
      <c r="P47" s="254"/>
      <c r="Q47" s="254"/>
      <c r="R47" s="254"/>
      <c r="S47" s="251"/>
      <c r="T47" s="251"/>
      <c r="U47" s="251"/>
      <c r="V47" s="251"/>
      <c r="W47" s="251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251"/>
      <c r="B48" s="252"/>
      <c r="C48" s="251"/>
      <c r="D48" s="251"/>
      <c r="E48" s="249" t="str">
        <f>E7</f>
        <v>Úprava DVT 10210410 Hradec – Nová ves ř. Km 0,300 - 0,600 - DPS</v>
      </c>
      <c r="F48" s="250"/>
      <c r="G48" s="250"/>
      <c r="H48" s="250"/>
      <c r="I48" s="251"/>
      <c r="J48" s="251"/>
      <c r="K48" s="251"/>
      <c r="L48" s="253"/>
      <c r="M48" s="254"/>
      <c r="N48" s="254"/>
      <c r="O48" s="254"/>
      <c r="P48" s="254"/>
      <c r="Q48" s="254"/>
      <c r="R48" s="254"/>
      <c r="S48" s="251"/>
      <c r="T48" s="251"/>
      <c r="U48" s="251"/>
      <c r="V48" s="251"/>
      <c r="W48" s="251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251"/>
      <c r="B49" s="252"/>
      <c r="C49" s="248" t="s">
        <v>127</v>
      </c>
      <c r="D49" s="251"/>
      <c r="E49" s="251"/>
      <c r="F49" s="251"/>
      <c r="G49" s="251"/>
      <c r="H49" s="251"/>
      <c r="I49" s="251"/>
      <c r="J49" s="251"/>
      <c r="K49" s="251"/>
      <c r="L49" s="253"/>
      <c r="M49" s="254"/>
      <c r="N49" s="254"/>
      <c r="O49" s="254"/>
      <c r="P49" s="254"/>
      <c r="Q49" s="254"/>
      <c r="R49" s="254"/>
      <c r="S49" s="251"/>
      <c r="T49" s="251"/>
      <c r="U49" s="251"/>
      <c r="V49" s="251"/>
      <c r="W49" s="251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251"/>
      <c r="B50" s="252"/>
      <c r="C50" s="251"/>
      <c r="D50" s="251"/>
      <c r="E50" s="255" t="str">
        <f>E9</f>
        <v>SO 02 - Obtokové koryto</v>
      </c>
      <c r="F50" s="256"/>
      <c r="G50" s="256"/>
      <c r="H50" s="256"/>
      <c r="I50" s="251"/>
      <c r="J50" s="251"/>
      <c r="K50" s="251"/>
      <c r="L50" s="253"/>
      <c r="M50" s="254"/>
      <c r="N50" s="254"/>
      <c r="O50" s="254"/>
      <c r="P50" s="254"/>
      <c r="Q50" s="254"/>
      <c r="R50" s="254"/>
      <c r="S50" s="251"/>
      <c r="T50" s="251"/>
      <c r="U50" s="251"/>
      <c r="V50" s="251"/>
      <c r="W50" s="251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" customHeight="1" x14ac:dyDescent="0.2">
      <c r="A51" s="251"/>
      <c r="B51" s="252"/>
      <c r="C51" s="251"/>
      <c r="D51" s="251"/>
      <c r="E51" s="251"/>
      <c r="F51" s="251"/>
      <c r="G51" s="251"/>
      <c r="H51" s="251"/>
      <c r="I51" s="251"/>
      <c r="J51" s="251"/>
      <c r="K51" s="251"/>
      <c r="L51" s="253"/>
      <c r="M51" s="254"/>
      <c r="N51" s="254"/>
      <c r="O51" s="254"/>
      <c r="P51" s="254"/>
      <c r="Q51" s="254"/>
      <c r="R51" s="254"/>
      <c r="S51" s="251"/>
      <c r="T51" s="251"/>
      <c r="U51" s="251"/>
      <c r="V51" s="251"/>
      <c r="W51" s="251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251"/>
      <c r="B52" s="252"/>
      <c r="C52" s="248" t="s">
        <v>21</v>
      </c>
      <c r="D52" s="251"/>
      <c r="E52" s="251"/>
      <c r="F52" s="257" t="str">
        <f>F12</f>
        <v>Hradec u Jeseníka</v>
      </c>
      <c r="G52" s="251"/>
      <c r="H52" s="251"/>
      <c r="I52" s="248" t="s">
        <v>23</v>
      </c>
      <c r="J52" s="258">
        <f>IF(J12="","",J12)</f>
        <v>44721</v>
      </c>
      <c r="K52" s="251"/>
      <c r="L52" s="253"/>
      <c r="M52" s="254"/>
      <c r="N52" s="254"/>
      <c r="O52" s="254"/>
      <c r="P52" s="254"/>
      <c r="Q52" s="254"/>
      <c r="R52" s="254"/>
      <c r="S52" s="251"/>
      <c r="T52" s="251"/>
      <c r="U52" s="251"/>
      <c r="V52" s="251"/>
      <c r="W52" s="251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" customHeight="1" x14ac:dyDescent="0.2">
      <c r="A53" s="251"/>
      <c r="B53" s="252"/>
      <c r="C53" s="251"/>
      <c r="D53" s="251"/>
      <c r="E53" s="251"/>
      <c r="F53" s="251"/>
      <c r="G53" s="251"/>
      <c r="H53" s="251"/>
      <c r="I53" s="251"/>
      <c r="J53" s="251"/>
      <c r="K53" s="251"/>
      <c r="L53" s="253"/>
      <c r="M53" s="254"/>
      <c r="N53" s="254"/>
      <c r="O53" s="254"/>
      <c r="P53" s="254"/>
      <c r="Q53" s="254"/>
      <c r="R53" s="254"/>
      <c r="S53" s="251"/>
      <c r="T53" s="251"/>
      <c r="U53" s="251"/>
      <c r="V53" s="251"/>
      <c r="W53" s="251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15" customHeight="1" x14ac:dyDescent="0.2">
      <c r="A54" s="251"/>
      <c r="B54" s="252"/>
      <c r="C54" s="248" t="s">
        <v>24</v>
      </c>
      <c r="D54" s="251"/>
      <c r="E54" s="251"/>
      <c r="F54" s="257" t="str">
        <f>E15</f>
        <v>Povodí Odry, státní podnik</v>
      </c>
      <c r="G54" s="251"/>
      <c r="H54" s="251"/>
      <c r="I54" s="248" t="s">
        <v>32</v>
      </c>
      <c r="J54" s="282" t="str">
        <f>E21</f>
        <v>VHRoušar, s.r.o.</v>
      </c>
      <c r="K54" s="251"/>
      <c r="L54" s="253"/>
      <c r="M54" s="254"/>
      <c r="N54" s="254"/>
      <c r="O54" s="254"/>
      <c r="P54" s="254"/>
      <c r="Q54" s="254"/>
      <c r="R54" s="254"/>
      <c r="S54" s="251"/>
      <c r="T54" s="251"/>
      <c r="U54" s="251"/>
      <c r="V54" s="251"/>
      <c r="W54" s="251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15" customHeight="1" x14ac:dyDescent="0.2">
      <c r="A55" s="251"/>
      <c r="B55" s="252"/>
      <c r="C55" s="248" t="s">
        <v>30</v>
      </c>
      <c r="D55" s="251"/>
      <c r="E55" s="251"/>
      <c r="F55" s="257" t="str">
        <f>IF(E18="","",E18)</f>
        <v>Vyplň údaj</v>
      </c>
      <c r="G55" s="251"/>
      <c r="H55" s="251"/>
      <c r="I55" s="248" t="s">
        <v>37</v>
      </c>
      <c r="J55" s="282" t="str">
        <f>E24</f>
        <v xml:space="preserve"> </v>
      </c>
      <c r="K55" s="251"/>
      <c r="L55" s="253"/>
      <c r="M55" s="254"/>
      <c r="N55" s="254"/>
      <c r="O55" s="254"/>
      <c r="P55" s="254"/>
      <c r="Q55" s="254"/>
      <c r="R55" s="254"/>
      <c r="S55" s="251"/>
      <c r="T55" s="251"/>
      <c r="U55" s="251"/>
      <c r="V55" s="251"/>
      <c r="W55" s="251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251"/>
      <c r="B56" s="252"/>
      <c r="C56" s="251"/>
      <c r="D56" s="251"/>
      <c r="E56" s="251"/>
      <c r="F56" s="251"/>
      <c r="G56" s="251"/>
      <c r="H56" s="251"/>
      <c r="I56" s="251"/>
      <c r="J56" s="251"/>
      <c r="K56" s="251"/>
      <c r="L56" s="253"/>
      <c r="M56" s="254"/>
      <c r="N56" s="254"/>
      <c r="O56" s="254"/>
      <c r="P56" s="254"/>
      <c r="Q56" s="254"/>
      <c r="R56" s="254"/>
      <c r="S56" s="251"/>
      <c r="T56" s="251"/>
      <c r="U56" s="251"/>
      <c r="V56" s="251"/>
      <c r="W56" s="251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251"/>
      <c r="B57" s="252"/>
      <c r="C57" s="283" t="s">
        <v>145</v>
      </c>
      <c r="D57" s="271"/>
      <c r="E57" s="271"/>
      <c r="F57" s="271"/>
      <c r="G57" s="271"/>
      <c r="H57" s="271"/>
      <c r="I57" s="271"/>
      <c r="J57" s="284" t="s">
        <v>146</v>
      </c>
      <c r="K57" s="271"/>
      <c r="L57" s="253"/>
      <c r="M57" s="254"/>
      <c r="N57" s="254"/>
      <c r="O57" s="254"/>
      <c r="P57" s="254"/>
      <c r="Q57" s="254"/>
      <c r="R57" s="254"/>
      <c r="S57" s="251"/>
      <c r="T57" s="251"/>
      <c r="U57" s="251"/>
      <c r="V57" s="251"/>
      <c r="W57" s="251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251"/>
      <c r="B58" s="252"/>
      <c r="C58" s="251"/>
      <c r="D58" s="251"/>
      <c r="E58" s="251"/>
      <c r="F58" s="251"/>
      <c r="G58" s="251"/>
      <c r="H58" s="251"/>
      <c r="I58" s="251"/>
      <c r="J58" s="251"/>
      <c r="K58" s="251"/>
      <c r="L58" s="253"/>
      <c r="M58" s="254"/>
      <c r="N58" s="254"/>
      <c r="O58" s="254"/>
      <c r="P58" s="254"/>
      <c r="Q58" s="254"/>
      <c r="R58" s="254"/>
      <c r="S58" s="251"/>
      <c r="T58" s="251"/>
      <c r="U58" s="251"/>
      <c r="V58" s="251"/>
      <c r="W58" s="251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5" customHeight="1" x14ac:dyDescent="0.2">
      <c r="A59" s="251"/>
      <c r="B59" s="252"/>
      <c r="C59" s="285" t="s">
        <v>73</v>
      </c>
      <c r="D59" s="251"/>
      <c r="E59" s="251"/>
      <c r="F59" s="251"/>
      <c r="G59" s="251"/>
      <c r="H59" s="251"/>
      <c r="I59" s="251"/>
      <c r="J59" s="266">
        <f>J87</f>
        <v>0</v>
      </c>
      <c r="K59" s="251"/>
      <c r="L59" s="253"/>
      <c r="M59" s="254"/>
      <c r="N59" s="254"/>
      <c r="O59" s="254"/>
      <c r="P59" s="254"/>
      <c r="Q59" s="254"/>
      <c r="R59" s="254"/>
      <c r="S59" s="251"/>
      <c r="T59" s="251"/>
      <c r="U59" s="251"/>
      <c r="V59" s="251"/>
      <c r="W59" s="251"/>
      <c r="X59" s="32"/>
      <c r="Y59" s="32"/>
      <c r="Z59" s="32"/>
      <c r="AA59" s="32"/>
      <c r="AB59" s="32"/>
      <c r="AC59" s="32"/>
      <c r="AD59" s="32"/>
      <c r="AE59" s="32"/>
      <c r="AU59" s="19" t="s">
        <v>147</v>
      </c>
    </row>
    <row r="60" spans="1:47" s="9" customFormat="1" ht="24.9" customHeight="1" x14ac:dyDescent="0.2">
      <c r="A60" s="286"/>
      <c r="B60" s="287"/>
      <c r="C60" s="286"/>
      <c r="D60" s="288" t="s">
        <v>148</v>
      </c>
      <c r="E60" s="289"/>
      <c r="F60" s="289"/>
      <c r="G60" s="289"/>
      <c r="H60" s="289"/>
      <c r="I60" s="289"/>
      <c r="J60" s="290">
        <f>J88</f>
        <v>0</v>
      </c>
      <c r="K60" s="286"/>
      <c r="L60" s="287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</row>
    <row r="61" spans="1:47" s="10" customFormat="1" ht="19.95" customHeight="1" x14ac:dyDescent="0.2">
      <c r="A61" s="291"/>
      <c r="B61" s="292"/>
      <c r="C61" s="291"/>
      <c r="D61" s="293" t="s">
        <v>149</v>
      </c>
      <c r="E61" s="294"/>
      <c r="F61" s="294"/>
      <c r="G61" s="294"/>
      <c r="H61" s="294"/>
      <c r="I61" s="294"/>
      <c r="J61" s="295">
        <f>J89</f>
        <v>0</v>
      </c>
      <c r="K61" s="291"/>
      <c r="L61" s="292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</row>
    <row r="62" spans="1:47" s="10" customFormat="1" ht="19.95" customHeight="1" x14ac:dyDescent="0.2">
      <c r="A62" s="291"/>
      <c r="B62" s="292"/>
      <c r="C62" s="291"/>
      <c r="D62" s="293" t="s">
        <v>150</v>
      </c>
      <c r="E62" s="294"/>
      <c r="F62" s="294"/>
      <c r="G62" s="294"/>
      <c r="H62" s="294"/>
      <c r="I62" s="294"/>
      <c r="J62" s="295">
        <f>J226</f>
        <v>0</v>
      </c>
      <c r="K62" s="291"/>
      <c r="L62" s="292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</row>
    <row r="63" spans="1:47" s="10" customFormat="1" ht="19.95" customHeight="1" x14ac:dyDescent="0.2">
      <c r="A63" s="291"/>
      <c r="B63" s="292"/>
      <c r="C63" s="291"/>
      <c r="D63" s="293" t="s">
        <v>151</v>
      </c>
      <c r="E63" s="294"/>
      <c r="F63" s="294"/>
      <c r="G63" s="294"/>
      <c r="H63" s="294"/>
      <c r="I63" s="294"/>
      <c r="J63" s="295">
        <f>J241</f>
        <v>0</v>
      </c>
      <c r="K63" s="291"/>
      <c r="L63" s="292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</row>
    <row r="64" spans="1:47" s="10" customFormat="1" ht="19.95" customHeight="1" x14ac:dyDescent="0.2">
      <c r="A64" s="291"/>
      <c r="B64" s="292"/>
      <c r="C64" s="291"/>
      <c r="D64" s="293" t="s">
        <v>152</v>
      </c>
      <c r="E64" s="294"/>
      <c r="F64" s="294"/>
      <c r="G64" s="294"/>
      <c r="H64" s="294"/>
      <c r="I64" s="294"/>
      <c r="J64" s="295">
        <f>J257</f>
        <v>0</v>
      </c>
      <c r="K64" s="291"/>
      <c r="L64" s="292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</row>
    <row r="65" spans="1:31" s="10" customFormat="1" ht="19.95" customHeight="1" x14ac:dyDescent="0.2">
      <c r="A65" s="291"/>
      <c r="B65" s="292"/>
      <c r="C65" s="291"/>
      <c r="D65" s="293" t="s">
        <v>572</v>
      </c>
      <c r="E65" s="294"/>
      <c r="F65" s="294"/>
      <c r="G65" s="294"/>
      <c r="H65" s="294"/>
      <c r="I65" s="294"/>
      <c r="J65" s="295">
        <f>J304</f>
        <v>0</v>
      </c>
      <c r="K65" s="291"/>
      <c r="L65" s="292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</row>
    <row r="66" spans="1:31" s="10" customFormat="1" ht="19.95" customHeight="1" x14ac:dyDescent="0.2">
      <c r="A66" s="291"/>
      <c r="B66" s="292"/>
      <c r="C66" s="291"/>
      <c r="D66" s="293" t="s">
        <v>153</v>
      </c>
      <c r="E66" s="294"/>
      <c r="F66" s="294"/>
      <c r="G66" s="294"/>
      <c r="H66" s="294"/>
      <c r="I66" s="294"/>
      <c r="J66" s="295">
        <f>J308</f>
        <v>0</v>
      </c>
      <c r="K66" s="291"/>
      <c r="L66" s="292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</row>
    <row r="67" spans="1:31" s="10" customFormat="1" ht="19.95" customHeight="1" x14ac:dyDescent="0.2">
      <c r="A67" s="291"/>
      <c r="B67" s="292"/>
      <c r="C67" s="291"/>
      <c r="D67" s="293" t="s">
        <v>155</v>
      </c>
      <c r="E67" s="294"/>
      <c r="F67" s="294"/>
      <c r="G67" s="294"/>
      <c r="H67" s="294"/>
      <c r="I67" s="294"/>
      <c r="J67" s="295">
        <f>J311</f>
        <v>0</v>
      </c>
      <c r="K67" s="291"/>
      <c r="L67" s="292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</row>
    <row r="68" spans="1:31" s="2" customFormat="1" ht="21.75" customHeight="1" x14ac:dyDescent="0.2">
      <c r="A68" s="251"/>
      <c r="B68" s="252"/>
      <c r="C68" s="251"/>
      <c r="D68" s="251"/>
      <c r="E68" s="251"/>
      <c r="F68" s="251"/>
      <c r="G68" s="251"/>
      <c r="H68" s="251"/>
      <c r="I68" s="251"/>
      <c r="J68" s="251"/>
      <c r="K68" s="251"/>
      <c r="L68" s="253"/>
      <c r="M68" s="254"/>
      <c r="N68" s="254"/>
      <c r="O68" s="254"/>
      <c r="P68" s="254"/>
      <c r="Q68" s="254"/>
      <c r="R68" s="254"/>
      <c r="S68" s="251"/>
      <c r="T68" s="251"/>
      <c r="U68" s="251"/>
      <c r="V68" s="251"/>
      <c r="W68" s="251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" customHeight="1" x14ac:dyDescent="0.2">
      <c r="A69" s="251"/>
      <c r="B69" s="278"/>
      <c r="C69" s="279"/>
      <c r="D69" s="279"/>
      <c r="E69" s="279"/>
      <c r="F69" s="279"/>
      <c r="G69" s="279"/>
      <c r="H69" s="279"/>
      <c r="I69" s="279"/>
      <c r="J69" s="279"/>
      <c r="K69" s="279"/>
      <c r="L69" s="253"/>
      <c r="M69" s="254"/>
      <c r="N69" s="254"/>
      <c r="O69" s="254"/>
      <c r="P69" s="254"/>
      <c r="Q69" s="254"/>
      <c r="R69" s="254"/>
      <c r="S69" s="251"/>
      <c r="T69" s="251"/>
      <c r="U69" s="251"/>
      <c r="V69" s="251"/>
      <c r="W69" s="251"/>
      <c r="X69" s="32"/>
      <c r="Y69" s="32"/>
      <c r="Z69" s="32"/>
      <c r="AA69" s="32"/>
      <c r="AB69" s="32"/>
      <c r="AC69" s="32"/>
      <c r="AD69" s="32"/>
      <c r="AE69" s="32"/>
    </row>
    <row r="73" spans="1:31" s="2" customFormat="1" ht="6.9" customHeight="1" x14ac:dyDescent="0.2">
      <c r="A73" s="251"/>
      <c r="B73" s="280"/>
      <c r="C73" s="281"/>
      <c r="D73" s="281"/>
      <c r="E73" s="281"/>
      <c r="F73" s="281"/>
      <c r="G73" s="281"/>
      <c r="H73" s="281"/>
      <c r="I73" s="281"/>
      <c r="J73" s="281"/>
      <c r="K73" s="281"/>
      <c r="L73" s="253"/>
      <c r="M73" s="254"/>
      <c r="N73" s="254"/>
      <c r="O73" s="254"/>
      <c r="P73" s="254"/>
      <c r="Q73" s="254"/>
      <c r="R73" s="254"/>
      <c r="S73" s="251"/>
      <c r="T73" s="251"/>
      <c r="U73" s="251"/>
      <c r="V73" s="251"/>
      <c r="W73" s="251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24.9" customHeight="1" x14ac:dyDescent="0.2">
      <c r="A74" s="251"/>
      <c r="B74" s="252"/>
      <c r="C74" s="246" t="s">
        <v>156</v>
      </c>
      <c r="D74" s="251"/>
      <c r="E74" s="251"/>
      <c r="F74" s="251"/>
      <c r="G74" s="251"/>
      <c r="H74" s="251"/>
      <c r="I74" s="251"/>
      <c r="J74" s="251"/>
      <c r="K74" s="251"/>
      <c r="L74" s="253"/>
      <c r="M74" s="254"/>
      <c r="N74" s="254"/>
      <c r="O74" s="254"/>
      <c r="P74" s="254"/>
      <c r="Q74" s="254"/>
      <c r="R74" s="254"/>
      <c r="S74" s="251"/>
      <c r="T74" s="251"/>
      <c r="U74" s="251"/>
      <c r="V74" s="251"/>
      <c r="W74" s="251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" customHeight="1" x14ac:dyDescent="0.2">
      <c r="A75" s="251"/>
      <c r="B75" s="252"/>
      <c r="C75" s="251"/>
      <c r="D75" s="251"/>
      <c r="E75" s="251"/>
      <c r="F75" s="251"/>
      <c r="G75" s="251"/>
      <c r="H75" s="251"/>
      <c r="I75" s="251"/>
      <c r="J75" s="251"/>
      <c r="K75" s="251"/>
      <c r="L75" s="253"/>
      <c r="M75" s="254"/>
      <c r="N75" s="254"/>
      <c r="O75" s="254"/>
      <c r="P75" s="254"/>
      <c r="Q75" s="254"/>
      <c r="R75" s="254"/>
      <c r="S75" s="251"/>
      <c r="T75" s="251"/>
      <c r="U75" s="251"/>
      <c r="V75" s="251"/>
      <c r="W75" s="251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251"/>
      <c r="B76" s="252"/>
      <c r="C76" s="248" t="s">
        <v>17</v>
      </c>
      <c r="D76" s="251"/>
      <c r="E76" s="251"/>
      <c r="F76" s="251"/>
      <c r="G76" s="251"/>
      <c r="H76" s="251"/>
      <c r="I76" s="251"/>
      <c r="J76" s="251"/>
      <c r="K76" s="251"/>
      <c r="L76" s="253"/>
      <c r="M76" s="254"/>
      <c r="N76" s="254"/>
      <c r="O76" s="254"/>
      <c r="P76" s="254"/>
      <c r="Q76" s="254"/>
      <c r="R76" s="254"/>
      <c r="S76" s="251"/>
      <c r="T76" s="251"/>
      <c r="U76" s="251"/>
      <c r="V76" s="251"/>
      <c r="W76" s="251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 x14ac:dyDescent="0.2">
      <c r="A77" s="251"/>
      <c r="B77" s="252"/>
      <c r="C77" s="251"/>
      <c r="D77" s="251"/>
      <c r="E77" s="249" t="str">
        <f>E7</f>
        <v>Úprava DVT 10210410 Hradec – Nová ves ř. Km 0,300 - 0,600 - DPS</v>
      </c>
      <c r="F77" s="250"/>
      <c r="G77" s="250"/>
      <c r="H77" s="250"/>
      <c r="I77" s="251"/>
      <c r="J77" s="251"/>
      <c r="K77" s="251"/>
      <c r="L77" s="253"/>
      <c r="M77" s="254"/>
      <c r="N77" s="254"/>
      <c r="O77" s="254"/>
      <c r="P77" s="254"/>
      <c r="Q77" s="254"/>
      <c r="R77" s="254"/>
      <c r="S77" s="251"/>
      <c r="T77" s="251"/>
      <c r="U77" s="251"/>
      <c r="V77" s="251"/>
      <c r="W77" s="251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251"/>
      <c r="B78" s="252"/>
      <c r="C78" s="248" t="s">
        <v>127</v>
      </c>
      <c r="D78" s="251"/>
      <c r="E78" s="251"/>
      <c r="F78" s="251"/>
      <c r="G78" s="251"/>
      <c r="H78" s="251"/>
      <c r="I78" s="251"/>
      <c r="J78" s="251"/>
      <c r="K78" s="251"/>
      <c r="L78" s="253"/>
      <c r="M78" s="254"/>
      <c r="N78" s="254"/>
      <c r="O78" s="254"/>
      <c r="P78" s="254"/>
      <c r="Q78" s="254"/>
      <c r="R78" s="254"/>
      <c r="S78" s="251"/>
      <c r="T78" s="251"/>
      <c r="U78" s="251"/>
      <c r="V78" s="251"/>
      <c r="W78" s="251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 x14ac:dyDescent="0.2">
      <c r="A79" s="251"/>
      <c r="B79" s="252"/>
      <c r="C79" s="251"/>
      <c r="D79" s="251"/>
      <c r="E79" s="255" t="str">
        <f>E9</f>
        <v>SO 02 - Obtokové koryto</v>
      </c>
      <c r="F79" s="256"/>
      <c r="G79" s="256"/>
      <c r="H79" s="256"/>
      <c r="I79" s="251"/>
      <c r="J79" s="251"/>
      <c r="K79" s="251"/>
      <c r="L79" s="253"/>
      <c r="M79" s="254"/>
      <c r="N79" s="254"/>
      <c r="O79" s="254"/>
      <c r="P79" s="254"/>
      <c r="Q79" s="254"/>
      <c r="R79" s="254"/>
      <c r="S79" s="251"/>
      <c r="T79" s="251"/>
      <c r="U79" s="251"/>
      <c r="V79" s="251"/>
      <c r="W79" s="251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6.9" customHeight="1" x14ac:dyDescent="0.2">
      <c r="A80" s="251"/>
      <c r="B80" s="252"/>
      <c r="C80" s="251"/>
      <c r="D80" s="251"/>
      <c r="E80" s="251"/>
      <c r="F80" s="251"/>
      <c r="G80" s="251"/>
      <c r="H80" s="251"/>
      <c r="I80" s="251"/>
      <c r="J80" s="251"/>
      <c r="K80" s="251"/>
      <c r="L80" s="253"/>
      <c r="M80" s="254"/>
      <c r="N80" s="254"/>
      <c r="O80" s="254"/>
      <c r="P80" s="254"/>
      <c r="Q80" s="254"/>
      <c r="R80" s="254"/>
      <c r="S80" s="251"/>
      <c r="T80" s="251"/>
      <c r="U80" s="251"/>
      <c r="V80" s="251"/>
      <c r="W80" s="251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 x14ac:dyDescent="0.2">
      <c r="A81" s="251"/>
      <c r="B81" s="252"/>
      <c r="C81" s="248" t="s">
        <v>21</v>
      </c>
      <c r="D81" s="251"/>
      <c r="E81" s="251"/>
      <c r="F81" s="257" t="str">
        <f>F12</f>
        <v>Hradec u Jeseníka</v>
      </c>
      <c r="G81" s="251"/>
      <c r="H81" s="251"/>
      <c r="I81" s="248" t="s">
        <v>23</v>
      </c>
      <c r="J81" s="258">
        <f>IF(J12="","",J12)</f>
        <v>44721</v>
      </c>
      <c r="K81" s="251"/>
      <c r="L81" s="253"/>
      <c r="M81" s="254"/>
      <c r="N81" s="254"/>
      <c r="O81" s="254"/>
      <c r="P81" s="254"/>
      <c r="Q81" s="254"/>
      <c r="R81" s="254"/>
      <c r="S81" s="251"/>
      <c r="T81" s="251"/>
      <c r="U81" s="251"/>
      <c r="V81" s="251"/>
      <c r="W81" s="251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" customHeight="1" x14ac:dyDescent="0.2">
      <c r="A82" s="251"/>
      <c r="B82" s="252"/>
      <c r="C82" s="251"/>
      <c r="D82" s="251"/>
      <c r="E82" s="251"/>
      <c r="F82" s="251"/>
      <c r="G82" s="251"/>
      <c r="H82" s="251"/>
      <c r="I82" s="251"/>
      <c r="J82" s="251"/>
      <c r="K82" s="251"/>
      <c r="L82" s="253"/>
      <c r="M82" s="254"/>
      <c r="N82" s="254"/>
      <c r="O82" s="254"/>
      <c r="P82" s="254"/>
      <c r="Q82" s="254"/>
      <c r="R82" s="254"/>
      <c r="S82" s="251"/>
      <c r="T82" s="251"/>
      <c r="U82" s="251"/>
      <c r="V82" s="251"/>
      <c r="W82" s="251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5.15" customHeight="1" x14ac:dyDescent="0.2">
      <c r="A83" s="251"/>
      <c r="B83" s="252"/>
      <c r="C83" s="248" t="s">
        <v>24</v>
      </c>
      <c r="D83" s="251"/>
      <c r="E83" s="251"/>
      <c r="F83" s="257" t="str">
        <f>E15</f>
        <v>Povodí Odry, státní podnik</v>
      </c>
      <c r="G83" s="251"/>
      <c r="H83" s="251"/>
      <c r="I83" s="248" t="s">
        <v>32</v>
      </c>
      <c r="J83" s="282" t="str">
        <f>E21</f>
        <v>VHRoušar, s.r.o.</v>
      </c>
      <c r="K83" s="251"/>
      <c r="L83" s="253"/>
      <c r="M83" s="254"/>
      <c r="N83" s="254"/>
      <c r="O83" s="254"/>
      <c r="P83" s="254"/>
      <c r="Q83" s="254"/>
      <c r="R83" s="254"/>
      <c r="S83" s="251"/>
      <c r="T83" s="251"/>
      <c r="U83" s="251"/>
      <c r="V83" s="251"/>
      <c r="W83" s="251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5.15" customHeight="1" x14ac:dyDescent="0.2">
      <c r="A84" s="251"/>
      <c r="B84" s="252"/>
      <c r="C84" s="248" t="s">
        <v>30</v>
      </c>
      <c r="D84" s="251"/>
      <c r="E84" s="251"/>
      <c r="F84" s="257" t="str">
        <f>IF(E18="","",E18)</f>
        <v>Vyplň údaj</v>
      </c>
      <c r="G84" s="251"/>
      <c r="H84" s="251"/>
      <c r="I84" s="248" t="s">
        <v>37</v>
      </c>
      <c r="J84" s="282" t="str">
        <f>E24</f>
        <v xml:space="preserve"> </v>
      </c>
      <c r="K84" s="251"/>
      <c r="L84" s="253"/>
      <c r="M84" s="254"/>
      <c r="N84" s="254"/>
      <c r="O84" s="254"/>
      <c r="P84" s="254"/>
      <c r="Q84" s="254"/>
      <c r="R84" s="254"/>
      <c r="S84" s="251"/>
      <c r="T84" s="251"/>
      <c r="U84" s="251"/>
      <c r="V84" s="251"/>
      <c r="W84" s="251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0.35" customHeight="1" x14ac:dyDescent="0.2">
      <c r="A85" s="251"/>
      <c r="B85" s="252"/>
      <c r="C85" s="251"/>
      <c r="D85" s="251"/>
      <c r="E85" s="251"/>
      <c r="F85" s="251"/>
      <c r="G85" s="251"/>
      <c r="H85" s="251"/>
      <c r="I85" s="251"/>
      <c r="J85" s="251"/>
      <c r="K85" s="251"/>
      <c r="L85" s="253"/>
      <c r="M85" s="254"/>
      <c r="N85" s="254"/>
      <c r="O85" s="254"/>
      <c r="P85" s="254"/>
      <c r="Q85" s="254"/>
      <c r="R85" s="254"/>
      <c r="S85" s="251"/>
      <c r="T85" s="251"/>
      <c r="U85" s="251"/>
      <c r="V85" s="251"/>
      <c r="W85" s="251"/>
      <c r="X85" s="32"/>
      <c r="Y85" s="32"/>
      <c r="Z85" s="32"/>
      <c r="AA85" s="32"/>
      <c r="AB85" s="32"/>
      <c r="AC85" s="32"/>
      <c r="AD85" s="32"/>
      <c r="AE85" s="32"/>
    </row>
    <row r="86" spans="1:65" s="11" customFormat="1" ht="29.25" customHeight="1" x14ac:dyDescent="0.2">
      <c r="A86" s="296"/>
      <c r="B86" s="297"/>
      <c r="C86" s="298" t="s">
        <v>157</v>
      </c>
      <c r="D86" s="299" t="s">
        <v>60</v>
      </c>
      <c r="E86" s="299" t="s">
        <v>56</v>
      </c>
      <c r="F86" s="299" t="s">
        <v>57</v>
      </c>
      <c r="G86" s="299" t="s">
        <v>158</v>
      </c>
      <c r="H86" s="299" t="s">
        <v>159</v>
      </c>
      <c r="I86" s="299" t="s">
        <v>160</v>
      </c>
      <c r="J86" s="299" t="s">
        <v>146</v>
      </c>
      <c r="K86" s="300" t="s">
        <v>161</v>
      </c>
      <c r="L86" s="301"/>
      <c r="M86" s="302" t="s">
        <v>3</v>
      </c>
      <c r="N86" s="303" t="s">
        <v>45</v>
      </c>
      <c r="O86" s="303" t="s">
        <v>162</v>
      </c>
      <c r="P86" s="303" t="s">
        <v>163</v>
      </c>
      <c r="Q86" s="303" t="s">
        <v>164</v>
      </c>
      <c r="R86" s="303" t="s">
        <v>165</v>
      </c>
      <c r="S86" s="303" t="s">
        <v>166</v>
      </c>
      <c r="T86" s="304" t="s">
        <v>167</v>
      </c>
      <c r="U86" s="296"/>
      <c r="V86" s="296"/>
      <c r="W86" s="296"/>
      <c r="X86" s="92"/>
      <c r="Y86" s="92"/>
      <c r="Z86" s="92"/>
      <c r="AA86" s="92"/>
      <c r="AB86" s="92"/>
      <c r="AC86" s="92"/>
      <c r="AD86" s="92"/>
      <c r="AE86" s="92"/>
    </row>
    <row r="87" spans="1:65" s="2" customFormat="1" ht="22.95" customHeight="1" x14ac:dyDescent="0.3">
      <c r="A87" s="251"/>
      <c r="B87" s="252"/>
      <c r="C87" s="305" t="s">
        <v>168</v>
      </c>
      <c r="D87" s="251"/>
      <c r="E87" s="251"/>
      <c r="F87" s="251"/>
      <c r="G87" s="251"/>
      <c r="H87" s="251"/>
      <c r="I87" s="251"/>
      <c r="J87" s="306">
        <f>BK87</f>
        <v>0</v>
      </c>
      <c r="K87" s="251"/>
      <c r="L87" s="252"/>
      <c r="M87" s="307"/>
      <c r="N87" s="308"/>
      <c r="O87" s="264"/>
      <c r="P87" s="309">
        <f>P88</f>
        <v>0</v>
      </c>
      <c r="Q87" s="264"/>
      <c r="R87" s="309">
        <f>R88</f>
        <v>531.3314134100001</v>
      </c>
      <c r="S87" s="264"/>
      <c r="T87" s="310">
        <f>T88</f>
        <v>0</v>
      </c>
      <c r="U87" s="251"/>
      <c r="V87" s="251"/>
      <c r="W87" s="251"/>
      <c r="X87" s="32"/>
      <c r="Y87" s="32"/>
      <c r="Z87" s="32"/>
      <c r="AA87" s="32"/>
      <c r="AB87" s="32"/>
      <c r="AC87" s="32"/>
      <c r="AD87" s="32"/>
      <c r="AE87" s="32"/>
      <c r="AT87" s="19" t="s">
        <v>74</v>
      </c>
      <c r="AU87" s="19" t="s">
        <v>147</v>
      </c>
      <c r="BK87" s="93">
        <f>BK88</f>
        <v>0</v>
      </c>
    </row>
    <row r="88" spans="1:65" s="12" customFormat="1" ht="25.95" customHeight="1" x14ac:dyDescent="0.25">
      <c r="A88" s="311"/>
      <c r="B88" s="312"/>
      <c r="C88" s="311"/>
      <c r="D88" s="313" t="s">
        <v>74</v>
      </c>
      <c r="E88" s="314" t="s">
        <v>169</v>
      </c>
      <c r="F88" s="314" t="s">
        <v>170</v>
      </c>
      <c r="G88" s="311"/>
      <c r="H88" s="311"/>
      <c r="I88" s="311"/>
      <c r="J88" s="315">
        <f>BK88</f>
        <v>0</v>
      </c>
      <c r="K88" s="311"/>
      <c r="L88" s="312"/>
      <c r="M88" s="316"/>
      <c r="N88" s="317"/>
      <c r="O88" s="317"/>
      <c r="P88" s="318">
        <f>P89+P226+P241+P257+P304+P308+P311</f>
        <v>0</v>
      </c>
      <c r="Q88" s="317"/>
      <c r="R88" s="318">
        <f>R89+R226+R241+R257+R304+R308+R311</f>
        <v>531.3314134100001</v>
      </c>
      <c r="S88" s="317"/>
      <c r="T88" s="319">
        <f>T89+T226+T241+T257+T304+T308+T311</f>
        <v>0</v>
      </c>
      <c r="U88" s="311"/>
      <c r="V88" s="311"/>
      <c r="W88" s="311"/>
      <c r="AR88" s="94" t="s">
        <v>83</v>
      </c>
      <c r="AT88" s="95" t="s">
        <v>74</v>
      </c>
      <c r="AU88" s="95" t="s">
        <v>75</v>
      </c>
      <c r="AY88" s="94" t="s">
        <v>171</v>
      </c>
      <c r="BK88" s="96">
        <f>BK89+BK226+BK241+BK257+BK304+BK308+BK311</f>
        <v>0</v>
      </c>
    </row>
    <row r="89" spans="1:65" s="12" customFormat="1" ht="22.95" customHeight="1" x14ac:dyDescent="0.25">
      <c r="A89" s="311"/>
      <c r="B89" s="312"/>
      <c r="C89" s="311"/>
      <c r="D89" s="313" t="s">
        <v>74</v>
      </c>
      <c r="E89" s="320" t="s">
        <v>83</v>
      </c>
      <c r="F89" s="320" t="s">
        <v>172</v>
      </c>
      <c r="G89" s="311"/>
      <c r="H89" s="311"/>
      <c r="I89" s="311"/>
      <c r="J89" s="321">
        <f>BK89</f>
        <v>0</v>
      </c>
      <c r="K89" s="311"/>
      <c r="L89" s="312"/>
      <c r="M89" s="316"/>
      <c r="N89" s="317"/>
      <c r="O89" s="317"/>
      <c r="P89" s="318">
        <f>SUM(P90:P225)</f>
        <v>0</v>
      </c>
      <c r="Q89" s="317"/>
      <c r="R89" s="318">
        <f>SUM(R90:R225)</f>
        <v>0.52348299999999992</v>
      </c>
      <c r="S89" s="317"/>
      <c r="T89" s="319">
        <f>SUM(T90:T225)</f>
        <v>0</v>
      </c>
      <c r="U89" s="311"/>
      <c r="V89" s="311"/>
      <c r="W89" s="311"/>
      <c r="AR89" s="94" t="s">
        <v>83</v>
      </c>
      <c r="AT89" s="95" t="s">
        <v>74</v>
      </c>
      <c r="AU89" s="95" t="s">
        <v>83</v>
      </c>
      <c r="AY89" s="94" t="s">
        <v>171</v>
      </c>
      <c r="BK89" s="96">
        <f>SUM(BK90:BK225)</f>
        <v>0</v>
      </c>
    </row>
    <row r="90" spans="1:65" s="2" customFormat="1" ht="16.5" customHeight="1" x14ac:dyDescent="0.2">
      <c r="A90" s="251"/>
      <c r="B90" s="252"/>
      <c r="C90" s="322" t="s">
        <v>83</v>
      </c>
      <c r="D90" s="322" t="s">
        <v>173</v>
      </c>
      <c r="E90" s="323" t="s">
        <v>187</v>
      </c>
      <c r="F90" s="324" t="s">
        <v>188</v>
      </c>
      <c r="G90" s="325" t="s">
        <v>189</v>
      </c>
      <c r="H90" s="326">
        <v>19</v>
      </c>
      <c r="I90" s="97"/>
      <c r="J90" s="327">
        <f>ROUND(I90*H90,2)</f>
        <v>0</v>
      </c>
      <c r="K90" s="324" t="s">
        <v>176</v>
      </c>
      <c r="L90" s="252"/>
      <c r="M90" s="328" t="s">
        <v>3</v>
      </c>
      <c r="N90" s="329" t="s">
        <v>46</v>
      </c>
      <c r="O90" s="330"/>
      <c r="P90" s="331">
        <f>O90*H90</f>
        <v>0</v>
      </c>
      <c r="Q90" s="331">
        <v>2.6980000000000001E-2</v>
      </c>
      <c r="R90" s="331">
        <f>Q90*H90</f>
        <v>0.51261999999999996</v>
      </c>
      <c r="S90" s="331">
        <v>0</v>
      </c>
      <c r="T90" s="332">
        <f>S90*H90</f>
        <v>0</v>
      </c>
      <c r="U90" s="251"/>
      <c r="V90" s="251"/>
      <c r="W90" s="251"/>
      <c r="X90" s="32"/>
      <c r="Y90" s="32"/>
      <c r="Z90" s="32"/>
      <c r="AA90" s="32"/>
      <c r="AB90" s="32"/>
      <c r="AC90" s="32"/>
      <c r="AD90" s="32"/>
      <c r="AE90" s="32"/>
      <c r="AR90" s="98" t="s">
        <v>177</v>
      </c>
      <c r="AT90" s="98" t="s">
        <v>173</v>
      </c>
      <c r="AU90" s="98" t="s">
        <v>85</v>
      </c>
      <c r="AY90" s="19" t="s">
        <v>171</v>
      </c>
      <c r="BE90" s="99">
        <f>IF(N90="základní",J90,0)</f>
        <v>0</v>
      </c>
      <c r="BF90" s="99">
        <f>IF(N90="snížená",J90,0)</f>
        <v>0</v>
      </c>
      <c r="BG90" s="99">
        <f>IF(N90="zákl. přenesená",J90,0)</f>
        <v>0</v>
      </c>
      <c r="BH90" s="99">
        <f>IF(N90="sníž. přenesená",J90,0)</f>
        <v>0</v>
      </c>
      <c r="BI90" s="99">
        <f>IF(N90="nulová",J90,0)</f>
        <v>0</v>
      </c>
      <c r="BJ90" s="19" t="s">
        <v>83</v>
      </c>
      <c r="BK90" s="99">
        <f>ROUND(I90*H90,2)</f>
        <v>0</v>
      </c>
      <c r="BL90" s="19" t="s">
        <v>177</v>
      </c>
      <c r="BM90" s="98" t="s">
        <v>573</v>
      </c>
    </row>
    <row r="91" spans="1:65" s="2" customFormat="1" x14ac:dyDescent="0.2">
      <c r="A91" s="251"/>
      <c r="B91" s="252"/>
      <c r="C91" s="251"/>
      <c r="D91" s="333" t="s">
        <v>179</v>
      </c>
      <c r="E91" s="251"/>
      <c r="F91" s="334" t="s">
        <v>191</v>
      </c>
      <c r="G91" s="251"/>
      <c r="H91" s="251"/>
      <c r="I91" s="251"/>
      <c r="J91" s="251"/>
      <c r="K91" s="251"/>
      <c r="L91" s="252"/>
      <c r="M91" s="335"/>
      <c r="N91" s="336"/>
      <c r="O91" s="330"/>
      <c r="P91" s="330"/>
      <c r="Q91" s="330"/>
      <c r="R91" s="330"/>
      <c r="S91" s="330"/>
      <c r="T91" s="337"/>
      <c r="U91" s="251"/>
      <c r="V91" s="251"/>
      <c r="W91" s="251"/>
      <c r="X91" s="32"/>
      <c r="Y91" s="32"/>
      <c r="Z91" s="32"/>
      <c r="AA91" s="32"/>
      <c r="AB91" s="32"/>
      <c r="AC91" s="32"/>
      <c r="AD91" s="32"/>
      <c r="AE91" s="32"/>
      <c r="AT91" s="19" t="s">
        <v>179</v>
      </c>
      <c r="AU91" s="19" t="s">
        <v>85</v>
      </c>
    </row>
    <row r="92" spans="1:65" s="2" customFormat="1" x14ac:dyDescent="0.2">
      <c r="A92" s="251"/>
      <c r="B92" s="252"/>
      <c r="C92" s="251"/>
      <c r="D92" s="338" t="s">
        <v>181</v>
      </c>
      <c r="E92" s="251"/>
      <c r="F92" s="339" t="s">
        <v>192</v>
      </c>
      <c r="G92" s="251"/>
      <c r="H92" s="251"/>
      <c r="I92" s="251"/>
      <c r="J92" s="251"/>
      <c r="K92" s="251"/>
      <c r="L92" s="252"/>
      <c r="M92" s="335"/>
      <c r="N92" s="336"/>
      <c r="O92" s="330"/>
      <c r="P92" s="330"/>
      <c r="Q92" s="330"/>
      <c r="R92" s="330"/>
      <c r="S92" s="330"/>
      <c r="T92" s="337"/>
      <c r="U92" s="251"/>
      <c r="V92" s="251"/>
      <c r="W92" s="251"/>
      <c r="X92" s="32"/>
      <c r="Y92" s="32"/>
      <c r="Z92" s="32"/>
      <c r="AA92" s="32"/>
      <c r="AB92" s="32"/>
      <c r="AC92" s="32"/>
      <c r="AD92" s="32"/>
      <c r="AE92" s="32"/>
      <c r="AT92" s="19" t="s">
        <v>181</v>
      </c>
      <c r="AU92" s="19" t="s">
        <v>85</v>
      </c>
    </row>
    <row r="93" spans="1:65" s="14" customFormat="1" x14ac:dyDescent="0.2">
      <c r="A93" s="347"/>
      <c r="B93" s="348"/>
      <c r="C93" s="347"/>
      <c r="D93" s="333" t="s">
        <v>183</v>
      </c>
      <c r="E93" s="349" t="s">
        <v>3</v>
      </c>
      <c r="F93" s="350" t="s">
        <v>574</v>
      </c>
      <c r="G93" s="347"/>
      <c r="H93" s="351">
        <v>19</v>
      </c>
      <c r="I93" s="347"/>
      <c r="J93" s="347"/>
      <c r="K93" s="347"/>
      <c r="L93" s="348"/>
      <c r="M93" s="352"/>
      <c r="N93" s="353"/>
      <c r="O93" s="353"/>
      <c r="P93" s="353"/>
      <c r="Q93" s="353"/>
      <c r="R93" s="353"/>
      <c r="S93" s="353"/>
      <c r="T93" s="354"/>
      <c r="U93" s="347"/>
      <c r="V93" s="347"/>
      <c r="W93" s="347"/>
      <c r="AT93" s="102" t="s">
        <v>183</v>
      </c>
      <c r="AU93" s="102" t="s">
        <v>85</v>
      </c>
      <c r="AV93" s="14" t="s">
        <v>85</v>
      </c>
      <c r="AW93" s="14" t="s">
        <v>36</v>
      </c>
      <c r="AX93" s="14" t="s">
        <v>83</v>
      </c>
      <c r="AY93" s="102" t="s">
        <v>171</v>
      </c>
    </row>
    <row r="94" spans="1:65" s="2" customFormat="1" ht="16.5" customHeight="1" x14ac:dyDescent="0.2">
      <c r="A94" s="251"/>
      <c r="B94" s="252"/>
      <c r="C94" s="322" t="s">
        <v>85</v>
      </c>
      <c r="D94" s="322" t="s">
        <v>173</v>
      </c>
      <c r="E94" s="323" t="s">
        <v>195</v>
      </c>
      <c r="F94" s="324" t="s">
        <v>196</v>
      </c>
      <c r="G94" s="325" t="s">
        <v>197</v>
      </c>
      <c r="H94" s="326">
        <v>100</v>
      </c>
      <c r="I94" s="97"/>
      <c r="J94" s="327">
        <f>ROUND(I94*H94,2)</f>
        <v>0</v>
      </c>
      <c r="K94" s="324" t="s">
        <v>176</v>
      </c>
      <c r="L94" s="252"/>
      <c r="M94" s="328" t="s">
        <v>3</v>
      </c>
      <c r="N94" s="329" t="s">
        <v>46</v>
      </c>
      <c r="O94" s="330"/>
      <c r="P94" s="331">
        <f>O94*H94</f>
        <v>0</v>
      </c>
      <c r="Q94" s="331">
        <v>3.0000000000000001E-5</v>
      </c>
      <c r="R94" s="331">
        <f>Q94*H94</f>
        <v>3.0000000000000001E-3</v>
      </c>
      <c r="S94" s="331">
        <v>0</v>
      </c>
      <c r="T94" s="332">
        <f>S94*H94</f>
        <v>0</v>
      </c>
      <c r="U94" s="251"/>
      <c r="V94" s="251"/>
      <c r="W94" s="251"/>
      <c r="X94" s="32"/>
      <c r="Y94" s="32"/>
      <c r="Z94" s="32"/>
      <c r="AA94" s="32"/>
      <c r="AB94" s="32"/>
      <c r="AC94" s="32"/>
      <c r="AD94" s="32"/>
      <c r="AE94" s="32"/>
      <c r="AR94" s="98" t="s">
        <v>177</v>
      </c>
      <c r="AT94" s="98" t="s">
        <v>173</v>
      </c>
      <c r="AU94" s="98" t="s">
        <v>85</v>
      </c>
      <c r="AY94" s="19" t="s">
        <v>171</v>
      </c>
      <c r="BE94" s="99">
        <f>IF(N94="základní",J94,0)</f>
        <v>0</v>
      </c>
      <c r="BF94" s="99">
        <f>IF(N94="snížená",J94,0)</f>
        <v>0</v>
      </c>
      <c r="BG94" s="99">
        <f>IF(N94="zákl. přenesená",J94,0)</f>
        <v>0</v>
      </c>
      <c r="BH94" s="99">
        <f>IF(N94="sníž. přenesená",J94,0)</f>
        <v>0</v>
      </c>
      <c r="BI94" s="99">
        <f>IF(N94="nulová",J94,0)</f>
        <v>0</v>
      </c>
      <c r="BJ94" s="19" t="s">
        <v>83</v>
      </c>
      <c r="BK94" s="99">
        <f>ROUND(I94*H94,2)</f>
        <v>0</v>
      </c>
      <c r="BL94" s="19" t="s">
        <v>177</v>
      </c>
      <c r="BM94" s="98" t="s">
        <v>575</v>
      </c>
    </row>
    <row r="95" spans="1:65" s="2" customFormat="1" x14ac:dyDescent="0.2">
      <c r="A95" s="251"/>
      <c r="B95" s="252"/>
      <c r="C95" s="251"/>
      <c r="D95" s="333" t="s">
        <v>179</v>
      </c>
      <c r="E95" s="251"/>
      <c r="F95" s="334" t="s">
        <v>199</v>
      </c>
      <c r="G95" s="251"/>
      <c r="H95" s="251"/>
      <c r="I95" s="251"/>
      <c r="J95" s="251"/>
      <c r="K95" s="251"/>
      <c r="L95" s="252"/>
      <c r="M95" s="335"/>
      <c r="N95" s="336"/>
      <c r="O95" s="330"/>
      <c r="P95" s="330"/>
      <c r="Q95" s="330"/>
      <c r="R95" s="330"/>
      <c r="S95" s="330"/>
      <c r="T95" s="337"/>
      <c r="U95" s="251"/>
      <c r="V95" s="251"/>
      <c r="W95" s="251"/>
      <c r="X95" s="32"/>
      <c r="Y95" s="32"/>
      <c r="Z95" s="32"/>
      <c r="AA95" s="32"/>
      <c r="AB95" s="32"/>
      <c r="AC95" s="32"/>
      <c r="AD95" s="32"/>
      <c r="AE95" s="32"/>
      <c r="AT95" s="19" t="s">
        <v>179</v>
      </c>
      <c r="AU95" s="19" t="s">
        <v>85</v>
      </c>
    </row>
    <row r="96" spans="1:65" s="2" customFormat="1" x14ac:dyDescent="0.2">
      <c r="A96" s="251"/>
      <c r="B96" s="252"/>
      <c r="C96" s="251"/>
      <c r="D96" s="338" t="s">
        <v>181</v>
      </c>
      <c r="E96" s="251"/>
      <c r="F96" s="339" t="s">
        <v>200</v>
      </c>
      <c r="G96" s="251"/>
      <c r="H96" s="251"/>
      <c r="I96" s="251"/>
      <c r="J96" s="251"/>
      <c r="K96" s="251"/>
      <c r="L96" s="252"/>
      <c r="M96" s="335"/>
      <c r="N96" s="336"/>
      <c r="O96" s="330"/>
      <c r="P96" s="330"/>
      <c r="Q96" s="330"/>
      <c r="R96" s="330"/>
      <c r="S96" s="330"/>
      <c r="T96" s="337"/>
      <c r="U96" s="251"/>
      <c r="V96" s="251"/>
      <c r="W96" s="251"/>
      <c r="X96" s="32"/>
      <c r="Y96" s="32"/>
      <c r="Z96" s="32"/>
      <c r="AA96" s="32"/>
      <c r="AB96" s="32"/>
      <c r="AC96" s="32"/>
      <c r="AD96" s="32"/>
      <c r="AE96" s="32"/>
      <c r="AT96" s="19" t="s">
        <v>181</v>
      </c>
      <c r="AU96" s="19" t="s">
        <v>85</v>
      </c>
    </row>
    <row r="97" spans="1:65" s="14" customFormat="1" x14ac:dyDescent="0.2">
      <c r="A97" s="347"/>
      <c r="B97" s="348"/>
      <c r="C97" s="347"/>
      <c r="D97" s="333" t="s">
        <v>183</v>
      </c>
      <c r="E97" s="349" t="s">
        <v>3</v>
      </c>
      <c r="F97" s="350" t="s">
        <v>576</v>
      </c>
      <c r="G97" s="347"/>
      <c r="H97" s="351">
        <v>100</v>
      </c>
      <c r="I97" s="347"/>
      <c r="J97" s="347"/>
      <c r="K97" s="347"/>
      <c r="L97" s="348"/>
      <c r="M97" s="352"/>
      <c r="N97" s="353"/>
      <c r="O97" s="353"/>
      <c r="P97" s="353"/>
      <c r="Q97" s="353"/>
      <c r="R97" s="353"/>
      <c r="S97" s="353"/>
      <c r="T97" s="354"/>
      <c r="U97" s="347"/>
      <c r="V97" s="347"/>
      <c r="W97" s="347"/>
      <c r="AT97" s="102" t="s">
        <v>183</v>
      </c>
      <c r="AU97" s="102" t="s">
        <v>85</v>
      </c>
      <c r="AV97" s="14" t="s">
        <v>85</v>
      </c>
      <c r="AW97" s="14" t="s">
        <v>36</v>
      </c>
      <c r="AX97" s="14" t="s">
        <v>83</v>
      </c>
      <c r="AY97" s="102" t="s">
        <v>171</v>
      </c>
    </row>
    <row r="98" spans="1:65" s="2" customFormat="1" ht="16.5" customHeight="1" x14ac:dyDescent="0.2">
      <c r="A98" s="251"/>
      <c r="B98" s="252"/>
      <c r="C98" s="322" t="s">
        <v>194</v>
      </c>
      <c r="D98" s="322" t="s">
        <v>173</v>
      </c>
      <c r="E98" s="323" t="s">
        <v>577</v>
      </c>
      <c r="F98" s="324" t="s">
        <v>578</v>
      </c>
      <c r="G98" s="325" t="s">
        <v>108</v>
      </c>
      <c r="H98" s="326">
        <v>652.9</v>
      </c>
      <c r="I98" s="97"/>
      <c r="J98" s="327">
        <f>ROUND(I98*H98,2)</f>
        <v>0</v>
      </c>
      <c r="K98" s="324" t="s">
        <v>176</v>
      </c>
      <c r="L98" s="252"/>
      <c r="M98" s="328" t="s">
        <v>3</v>
      </c>
      <c r="N98" s="329" t="s">
        <v>46</v>
      </c>
      <c r="O98" s="330"/>
      <c r="P98" s="331">
        <f>O98*H98</f>
        <v>0</v>
      </c>
      <c r="Q98" s="331">
        <v>0</v>
      </c>
      <c r="R98" s="331">
        <f>Q98*H98</f>
        <v>0</v>
      </c>
      <c r="S98" s="331">
        <v>0</v>
      </c>
      <c r="T98" s="332">
        <f>S98*H98</f>
        <v>0</v>
      </c>
      <c r="U98" s="251"/>
      <c r="V98" s="251"/>
      <c r="W98" s="251"/>
      <c r="X98" s="32"/>
      <c r="Y98" s="32"/>
      <c r="Z98" s="32"/>
      <c r="AA98" s="32"/>
      <c r="AB98" s="32"/>
      <c r="AC98" s="32"/>
      <c r="AD98" s="32"/>
      <c r="AE98" s="32"/>
      <c r="AR98" s="98" t="s">
        <v>177</v>
      </c>
      <c r="AT98" s="98" t="s">
        <v>173</v>
      </c>
      <c r="AU98" s="98" t="s">
        <v>85</v>
      </c>
      <c r="AY98" s="19" t="s">
        <v>171</v>
      </c>
      <c r="BE98" s="99">
        <f>IF(N98="základní",J98,0)</f>
        <v>0</v>
      </c>
      <c r="BF98" s="99">
        <f>IF(N98="snížená",J98,0)</f>
        <v>0</v>
      </c>
      <c r="BG98" s="99">
        <f>IF(N98="zákl. přenesená",J98,0)</f>
        <v>0</v>
      </c>
      <c r="BH98" s="99">
        <f>IF(N98="sníž. přenesená",J98,0)</f>
        <v>0</v>
      </c>
      <c r="BI98" s="99">
        <f>IF(N98="nulová",J98,0)</f>
        <v>0</v>
      </c>
      <c r="BJ98" s="19" t="s">
        <v>83</v>
      </c>
      <c r="BK98" s="99">
        <f>ROUND(I98*H98,2)</f>
        <v>0</v>
      </c>
      <c r="BL98" s="19" t="s">
        <v>177</v>
      </c>
      <c r="BM98" s="98" t="s">
        <v>579</v>
      </c>
    </row>
    <row r="99" spans="1:65" s="2" customFormat="1" x14ac:dyDescent="0.2">
      <c r="A99" s="251"/>
      <c r="B99" s="252"/>
      <c r="C99" s="251"/>
      <c r="D99" s="333" t="s">
        <v>179</v>
      </c>
      <c r="E99" s="251"/>
      <c r="F99" s="334" t="s">
        <v>580</v>
      </c>
      <c r="G99" s="251"/>
      <c r="H99" s="251"/>
      <c r="I99" s="251"/>
      <c r="J99" s="251"/>
      <c r="K99" s="251"/>
      <c r="L99" s="252"/>
      <c r="M99" s="335"/>
      <c r="N99" s="336"/>
      <c r="O99" s="330"/>
      <c r="P99" s="330"/>
      <c r="Q99" s="330"/>
      <c r="R99" s="330"/>
      <c r="S99" s="330"/>
      <c r="T99" s="337"/>
      <c r="U99" s="251"/>
      <c r="V99" s="251"/>
      <c r="W99" s="251"/>
      <c r="X99" s="32"/>
      <c r="Y99" s="32"/>
      <c r="Z99" s="32"/>
      <c r="AA99" s="32"/>
      <c r="AB99" s="32"/>
      <c r="AC99" s="32"/>
      <c r="AD99" s="32"/>
      <c r="AE99" s="32"/>
      <c r="AT99" s="19" t="s">
        <v>179</v>
      </c>
      <c r="AU99" s="19" t="s">
        <v>85</v>
      </c>
    </row>
    <row r="100" spans="1:65" s="2" customFormat="1" x14ac:dyDescent="0.2">
      <c r="A100" s="251"/>
      <c r="B100" s="252"/>
      <c r="C100" s="251"/>
      <c r="D100" s="338" t="s">
        <v>181</v>
      </c>
      <c r="E100" s="251"/>
      <c r="F100" s="339" t="s">
        <v>581</v>
      </c>
      <c r="G100" s="251"/>
      <c r="H100" s="251"/>
      <c r="I100" s="251"/>
      <c r="J100" s="251"/>
      <c r="K100" s="251"/>
      <c r="L100" s="252"/>
      <c r="M100" s="335"/>
      <c r="N100" s="336"/>
      <c r="O100" s="330"/>
      <c r="P100" s="330"/>
      <c r="Q100" s="330"/>
      <c r="R100" s="330"/>
      <c r="S100" s="330"/>
      <c r="T100" s="337"/>
      <c r="U100" s="251"/>
      <c r="V100" s="251"/>
      <c r="W100" s="251"/>
      <c r="X100" s="32"/>
      <c r="Y100" s="32"/>
      <c r="Z100" s="32"/>
      <c r="AA100" s="32"/>
      <c r="AB100" s="32"/>
      <c r="AC100" s="32"/>
      <c r="AD100" s="32"/>
      <c r="AE100" s="32"/>
      <c r="AT100" s="19" t="s">
        <v>181</v>
      </c>
      <c r="AU100" s="19" t="s">
        <v>85</v>
      </c>
    </row>
    <row r="101" spans="1:65" s="13" customFormat="1" x14ac:dyDescent="0.2">
      <c r="A101" s="340"/>
      <c r="B101" s="341"/>
      <c r="C101" s="340"/>
      <c r="D101" s="333" t="s">
        <v>183</v>
      </c>
      <c r="E101" s="342" t="s">
        <v>3</v>
      </c>
      <c r="F101" s="343" t="s">
        <v>582</v>
      </c>
      <c r="G101" s="340"/>
      <c r="H101" s="342" t="s">
        <v>3</v>
      </c>
      <c r="I101" s="340"/>
      <c r="J101" s="340"/>
      <c r="K101" s="340"/>
      <c r="L101" s="341"/>
      <c r="M101" s="344"/>
      <c r="N101" s="345"/>
      <c r="O101" s="345"/>
      <c r="P101" s="345"/>
      <c r="Q101" s="345"/>
      <c r="R101" s="345"/>
      <c r="S101" s="345"/>
      <c r="T101" s="346"/>
      <c r="U101" s="340"/>
      <c r="V101" s="340"/>
      <c r="W101" s="340"/>
      <c r="AT101" s="101" t="s">
        <v>183</v>
      </c>
      <c r="AU101" s="101" t="s">
        <v>85</v>
      </c>
      <c r="AV101" s="13" t="s">
        <v>83</v>
      </c>
      <c r="AW101" s="13" t="s">
        <v>36</v>
      </c>
      <c r="AX101" s="13" t="s">
        <v>75</v>
      </c>
      <c r="AY101" s="101" t="s">
        <v>171</v>
      </c>
    </row>
    <row r="102" spans="1:65" s="14" customFormat="1" x14ac:dyDescent="0.2">
      <c r="A102" s="347"/>
      <c r="B102" s="348"/>
      <c r="C102" s="347"/>
      <c r="D102" s="333" t="s">
        <v>183</v>
      </c>
      <c r="E102" s="349" t="s">
        <v>3</v>
      </c>
      <c r="F102" s="350" t="s">
        <v>583</v>
      </c>
      <c r="G102" s="347"/>
      <c r="H102" s="351">
        <v>539.5</v>
      </c>
      <c r="I102" s="347"/>
      <c r="J102" s="347"/>
      <c r="K102" s="347"/>
      <c r="L102" s="348"/>
      <c r="M102" s="352"/>
      <c r="N102" s="353"/>
      <c r="O102" s="353"/>
      <c r="P102" s="353"/>
      <c r="Q102" s="353"/>
      <c r="R102" s="353"/>
      <c r="S102" s="353"/>
      <c r="T102" s="354"/>
      <c r="U102" s="347"/>
      <c r="V102" s="347"/>
      <c r="W102" s="347"/>
      <c r="AT102" s="102" t="s">
        <v>183</v>
      </c>
      <c r="AU102" s="102" t="s">
        <v>85</v>
      </c>
      <c r="AV102" s="14" t="s">
        <v>85</v>
      </c>
      <c r="AW102" s="14" t="s">
        <v>36</v>
      </c>
      <c r="AX102" s="14" t="s">
        <v>75</v>
      </c>
      <c r="AY102" s="102" t="s">
        <v>171</v>
      </c>
    </row>
    <row r="103" spans="1:65" s="13" customFormat="1" x14ac:dyDescent="0.2">
      <c r="A103" s="340"/>
      <c r="B103" s="341"/>
      <c r="C103" s="340"/>
      <c r="D103" s="333" t="s">
        <v>183</v>
      </c>
      <c r="E103" s="342" t="s">
        <v>3</v>
      </c>
      <c r="F103" s="343" t="s">
        <v>584</v>
      </c>
      <c r="G103" s="340"/>
      <c r="H103" s="342" t="s">
        <v>3</v>
      </c>
      <c r="I103" s="340"/>
      <c r="J103" s="340"/>
      <c r="K103" s="340"/>
      <c r="L103" s="341"/>
      <c r="M103" s="344"/>
      <c r="N103" s="345"/>
      <c r="O103" s="345"/>
      <c r="P103" s="345"/>
      <c r="Q103" s="345"/>
      <c r="R103" s="345"/>
      <c r="S103" s="345"/>
      <c r="T103" s="346"/>
      <c r="U103" s="340"/>
      <c r="V103" s="340"/>
      <c r="W103" s="340"/>
      <c r="AT103" s="101" t="s">
        <v>183</v>
      </c>
      <c r="AU103" s="101" t="s">
        <v>85</v>
      </c>
      <c r="AV103" s="13" t="s">
        <v>83</v>
      </c>
      <c r="AW103" s="13" t="s">
        <v>36</v>
      </c>
      <c r="AX103" s="13" t="s">
        <v>75</v>
      </c>
      <c r="AY103" s="101" t="s">
        <v>171</v>
      </c>
    </row>
    <row r="104" spans="1:65" s="14" customFormat="1" x14ac:dyDescent="0.2">
      <c r="A104" s="347"/>
      <c r="B104" s="348"/>
      <c r="C104" s="347"/>
      <c r="D104" s="333" t="s">
        <v>183</v>
      </c>
      <c r="E104" s="349" t="s">
        <v>3</v>
      </c>
      <c r="F104" s="350" t="s">
        <v>585</v>
      </c>
      <c r="G104" s="347"/>
      <c r="H104" s="351">
        <v>113.4</v>
      </c>
      <c r="I104" s="347"/>
      <c r="J104" s="347"/>
      <c r="K104" s="347"/>
      <c r="L104" s="348"/>
      <c r="M104" s="352"/>
      <c r="N104" s="353"/>
      <c r="O104" s="353"/>
      <c r="P104" s="353"/>
      <c r="Q104" s="353"/>
      <c r="R104" s="353"/>
      <c r="S104" s="353"/>
      <c r="T104" s="354"/>
      <c r="U104" s="347"/>
      <c r="V104" s="347"/>
      <c r="W104" s="347"/>
      <c r="AT104" s="102" t="s">
        <v>183</v>
      </c>
      <c r="AU104" s="102" t="s">
        <v>85</v>
      </c>
      <c r="AV104" s="14" t="s">
        <v>85</v>
      </c>
      <c r="AW104" s="14" t="s">
        <v>36</v>
      </c>
      <c r="AX104" s="14" t="s">
        <v>75</v>
      </c>
      <c r="AY104" s="102" t="s">
        <v>171</v>
      </c>
    </row>
    <row r="105" spans="1:65" s="15" customFormat="1" x14ac:dyDescent="0.2">
      <c r="A105" s="355"/>
      <c r="B105" s="356"/>
      <c r="C105" s="355"/>
      <c r="D105" s="333" t="s">
        <v>183</v>
      </c>
      <c r="E105" s="357" t="s">
        <v>218</v>
      </c>
      <c r="F105" s="358" t="s">
        <v>186</v>
      </c>
      <c r="G105" s="355"/>
      <c r="H105" s="359">
        <v>652.9</v>
      </c>
      <c r="I105" s="355"/>
      <c r="J105" s="355"/>
      <c r="K105" s="355"/>
      <c r="L105" s="356"/>
      <c r="M105" s="360"/>
      <c r="N105" s="361"/>
      <c r="O105" s="361"/>
      <c r="P105" s="361"/>
      <c r="Q105" s="361"/>
      <c r="R105" s="361"/>
      <c r="S105" s="361"/>
      <c r="T105" s="362"/>
      <c r="U105" s="355"/>
      <c r="V105" s="355"/>
      <c r="W105" s="355"/>
      <c r="AT105" s="103" t="s">
        <v>183</v>
      </c>
      <c r="AU105" s="103" t="s">
        <v>85</v>
      </c>
      <c r="AV105" s="15" t="s">
        <v>177</v>
      </c>
      <c r="AW105" s="15" t="s">
        <v>36</v>
      </c>
      <c r="AX105" s="15" t="s">
        <v>83</v>
      </c>
      <c r="AY105" s="103" t="s">
        <v>171</v>
      </c>
    </row>
    <row r="106" spans="1:65" s="2" customFormat="1" ht="21.75" customHeight="1" x14ac:dyDescent="0.2">
      <c r="A106" s="251"/>
      <c r="B106" s="252"/>
      <c r="C106" s="322" t="s">
        <v>177</v>
      </c>
      <c r="D106" s="322" t="s">
        <v>173</v>
      </c>
      <c r="E106" s="323" t="s">
        <v>586</v>
      </c>
      <c r="F106" s="324" t="s">
        <v>587</v>
      </c>
      <c r="G106" s="325" t="s">
        <v>108</v>
      </c>
      <c r="H106" s="326">
        <v>5.92</v>
      </c>
      <c r="I106" s="97"/>
      <c r="J106" s="327">
        <f>ROUND(I106*H106,2)</f>
        <v>0</v>
      </c>
      <c r="K106" s="324" t="s">
        <v>176</v>
      </c>
      <c r="L106" s="252"/>
      <c r="M106" s="328" t="s">
        <v>3</v>
      </c>
      <c r="N106" s="329" t="s">
        <v>46</v>
      </c>
      <c r="O106" s="330"/>
      <c r="P106" s="331">
        <f>O106*H106</f>
        <v>0</v>
      </c>
      <c r="Q106" s="331">
        <v>0</v>
      </c>
      <c r="R106" s="331">
        <f>Q106*H106</f>
        <v>0</v>
      </c>
      <c r="S106" s="331">
        <v>0</v>
      </c>
      <c r="T106" s="332">
        <f>S106*H106</f>
        <v>0</v>
      </c>
      <c r="U106" s="251"/>
      <c r="V106" s="251"/>
      <c r="W106" s="251"/>
      <c r="X106" s="32"/>
      <c r="Y106" s="32"/>
      <c r="Z106" s="32"/>
      <c r="AA106" s="32"/>
      <c r="AB106" s="32"/>
      <c r="AC106" s="32"/>
      <c r="AD106" s="32"/>
      <c r="AE106" s="32"/>
      <c r="AR106" s="98" t="s">
        <v>177</v>
      </c>
      <c r="AT106" s="98" t="s">
        <v>173</v>
      </c>
      <c r="AU106" s="98" t="s">
        <v>85</v>
      </c>
      <c r="AY106" s="19" t="s">
        <v>171</v>
      </c>
      <c r="BE106" s="99">
        <f>IF(N106="základní",J106,0)</f>
        <v>0</v>
      </c>
      <c r="BF106" s="99">
        <f>IF(N106="snížená",J106,0)</f>
        <v>0</v>
      </c>
      <c r="BG106" s="99">
        <f>IF(N106="zákl. přenesená",J106,0)</f>
        <v>0</v>
      </c>
      <c r="BH106" s="99">
        <f>IF(N106="sníž. přenesená",J106,0)</f>
        <v>0</v>
      </c>
      <c r="BI106" s="99">
        <f>IF(N106="nulová",J106,0)</f>
        <v>0</v>
      </c>
      <c r="BJ106" s="19" t="s">
        <v>83</v>
      </c>
      <c r="BK106" s="99">
        <f>ROUND(I106*H106,2)</f>
        <v>0</v>
      </c>
      <c r="BL106" s="19" t="s">
        <v>177</v>
      </c>
      <c r="BM106" s="98" t="s">
        <v>588</v>
      </c>
    </row>
    <row r="107" spans="1:65" s="2" customFormat="1" ht="19.2" x14ac:dyDescent="0.2">
      <c r="A107" s="251"/>
      <c r="B107" s="252"/>
      <c r="C107" s="251"/>
      <c r="D107" s="333" t="s">
        <v>179</v>
      </c>
      <c r="E107" s="251"/>
      <c r="F107" s="334" t="s">
        <v>589</v>
      </c>
      <c r="G107" s="251"/>
      <c r="H107" s="251"/>
      <c r="I107" s="251"/>
      <c r="J107" s="251"/>
      <c r="K107" s="251"/>
      <c r="L107" s="252"/>
      <c r="M107" s="335"/>
      <c r="N107" s="336"/>
      <c r="O107" s="330"/>
      <c r="P107" s="330"/>
      <c r="Q107" s="330"/>
      <c r="R107" s="330"/>
      <c r="S107" s="330"/>
      <c r="T107" s="337"/>
      <c r="U107" s="251"/>
      <c r="V107" s="251"/>
      <c r="W107" s="251"/>
      <c r="X107" s="32"/>
      <c r="Y107" s="32"/>
      <c r="Z107" s="32"/>
      <c r="AA107" s="32"/>
      <c r="AB107" s="32"/>
      <c r="AC107" s="32"/>
      <c r="AD107" s="32"/>
      <c r="AE107" s="32"/>
      <c r="AT107" s="19" t="s">
        <v>179</v>
      </c>
      <c r="AU107" s="19" t="s">
        <v>85</v>
      </c>
    </row>
    <row r="108" spans="1:65" s="2" customFormat="1" x14ac:dyDescent="0.2">
      <c r="A108" s="251"/>
      <c r="B108" s="252"/>
      <c r="C108" s="251"/>
      <c r="D108" s="338" t="s">
        <v>181</v>
      </c>
      <c r="E108" s="251"/>
      <c r="F108" s="339" t="s">
        <v>590</v>
      </c>
      <c r="G108" s="251"/>
      <c r="H108" s="251"/>
      <c r="I108" s="251"/>
      <c r="J108" s="251"/>
      <c r="K108" s="251"/>
      <c r="L108" s="252"/>
      <c r="M108" s="335"/>
      <c r="N108" s="336"/>
      <c r="O108" s="330"/>
      <c r="P108" s="330"/>
      <c r="Q108" s="330"/>
      <c r="R108" s="330"/>
      <c r="S108" s="330"/>
      <c r="T108" s="337"/>
      <c r="U108" s="251"/>
      <c r="V108" s="251"/>
      <c r="W108" s="251"/>
      <c r="X108" s="32"/>
      <c r="Y108" s="32"/>
      <c r="Z108" s="32"/>
      <c r="AA108" s="32"/>
      <c r="AB108" s="32"/>
      <c r="AC108" s="32"/>
      <c r="AD108" s="32"/>
      <c r="AE108" s="32"/>
      <c r="AT108" s="19" t="s">
        <v>181</v>
      </c>
      <c r="AU108" s="19" t="s">
        <v>85</v>
      </c>
    </row>
    <row r="109" spans="1:65" s="13" customFormat="1" x14ac:dyDescent="0.2">
      <c r="A109" s="340"/>
      <c r="B109" s="341"/>
      <c r="C109" s="340"/>
      <c r="D109" s="333" t="s">
        <v>183</v>
      </c>
      <c r="E109" s="342" t="s">
        <v>3</v>
      </c>
      <c r="F109" s="343" t="s">
        <v>591</v>
      </c>
      <c r="G109" s="340"/>
      <c r="H109" s="342" t="s">
        <v>3</v>
      </c>
      <c r="I109" s="340"/>
      <c r="J109" s="340"/>
      <c r="K109" s="340"/>
      <c r="L109" s="341"/>
      <c r="M109" s="344"/>
      <c r="N109" s="345"/>
      <c r="O109" s="345"/>
      <c r="P109" s="345"/>
      <c r="Q109" s="345"/>
      <c r="R109" s="345"/>
      <c r="S109" s="345"/>
      <c r="T109" s="346"/>
      <c r="U109" s="340"/>
      <c r="V109" s="340"/>
      <c r="W109" s="340"/>
      <c r="AT109" s="101" t="s">
        <v>183</v>
      </c>
      <c r="AU109" s="101" t="s">
        <v>85</v>
      </c>
      <c r="AV109" s="13" t="s">
        <v>83</v>
      </c>
      <c r="AW109" s="13" t="s">
        <v>36</v>
      </c>
      <c r="AX109" s="13" t="s">
        <v>75</v>
      </c>
      <c r="AY109" s="101" t="s">
        <v>171</v>
      </c>
    </row>
    <row r="110" spans="1:65" s="14" customFormat="1" x14ac:dyDescent="0.2">
      <c r="A110" s="347"/>
      <c r="B110" s="348"/>
      <c r="C110" s="347"/>
      <c r="D110" s="333" t="s">
        <v>183</v>
      </c>
      <c r="E110" s="349" t="s">
        <v>3</v>
      </c>
      <c r="F110" s="350" t="s">
        <v>592</v>
      </c>
      <c r="G110" s="347"/>
      <c r="H110" s="351">
        <v>2.48</v>
      </c>
      <c r="I110" s="347"/>
      <c r="J110" s="347"/>
      <c r="K110" s="347"/>
      <c r="L110" s="348"/>
      <c r="M110" s="352"/>
      <c r="N110" s="353"/>
      <c r="O110" s="353"/>
      <c r="P110" s="353"/>
      <c r="Q110" s="353"/>
      <c r="R110" s="353"/>
      <c r="S110" s="353"/>
      <c r="T110" s="354"/>
      <c r="U110" s="347"/>
      <c r="V110" s="347"/>
      <c r="W110" s="347"/>
      <c r="AT110" s="102" t="s">
        <v>183</v>
      </c>
      <c r="AU110" s="102" t="s">
        <v>85</v>
      </c>
      <c r="AV110" s="14" t="s">
        <v>85</v>
      </c>
      <c r="AW110" s="14" t="s">
        <v>36</v>
      </c>
      <c r="AX110" s="14" t="s">
        <v>75</v>
      </c>
      <c r="AY110" s="102" t="s">
        <v>171</v>
      </c>
    </row>
    <row r="111" spans="1:65" s="13" customFormat="1" x14ac:dyDescent="0.2">
      <c r="A111" s="340"/>
      <c r="B111" s="341"/>
      <c r="C111" s="340"/>
      <c r="D111" s="333" t="s">
        <v>183</v>
      </c>
      <c r="E111" s="342" t="s">
        <v>3</v>
      </c>
      <c r="F111" s="343" t="s">
        <v>593</v>
      </c>
      <c r="G111" s="340"/>
      <c r="H111" s="342" t="s">
        <v>3</v>
      </c>
      <c r="I111" s="340"/>
      <c r="J111" s="340"/>
      <c r="K111" s="340"/>
      <c r="L111" s="341"/>
      <c r="M111" s="344"/>
      <c r="N111" s="345"/>
      <c r="O111" s="345"/>
      <c r="P111" s="345"/>
      <c r="Q111" s="345"/>
      <c r="R111" s="345"/>
      <c r="S111" s="345"/>
      <c r="T111" s="346"/>
      <c r="U111" s="340"/>
      <c r="V111" s="340"/>
      <c r="W111" s="340"/>
      <c r="AT111" s="101" t="s">
        <v>183</v>
      </c>
      <c r="AU111" s="101" t="s">
        <v>85</v>
      </c>
      <c r="AV111" s="13" t="s">
        <v>83</v>
      </c>
      <c r="AW111" s="13" t="s">
        <v>36</v>
      </c>
      <c r="AX111" s="13" t="s">
        <v>75</v>
      </c>
      <c r="AY111" s="101" t="s">
        <v>171</v>
      </c>
    </row>
    <row r="112" spans="1:65" s="14" customFormat="1" x14ac:dyDescent="0.2">
      <c r="A112" s="347"/>
      <c r="B112" s="348"/>
      <c r="C112" s="347"/>
      <c r="D112" s="333" t="s">
        <v>183</v>
      </c>
      <c r="E112" s="349" t="s">
        <v>3</v>
      </c>
      <c r="F112" s="350" t="s">
        <v>594</v>
      </c>
      <c r="G112" s="347"/>
      <c r="H112" s="351">
        <v>3.44</v>
      </c>
      <c r="I112" s="347"/>
      <c r="J112" s="347"/>
      <c r="K112" s="347"/>
      <c r="L112" s="348"/>
      <c r="M112" s="352"/>
      <c r="N112" s="353"/>
      <c r="O112" s="353"/>
      <c r="P112" s="353"/>
      <c r="Q112" s="353"/>
      <c r="R112" s="353"/>
      <c r="S112" s="353"/>
      <c r="T112" s="354"/>
      <c r="U112" s="347"/>
      <c r="V112" s="347"/>
      <c r="W112" s="347"/>
      <c r="AT112" s="102" t="s">
        <v>183</v>
      </c>
      <c r="AU112" s="102" t="s">
        <v>85</v>
      </c>
      <c r="AV112" s="14" t="s">
        <v>85</v>
      </c>
      <c r="AW112" s="14" t="s">
        <v>36</v>
      </c>
      <c r="AX112" s="14" t="s">
        <v>75</v>
      </c>
      <c r="AY112" s="102" t="s">
        <v>171</v>
      </c>
    </row>
    <row r="113" spans="1:65" s="15" customFormat="1" x14ac:dyDescent="0.2">
      <c r="A113" s="355"/>
      <c r="B113" s="356"/>
      <c r="C113" s="355"/>
      <c r="D113" s="333" t="s">
        <v>183</v>
      </c>
      <c r="E113" s="357" t="s">
        <v>569</v>
      </c>
      <c r="F113" s="358" t="s">
        <v>186</v>
      </c>
      <c r="G113" s="355"/>
      <c r="H113" s="359">
        <v>5.92</v>
      </c>
      <c r="I113" s="355"/>
      <c r="J113" s="355"/>
      <c r="K113" s="355"/>
      <c r="L113" s="356"/>
      <c r="M113" s="360"/>
      <c r="N113" s="361"/>
      <c r="O113" s="361"/>
      <c r="P113" s="361"/>
      <c r="Q113" s="361"/>
      <c r="R113" s="361"/>
      <c r="S113" s="361"/>
      <c r="T113" s="362"/>
      <c r="U113" s="355"/>
      <c r="V113" s="355"/>
      <c r="W113" s="355"/>
      <c r="AT113" s="103" t="s">
        <v>183</v>
      </c>
      <c r="AU113" s="103" t="s">
        <v>85</v>
      </c>
      <c r="AV113" s="15" t="s">
        <v>177</v>
      </c>
      <c r="AW113" s="15" t="s">
        <v>36</v>
      </c>
      <c r="AX113" s="15" t="s">
        <v>83</v>
      </c>
      <c r="AY113" s="103" t="s">
        <v>171</v>
      </c>
    </row>
    <row r="114" spans="1:65" s="2" customFormat="1" ht="21.75" customHeight="1" x14ac:dyDescent="0.2">
      <c r="A114" s="251"/>
      <c r="B114" s="252"/>
      <c r="C114" s="322" t="s">
        <v>208</v>
      </c>
      <c r="D114" s="322" t="s">
        <v>173</v>
      </c>
      <c r="E114" s="323" t="s">
        <v>595</v>
      </c>
      <c r="F114" s="324" t="s">
        <v>596</v>
      </c>
      <c r="G114" s="325" t="s">
        <v>108</v>
      </c>
      <c r="H114" s="326">
        <v>15.68</v>
      </c>
      <c r="I114" s="97"/>
      <c r="J114" s="327">
        <f>ROUND(I114*H114,2)</f>
        <v>0</v>
      </c>
      <c r="K114" s="324" t="s">
        <v>176</v>
      </c>
      <c r="L114" s="252"/>
      <c r="M114" s="328" t="s">
        <v>3</v>
      </c>
      <c r="N114" s="329" t="s">
        <v>46</v>
      </c>
      <c r="O114" s="330"/>
      <c r="P114" s="331">
        <f>O114*H114</f>
        <v>0</v>
      </c>
      <c r="Q114" s="331">
        <v>0</v>
      </c>
      <c r="R114" s="331">
        <f>Q114*H114</f>
        <v>0</v>
      </c>
      <c r="S114" s="331">
        <v>0</v>
      </c>
      <c r="T114" s="332">
        <f>S114*H114</f>
        <v>0</v>
      </c>
      <c r="U114" s="251"/>
      <c r="V114" s="251"/>
      <c r="W114" s="251"/>
      <c r="X114" s="32"/>
      <c r="Y114" s="32"/>
      <c r="Z114" s="32"/>
      <c r="AA114" s="32"/>
      <c r="AB114" s="32"/>
      <c r="AC114" s="32"/>
      <c r="AD114" s="32"/>
      <c r="AE114" s="32"/>
      <c r="AR114" s="98" t="s">
        <v>177</v>
      </c>
      <c r="AT114" s="98" t="s">
        <v>173</v>
      </c>
      <c r="AU114" s="98" t="s">
        <v>85</v>
      </c>
      <c r="AY114" s="19" t="s">
        <v>171</v>
      </c>
      <c r="BE114" s="99">
        <f>IF(N114="základní",J114,0)</f>
        <v>0</v>
      </c>
      <c r="BF114" s="99">
        <f>IF(N114="snížená",J114,0)</f>
        <v>0</v>
      </c>
      <c r="BG114" s="99">
        <f>IF(N114="zákl. přenesená",J114,0)</f>
        <v>0</v>
      </c>
      <c r="BH114" s="99">
        <f>IF(N114="sníž. přenesená",J114,0)</f>
        <v>0</v>
      </c>
      <c r="BI114" s="99">
        <f>IF(N114="nulová",J114,0)</f>
        <v>0</v>
      </c>
      <c r="BJ114" s="19" t="s">
        <v>83</v>
      </c>
      <c r="BK114" s="99">
        <f>ROUND(I114*H114,2)</f>
        <v>0</v>
      </c>
      <c r="BL114" s="19" t="s">
        <v>177</v>
      </c>
      <c r="BM114" s="98" t="s">
        <v>597</v>
      </c>
    </row>
    <row r="115" spans="1:65" s="2" customFormat="1" ht="19.2" x14ac:dyDescent="0.2">
      <c r="A115" s="251"/>
      <c r="B115" s="252"/>
      <c r="C115" s="251"/>
      <c r="D115" s="333" t="s">
        <v>179</v>
      </c>
      <c r="E115" s="251"/>
      <c r="F115" s="334" t="s">
        <v>598</v>
      </c>
      <c r="G115" s="251"/>
      <c r="H115" s="251"/>
      <c r="I115" s="251"/>
      <c r="J115" s="251"/>
      <c r="K115" s="251"/>
      <c r="L115" s="252"/>
      <c r="M115" s="335"/>
      <c r="N115" s="336"/>
      <c r="O115" s="330"/>
      <c r="P115" s="330"/>
      <c r="Q115" s="330"/>
      <c r="R115" s="330"/>
      <c r="S115" s="330"/>
      <c r="T115" s="337"/>
      <c r="U115" s="251"/>
      <c r="V115" s="251"/>
      <c r="W115" s="251"/>
      <c r="X115" s="32"/>
      <c r="Y115" s="32"/>
      <c r="Z115" s="32"/>
      <c r="AA115" s="32"/>
      <c r="AB115" s="32"/>
      <c r="AC115" s="32"/>
      <c r="AD115" s="32"/>
      <c r="AE115" s="32"/>
      <c r="AT115" s="19" t="s">
        <v>179</v>
      </c>
      <c r="AU115" s="19" t="s">
        <v>85</v>
      </c>
    </row>
    <row r="116" spans="1:65" s="2" customFormat="1" x14ac:dyDescent="0.2">
      <c r="A116" s="251"/>
      <c r="B116" s="252"/>
      <c r="C116" s="251"/>
      <c r="D116" s="338" t="s">
        <v>181</v>
      </c>
      <c r="E116" s="251"/>
      <c r="F116" s="339" t="s">
        <v>599</v>
      </c>
      <c r="G116" s="251"/>
      <c r="H116" s="251"/>
      <c r="I116" s="251"/>
      <c r="J116" s="251"/>
      <c r="K116" s="251"/>
      <c r="L116" s="252"/>
      <c r="M116" s="335"/>
      <c r="N116" s="336"/>
      <c r="O116" s="330"/>
      <c r="P116" s="330"/>
      <c r="Q116" s="330"/>
      <c r="R116" s="330"/>
      <c r="S116" s="330"/>
      <c r="T116" s="337"/>
      <c r="U116" s="251"/>
      <c r="V116" s="251"/>
      <c r="W116" s="251"/>
      <c r="X116" s="32"/>
      <c r="Y116" s="32"/>
      <c r="Z116" s="32"/>
      <c r="AA116" s="32"/>
      <c r="AB116" s="32"/>
      <c r="AC116" s="32"/>
      <c r="AD116" s="32"/>
      <c r="AE116" s="32"/>
      <c r="AT116" s="19" t="s">
        <v>181</v>
      </c>
      <c r="AU116" s="19" t="s">
        <v>85</v>
      </c>
    </row>
    <row r="117" spans="1:65" s="13" customFormat="1" x14ac:dyDescent="0.2">
      <c r="A117" s="340"/>
      <c r="B117" s="341"/>
      <c r="C117" s="340"/>
      <c r="D117" s="333" t="s">
        <v>183</v>
      </c>
      <c r="E117" s="342" t="s">
        <v>3</v>
      </c>
      <c r="F117" s="343" t="s">
        <v>591</v>
      </c>
      <c r="G117" s="340"/>
      <c r="H117" s="342" t="s">
        <v>3</v>
      </c>
      <c r="I117" s="340"/>
      <c r="J117" s="340"/>
      <c r="K117" s="340"/>
      <c r="L117" s="341"/>
      <c r="M117" s="344"/>
      <c r="N117" s="345"/>
      <c r="O117" s="345"/>
      <c r="P117" s="345"/>
      <c r="Q117" s="345"/>
      <c r="R117" s="345"/>
      <c r="S117" s="345"/>
      <c r="T117" s="346"/>
      <c r="U117" s="340"/>
      <c r="V117" s="340"/>
      <c r="W117" s="340"/>
      <c r="AT117" s="101" t="s">
        <v>183</v>
      </c>
      <c r="AU117" s="101" t="s">
        <v>85</v>
      </c>
      <c r="AV117" s="13" t="s">
        <v>83</v>
      </c>
      <c r="AW117" s="13" t="s">
        <v>36</v>
      </c>
      <c r="AX117" s="13" t="s">
        <v>75</v>
      </c>
      <c r="AY117" s="101" t="s">
        <v>171</v>
      </c>
    </row>
    <row r="118" spans="1:65" s="14" customFormat="1" x14ac:dyDescent="0.2">
      <c r="A118" s="347"/>
      <c r="B118" s="348"/>
      <c r="C118" s="347"/>
      <c r="D118" s="333" t="s">
        <v>183</v>
      </c>
      <c r="E118" s="349" t="s">
        <v>3</v>
      </c>
      <c r="F118" s="350" t="s">
        <v>600</v>
      </c>
      <c r="G118" s="347"/>
      <c r="H118" s="351">
        <v>8.9600000000000009</v>
      </c>
      <c r="I118" s="347"/>
      <c r="J118" s="347"/>
      <c r="K118" s="347"/>
      <c r="L118" s="348"/>
      <c r="M118" s="352"/>
      <c r="N118" s="353"/>
      <c r="O118" s="353"/>
      <c r="P118" s="353"/>
      <c r="Q118" s="353"/>
      <c r="R118" s="353"/>
      <c r="S118" s="353"/>
      <c r="T118" s="354"/>
      <c r="U118" s="347"/>
      <c r="V118" s="347"/>
      <c r="W118" s="347"/>
      <c r="AT118" s="102" t="s">
        <v>183</v>
      </c>
      <c r="AU118" s="102" t="s">
        <v>85</v>
      </c>
      <c r="AV118" s="14" t="s">
        <v>85</v>
      </c>
      <c r="AW118" s="14" t="s">
        <v>36</v>
      </c>
      <c r="AX118" s="14" t="s">
        <v>75</v>
      </c>
      <c r="AY118" s="102" t="s">
        <v>171</v>
      </c>
    </row>
    <row r="119" spans="1:65" s="14" customFormat="1" x14ac:dyDescent="0.2">
      <c r="A119" s="347"/>
      <c r="B119" s="348"/>
      <c r="C119" s="347"/>
      <c r="D119" s="333" t="s">
        <v>183</v>
      </c>
      <c r="E119" s="349" t="s">
        <v>3</v>
      </c>
      <c r="F119" s="350" t="s">
        <v>601</v>
      </c>
      <c r="G119" s="347"/>
      <c r="H119" s="351">
        <v>6.72</v>
      </c>
      <c r="I119" s="347"/>
      <c r="J119" s="347"/>
      <c r="K119" s="347"/>
      <c r="L119" s="348"/>
      <c r="M119" s="352"/>
      <c r="N119" s="353"/>
      <c r="O119" s="353"/>
      <c r="P119" s="353"/>
      <c r="Q119" s="353"/>
      <c r="R119" s="353"/>
      <c r="S119" s="353"/>
      <c r="T119" s="354"/>
      <c r="U119" s="347"/>
      <c r="V119" s="347"/>
      <c r="W119" s="347"/>
      <c r="AT119" s="102" t="s">
        <v>183</v>
      </c>
      <c r="AU119" s="102" t="s">
        <v>85</v>
      </c>
      <c r="AV119" s="14" t="s">
        <v>85</v>
      </c>
      <c r="AW119" s="14" t="s">
        <v>36</v>
      </c>
      <c r="AX119" s="14" t="s">
        <v>75</v>
      </c>
      <c r="AY119" s="102" t="s">
        <v>171</v>
      </c>
    </row>
    <row r="120" spans="1:65" s="15" customFormat="1" x14ac:dyDescent="0.2">
      <c r="A120" s="355"/>
      <c r="B120" s="356"/>
      <c r="C120" s="355"/>
      <c r="D120" s="333" t="s">
        <v>183</v>
      </c>
      <c r="E120" s="357" t="s">
        <v>557</v>
      </c>
      <c r="F120" s="358" t="s">
        <v>186</v>
      </c>
      <c r="G120" s="355"/>
      <c r="H120" s="359">
        <v>15.68</v>
      </c>
      <c r="I120" s="355"/>
      <c r="J120" s="355"/>
      <c r="K120" s="355"/>
      <c r="L120" s="356"/>
      <c r="M120" s="360"/>
      <c r="N120" s="361"/>
      <c r="O120" s="361"/>
      <c r="P120" s="361"/>
      <c r="Q120" s="361"/>
      <c r="R120" s="361"/>
      <c r="S120" s="361"/>
      <c r="T120" s="362"/>
      <c r="U120" s="355"/>
      <c r="V120" s="355"/>
      <c r="W120" s="355"/>
      <c r="AT120" s="103" t="s">
        <v>183</v>
      </c>
      <c r="AU120" s="103" t="s">
        <v>85</v>
      </c>
      <c r="AV120" s="15" t="s">
        <v>177</v>
      </c>
      <c r="AW120" s="15" t="s">
        <v>36</v>
      </c>
      <c r="AX120" s="15" t="s">
        <v>83</v>
      </c>
      <c r="AY120" s="103" t="s">
        <v>171</v>
      </c>
    </row>
    <row r="121" spans="1:65" s="2" customFormat="1" ht="21.75" customHeight="1" x14ac:dyDescent="0.2">
      <c r="A121" s="251"/>
      <c r="B121" s="252"/>
      <c r="C121" s="322" t="s">
        <v>219</v>
      </c>
      <c r="D121" s="322" t="s">
        <v>173</v>
      </c>
      <c r="E121" s="323" t="s">
        <v>242</v>
      </c>
      <c r="F121" s="324" t="s">
        <v>243</v>
      </c>
      <c r="G121" s="325" t="s">
        <v>108</v>
      </c>
      <c r="H121" s="326">
        <v>168.86</v>
      </c>
      <c r="I121" s="97"/>
      <c r="J121" s="327">
        <f>ROUND(I121*H121,2)</f>
        <v>0</v>
      </c>
      <c r="K121" s="324" t="s">
        <v>176</v>
      </c>
      <c r="L121" s="252"/>
      <c r="M121" s="328" t="s">
        <v>3</v>
      </c>
      <c r="N121" s="329" t="s">
        <v>46</v>
      </c>
      <c r="O121" s="330"/>
      <c r="P121" s="331">
        <f>O121*H121</f>
        <v>0</v>
      </c>
      <c r="Q121" s="331">
        <v>0</v>
      </c>
      <c r="R121" s="331">
        <f>Q121*H121</f>
        <v>0</v>
      </c>
      <c r="S121" s="331">
        <v>0</v>
      </c>
      <c r="T121" s="332">
        <f>S121*H121</f>
        <v>0</v>
      </c>
      <c r="U121" s="251"/>
      <c r="V121" s="251"/>
      <c r="W121" s="251"/>
      <c r="X121" s="32"/>
      <c r="Y121" s="32"/>
      <c r="Z121" s="32"/>
      <c r="AA121" s="32"/>
      <c r="AB121" s="32"/>
      <c r="AC121" s="32"/>
      <c r="AD121" s="32"/>
      <c r="AE121" s="32"/>
      <c r="AR121" s="98" t="s">
        <v>177</v>
      </c>
      <c r="AT121" s="98" t="s">
        <v>173</v>
      </c>
      <c r="AU121" s="98" t="s">
        <v>85</v>
      </c>
      <c r="AY121" s="19" t="s">
        <v>171</v>
      </c>
      <c r="BE121" s="99">
        <f>IF(N121="základní",J121,0)</f>
        <v>0</v>
      </c>
      <c r="BF121" s="99">
        <f>IF(N121="snížená",J121,0)</f>
        <v>0</v>
      </c>
      <c r="BG121" s="99">
        <f>IF(N121="zákl. přenesená",J121,0)</f>
        <v>0</v>
      </c>
      <c r="BH121" s="99">
        <f>IF(N121="sníž. přenesená",J121,0)</f>
        <v>0</v>
      </c>
      <c r="BI121" s="99">
        <f>IF(N121="nulová",J121,0)</f>
        <v>0</v>
      </c>
      <c r="BJ121" s="19" t="s">
        <v>83</v>
      </c>
      <c r="BK121" s="99">
        <f>ROUND(I121*H121,2)</f>
        <v>0</v>
      </c>
      <c r="BL121" s="19" t="s">
        <v>177</v>
      </c>
      <c r="BM121" s="98" t="s">
        <v>602</v>
      </c>
    </row>
    <row r="122" spans="1:65" s="2" customFormat="1" ht="19.2" x14ac:dyDescent="0.2">
      <c r="A122" s="251"/>
      <c r="B122" s="252"/>
      <c r="C122" s="251"/>
      <c r="D122" s="333" t="s">
        <v>179</v>
      </c>
      <c r="E122" s="251"/>
      <c r="F122" s="334" t="s">
        <v>245</v>
      </c>
      <c r="G122" s="251"/>
      <c r="H122" s="251"/>
      <c r="I122" s="251"/>
      <c r="J122" s="251"/>
      <c r="K122" s="251"/>
      <c r="L122" s="252"/>
      <c r="M122" s="335"/>
      <c r="N122" s="336"/>
      <c r="O122" s="330"/>
      <c r="P122" s="330"/>
      <c r="Q122" s="330"/>
      <c r="R122" s="330"/>
      <c r="S122" s="330"/>
      <c r="T122" s="337"/>
      <c r="U122" s="251"/>
      <c r="V122" s="251"/>
      <c r="W122" s="251"/>
      <c r="X122" s="32"/>
      <c r="Y122" s="32"/>
      <c r="Z122" s="32"/>
      <c r="AA122" s="32"/>
      <c r="AB122" s="32"/>
      <c r="AC122" s="32"/>
      <c r="AD122" s="32"/>
      <c r="AE122" s="32"/>
      <c r="AT122" s="19" t="s">
        <v>179</v>
      </c>
      <c r="AU122" s="19" t="s">
        <v>85</v>
      </c>
    </row>
    <row r="123" spans="1:65" s="2" customFormat="1" x14ac:dyDescent="0.2">
      <c r="A123" s="251"/>
      <c r="B123" s="252"/>
      <c r="C123" s="251"/>
      <c r="D123" s="338" t="s">
        <v>181</v>
      </c>
      <c r="E123" s="251"/>
      <c r="F123" s="339" t="s">
        <v>246</v>
      </c>
      <c r="G123" s="251"/>
      <c r="H123" s="251"/>
      <c r="I123" s="251"/>
      <c r="J123" s="251"/>
      <c r="K123" s="251"/>
      <c r="L123" s="252"/>
      <c r="M123" s="335"/>
      <c r="N123" s="336"/>
      <c r="O123" s="330"/>
      <c r="P123" s="330"/>
      <c r="Q123" s="330"/>
      <c r="R123" s="330"/>
      <c r="S123" s="330"/>
      <c r="T123" s="337"/>
      <c r="U123" s="251"/>
      <c r="V123" s="251"/>
      <c r="W123" s="251"/>
      <c r="X123" s="32"/>
      <c r="Y123" s="32"/>
      <c r="Z123" s="32"/>
      <c r="AA123" s="32"/>
      <c r="AB123" s="32"/>
      <c r="AC123" s="32"/>
      <c r="AD123" s="32"/>
      <c r="AE123" s="32"/>
      <c r="AT123" s="19" t="s">
        <v>181</v>
      </c>
      <c r="AU123" s="19" t="s">
        <v>85</v>
      </c>
    </row>
    <row r="124" spans="1:65" s="14" customFormat="1" x14ac:dyDescent="0.2">
      <c r="A124" s="347"/>
      <c r="B124" s="348"/>
      <c r="C124" s="347"/>
      <c r="D124" s="333" t="s">
        <v>183</v>
      </c>
      <c r="E124" s="349" t="s">
        <v>3</v>
      </c>
      <c r="F124" s="350" t="s">
        <v>603</v>
      </c>
      <c r="G124" s="347"/>
      <c r="H124" s="351">
        <v>27</v>
      </c>
      <c r="I124" s="347"/>
      <c r="J124" s="347"/>
      <c r="K124" s="347"/>
      <c r="L124" s="348"/>
      <c r="M124" s="352"/>
      <c r="N124" s="353"/>
      <c r="O124" s="353"/>
      <c r="P124" s="353"/>
      <c r="Q124" s="353"/>
      <c r="R124" s="353"/>
      <c r="S124" s="353"/>
      <c r="T124" s="354"/>
      <c r="U124" s="347"/>
      <c r="V124" s="347"/>
      <c r="W124" s="347"/>
      <c r="AT124" s="102" t="s">
        <v>183</v>
      </c>
      <c r="AU124" s="102" t="s">
        <v>85</v>
      </c>
      <c r="AV124" s="14" t="s">
        <v>85</v>
      </c>
      <c r="AW124" s="14" t="s">
        <v>36</v>
      </c>
      <c r="AX124" s="14" t="s">
        <v>75</v>
      </c>
      <c r="AY124" s="102" t="s">
        <v>171</v>
      </c>
    </row>
    <row r="125" spans="1:65" s="14" customFormat="1" x14ac:dyDescent="0.2">
      <c r="A125" s="347"/>
      <c r="B125" s="348"/>
      <c r="C125" s="347"/>
      <c r="D125" s="333" t="s">
        <v>183</v>
      </c>
      <c r="E125" s="349" t="s">
        <v>3</v>
      </c>
      <c r="F125" s="350" t="s">
        <v>604</v>
      </c>
      <c r="G125" s="347"/>
      <c r="H125" s="351">
        <v>37.020000000000003</v>
      </c>
      <c r="I125" s="347"/>
      <c r="J125" s="347"/>
      <c r="K125" s="347"/>
      <c r="L125" s="348"/>
      <c r="M125" s="352"/>
      <c r="N125" s="353"/>
      <c r="O125" s="353"/>
      <c r="P125" s="353"/>
      <c r="Q125" s="353"/>
      <c r="R125" s="353"/>
      <c r="S125" s="353"/>
      <c r="T125" s="354"/>
      <c r="U125" s="347"/>
      <c r="V125" s="347"/>
      <c r="W125" s="347"/>
      <c r="AT125" s="102" t="s">
        <v>183</v>
      </c>
      <c r="AU125" s="102" t="s">
        <v>85</v>
      </c>
      <c r="AV125" s="14" t="s">
        <v>85</v>
      </c>
      <c r="AW125" s="14" t="s">
        <v>36</v>
      </c>
      <c r="AX125" s="14" t="s">
        <v>75</v>
      </c>
      <c r="AY125" s="102" t="s">
        <v>171</v>
      </c>
    </row>
    <row r="126" spans="1:65" s="14" customFormat="1" x14ac:dyDescent="0.2">
      <c r="A126" s="347"/>
      <c r="B126" s="348"/>
      <c r="C126" s="347"/>
      <c r="D126" s="333" t="s">
        <v>183</v>
      </c>
      <c r="E126" s="349" t="s">
        <v>3</v>
      </c>
      <c r="F126" s="350" t="s">
        <v>605</v>
      </c>
      <c r="G126" s="347"/>
      <c r="H126" s="351">
        <v>71.959999999999994</v>
      </c>
      <c r="I126" s="347"/>
      <c r="J126" s="347"/>
      <c r="K126" s="347"/>
      <c r="L126" s="348"/>
      <c r="M126" s="352"/>
      <c r="N126" s="353"/>
      <c r="O126" s="353"/>
      <c r="P126" s="353"/>
      <c r="Q126" s="353"/>
      <c r="R126" s="353"/>
      <c r="S126" s="353"/>
      <c r="T126" s="354"/>
      <c r="U126" s="347"/>
      <c r="V126" s="347"/>
      <c r="W126" s="347"/>
      <c r="AT126" s="102" t="s">
        <v>183</v>
      </c>
      <c r="AU126" s="102" t="s">
        <v>85</v>
      </c>
      <c r="AV126" s="14" t="s">
        <v>85</v>
      </c>
      <c r="AW126" s="14" t="s">
        <v>36</v>
      </c>
      <c r="AX126" s="14" t="s">
        <v>75</v>
      </c>
      <c r="AY126" s="102" t="s">
        <v>171</v>
      </c>
    </row>
    <row r="127" spans="1:65" s="14" customFormat="1" x14ac:dyDescent="0.2">
      <c r="A127" s="347"/>
      <c r="B127" s="348"/>
      <c r="C127" s="347"/>
      <c r="D127" s="333" t="s">
        <v>183</v>
      </c>
      <c r="E127" s="349" t="s">
        <v>3</v>
      </c>
      <c r="F127" s="350" t="s">
        <v>606</v>
      </c>
      <c r="G127" s="347"/>
      <c r="H127" s="351">
        <v>32.880000000000003</v>
      </c>
      <c r="I127" s="347"/>
      <c r="J127" s="347"/>
      <c r="K127" s="347"/>
      <c r="L127" s="348"/>
      <c r="M127" s="352"/>
      <c r="N127" s="353"/>
      <c r="O127" s="353"/>
      <c r="P127" s="353"/>
      <c r="Q127" s="353"/>
      <c r="R127" s="353"/>
      <c r="S127" s="353"/>
      <c r="T127" s="354"/>
      <c r="U127" s="347"/>
      <c r="V127" s="347"/>
      <c r="W127" s="347"/>
      <c r="AT127" s="102" t="s">
        <v>183</v>
      </c>
      <c r="AU127" s="102" t="s">
        <v>85</v>
      </c>
      <c r="AV127" s="14" t="s">
        <v>85</v>
      </c>
      <c r="AW127" s="14" t="s">
        <v>36</v>
      </c>
      <c r="AX127" s="14" t="s">
        <v>75</v>
      </c>
      <c r="AY127" s="102" t="s">
        <v>171</v>
      </c>
    </row>
    <row r="128" spans="1:65" s="15" customFormat="1" x14ac:dyDescent="0.2">
      <c r="A128" s="355"/>
      <c r="B128" s="356"/>
      <c r="C128" s="355"/>
      <c r="D128" s="333" t="s">
        <v>183</v>
      </c>
      <c r="E128" s="357" t="s">
        <v>3</v>
      </c>
      <c r="F128" s="358" t="s">
        <v>186</v>
      </c>
      <c r="G128" s="355"/>
      <c r="H128" s="359">
        <v>168.86</v>
      </c>
      <c r="I128" s="355"/>
      <c r="J128" s="355"/>
      <c r="K128" s="355"/>
      <c r="L128" s="356"/>
      <c r="M128" s="360"/>
      <c r="N128" s="361"/>
      <c r="O128" s="361"/>
      <c r="P128" s="361"/>
      <c r="Q128" s="361"/>
      <c r="R128" s="361"/>
      <c r="S128" s="361"/>
      <c r="T128" s="362"/>
      <c r="U128" s="355"/>
      <c r="V128" s="355"/>
      <c r="W128" s="355"/>
      <c r="AT128" s="103" t="s">
        <v>183</v>
      </c>
      <c r="AU128" s="103" t="s">
        <v>85</v>
      </c>
      <c r="AV128" s="15" t="s">
        <v>177</v>
      </c>
      <c r="AW128" s="15" t="s">
        <v>36</v>
      </c>
      <c r="AX128" s="15" t="s">
        <v>83</v>
      </c>
      <c r="AY128" s="103" t="s">
        <v>171</v>
      </c>
    </row>
    <row r="129" spans="1:65" s="2" customFormat="1" ht="21.75" customHeight="1" x14ac:dyDescent="0.2">
      <c r="A129" s="251"/>
      <c r="B129" s="252"/>
      <c r="C129" s="322" t="s">
        <v>143</v>
      </c>
      <c r="D129" s="322" t="s">
        <v>173</v>
      </c>
      <c r="E129" s="323" t="s">
        <v>250</v>
      </c>
      <c r="F129" s="324" t="s">
        <v>251</v>
      </c>
      <c r="G129" s="325" t="s">
        <v>108</v>
      </c>
      <c r="H129" s="326">
        <v>642.49</v>
      </c>
      <c r="I129" s="97"/>
      <c r="J129" s="327">
        <f>ROUND(I129*H129,2)</f>
        <v>0</v>
      </c>
      <c r="K129" s="324" t="s">
        <v>3</v>
      </c>
      <c r="L129" s="252"/>
      <c r="M129" s="328" t="s">
        <v>3</v>
      </c>
      <c r="N129" s="329" t="s">
        <v>46</v>
      </c>
      <c r="O129" s="330"/>
      <c r="P129" s="331">
        <f>O129*H129</f>
        <v>0</v>
      </c>
      <c r="Q129" s="331">
        <v>0</v>
      </c>
      <c r="R129" s="331">
        <f>Q129*H129</f>
        <v>0</v>
      </c>
      <c r="S129" s="331">
        <v>0</v>
      </c>
      <c r="T129" s="332">
        <f>S129*H129</f>
        <v>0</v>
      </c>
      <c r="U129" s="251"/>
      <c r="V129" s="251"/>
      <c r="W129" s="251"/>
      <c r="X129" s="32"/>
      <c r="Y129" s="32"/>
      <c r="Z129" s="32"/>
      <c r="AA129" s="32"/>
      <c r="AB129" s="32"/>
      <c r="AC129" s="32"/>
      <c r="AD129" s="32"/>
      <c r="AE129" s="32"/>
      <c r="AR129" s="98" t="s">
        <v>177</v>
      </c>
      <c r="AT129" s="98" t="s">
        <v>173</v>
      </c>
      <c r="AU129" s="98" t="s">
        <v>85</v>
      </c>
      <c r="AY129" s="19" t="s">
        <v>171</v>
      </c>
      <c r="BE129" s="99">
        <f>IF(N129="základní",J129,0)</f>
        <v>0</v>
      </c>
      <c r="BF129" s="99">
        <f>IF(N129="snížená",J129,0)</f>
        <v>0</v>
      </c>
      <c r="BG129" s="99">
        <f>IF(N129="zákl. přenesená",J129,0)</f>
        <v>0</v>
      </c>
      <c r="BH129" s="99">
        <f>IF(N129="sníž. přenesená",J129,0)</f>
        <v>0</v>
      </c>
      <c r="BI129" s="99">
        <f>IF(N129="nulová",J129,0)</f>
        <v>0</v>
      </c>
      <c r="BJ129" s="19" t="s">
        <v>83</v>
      </c>
      <c r="BK129" s="99">
        <f>ROUND(I129*H129,2)</f>
        <v>0</v>
      </c>
      <c r="BL129" s="19" t="s">
        <v>177</v>
      </c>
      <c r="BM129" s="98" t="s">
        <v>607</v>
      </c>
    </row>
    <row r="130" spans="1:65" s="2" customFormat="1" x14ac:dyDescent="0.2">
      <c r="A130" s="251"/>
      <c r="B130" s="252"/>
      <c r="C130" s="251"/>
      <c r="D130" s="333" t="s">
        <v>179</v>
      </c>
      <c r="E130" s="251"/>
      <c r="F130" s="334" t="s">
        <v>251</v>
      </c>
      <c r="G130" s="251"/>
      <c r="H130" s="251"/>
      <c r="I130" s="251"/>
      <c r="J130" s="251"/>
      <c r="K130" s="251"/>
      <c r="L130" s="252"/>
      <c r="M130" s="335"/>
      <c r="N130" s="336"/>
      <c r="O130" s="330"/>
      <c r="P130" s="330"/>
      <c r="Q130" s="330"/>
      <c r="R130" s="330"/>
      <c r="S130" s="330"/>
      <c r="T130" s="337"/>
      <c r="U130" s="251"/>
      <c r="V130" s="251"/>
      <c r="W130" s="251"/>
      <c r="X130" s="32"/>
      <c r="Y130" s="32"/>
      <c r="Z130" s="32"/>
      <c r="AA130" s="32"/>
      <c r="AB130" s="32"/>
      <c r="AC130" s="32"/>
      <c r="AD130" s="32"/>
      <c r="AE130" s="32"/>
      <c r="AT130" s="19" t="s">
        <v>179</v>
      </c>
      <c r="AU130" s="19" t="s">
        <v>85</v>
      </c>
    </row>
    <row r="131" spans="1:65" s="14" customFormat="1" x14ac:dyDescent="0.2">
      <c r="A131" s="347"/>
      <c r="B131" s="348"/>
      <c r="C131" s="347"/>
      <c r="D131" s="333" t="s">
        <v>183</v>
      </c>
      <c r="E131" s="349" t="s">
        <v>3</v>
      </c>
      <c r="F131" s="350" t="s">
        <v>218</v>
      </c>
      <c r="G131" s="347"/>
      <c r="H131" s="351">
        <v>652.9</v>
      </c>
      <c r="I131" s="347"/>
      <c r="J131" s="347"/>
      <c r="K131" s="347"/>
      <c r="L131" s="348"/>
      <c r="M131" s="352"/>
      <c r="N131" s="353"/>
      <c r="O131" s="353"/>
      <c r="P131" s="353"/>
      <c r="Q131" s="353"/>
      <c r="R131" s="353"/>
      <c r="S131" s="353"/>
      <c r="T131" s="354"/>
      <c r="U131" s="347"/>
      <c r="V131" s="347"/>
      <c r="W131" s="347"/>
      <c r="AT131" s="102" t="s">
        <v>183</v>
      </c>
      <c r="AU131" s="102" t="s">
        <v>85</v>
      </c>
      <c r="AV131" s="14" t="s">
        <v>85</v>
      </c>
      <c r="AW131" s="14" t="s">
        <v>36</v>
      </c>
      <c r="AX131" s="14" t="s">
        <v>75</v>
      </c>
      <c r="AY131" s="102" t="s">
        <v>171</v>
      </c>
    </row>
    <row r="132" spans="1:65" s="14" customFormat="1" x14ac:dyDescent="0.2">
      <c r="A132" s="347"/>
      <c r="B132" s="348"/>
      <c r="C132" s="347"/>
      <c r="D132" s="333" t="s">
        <v>183</v>
      </c>
      <c r="E132" s="349" t="s">
        <v>3</v>
      </c>
      <c r="F132" s="350" t="s">
        <v>569</v>
      </c>
      <c r="G132" s="347"/>
      <c r="H132" s="351">
        <v>5.92</v>
      </c>
      <c r="I132" s="347"/>
      <c r="J132" s="347"/>
      <c r="K132" s="347"/>
      <c r="L132" s="348"/>
      <c r="M132" s="352"/>
      <c r="N132" s="353"/>
      <c r="O132" s="353"/>
      <c r="P132" s="353"/>
      <c r="Q132" s="353"/>
      <c r="R132" s="353"/>
      <c r="S132" s="353"/>
      <c r="T132" s="354"/>
      <c r="U132" s="347"/>
      <c r="V132" s="347"/>
      <c r="W132" s="347"/>
      <c r="AT132" s="102" t="s">
        <v>183</v>
      </c>
      <c r="AU132" s="102" t="s">
        <v>85</v>
      </c>
      <c r="AV132" s="14" t="s">
        <v>85</v>
      </c>
      <c r="AW132" s="14" t="s">
        <v>36</v>
      </c>
      <c r="AX132" s="14" t="s">
        <v>75</v>
      </c>
      <c r="AY132" s="102" t="s">
        <v>171</v>
      </c>
    </row>
    <row r="133" spans="1:65" s="14" customFormat="1" x14ac:dyDescent="0.2">
      <c r="A133" s="347"/>
      <c r="B133" s="348"/>
      <c r="C133" s="347"/>
      <c r="D133" s="333" t="s">
        <v>183</v>
      </c>
      <c r="E133" s="349" t="s">
        <v>3</v>
      </c>
      <c r="F133" s="350" t="s">
        <v>557</v>
      </c>
      <c r="G133" s="347"/>
      <c r="H133" s="351">
        <v>15.68</v>
      </c>
      <c r="I133" s="347"/>
      <c r="J133" s="347"/>
      <c r="K133" s="347"/>
      <c r="L133" s="348"/>
      <c r="M133" s="352"/>
      <c r="N133" s="353"/>
      <c r="O133" s="353"/>
      <c r="P133" s="353"/>
      <c r="Q133" s="353"/>
      <c r="R133" s="353"/>
      <c r="S133" s="353"/>
      <c r="T133" s="354"/>
      <c r="U133" s="347"/>
      <c r="V133" s="347"/>
      <c r="W133" s="347"/>
      <c r="AT133" s="102" t="s">
        <v>183</v>
      </c>
      <c r="AU133" s="102" t="s">
        <v>85</v>
      </c>
      <c r="AV133" s="14" t="s">
        <v>85</v>
      </c>
      <c r="AW133" s="14" t="s">
        <v>36</v>
      </c>
      <c r="AX133" s="14" t="s">
        <v>75</v>
      </c>
      <c r="AY133" s="102" t="s">
        <v>171</v>
      </c>
    </row>
    <row r="134" spans="1:65" s="16" customFormat="1" x14ac:dyDescent="0.2">
      <c r="A134" s="363"/>
      <c r="B134" s="364"/>
      <c r="C134" s="363"/>
      <c r="D134" s="333" t="s">
        <v>183</v>
      </c>
      <c r="E134" s="365" t="s">
        <v>3</v>
      </c>
      <c r="F134" s="366" t="s">
        <v>229</v>
      </c>
      <c r="G134" s="363"/>
      <c r="H134" s="367">
        <v>674.5</v>
      </c>
      <c r="I134" s="363"/>
      <c r="J134" s="363"/>
      <c r="K134" s="363"/>
      <c r="L134" s="364"/>
      <c r="M134" s="368"/>
      <c r="N134" s="369"/>
      <c r="O134" s="369"/>
      <c r="P134" s="369"/>
      <c r="Q134" s="369"/>
      <c r="R134" s="369"/>
      <c r="S134" s="369"/>
      <c r="T134" s="370"/>
      <c r="U134" s="363"/>
      <c r="V134" s="363"/>
      <c r="W134" s="363"/>
      <c r="AT134" s="104" t="s">
        <v>183</v>
      </c>
      <c r="AU134" s="104" t="s">
        <v>85</v>
      </c>
      <c r="AV134" s="16" t="s">
        <v>194</v>
      </c>
      <c r="AW134" s="16" t="s">
        <v>36</v>
      </c>
      <c r="AX134" s="16" t="s">
        <v>75</v>
      </c>
      <c r="AY134" s="104" t="s">
        <v>171</v>
      </c>
    </row>
    <row r="135" spans="1:65" s="14" customFormat="1" x14ac:dyDescent="0.2">
      <c r="A135" s="347"/>
      <c r="B135" s="348"/>
      <c r="C135" s="347"/>
      <c r="D135" s="333" t="s">
        <v>183</v>
      </c>
      <c r="E135" s="349" t="s">
        <v>3</v>
      </c>
      <c r="F135" s="350" t="s">
        <v>608</v>
      </c>
      <c r="G135" s="347"/>
      <c r="H135" s="351">
        <v>-13.5</v>
      </c>
      <c r="I135" s="347"/>
      <c r="J135" s="347"/>
      <c r="K135" s="347"/>
      <c r="L135" s="348"/>
      <c r="M135" s="352"/>
      <c r="N135" s="353"/>
      <c r="O135" s="353"/>
      <c r="P135" s="353"/>
      <c r="Q135" s="353"/>
      <c r="R135" s="353"/>
      <c r="S135" s="353"/>
      <c r="T135" s="354"/>
      <c r="U135" s="347"/>
      <c r="V135" s="347"/>
      <c r="W135" s="347"/>
      <c r="AT135" s="102" t="s">
        <v>183</v>
      </c>
      <c r="AU135" s="102" t="s">
        <v>85</v>
      </c>
      <c r="AV135" s="14" t="s">
        <v>85</v>
      </c>
      <c r="AW135" s="14" t="s">
        <v>36</v>
      </c>
      <c r="AX135" s="14" t="s">
        <v>75</v>
      </c>
      <c r="AY135" s="102" t="s">
        <v>171</v>
      </c>
    </row>
    <row r="136" spans="1:65" s="14" customFormat="1" x14ac:dyDescent="0.2">
      <c r="A136" s="347"/>
      <c r="B136" s="348"/>
      <c r="C136" s="347"/>
      <c r="D136" s="333" t="s">
        <v>183</v>
      </c>
      <c r="E136" s="349" t="s">
        <v>3</v>
      </c>
      <c r="F136" s="350" t="s">
        <v>253</v>
      </c>
      <c r="G136" s="347"/>
      <c r="H136" s="351">
        <v>-18.510000000000002</v>
      </c>
      <c r="I136" s="347"/>
      <c r="J136" s="347"/>
      <c r="K136" s="347"/>
      <c r="L136" s="348"/>
      <c r="M136" s="352"/>
      <c r="N136" s="353"/>
      <c r="O136" s="353"/>
      <c r="P136" s="353"/>
      <c r="Q136" s="353"/>
      <c r="R136" s="353"/>
      <c r="S136" s="353"/>
      <c r="T136" s="354"/>
      <c r="U136" s="347"/>
      <c r="V136" s="347"/>
      <c r="W136" s="347"/>
      <c r="AT136" s="102" t="s">
        <v>183</v>
      </c>
      <c r="AU136" s="102" t="s">
        <v>85</v>
      </c>
      <c r="AV136" s="14" t="s">
        <v>85</v>
      </c>
      <c r="AW136" s="14" t="s">
        <v>36</v>
      </c>
      <c r="AX136" s="14" t="s">
        <v>75</v>
      </c>
      <c r="AY136" s="102" t="s">
        <v>171</v>
      </c>
    </row>
    <row r="137" spans="1:65" s="15" customFormat="1" x14ac:dyDescent="0.2">
      <c r="A137" s="355"/>
      <c r="B137" s="356"/>
      <c r="C137" s="355"/>
      <c r="D137" s="333" t="s">
        <v>183</v>
      </c>
      <c r="E137" s="357" t="s">
        <v>3</v>
      </c>
      <c r="F137" s="358" t="s">
        <v>186</v>
      </c>
      <c r="G137" s="355"/>
      <c r="H137" s="359">
        <v>642.49</v>
      </c>
      <c r="I137" s="355"/>
      <c r="J137" s="355"/>
      <c r="K137" s="355"/>
      <c r="L137" s="356"/>
      <c r="M137" s="360"/>
      <c r="N137" s="361"/>
      <c r="O137" s="361"/>
      <c r="P137" s="361"/>
      <c r="Q137" s="361"/>
      <c r="R137" s="361"/>
      <c r="S137" s="361"/>
      <c r="T137" s="362"/>
      <c r="U137" s="355"/>
      <c r="V137" s="355"/>
      <c r="W137" s="355"/>
      <c r="AT137" s="103" t="s">
        <v>183</v>
      </c>
      <c r="AU137" s="103" t="s">
        <v>85</v>
      </c>
      <c r="AV137" s="15" t="s">
        <v>177</v>
      </c>
      <c r="AW137" s="15" t="s">
        <v>36</v>
      </c>
      <c r="AX137" s="15" t="s">
        <v>83</v>
      </c>
      <c r="AY137" s="103" t="s">
        <v>171</v>
      </c>
    </row>
    <row r="138" spans="1:65" s="2" customFormat="1" ht="16.5" customHeight="1" x14ac:dyDescent="0.2">
      <c r="A138" s="251"/>
      <c r="B138" s="252"/>
      <c r="C138" s="322" t="s">
        <v>249</v>
      </c>
      <c r="D138" s="322" t="s">
        <v>173</v>
      </c>
      <c r="E138" s="323" t="s">
        <v>255</v>
      </c>
      <c r="F138" s="324" t="s">
        <v>256</v>
      </c>
      <c r="G138" s="325" t="s">
        <v>108</v>
      </c>
      <c r="H138" s="326">
        <v>136.85</v>
      </c>
      <c r="I138" s="97"/>
      <c r="J138" s="327">
        <f>ROUND(I138*H138,2)</f>
        <v>0</v>
      </c>
      <c r="K138" s="324" t="s">
        <v>176</v>
      </c>
      <c r="L138" s="252"/>
      <c r="M138" s="328" t="s">
        <v>3</v>
      </c>
      <c r="N138" s="329" t="s">
        <v>46</v>
      </c>
      <c r="O138" s="330"/>
      <c r="P138" s="331">
        <f>O138*H138</f>
        <v>0</v>
      </c>
      <c r="Q138" s="331">
        <v>0</v>
      </c>
      <c r="R138" s="331">
        <f>Q138*H138</f>
        <v>0</v>
      </c>
      <c r="S138" s="331">
        <v>0</v>
      </c>
      <c r="T138" s="332">
        <f>S138*H138</f>
        <v>0</v>
      </c>
      <c r="U138" s="251"/>
      <c r="V138" s="251"/>
      <c r="W138" s="251"/>
      <c r="X138" s="32"/>
      <c r="Y138" s="32"/>
      <c r="Z138" s="32"/>
      <c r="AA138" s="32"/>
      <c r="AB138" s="32"/>
      <c r="AC138" s="32"/>
      <c r="AD138" s="32"/>
      <c r="AE138" s="32"/>
      <c r="AR138" s="98" t="s">
        <v>177</v>
      </c>
      <c r="AT138" s="98" t="s">
        <v>173</v>
      </c>
      <c r="AU138" s="98" t="s">
        <v>85</v>
      </c>
      <c r="AY138" s="19" t="s">
        <v>171</v>
      </c>
      <c r="BE138" s="99">
        <f>IF(N138="základní",J138,0)</f>
        <v>0</v>
      </c>
      <c r="BF138" s="99">
        <f>IF(N138="snížená",J138,0)</f>
        <v>0</v>
      </c>
      <c r="BG138" s="99">
        <f>IF(N138="zákl. přenesená",J138,0)</f>
        <v>0</v>
      </c>
      <c r="BH138" s="99">
        <f>IF(N138="sníž. přenesená",J138,0)</f>
        <v>0</v>
      </c>
      <c r="BI138" s="99">
        <f>IF(N138="nulová",J138,0)</f>
        <v>0</v>
      </c>
      <c r="BJ138" s="19" t="s">
        <v>83</v>
      </c>
      <c r="BK138" s="99">
        <f>ROUND(I138*H138,2)</f>
        <v>0</v>
      </c>
      <c r="BL138" s="19" t="s">
        <v>177</v>
      </c>
      <c r="BM138" s="98" t="s">
        <v>609</v>
      </c>
    </row>
    <row r="139" spans="1:65" s="2" customFormat="1" ht="19.2" x14ac:dyDescent="0.2">
      <c r="A139" s="251"/>
      <c r="B139" s="252"/>
      <c r="C139" s="251"/>
      <c r="D139" s="333" t="s">
        <v>179</v>
      </c>
      <c r="E139" s="251"/>
      <c r="F139" s="334" t="s">
        <v>258</v>
      </c>
      <c r="G139" s="251"/>
      <c r="H139" s="251"/>
      <c r="I139" s="251"/>
      <c r="J139" s="251"/>
      <c r="K139" s="251"/>
      <c r="L139" s="252"/>
      <c r="M139" s="335"/>
      <c r="N139" s="336"/>
      <c r="O139" s="330"/>
      <c r="P139" s="330"/>
      <c r="Q139" s="330"/>
      <c r="R139" s="330"/>
      <c r="S139" s="330"/>
      <c r="T139" s="337"/>
      <c r="U139" s="251"/>
      <c r="V139" s="251"/>
      <c r="W139" s="251"/>
      <c r="X139" s="32"/>
      <c r="Y139" s="32"/>
      <c r="Z139" s="32"/>
      <c r="AA139" s="32"/>
      <c r="AB139" s="32"/>
      <c r="AC139" s="32"/>
      <c r="AD139" s="32"/>
      <c r="AE139" s="32"/>
      <c r="AT139" s="19" t="s">
        <v>179</v>
      </c>
      <c r="AU139" s="19" t="s">
        <v>85</v>
      </c>
    </row>
    <row r="140" spans="1:65" s="2" customFormat="1" x14ac:dyDescent="0.2">
      <c r="A140" s="251"/>
      <c r="B140" s="252"/>
      <c r="C140" s="251"/>
      <c r="D140" s="338" t="s">
        <v>181</v>
      </c>
      <c r="E140" s="251"/>
      <c r="F140" s="339" t="s">
        <v>259</v>
      </c>
      <c r="G140" s="251"/>
      <c r="H140" s="251"/>
      <c r="I140" s="251"/>
      <c r="J140" s="251"/>
      <c r="K140" s="251"/>
      <c r="L140" s="252"/>
      <c r="M140" s="335"/>
      <c r="N140" s="336"/>
      <c r="O140" s="330"/>
      <c r="P140" s="330"/>
      <c r="Q140" s="330"/>
      <c r="R140" s="330"/>
      <c r="S140" s="330"/>
      <c r="T140" s="337"/>
      <c r="U140" s="251"/>
      <c r="V140" s="251"/>
      <c r="W140" s="251"/>
      <c r="X140" s="32"/>
      <c r="Y140" s="32"/>
      <c r="Z140" s="32"/>
      <c r="AA140" s="32"/>
      <c r="AB140" s="32"/>
      <c r="AC140" s="32"/>
      <c r="AD140" s="32"/>
      <c r="AE140" s="32"/>
      <c r="AT140" s="19" t="s">
        <v>181</v>
      </c>
      <c r="AU140" s="19" t="s">
        <v>85</v>
      </c>
    </row>
    <row r="141" spans="1:65" s="14" customFormat="1" x14ac:dyDescent="0.2">
      <c r="A141" s="347"/>
      <c r="B141" s="348"/>
      <c r="C141" s="347"/>
      <c r="D141" s="333" t="s">
        <v>183</v>
      </c>
      <c r="E141" s="349" t="s">
        <v>3</v>
      </c>
      <c r="F141" s="350" t="s">
        <v>610</v>
      </c>
      <c r="G141" s="347"/>
      <c r="H141" s="351">
        <v>13.5</v>
      </c>
      <c r="I141" s="347"/>
      <c r="J141" s="347"/>
      <c r="K141" s="347"/>
      <c r="L141" s="348"/>
      <c r="M141" s="352"/>
      <c r="N141" s="353"/>
      <c r="O141" s="353"/>
      <c r="P141" s="353"/>
      <c r="Q141" s="353"/>
      <c r="R141" s="353"/>
      <c r="S141" s="353"/>
      <c r="T141" s="354"/>
      <c r="U141" s="347"/>
      <c r="V141" s="347"/>
      <c r="W141" s="347"/>
      <c r="AT141" s="102" t="s">
        <v>183</v>
      </c>
      <c r="AU141" s="102" t="s">
        <v>85</v>
      </c>
      <c r="AV141" s="14" t="s">
        <v>85</v>
      </c>
      <c r="AW141" s="14" t="s">
        <v>36</v>
      </c>
      <c r="AX141" s="14" t="s">
        <v>75</v>
      </c>
      <c r="AY141" s="102" t="s">
        <v>171</v>
      </c>
    </row>
    <row r="142" spans="1:65" s="14" customFormat="1" x14ac:dyDescent="0.2">
      <c r="A142" s="347"/>
      <c r="B142" s="348"/>
      <c r="C142" s="347"/>
      <c r="D142" s="333" t="s">
        <v>183</v>
      </c>
      <c r="E142" s="349" t="s">
        <v>3</v>
      </c>
      <c r="F142" s="350" t="s">
        <v>260</v>
      </c>
      <c r="G142" s="347"/>
      <c r="H142" s="351">
        <v>18.510000000000002</v>
      </c>
      <c r="I142" s="347"/>
      <c r="J142" s="347"/>
      <c r="K142" s="347"/>
      <c r="L142" s="348"/>
      <c r="M142" s="352"/>
      <c r="N142" s="353"/>
      <c r="O142" s="353"/>
      <c r="P142" s="353"/>
      <c r="Q142" s="353"/>
      <c r="R142" s="353"/>
      <c r="S142" s="353"/>
      <c r="T142" s="354"/>
      <c r="U142" s="347"/>
      <c r="V142" s="347"/>
      <c r="W142" s="347"/>
      <c r="AT142" s="102" t="s">
        <v>183</v>
      </c>
      <c r="AU142" s="102" t="s">
        <v>85</v>
      </c>
      <c r="AV142" s="14" t="s">
        <v>85</v>
      </c>
      <c r="AW142" s="14" t="s">
        <v>36</v>
      </c>
      <c r="AX142" s="14" t="s">
        <v>75</v>
      </c>
      <c r="AY142" s="102" t="s">
        <v>171</v>
      </c>
    </row>
    <row r="143" spans="1:65" s="14" customFormat="1" x14ac:dyDescent="0.2">
      <c r="A143" s="347"/>
      <c r="B143" s="348"/>
      <c r="C143" s="347"/>
      <c r="D143" s="333" t="s">
        <v>183</v>
      </c>
      <c r="E143" s="349" t="s">
        <v>3</v>
      </c>
      <c r="F143" s="350" t="s">
        <v>611</v>
      </c>
      <c r="G143" s="347"/>
      <c r="H143" s="351">
        <v>71.959999999999994</v>
      </c>
      <c r="I143" s="347"/>
      <c r="J143" s="347"/>
      <c r="K143" s="347"/>
      <c r="L143" s="348"/>
      <c r="M143" s="352"/>
      <c r="N143" s="353"/>
      <c r="O143" s="353"/>
      <c r="P143" s="353"/>
      <c r="Q143" s="353"/>
      <c r="R143" s="353"/>
      <c r="S143" s="353"/>
      <c r="T143" s="354"/>
      <c r="U143" s="347"/>
      <c r="V143" s="347"/>
      <c r="W143" s="347"/>
      <c r="AT143" s="102" t="s">
        <v>183</v>
      </c>
      <c r="AU143" s="102" t="s">
        <v>85</v>
      </c>
      <c r="AV143" s="14" t="s">
        <v>85</v>
      </c>
      <c r="AW143" s="14" t="s">
        <v>36</v>
      </c>
      <c r="AX143" s="14" t="s">
        <v>75</v>
      </c>
      <c r="AY143" s="102" t="s">
        <v>171</v>
      </c>
    </row>
    <row r="144" spans="1:65" s="14" customFormat="1" x14ac:dyDescent="0.2">
      <c r="A144" s="347"/>
      <c r="B144" s="348"/>
      <c r="C144" s="347"/>
      <c r="D144" s="333" t="s">
        <v>183</v>
      </c>
      <c r="E144" s="349" t="s">
        <v>3</v>
      </c>
      <c r="F144" s="350" t="s">
        <v>612</v>
      </c>
      <c r="G144" s="347"/>
      <c r="H144" s="351">
        <v>32.880000000000003</v>
      </c>
      <c r="I144" s="347"/>
      <c r="J144" s="347"/>
      <c r="K144" s="347"/>
      <c r="L144" s="348"/>
      <c r="M144" s="352"/>
      <c r="N144" s="353"/>
      <c r="O144" s="353"/>
      <c r="P144" s="353"/>
      <c r="Q144" s="353"/>
      <c r="R144" s="353"/>
      <c r="S144" s="353"/>
      <c r="T144" s="354"/>
      <c r="U144" s="347"/>
      <c r="V144" s="347"/>
      <c r="W144" s="347"/>
      <c r="AT144" s="102" t="s">
        <v>183</v>
      </c>
      <c r="AU144" s="102" t="s">
        <v>85</v>
      </c>
      <c r="AV144" s="14" t="s">
        <v>85</v>
      </c>
      <c r="AW144" s="14" t="s">
        <v>36</v>
      </c>
      <c r="AX144" s="14" t="s">
        <v>75</v>
      </c>
      <c r="AY144" s="102" t="s">
        <v>171</v>
      </c>
    </row>
    <row r="145" spans="1:65" s="15" customFormat="1" x14ac:dyDescent="0.2">
      <c r="A145" s="355"/>
      <c r="B145" s="356"/>
      <c r="C145" s="355"/>
      <c r="D145" s="333" t="s">
        <v>183</v>
      </c>
      <c r="E145" s="357" t="s">
        <v>3</v>
      </c>
      <c r="F145" s="358" t="s">
        <v>186</v>
      </c>
      <c r="G145" s="355"/>
      <c r="H145" s="359">
        <v>136.85</v>
      </c>
      <c r="I145" s="355"/>
      <c r="J145" s="355"/>
      <c r="K145" s="355"/>
      <c r="L145" s="356"/>
      <c r="M145" s="360"/>
      <c r="N145" s="361"/>
      <c r="O145" s="361"/>
      <c r="P145" s="361"/>
      <c r="Q145" s="361"/>
      <c r="R145" s="361"/>
      <c r="S145" s="361"/>
      <c r="T145" s="362"/>
      <c r="U145" s="355"/>
      <c r="V145" s="355"/>
      <c r="W145" s="355"/>
      <c r="AT145" s="103" t="s">
        <v>183</v>
      </c>
      <c r="AU145" s="103" t="s">
        <v>85</v>
      </c>
      <c r="AV145" s="15" t="s">
        <v>177</v>
      </c>
      <c r="AW145" s="15" t="s">
        <v>36</v>
      </c>
      <c r="AX145" s="15" t="s">
        <v>83</v>
      </c>
      <c r="AY145" s="103" t="s">
        <v>171</v>
      </c>
    </row>
    <row r="146" spans="1:65" s="2" customFormat="1" ht="16.5" customHeight="1" x14ac:dyDescent="0.2">
      <c r="A146" s="251"/>
      <c r="B146" s="252"/>
      <c r="C146" s="322" t="s">
        <v>254</v>
      </c>
      <c r="D146" s="322" t="s">
        <v>173</v>
      </c>
      <c r="E146" s="323" t="s">
        <v>613</v>
      </c>
      <c r="F146" s="324" t="s">
        <v>614</v>
      </c>
      <c r="G146" s="325" t="s">
        <v>108</v>
      </c>
      <c r="H146" s="326">
        <v>13.5</v>
      </c>
      <c r="I146" s="97"/>
      <c r="J146" s="327">
        <f>ROUND(I146*H146,2)</f>
        <v>0</v>
      </c>
      <c r="K146" s="324" t="s">
        <v>176</v>
      </c>
      <c r="L146" s="252"/>
      <c r="M146" s="328" t="s">
        <v>3</v>
      </c>
      <c r="N146" s="329" t="s">
        <v>46</v>
      </c>
      <c r="O146" s="330"/>
      <c r="P146" s="331">
        <f>O146*H146</f>
        <v>0</v>
      </c>
      <c r="Q146" s="331">
        <v>0</v>
      </c>
      <c r="R146" s="331">
        <f>Q146*H146</f>
        <v>0</v>
      </c>
      <c r="S146" s="331">
        <v>0</v>
      </c>
      <c r="T146" s="332">
        <f>S146*H146</f>
        <v>0</v>
      </c>
      <c r="U146" s="251"/>
      <c r="V146" s="251"/>
      <c r="W146" s="251"/>
      <c r="X146" s="32"/>
      <c r="Y146" s="32"/>
      <c r="Z146" s="32"/>
      <c r="AA146" s="32"/>
      <c r="AB146" s="32"/>
      <c r="AC146" s="32"/>
      <c r="AD146" s="32"/>
      <c r="AE146" s="32"/>
      <c r="AR146" s="98" t="s">
        <v>177</v>
      </c>
      <c r="AT146" s="98" t="s">
        <v>173</v>
      </c>
      <c r="AU146" s="98" t="s">
        <v>85</v>
      </c>
      <c r="AY146" s="19" t="s">
        <v>171</v>
      </c>
      <c r="BE146" s="99">
        <f>IF(N146="základní",J146,0)</f>
        <v>0</v>
      </c>
      <c r="BF146" s="99">
        <f>IF(N146="snížená",J146,0)</f>
        <v>0</v>
      </c>
      <c r="BG146" s="99">
        <f>IF(N146="zákl. přenesená",J146,0)</f>
        <v>0</v>
      </c>
      <c r="BH146" s="99">
        <f>IF(N146="sníž. přenesená",J146,0)</f>
        <v>0</v>
      </c>
      <c r="BI146" s="99">
        <f>IF(N146="nulová",J146,0)</f>
        <v>0</v>
      </c>
      <c r="BJ146" s="19" t="s">
        <v>83</v>
      </c>
      <c r="BK146" s="99">
        <f>ROUND(I146*H146,2)</f>
        <v>0</v>
      </c>
      <c r="BL146" s="19" t="s">
        <v>177</v>
      </c>
      <c r="BM146" s="98" t="s">
        <v>615</v>
      </c>
    </row>
    <row r="147" spans="1:65" s="2" customFormat="1" ht="19.2" x14ac:dyDescent="0.2">
      <c r="A147" s="251"/>
      <c r="B147" s="252"/>
      <c r="C147" s="251"/>
      <c r="D147" s="333" t="s">
        <v>179</v>
      </c>
      <c r="E147" s="251"/>
      <c r="F147" s="334" t="s">
        <v>616</v>
      </c>
      <c r="G147" s="251"/>
      <c r="H147" s="251"/>
      <c r="I147" s="251"/>
      <c r="J147" s="251"/>
      <c r="K147" s="251"/>
      <c r="L147" s="252"/>
      <c r="M147" s="335"/>
      <c r="N147" s="336"/>
      <c r="O147" s="330"/>
      <c r="P147" s="330"/>
      <c r="Q147" s="330"/>
      <c r="R147" s="330"/>
      <c r="S147" s="330"/>
      <c r="T147" s="337"/>
      <c r="U147" s="251"/>
      <c r="V147" s="251"/>
      <c r="W147" s="251"/>
      <c r="X147" s="32"/>
      <c r="Y147" s="32"/>
      <c r="Z147" s="32"/>
      <c r="AA147" s="32"/>
      <c r="AB147" s="32"/>
      <c r="AC147" s="32"/>
      <c r="AD147" s="32"/>
      <c r="AE147" s="32"/>
      <c r="AT147" s="19" t="s">
        <v>179</v>
      </c>
      <c r="AU147" s="19" t="s">
        <v>85</v>
      </c>
    </row>
    <row r="148" spans="1:65" s="2" customFormat="1" x14ac:dyDescent="0.2">
      <c r="A148" s="251"/>
      <c r="B148" s="252"/>
      <c r="C148" s="251"/>
      <c r="D148" s="338" t="s">
        <v>181</v>
      </c>
      <c r="E148" s="251"/>
      <c r="F148" s="339" t="s">
        <v>617</v>
      </c>
      <c r="G148" s="251"/>
      <c r="H148" s="251"/>
      <c r="I148" s="251"/>
      <c r="J148" s="251"/>
      <c r="K148" s="251"/>
      <c r="L148" s="252"/>
      <c r="M148" s="335"/>
      <c r="N148" s="336"/>
      <c r="O148" s="330"/>
      <c r="P148" s="330"/>
      <c r="Q148" s="330"/>
      <c r="R148" s="330"/>
      <c r="S148" s="330"/>
      <c r="T148" s="337"/>
      <c r="U148" s="251"/>
      <c r="V148" s="251"/>
      <c r="W148" s="251"/>
      <c r="X148" s="32"/>
      <c r="Y148" s="32"/>
      <c r="Z148" s="32"/>
      <c r="AA148" s="32"/>
      <c r="AB148" s="32"/>
      <c r="AC148" s="32"/>
      <c r="AD148" s="32"/>
      <c r="AE148" s="32"/>
      <c r="AT148" s="19" t="s">
        <v>181</v>
      </c>
      <c r="AU148" s="19" t="s">
        <v>85</v>
      </c>
    </row>
    <row r="149" spans="1:65" s="13" customFormat="1" x14ac:dyDescent="0.2">
      <c r="A149" s="340"/>
      <c r="B149" s="341"/>
      <c r="C149" s="340"/>
      <c r="D149" s="333" t="s">
        <v>183</v>
      </c>
      <c r="E149" s="342" t="s">
        <v>3</v>
      </c>
      <c r="F149" s="343" t="s">
        <v>618</v>
      </c>
      <c r="G149" s="340"/>
      <c r="H149" s="342" t="s">
        <v>3</v>
      </c>
      <c r="I149" s="340"/>
      <c r="J149" s="340"/>
      <c r="K149" s="340"/>
      <c r="L149" s="341"/>
      <c r="M149" s="344"/>
      <c r="N149" s="345"/>
      <c r="O149" s="345"/>
      <c r="P149" s="345"/>
      <c r="Q149" s="345"/>
      <c r="R149" s="345"/>
      <c r="S149" s="345"/>
      <c r="T149" s="346"/>
      <c r="U149" s="340"/>
      <c r="V149" s="340"/>
      <c r="W149" s="340"/>
      <c r="AT149" s="101" t="s">
        <v>183</v>
      </c>
      <c r="AU149" s="101" t="s">
        <v>85</v>
      </c>
      <c r="AV149" s="13" t="s">
        <v>83</v>
      </c>
      <c r="AW149" s="13" t="s">
        <v>36</v>
      </c>
      <c r="AX149" s="13" t="s">
        <v>75</v>
      </c>
      <c r="AY149" s="101" t="s">
        <v>171</v>
      </c>
    </row>
    <row r="150" spans="1:65" s="14" customFormat="1" x14ac:dyDescent="0.2">
      <c r="A150" s="347"/>
      <c r="B150" s="348"/>
      <c r="C150" s="347"/>
      <c r="D150" s="333" t="s">
        <v>183</v>
      </c>
      <c r="E150" s="349" t="s">
        <v>3</v>
      </c>
      <c r="F150" s="350" t="s">
        <v>619</v>
      </c>
      <c r="G150" s="347"/>
      <c r="H150" s="351">
        <v>13.5</v>
      </c>
      <c r="I150" s="347"/>
      <c r="J150" s="347"/>
      <c r="K150" s="347"/>
      <c r="L150" s="348"/>
      <c r="M150" s="352"/>
      <c r="N150" s="353"/>
      <c r="O150" s="353"/>
      <c r="P150" s="353"/>
      <c r="Q150" s="353"/>
      <c r="R150" s="353"/>
      <c r="S150" s="353"/>
      <c r="T150" s="354"/>
      <c r="U150" s="347"/>
      <c r="V150" s="347"/>
      <c r="W150" s="347"/>
      <c r="AT150" s="102" t="s">
        <v>183</v>
      </c>
      <c r="AU150" s="102" t="s">
        <v>85</v>
      </c>
      <c r="AV150" s="14" t="s">
        <v>85</v>
      </c>
      <c r="AW150" s="14" t="s">
        <v>36</v>
      </c>
      <c r="AX150" s="14" t="s">
        <v>75</v>
      </c>
      <c r="AY150" s="102" t="s">
        <v>171</v>
      </c>
    </row>
    <row r="151" spans="1:65" s="15" customFormat="1" x14ac:dyDescent="0.2">
      <c r="A151" s="355"/>
      <c r="B151" s="356"/>
      <c r="C151" s="355"/>
      <c r="D151" s="333" t="s">
        <v>183</v>
      </c>
      <c r="E151" s="357" t="s">
        <v>549</v>
      </c>
      <c r="F151" s="358" t="s">
        <v>186</v>
      </c>
      <c r="G151" s="355"/>
      <c r="H151" s="359">
        <v>13.5</v>
      </c>
      <c r="I151" s="355"/>
      <c r="J151" s="355"/>
      <c r="K151" s="355"/>
      <c r="L151" s="356"/>
      <c r="M151" s="360"/>
      <c r="N151" s="361"/>
      <c r="O151" s="361"/>
      <c r="P151" s="361"/>
      <c r="Q151" s="361"/>
      <c r="R151" s="361"/>
      <c r="S151" s="361"/>
      <c r="T151" s="362"/>
      <c r="U151" s="355"/>
      <c r="V151" s="355"/>
      <c r="W151" s="355"/>
      <c r="AT151" s="103" t="s">
        <v>183</v>
      </c>
      <c r="AU151" s="103" t="s">
        <v>85</v>
      </c>
      <c r="AV151" s="15" t="s">
        <v>177</v>
      </c>
      <c r="AW151" s="15" t="s">
        <v>36</v>
      </c>
      <c r="AX151" s="15" t="s">
        <v>83</v>
      </c>
      <c r="AY151" s="103" t="s">
        <v>171</v>
      </c>
    </row>
    <row r="152" spans="1:65" s="2" customFormat="1" ht="16.5" customHeight="1" x14ac:dyDescent="0.2">
      <c r="A152" s="251"/>
      <c r="B152" s="252"/>
      <c r="C152" s="322" t="s">
        <v>262</v>
      </c>
      <c r="D152" s="322" t="s">
        <v>173</v>
      </c>
      <c r="E152" s="323" t="s">
        <v>263</v>
      </c>
      <c r="F152" s="324" t="s">
        <v>264</v>
      </c>
      <c r="G152" s="325" t="s">
        <v>108</v>
      </c>
      <c r="H152" s="326">
        <v>32.01</v>
      </c>
      <c r="I152" s="97"/>
      <c r="J152" s="327">
        <f>ROUND(I152*H152,2)</f>
        <v>0</v>
      </c>
      <c r="K152" s="324" t="s">
        <v>176</v>
      </c>
      <c r="L152" s="252"/>
      <c r="M152" s="328" t="s">
        <v>3</v>
      </c>
      <c r="N152" s="329" t="s">
        <v>46</v>
      </c>
      <c r="O152" s="330"/>
      <c r="P152" s="331">
        <f>O152*H152</f>
        <v>0</v>
      </c>
      <c r="Q152" s="331">
        <v>0</v>
      </c>
      <c r="R152" s="331">
        <f>Q152*H152</f>
        <v>0</v>
      </c>
      <c r="S152" s="331">
        <v>0</v>
      </c>
      <c r="T152" s="332">
        <f>S152*H152</f>
        <v>0</v>
      </c>
      <c r="U152" s="251"/>
      <c r="V152" s="251"/>
      <c r="W152" s="251"/>
      <c r="X152" s="32"/>
      <c r="Y152" s="32"/>
      <c r="Z152" s="32"/>
      <c r="AA152" s="32"/>
      <c r="AB152" s="32"/>
      <c r="AC152" s="32"/>
      <c r="AD152" s="32"/>
      <c r="AE152" s="32"/>
      <c r="AR152" s="98" t="s">
        <v>177</v>
      </c>
      <c r="AT152" s="98" t="s">
        <v>173</v>
      </c>
      <c r="AU152" s="98" t="s">
        <v>85</v>
      </c>
      <c r="AY152" s="19" t="s">
        <v>171</v>
      </c>
      <c r="BE152" s="99">
        <f>IF(N152="základní",J152,0)</f>
        <v>0</v>
      </c>
      <c r="BF152" s="99">
        <f>IF(N152="snížená",J152,0)</f>
        <v>0</v>
      </c>
      <c r="BG152" s="99">
        <f>IF(N152="zákl. přenesená",J152,0)</f>
        <v>0</v>
      </c>
      <c r="BH152" s="99">
        <f>IF(N152="sníž. přenesená",J152,0)</f>
        <v>0</v>
      </c>
      <c r="BI152" s="99">
        <f>IF(N152="nulová",J152,0)</f>
        <v>0</v>
      </c>
      <c r="BJ152" s="19" t="s">
        <v>83</v>
      </c>
      <c r="BK152" s="99">
        <f>ROUND(I152*H152,2)</f>
        <v>0</v>
      </c>
      <c r="BL152" s="19" t="s">
        <v>177</v>
      </c>
      <c r="BM152" s="98" t="s">
        <v>620</v>
      </c>
    </row>
    <row r="153" spans="1:65" s="2" customFormat="1" x14ac:dyDescent="0.2">
      <c r="A153" s="251"/>
      <c r="B153" s="252"/>
      <c r="C153" s="251"/>
      <c r="D153" s="333" t="s">
        <v>179</v>
      </c>
      <c r="E153" s="251"/>
      <c r="F153" s="334" t="s">
        <v>266</v>
      </c>
      <c r="G153" s="251"/>
      <c r="H153" s="251"/>
      <c r="I153" s="251"/>
      <c r="J153" s="251"/>
      <c r="K153" s="251"/>
      <c r="L153" s="252"/>
      <c r="M153" s="335"/>
      <c r="N153" s="336"/>
      <c r="O153" s="330"/>
      <c r="P153" s="330"/>
      <c r="Q153" s="330"/>
      <c r="R153" s="330"/>
      <c r="S153" s="330"/>
      <c r="T153" s="337"/>
      <c r="U153" s="251"/>
      <c r="V153" s="251"/>
      <c r="W153" s="251"/>
      <c r="X153" s="32"/>
      <c r="Y153" s="32"/>
      <c r="Z153" s="32"/>
      <c r="AA153" s="32"/>
      <c r="AB153" s="32"/>
      <c r="AC153" s="32"/>
      <c r="AD153" s="32"/>
      <c r="AE153" s="32"/>
      <c r="AT153" s="19" t="s">
        <v>179</v>
      </c>
      <c r="AU153" s="19" t="s">
        <v>85</v>
      </c>
    </row>
    <row r="154" spans="1:65" s="2" customFormat="1" x14ac:dyDescent="0.2">
      <c r="A154" s="251"/>
      <c r="B154" s="252"/>
      <c r="C154" s="251"/>
      <c r="D154" s="338" t="s">
        <v>181</v>
      </c>
      <c r="E154" s="251"/>
      <c r="F154" s="339" t="s">
        <v>267</v>
      </c>
      <c r="G154" s="251"/>
      <c r="H154" s="251"/>
      <c r="I154" s="251"/>
      <c r="J154" s="251"/>
      <c r="K154" s="251"/>
      <c r="L154" s="252"/>
      <c r="M154" s="335"/>
      <c r="N154" s="336"/>
      <c r="O154" s="330"/>
      <c r="P154" s="330"/>
      <c r="Q154" s="330"/>
      <c r="R154" s="330"/>
      <c r="S154" s="330"/>
      <c r="T154" s="337"/>
      <c r="U154" s="251"/>
      <c r="V154" s="251"/>
      <c r="W154" s="251"/>
      <c r="X154" s="32"/>
      <c r="Y154" s="32"/>
      <c r="Z154" s="32"/>
      <c r="AA154" s="32"/>
      <c r="AB154" s="32"/>
      <c r="AC154" s="32"/>
      <c r="AD154" s="32"/>
      <c r="AE154" s="32"/>
      <c r="AT154" s="19" t="s">
        <v>181</v>
      </c>
      <c r="AU154" s="19" t="s">
        <v>85</v>
      </c>
    </row>
    <row r="155" spans="1:65" s="14" customFormat="1" x14ac:dyDescent="0.2">
      <c r="A155" s="347"/>
      <c r="B155" s="348"/>
      <c r="C155" s="347"/>
      <c r="D155" s="333" t="s">
        <v>183</v>
      </c>
      <c r="E155" s="349" t="s">
        <v>3</v>
      </c>
      <c r="F155" s="350" t="s">
        <v>621</v>
      </c>
      <c r="G155" s="347"/>
      <c r="H155" s="351">
        <v>13.5</v>
      </c>
      <c r="I155" s="347"/>
      <c r="J155" s="347"/>
      <c r="K155" s="347"/>
      <c r="L155" s="348"/>
      <c r="M155" s="352"/>
      <c r="N155" s="353"/>
      <c r="O155" s="353"/>
      <c r="P155" s="353"/>
      <c r="Q155" s="353"/>
      <c r="R155" s="353"/>
      <c r="S155" s="353"/>
      <c r="T155" s="354"/>
      <c r="U155" s="347"/>
      <c r="V155" s="347"/>
      <c r="W155" s="347"/>
      <c r="AT155" s="102" t="s">
        <v>183</v>
      </c>
      <c r="AU155" s="102" t="s">
        <v>85</v>
      </c>
      <c r="AV155" s="14" t="s">
        <v>85</v>
      </c>
      <c r="AW155" s="14" t="s">
        <v>36</v>
      </c>
      <c r="AX155" s="14" t="s">
        <v>75</v>
      </c>
      <c r="AY155" s="102" t="s">
        <v>171</v>
      </c>
    </row>
    <row r="156" spans="1:65" s="14" customFormat="1" x14ac:dyDescent="0.2">
      <c r="A156" s="347"/>
      <c r="B156" s="348"/>
      <c r="C156" s="347"/>
      <c r="D156" s="333" t="s">
        <v>183</v>
      </c>
      <c r="E156" s="349" t="s">
        <v>3</v>
      </c>
      <c r="F156" s="350" t="s">
        <v>622</v>
      </c>
      <c r="G156" s="347"/>
      <c r="H156" s="351">
        <v>18.510000000000002</v>
      </c>
      <c r="I156" s="347"/>
      <c r="J156" s="347"/>
      <c r="K156" s="347"/>
      <c r="L156" s="348"/>
      <c r="M156" s="352"/>
      <c r="N156" s="353"/>
      <c r="O156" s="353"/>
      <c r="P156" s="353"/>
      <c r="Q156" s="353"/>
      <c r="R156" s="353"/>
      <c r="S156" s="353"/>
      <c r="T156" s="354"/>
      <c r="U156" s="347"/>
      <c r="V156" s="347"/>
      <c r="W156" s="347"/>
      <c r="AT156" s="102" t="s">
        <v>183</v>
      </c>
      <c r="AU156" s="102" t="s">
        <v>85</v>
      </c>
      <c r="AV156" s="14" t="s">
        <v>85</v>
      </c>
      <c r="AW156" s="14" t="s">
        <v>36</v>
      </c>
      <c r="AX156" s="14" t="s">
        <v>75</v>
      </c>
      <c r="AY156" s="102" t="s">
        <v>171</v>
      </c>
    </row>
    <row r="157" spans="1:65" s="15" customFormat="1" x14ac:dyDescent="0.2">
      <c r="A157" s="355"/>
      <c r="B157" s="356"/>
      <c r="C157" s="355"/>
      <c r="D157" s="333" t="s">
        <v>183</v>
      </c>
      <c r="E157" s="357" t="s">
        <v>3</v>
      </c>
      <c r="F157" s="358" t="s">
        <v>186</v>
      </c>
      <c r="G157" s="355"/>
      <c r="H157" s="359">
        <v>32.01</v>
      </c>
      <c r="I157" s="355"/>
      <c r="J157" s="355"/>
      <c r="K157" s="355"/>
      <c r="L157" s="356"/>
      <c r="M157" s="360"/>
      <c r="N157" s="361"/>
      <c r="O157" s="361"/>
      <c r="P157" s="361"/>
      <c r="Q157" s="361"/>
      <c r="R157" s="361"/>
      <c r="S157" s="361"/>
      <c r="T157" s="362"/>
      <c r="U157" s="355"/>
      <c r="V157" s="355"/>
      <c r="W157" s="355"/>
      <c r="AT157" s="103" t="s">
        <v>183</v>
      </c>
      <c r="AU157" s="103" t="s">
        <v>85</v>
      </c>
      <c r="AV157" s="15" t="s">
        <v>177</v>
      </c>
      <c r="AW157" s="15" t="s">
        <v>36</v>
      </c>
      <c r="AX157" s="15" t="s">
        <v>83</v>
      </c>
      <c r="AY157" s="103" t="s">
        <v>171</v>
      </c>
    </row>
    <row r="158" spans="1:65" s="2" customFormat="1" ht="16.5" customHeight="1" x14ac:dyDescent="0.2">
      <c r="A158" s="251"/>
      <c r="B158" s="252"/>
      <c r="C158" s="322" t="s">
        <v>269</v>
      </c>
      <c r="D158" s="322" t="s">
        <v>173</v>
      </c>
      <c r="E158" s="323" t="s">
        <v>270</v>
      </c>
      <c r="F158" s="324" t="s">
        <v>271</v>
      </c>
      <c r="G158" s="325" t="s">
        <v>108</v>
      </c>
      <c r="H158" s="326">
        <v>18.510000000000002</v>
      </c>
      <c r="I158" s="97"/>
      <c r="J158" s="327">
        <f>ROUND(I158*H158,2)</f>
        <v>0</v>
      </c>
      <c r="K158" s="324" t="s">
        <v>176</v>
      </c>
      <c r="L158" s="252"/>
      <c r="M158" s="328" t="s">
        <v>3</v>
      </c>
      <c r="N158" s="329" t="s">
        <v>46</v>
      </c>
      <c r="O158" s="330"/>
      <c r="P158" s="331">
        <f>O158*H158</f>
        <v>0</v>
      </c>
      <c r="Q158" s="331">
        <v>0</v>
      </c>
      <c r="R158" s="331">
        <f>Q158*H158</f>
        <v>0</v>
      </c>
      <c r="S158" s="331">
        <v>0</v>
      </c>
      <c r="T158" s="332">
        <f>S158*H158</f>
        <v>0</v>
      </c>
      <c r="U158" s="251"/>
      <c r="V158" s="251"/>
      <c r="W158" s="251"/>
      <c r="X158" s="32"/>
      <c r="Y158" s="32"/>
      <c r="Z158" s="32"/>
      <c r="AA158" s="32"/>
      <c r="AB158" s="32"/>
      <c r="AC158" s="32"/>
      <c r="AD158" s="32"/>
      <c r="AE158" s="32"/>
      <c r="AR158" s="98" t="s">
        <v>177</v>
      </c>
      <c r="AT158" s="98" t="s">
        <v>173</v>
      </c>
      <c r="AU158" s="98" t="s">
        <v>85</v>
      </c>
      <c r="AY158" s="19" t="s">
        <v>171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9" t="s">
        <v>83</v>
      </c>
      <c r="BK158" s="99">
        <f>ROUND(I158*H158,2)</f>
        <v>0</v>
      </c>
      <c r="BL158" s="19" t="s">
        <v>177</v>
      </c>
      <c r="BM158" s="98" t="s">
        <v>623</v>
      </c>
    </row>
    <row r="159" spans="1:65" s="2" customFormat="1" ht="19.2" x14ac:dyDescent="0.2">
      <c r="A159" s="251"/>
      <c r="B159" s="252"/>
      <c r="C159" s="251"/>
      <c r="D159" s="333" t="s">
        <v>179</v>
      </c>
      <c r="E159" s="251"/>
      <c r="F159" s="334" t="s">
        <v>273</v>
      </c>
      <c r="G159" s="251"/>
      <c r="H159" s="251"/>
      <c r="I159" s="251"/>
      <c r="J159" s="251"/>
      <c r="K159" s="251"/>
      <c r="L159" s="252"/>
      <c r="M159" s="335"/>
      <c r="N159" s="336"/>
      <c r="O159" s="330"/>
      <c r="P159" s="330"/>
      <c r="Q159" s="330"/>
      <c r="R159" s="330"/>
      <c r="S159" s="330"/>
      <c r="T159" s="337"/>
      <c r="U159" s="251"/>
      <c r="V159" s="251"/>
      <c r="W159" s="251"/>
      <c r="X159" s="32"/>
      <c r="Y159" s="32"/>
      <c r="Z159" s="32"/>
      <c r="AA159" s="32"/>
      <c r="AB159" s="32"/>
      <c r="AC159" s="32"/>
      <c r="AD159" s="32"/>
      <c r="AE159" s="32"/>
      <c r="AT159" s="19" t="s">
        <v>179</v>
      </c>
      <c r="AU159" s="19" t="s">
        <v>85</v>
      </c>
    </row>
    <row r="160" spans="1:65" s="2" customFormat="1" x14ac:dyDescent="0.2">
      <c r="A160" s="251"/>
      <c r="B160" s="252"/>
      <c r="C160" s="251"/>
      <c r="D160" s="338" t="s">
        <v>181</v>
      </c>
      <c r="E160" s="251"/>
      <c r="F160" s="339" t="s">
        <v>274</v>
      </c>
      <c r="G160" s="251"/>
      <c r="H160" s="251"/>
      <c r="I160" s="251"/>
      <c r="J160" s="251"/>
      <c r="K160" s="251"/>
      <c r="L160" s="252"/>
      <c r="M160" s="335"/>
      <c r="N160" s="336"/>
      <c r="O160" s="330"/>
      <c r="P160" s="330"/>
      <c r="Q160" s="330"/>
      <c r="R160" s="330"/>
      <c r="S160" s="330"/>
      <c r="T160" s="337"/>
      <c r="U160" s="251"/>
      <c r="V160" s="251"/>
      <c r="W160" s="251"/>
      <c r="X160" s="32"/>
      <c r="Y160" s="32"/>
      <c r="Z160" s="32"/>
      <c r="AA160" s="32"/>
      <c r="AB160" s="32"/>
      <c r="AC160" s="32"/>
      <c r="AD160" s="32"/>
      <c r="AE160" s="32"/>
      <c r="AT160" s="19" t="s">
        <v>181</v>
      </c>
      <c r="AU160" s="19" t="s">
        <v>85</v>
      </c>
    </row>
    <row r="161" spans="1:65" s="13" customFormat="1" x14ac:dyDescent="0.2">
      <c r="A161" s="340"/>
      <c r="B161" s="341"/>
      <c r="C161" s="340"/>
      <c r="D161" s="333" t="s">
        <v>183</v>
      </c>
      <c r="E161" s="342" t="s">
        <v>3</v>
      </c>
      <c r="F161" s="343" t="s">
        <v>624</v>
      </c>
      <c r="G161" s="340"/>
      <c r="H161" s="342" t="s">
        <v>3</v>
      </c>
      <c r="I161" s="340"/>
      <c r="J161" s="340"/>
      <c r="K161" s="340"/>
      <c r="L161" s="341"/>
      <c r="M161" s="344"/>
      <c r="N161" s="345"/>
      <c r="O161" s="345"/>
      <c r="P161" s="345"/>
      <c r="Q161" s="345"/>
      <c r="R161" s="345"/>
      <c r="S161" s="345"/>
      <c r="T161" s="346"/>
      <c r="U161" s="340"/>
      <c r="V161" s="340"/>
      <c r="W161" s="340"/>
      <c r="AT161" s="101" t="s">
        <v>183</v>
      </c>
      <c r="AU161" s="101" t="s">
        <v>85</v>
      </c>
      <c r="AV161" s="13" t="s">
        <v>83</v>
      </c>
      <c r="AW161" s="13" t="s">
        <v>36</v>
      </c>
      <c r="AX161" s="13" t="s">
        <v>75</v>
      </c>
      <c r="AY161" s="101" t="s">
        <v>171</v>
      </c>
    </row>
    <row r="162" spans="1:65" s="14" customFormat="1" x14ac:dyDescent="0.2">
      <c r="A162" s="347"/>
      <c r="B162" s="348"/>
      <c r="C162" s="347"/>
      <c r="D162" s="333" t="s">
        <v>183</v>
      </c>
      <c r="E162" s="349" t="s">
        <v>3</v>
      </c>
      <c r="F162" s="350" t="s">
        <v>625</v>
      </c>
      <c r="G162" s="347"/>
      <c r="H162" s="351">
        <v>0.72</v>
      </c>
      <c r="I162" s="347"/>
      <c r="J162" s="347"/>
      <c r="K162" s="347"/>
      <c r="L162" s="348"/>
      <c r="M162" s="352"/>
      <c r="N162" s="353"/>
      <c r="O162" s="353"/>
      <c r="P162" s="353"/>
      <c r="Q162" s="353"/>
      <c r="R162" s="353"/>
      <c r="S162" s="353"/>
      <c r="T162" s="354"/>
      <c r="U162" s="347"/>
      <c r="V162" s="347"/>
      <c r="W162" s="347"/>
      <c r="AT162" s="102" t="s">
        <v>183</v>
      </c>
      <c r="AU162" s="102" t="s">
        <v>85</v>
      </c>
      <c r="AV162" s="14" t="s">
        <v>85</v>
      </c>
      <c r="AW162" s="14" t="s">
        <v>36</v>
      </c>
      <c r="AX162" s="14" t="s">
        <v>75</v>
      </c>
      <c r="AY162" s="102" t="s">
        <v>171</v>
      </c>
    </row>
    <row r="163" spans="1:65" s="14" customFormat="1" x14ac:dyDescent="0.2">
      <c r="A163" s="347"/>
      <c r="B163" s="348"/>
      <c r="C163" s="347"/>
      <c r="D163" s="333" t="s">
        <v>183</v>
      </c>
      <c r="E163" s="349" t="s">
        <v>3</v>
      </c>
      <c r="F163" s="350" t="s">
        <v>626</v>
      </c>
      <c r="G163" s="347"/>
      <c r="H163" s="351">
        <v>5.04</v>
      </c>
      <c r="I163" s="347"/>
      <c r="J163" s="347"/>
      <c r="K163" s="347"/>
      <c r="L163" s="348"/>
      <c r="M163" s="352"/>
      <c r="N163" s="353"/>
      <c r="O163" s="353"/>
      <c r="P163" s="353"/>
      <c r="Q163" s="353"/>
      <c r="R163" s="353"/>
      <c r="S163" s="353"/>
      <c r="T163" s="354"/>
      <c r="U163" s="347"/>
      <c r="V163" s="347"/>
      <c r="W163" s="347"/>
      <c r="AT163" s="102" t="s">
        <v>183</v>
      </c>
      <c r="AU163" s="102" t="s">
        <v>85</v>
      </c>
      <c r="AV163" s="14" t="s">
        <v>85</v>
      </c>
      <c r="AW163" s="14" t="s">
        <v>36</v>
      </c>
      <c r="AX163" s="14" t="s">
        <v>75</v>
      </c>
      <c r="AY163" s="102" t="s">
        <v>171</v>
      </c>
    </row>
    <row r="164" spans="1:65" s="14" customFormat="1" x14ac:dyDescent="0.2">
      <c r="A164" s="347"/>
      <c r="B164" s="348"/>
      <c r="C164" s="347"/>
      <c r="D164" s="333" t="s">
        <v>183</v>
      </c>
      <c r="E164" s="349" t="s">
        <v>3</v>
      </c>
      <c r="F164" s="350" t="s">
        <v>601</v>
      </c>
      <c r="G164" s="347"/>
      <c r="H164" s="351">
        <v>6.72</v>
      </c>
      <c r="I164" s="347"/>
      <c r="J164" s="347"/>
      <c r="K164" s="347"/>
      <c r="L164" s="348"/>
      <c r="M164" s="352"/>
      <c r="N164" s="353"/>
      <c r="O164" s="353"/>
      <c r="P164" s="353"/>
      <c r="Q164" s="353"/>
      <c r="R164" s="353"/>
      <c r="S164" s="353"/>
      <c r="T164" s="354"/>
      <c r="U164" s="347"/>
      <c r="V164" s="347"/>
      <c r="W164" s="347"/>
      <c r="AT164" s="102" t="s">
        <v>183</v>
      </c>
      <c r="AU164" s="102" t="s">
        <v>85</v>
      </c>
      <c r="AV164" s="14" t="s">
        <v>85</v>
      </c>
      <c r="AW164" s="14" t="s">
        <v>36</v>
      </c>
      <c r="AX164" s="14" t="s">
        <v>75</v>
      </c>
      <c r="AY164" s="102" t="s">
        <v>171</v>
      </c>
    </row>
    <row r="165" spans="1:65" s="14" customFormat="1" x14ac:dyDescent="0.2">
      <c r="A165" s="347"/>
      <c r="B165" s="348"/>
      <c r="C165" s="347"/>
      <c r="D165" s="333" t="s">
        <v>183</v>
      </c>
      <c r="E165" s="349" t="s">
        <v>3</v>
      </c>
      <c r="F165" s="350" t="s">
        <v>627</v>
      </c>
      <c r="G165" s="347"/>
      <c r="H165" s="351">
        <v>1.28</v>
      </c>
      <c r="I165" s="347"/>
      <c r="J165" s="347"/>
      <c r="K165" s="347"/>
      <c r="L165" s="348"/>
      <c r="M165" s="352"/>
      <c r="N165" s="353"/>
      <c r="O165" s="353"/>
      <c r="P165" s="353"/>
      <c r="Q165" s="353"/>
      <c r="R165" s="353"/>
      <c r="S165" s="353"/>
      <c r="T165" s="354"/>
      <c r="U165" s="347"/>
      <c r="V165" s="347"/>
      <c r="W165" s="347"/>
      <c r="AT165" s="102" t="s">
        <v>183</v>
      </c>
      <c r="AU165" s="102" t="s">
        <v>85</v>
      </c>
      <c r="AV165" s="14" t="s">
        <v>85</v>
      </c>
      <c r="AW165" s="14" t="s">
        <v>36</v>
      </c>
      <c r="AX165" s="14" t="s">
        <v>75</v>
      </c>
      <c r="AY165" s="102" t="s">
        <v>171</v>
      </c>
    </row>
    <row r="166" spans="1:65" s="16" customFormat="1" x14ac:dyDescent="0.2">
      <c r="A166" s="363"/>
      <c r="B166" s="364"/>
      <c r="C166" s="363"/>
      <c r="D166" s="333" t="s">
        <v>183</v>
      </c>
      <c r="E166" s="365" t="s">
        <v>3</v>
      </c>
      <c r="F166" s="366" t="s">
        <v>229</v>
      </c>
      <c r="G166" s="363"/>
      <c r="H166" s="367">
        <v>13.76</v>
      </c>
      <c r="I166" s="363"/>
      <c r="J166" s="363"/>
      <c r="K166" s="363"/>
      <c r="L166" s="364"/>
      <c r="M166" s="368"/>
      <c r="N166" s="369"/>
      <c r="O166" s="369"/>
      <c r="P166" s="369"/>
      <c r="Q166" s="369"/>
      <c r="R166" s="369"/>
      <c r="S166" s="369"/>
      <c r="T166" s="370"/>
      <c r="U166" s="363"/>
      <c r="V166" s="363"/>
      <c r="W166" s="363"/>
      <c r="AT166" s="104" t="s">
        <v>183</v>
      </c>
      <c r="AU166" s="104" t="s">
        <v>85</v>
      </c>
      <c r="AV166" s="16" t="s">
        <v>194</v>
      </c>
      <c r="AW166" s="16" t="s">
        <v>36</v>
      </c>
      <c r="AX166" s="16" t="s">
        <v>75</v>
      </c>
      <c r="AY166" s="104" t="s">
        <v>171</v>
      </c>
    </row>
    <row r="167" spans="1:65" s="14" customFormat="1" x14ac:dyDescent="0.2">
      <c r="A167" s="347"/>
      <c r="B167" s="348"/>
      <c r="C167" s="347"/>
      <c r="D167" s="333" t="s">
        <v>183</v>
      </c>
      <c r="E167" s="349" t="s">
        <v>3</v>
      </c>
      <c r="F167" s="350" t="s">
        <v>628</v>
      </c>
      <c r="G167" s="347"/>
      <c r="H167" s="351">
        <v>0.05</v>
      </c>
      <c r="I167" s="347"/>
      <c r="J167" s="347"/>
      <c r="K167" s="347"/>
      <c r="L167" s="348"/>
      <c r="M167" s="352"/>
      <c r="N167" s="353"/>
      <c r="O167" s="353"/>
      <c r="P167" s="353"/>
      <c r="Q167" s="353"/>
      <c r="R167" s="353"/>
      <c r="S167" s="353"/>
      <c r="T167" s="354"/>
      <c r="U167" s="347"/>
      <c r="V167" s="347"/>
      <c r="W167" s="347"/>
      <c r="AT167" s="102" t="s">
        <v>183</v>
      </c>
      <c r="AU167" s="102" t="s">
        <v>85</v>
      </c>
      <c r="AV167" s="14" t="s">
        <v>85</v>
      </c>
      <c r="AW167" s="14" t="s">
        <v>36</v>
      </c>
      <c r="AX167" s="14" t="s">
        <v>75</v>
      </c>
      <c r="AY167" s="102" t="s">
        <v>171</v>
      </c>
    </row>
    <row r="168" spans="1:65" s="14" customFormat="1" x14ac:dyDescent="0.2">
      <c r="A168" s="347"/>
      <c r="B168" s="348"/>
      <c r="C168" s="347"/>
      <c r="D168" s="333" t="s">
        <v>183</v>
      </c>
      <c r="E168" s="349" t="s">
        <v>3</v>
      </c>
      <c r="F168" s="350" t="s">
        <v>629</v>
      </c>
      <c r="G168" s="347"/>
      <c r="H168" s="351">
        <v>0.05</v>
      </c>
      <c r="I168" s="347"/>
      <c r="J168" s="347"/>
      <c r="K168" s="347"/>
      <c r="L168" s="348"/>
      <c r="M168" s="352"/>
      <c r="N168" s="353"/>
      <c r="O168" s="353"/>
      <c r="P168" s="353"/>
      <c r="Q168" s="353"/>
      <c r="R168" s="353"/>
      <c r="S168" s="353"/>
      <c r="T168" s="354"/>
      <c r="U168" s="347"/>
      <c r="V168" s="347"/>
      <c r="W168" s="347"/>
      <c r="AT168" s="102" t="s">
        <v>183</v>
      </c>
      <c r="AU168" s="102" t="s">
        <v>85</v>
      </c>
      <c r="AV168" s="14" t="s">
        <v>85</v>
      </c>
      <c r="AW168" s="14" t="s">
        <v>36</v>
      </c>
      <c r="AX168" s="14" t="s">
        <v>75</v>
      </c>
      <c r="AY168" s="102" t="s">
        <v>171</v>
      </c>
    </row>
    <row r="169" spans="1:65" s="16" customFormat="1" x14ac:dyDescent="0.2">
      <c r="A169" s="363"/>
      <c r="B169" s="364"/>
      <c r="C169" s="363"/>
      <c r="D169" s="333" t="s">
        <v>183</v>
      </c>
      <c r="E169" s="365" t="s">
        <v>3</v>
      </c>
      <c r="F169" s="366" t="s">
        <v>229</v>
      </c>
      <c r="G169" s="363"/>
      <c r="H169" s="367">
        <v>0.1</v>
      </c>
      <c r="I169" s="363"/>
      <c r="J169" s="363"/>
      <c r="K169" s="363"/>
      <c r="L169" s="364"/>
      <c r="M169" s="368"/>
      <c r="N169" s="369"/>
      <c r="O169" s="369"/>
      <c r="P169" s="369"/>
      <c r="Q169" s="369"/>
      <c r="R169" s="369"/>
      <c r="S169" s="369"/>
      <c r="T169" s="370"/>
      <c r="U169" s="363"/>
      <c r="V169" s="363"/>
      <c r="W169" s="363"/>
      <c r="AT169" s="104" t="s">
        <v>183</v>
      </c>
      <c r="AU169" s="104" t="s">
        <v>85</v>
      </c>
      <c r="AV169" s="16" t="s">
        <v>194</v>
      </c>
      <c r="AW169" s="16" t="s">
        <v>36</v>
      </c>
      <c r="AX169" s="16" t="s">
        <v>75</v>
      </c>
      <c r="AY169" s="104" t="s">
        <v>171</v>
      </c>
    </row>
    <row r="170" spans="1:65" s="13" customFormat="1" x14ac:dyDescent="0.2">
      <c r="A170" s="340"/>
      <c r="B170" s="341"/>
      <c r="C170" s="340"/>
      <c r="D170" s="333" t="s">
        <v>183</v>
      </c>
      <c r="E170" s="342" t="s">
        <v>3</v>
      </c>
      <c r="F170" s="343" t="s">
        <v>630</v>
      </c>
      <c r="G170" s="340"/>
      <c r="H170" s="342" t="s">
        <v>3</v>
      </c>
      <c r="I170" s="340"/>
      <c r="J170" s="340"/>
      <c r="K170" s="340"/>
      <c r="L170" s="341"/>
      <c r="M170" s="344"/>
      <c r="N170" s="345"/>
      <c r="O170" s="345"/>
      <c r="P170" s="345"/>
      <c r="Q170" s="345"/>
      <c r="R170" s="345"/>
      <c r="S170" s="345"/>
      <c r="T170" s="346"/>
      <c r="U170" s="340"/>
      <c r="V170" s="340"/>
      <c r="W170" s="340"/>
      <c r="AT170" s="101" t="s">
        <v>183</v>
      </c>
      <c r="AU170" s="101" t="s">
        <v>85</v>
      </c>
      <c r="AV170" s="13" t="s">
        <v>83</v>
      </c>
      <c r="AW170" s="13" t="s">
        <v>36</v>
      </c>
      <c r="AX170" s="13" t="s">
        <v>75</v>
      </c>
      <c r="AY170" s="101" t="s">
        <v>171</v>
      </c>
    </row>
    <row r="171" spans="1:65" s="14" customFormat="1" x14ac:dyDescent="0.2">
      <c r="A171" s="347"/>
      <c r="B171" s="348"/>
      <c r="C171" s="347"/>
      <c r="D171" s="333" t="s">
        <v>183</v>
      </c>
      <c r="E171" s="349" t="s">
        <v>3</v>
      </c>
      <c r="F171" s="350" t="s">
        <v>631</v>
      </c>
      <c r="G171" s="347"/>
      <c r="H171" s="351">
        <v>4.6500000000000004</v>
      </c>
      <c r="I171" s="347"/>
      <c r="J171" s="347"/>
      <c r="K171" s="347"/>
      <c r="L171" s="348"/>
      <c r="M171" s="352"/>
      <c r="N171" s="353"/>
      <c r="O171" s="353"/>
      <c r="P171" s="353"/>
      <c r="Q171" s="353"/>
      <c r="R171" s="353"/>
      <c r="S171" s="353"/>
      <c r="T171" s="354"/>
      <c r="U171" s="347"/>
      <c r="V171" s="347"/>
      <c r="W171" s="347"/>
      <c r="AT171" s="102" t="s">
        <v>183</v>
      </c>
      <c r="AU171" s="102" t="s">
        <v>85</v>
      </c>
      <c r="AV171" s="14" t="s">
        <v>85</v>
      </c>
      <c r="AW171" s="14" t="s">
        <v>36</v>
      </c>
      <c r="AX171" s="14" t="s">
        <v>75</v>
      </c>
      <c r="AY171" s="102" t="s">
        <v>171</v>
      </c>
    </row>
    <row r="172" spans="1:65" s="16" customFormat="1" x14ac:dyDescent="0.2">
      <c r="A172" s="363"/>
      <c r="B172" s="364"/>
      <c r="C172" s="363"/>
      <c r="D172" s="333" t="s">
        <v>183</v>
      </c>
      <c r="E172" s="365" t="s">
        <v>3</v>
      </c>
      <c r="F172" s="366" t="s">
        <v>229</v>
      </c>
      <c r="G172" s="363"/>
      <c r="H172" s="367">
        <v>4.6500000000000004</v>
      </c>
      <c r="I172" s="363"/>
      <c r="J172" s="363"/>
      <c r="K172" s="363"/>
      <c r="L172" s="364"/>
      <c r="M172" s="368"/>
      <c r="N172" s="369"/>
      <c r="O172" s="369"/>
      <c r="P172" s="369"/>
      <c r="Q172" s="369"/>
      <c r="R172" s="369"/>
      <c r="S172" s="369"/>
      <c r="T172" s="370"/>
      <c r="U172" s="363"/>
      <c r="V172" s="363"/>
      <c r="W172" s="363"/>
      <c r="AT172" s="104" t="s">
        <v>183</v>
      </c>
      <c r="AU172" s="104" t="s">
        <v>85</v>
      </c>
      <c r="AV172" s="16" t="s">
        <v>194</v>
      </c>
      <c r="AW172" s="16" t="s">
        <v>36</v>
      </c>
      <c r="AX172" s="16" t="s">
        <v>75</v>
      </c>
      <c r="AY172" s="104" t="s">
        <v>171</v>
      </c>
    </row>
    <row r="173" spans="1:65" s="15" customFormat="1" x14ac:dyDescent="0.2">
      <c r="A173" s="355"/>
      <c r="B173" s="356"/>
      <c r="C173" s="355"/>
      <c r="D173" s="333" t="s">
        <v>183</v>
      </c>
      <c r="E173" s="357" t="s">
        <v>110</v>
      </c>
      <c r="F173" s="358" t="s">
        <v>186</v>
      </c>
      <c r="G173" s="355"/>
      <c r="H173" s="359">
        <v>18.510000000000002</v>
      </c>
      <c r="I173" s="355"/>
      <c r="J173" s="355"/>
      <c r="K173" s="355"/>
      <c r="L173" s="356"/>
      <c r="M173" s="360"/>
      <c r="N173" s="361"/>
      <c r="O173" s="361"/>
      <c r="P173" s="361"/>
      <c r="Q173" s="361"/>
      <c r="R173" s="361"/>
      <c r="S173" s="361"/>
      <c r="T173" s="362"/>
      <c r="U173" s="355"/>
      <c r="V173" s="355"/>
      <c r="W173" s="355"/>
      <c r="AT173" s="103" t="s">
        <v>183</v>
      </c>
      <c r="AU173" s="103" t="s">
        <v>85</v>
      </c>
      <c r="AV173" s="15" t="s">
        <v>177</v>
      </c>
      <c r="AW173" s="15" t="s">
        <v>36</v>
      </c>
      <c r="AX173" s="15" t="s">
        <v>83</v>
      </c>
      <c r="AY173" s="103" t="s">
        <v>171</v>
      </c>
    </row>
    <row r="174" spans="1:65" s="2" customFormat="1" ht="21.75" customHeight="1" x14ac:dyDescent="0.2">
      <c r="A174" s="251"/>
      <c r="B174" s="252"/>
      <c r="C174" s="322" t="s">
        <v>285</v>
      </c>
      <c r="D174" s="322" t="s">
        <v>173</v>
      </c>
      <c r="E174" s="323" t="s">
        <v>632</v>
      </c>
      <c r="F174" s="324" t="s">
        <v>633</v>
      </c>
      <c r="G174" s="325" t="s">
        <v>116</v>
      </c>
      <c r="H174" s="326">
        <v>164.4</v>
      </c>
      <c r="I174" s="97"/>
      <c r="J174" s="327">
        <f>ROUND(I174*H174,2)</f>
        <v>0</v>
      </c>
      <c r="K174" s="324" t="s">
        <v>176</v>
      </c>
      <c r="L174" s="252"/>
      <c r="M174" s="328" t="s">
        <v>3</v>
      </c>
      <c r="N174" s="329" t="s">
        <v>46</v>
      </c>
      <c r="O174" s="330"/>
      <c r="P174" s="331">
        <f>O174*H174</f>
        <v>0</v>
      </c>
      <c r="Q174" s="331">
        <v>0</v>
      </c>
      <c r="R174" s="331">
        <f>Q174*H174</f>
        <v>0</v>
      </c>
      <c r="S174" s="331">
        <v>0</v>
      </c>
      <c r="T174" s="332">
        <f>S174*H174</f>
        <v>0</v>
      </c>
      <c r="U174" s="251"/>
      <c r="V174" s="251"/>
      <c r="W174" s="251"/>
      <c r="X174" s="32"/>
      <c r="Y174" s="32"/>
      <c r="Z174" s="32"/>
      <c r="AA174" s="32"/>
      <c r="AB174" s="32"/>
      <c r="AC174" s="32"/>
      <c r="AD174" s="32"/>
      <c r="AE174" s="32"/>
      <c r="AR174" s="98" t="s">
        <v>177</v>
      </c>
      <c r="AT174" s="98" t="s">
        <v>173</v>
      </c>
      <c r="AU174" s="98" t="s">
        <v>85</v>
      </c>
      <c r="AY174" s="19" t="s">
        <v>171</v>
      </c>
      <c r="BE174" s="99">
        <f>IF(N174="základní",J174,0)</f>
        <v>0</v>
      </c>
      <c r="BF174" s="99">
        <f>IF(N174="snížená",J174,0)</f>
        <v>0</v>
      </c>
      <c r="BG174" s="99">
        <f>IF(N174="zákl. přenesená",J174,0)</f>
        <v>0</v>
      </c>
      <c r="BH174" s="99">
        <f>IF(N174="sníž. přenesená",J174,0)</f>
        <v>0</v>
      </c>
      <c r="BI174" s="99">
        <f>IF(N174="nulová",J174,0)</f>
        <v>0</v>
      </c>
      <c r="BJ174" s="19" t="s">
        <v>83</v>
      </c>
      <c r="BK174" s="99">
        <f>ROUND(I174*H174,2)</f>
        <v>0</v>
      </c>
      <c r="BL174" s="19" t="s">
        <v>177</v>
      </c>
      <c r="BM174" s="98" t="s">
        <v>634</v>
      </c>
    </row>
    <row r="175" spans="1:65" s="2" customFormat="1" ht="19.2" x14ac:dyDescent="0.2">
      <c r="A175" s="251"/>
      <c r="B175" s="252"/>
      <c r="C175" s="251"/>
      <c r="D175" s="333" t="s">
        <v>179</v>
      </c>
      <c r="E175" s="251"/>
      <c r="F175" s="334" t="s">
        <v>635</v>
      </c>
      <c r="G175" s="251"/>
      <c r="H175" s="251"/>
      <c r="I175" s="251"/>
      <c r="J175" s="251"/>
      <c r="K175" s="251"/>
      <c r="L175" s="252"/>
      <c r="M175" s="335"/>
      <c r="N175" s="336"/>
      <c r="O175" s="330"/>
      <c r="P175" s="330"/>
      <c r="Q175" s="330"/>
      <c r="R175" s="330"/>
      <c r="S175" s="330"/>
      <c r="T175" s="337"/>
      <c r="U175" s="251"/>
      <c r="V175" s="251"/>
      <c r="W175" s="251"/>
      <c r="X175" s="32"/>
      <c r="Y175" s="32"/>
      <c r="Z175" s="32"/>
      <c r="AA175" s="32"/>
      <c r="AB175" s="32"/>
      <c r="AC175" s="32"/>
      <c r="AD175" s="32"/>
      <c r="AE175" s="32"/>
      <c r="AT175" s="19" t="s">
        <v>179</v>
      </c>
      <c r="AU175" s="19" t="s">
        <v>85</v>
      </c>
    </row>
    <row r="176" spans="1:65" s="2" customFormat="1" x14ac:dyDescent="0.2">
      <c r="A176" s="251"/>
      <c r="B176" s="252"/>
      <c r="C176" s="251"/>
      <c r="D176" s="338" t="s">
        <v>181</v>
      </c>
      <c r="E176" s="251"/>
      <c r="F176" s="339" t="s">
        <v>636</v>
      </c>
      <c r="G176" s="251"/>
      <c r="H176" s="251"/>
      <c r="I176" s="251"/>
      <c r="J176" s="251"/>
      <c r="K176" s="251"/>
      <c r="L176" s="252"/>
      <c r="M176" s="335"/>
      <c r="N176" s="336"/>
      <c r="O176" s="330"/>
      <c r="P176" s="330"/>
      <c r="Q176" s="330"/>
      <c r="R176" s="330"/>
      <c r="S176" s="330"/>
      <c r="T176" s="337"/>
      <c r="U176" s="251"/>
      <c r="V176" s="251"/>
      <c r="W176" s="251"/>
      <c r="X176" s="32"/>
      <c r="Y176" s="32"/>
      <c r="Z176" s="32"/>
      <c r="AA176" s="32"/>
      <c r="AB176" s="32"/>
      <c r="AC176" s="32"/>
      <c r="AD176" s="32"/>
      <c r="AE176" s="32"/>
      <c r="AT176" s="19" t="s">
        <v>181</v>
      </c>
      <c r="AU176" s="19" t="s">
        <v>85</v>
      </c>
    </row>
    <row r="177" spans="1:65" s="14" customFormat="1" x14ac:dyDescent="0.2">
      <c r="A177" s="347"/>
      <c r="B177" s="348"/>
      <c r="C177" s="347"/>
      <c r="D177" s="333" t="s">
        <v>183</v>
      </c>
      <c r="E177" s="349" t="s">
        <v>3</v>
      </c>
      <c r="F177" s="350" t="s">
        <v>637</v>
      </c>
      <c r="G177" s="347"/>
      <c r="H177" s="351">
        <v>107.4</v>
      </c>
      <c r="I177" s="347"/>
      <c r="J177" s="347"/>
      <c r="K177" s="347"/>
      <c r="L177" s="348"/>
      <c r="M177" s="352"/>
      <c r="N177" s="353"/>
      <c r="O177" s="353"/>
      <c r="P177" s="353"/>
      <c r="Q177" s="353"/>
      <c r="R177" s="353"/>
      <c r="S177" s="353"/>
      <c r="T177" s="354"/>
      <c r="U177" s="347"/>
      <c r="V177" s="347"/>
      <c r="W177" s="347"/>
      <c r="AT177" s="102" t="s">
        <v>183</v>
      </c>
      <c r="AU177" s="102" t="s">
        <v>85</v>
      </c>
      <c r="AV177" s="14" t="s">
        <v>85</v>
      </c>
      <c r="AW177" s="14" t="s">
        <v>36</v>
      </c>
      <c r="AX177" s="14" t="s">
        <v>75</v>
      </c>
      <c r="AY177" s="102" t="s">
        <v>171</v>
      </c>
    </row>
    <row r="178" spans="1:65" s="14" customFormat="1" x14ac:dyDescent="0.2">
      <c r="A178" s="347"/>
      <c r="B178" s="348"/>
      <c r="C178" s="347"/>
      <c r="D178" s="333" t="s">
        <v>183</v>
      </c>
      <c r="E178" s="349" t="s">
        <v>3</v>
      </c>
      <c r="F178" s="350" t="s">
        <v>638</v>
      </c>
      <c r="G178" s="347"/>
      <c r="H178" s="351">
        <v>57</v>
      </c>
      <c r="I178" s="347"/>
      <c r="J178" s="347"/>
      <c r="K178" s="347"/>
      <c r="L178" s="348"/>
      <c r="M178" s="352"/>
      <c r="N178" s="353"/>
      <c r="O178" s="353"/>
      <c r="P178" s="353"/>
      <c r="Q178" s="353"/>
      <c r="R178" s="353"/>
      <c r="S178" s="353"/>
      <c r="T178" s="354"/>
      <c r="U178" s="347"/>
      <c r="V178" s="347"/>
      <c r="W178" s="347"/>
      <c r="AT178" s="102" t="s">
        <v>183</v>
      </c>
      <c r="AU178" s="102" t="s">
        <v>85</v>
      </c>
      <c r="AV178" s="14" t="s">
        <v>85</v>
      </c>
      <c r="AW178" s="14" t="s">
        <v>36</v>
      </c>
      <c r="AX178" s="14" t="s">
        <v>75</v>
      </c>
      <c r="AY178" s="102" t="s">
        <v>171</v>
      </c>
    </row>
    <row r="179" spans="1:65" s="15" customFormat="1" x14ac:dyDescent="0.2">
      <c r="A179" s="355"/>
      <c r="B179" s="356"/>
      <c r="C179" s="355"/>
      <c r="D179" s="333" t="s">
        <v>183</v>
      </c>
      <c r="E179" s="357" t="s">
        <v>554</v>
      </c>
      <c r="F179" s="358" t="s">
        <v>186</v>
      </c>
      <c r="G179" s="355"/>
      <c r="H179" s="359">
        <v>164.4</v>
      </c>
      <c r="I179" s="355"/>
      <c r="J179" s="355"/>
      <c r="K179" s="355"/>
      <c r="L179" s="356"/>
      <c r="M179" s="360"/>
      <c r="N179" s="361"/>
      <c r="O179" s="361"/>
      <c r="P179" s="361"/>
      <c r="Q179" s="361"/>
      <c r="R179" s="361"/>
      <c r="S179" s="361"/>
      <c r="T179" s="362"/>
      <c r="U179" s="355"/>
      <c r="V179" s="355"/>
      <c r="W179" s="355"/>
      <c r="AT179" s="103" t="s">
        <v>183</v>
      </c>
      <c r="AU179" s="103" t="s">
        <v>85</v>
      </c>
      <c r="AV179" s="15" t="s">
        <v>177</v>
      </c>
      <c r="AW179" s="15" t="s">
        <v>36</v>
      </c>
      <c r="AX179" s="15" t="s">
        <v>83</v>
      </c>
      <c r="AY179" s="103" t="s">
        <v>171</v>
      </c>
    </row>
    <row r="180" spans="1:65" s="2" customFormat="1" ht="16.5" customHeight="1" x14ac:dyDescent="0.2">
      <c r="A180" s="251"/>
      <c r="B180" s="252"/>
      <c r="C180" s="322" t="s">
        <v>291</v>
      </c>
      <c r="D180" s="322" t="s">
        <v>173</v>
      </c>
      <c r="E180" s="323" t="s">
        <v>639</v>
      </c>
      <c r="F180" s="324" t="s">
        <v>640</v>
      </c>
      <c r="G180" s="325" t="s">
        <v>116</v>
      </c>
      <c r="H180" s="326">
        <v>164.4</v>
      </c>
      <c r="I180" s="97"/>
      <c r="J180" s="327">
        <f>ROUND(I180*H180,2)</f>
        <v>0</v>
      </c>
      <c r="K180" s="324" t="s">
        <v>176</v>
      </c>
      <c r="L180" s="252"/>
      <c r="M180" s="328" t="s">
        <v>3</v>
      </c>
      <c r="N180" s="329" t="s">
        <v>46</v>
      </c>
      <c r="O180" s="330"/>
      <c r="P180" s="331">
        <f>O180*H180</f>
        <v>0</v>
      </c>
      <c r="Q180" s="331">
        <v>0</v>
      </c>
      <c r="R180" s="331">
        <f>Q180*H180</f>
        <v>0</v>
      </c>
      <c r="S180" s="331">
        <v>0</v>
      </c>
      <c r="T180" s="332">
        <f>S180*H180</f>
        <v>0</v>
      </c>
      <c r="U180" s="251"/>
      <c r="V180" s="251"/>
      <c r="W180" s="251"/>
      <c r="X180" s="32"/>
      <c r="Y180" s="32"/>
      <c r="Z180" s="32"/>
      <c r="AA180" s="32"/>
      <c r="AB180" s="32"/>
      <c r="AC180" s="32"/>
      <c r="AD180" s="32"/>
      <c r="AE180" s="32"/>
      <c r="AR180" s="98" t="s">
        <v>177</v>
      </c>
      <c r="AT180" s="98" t="s">
        <v>173</v>
      </c>
      <c r="AU180" s="98" t="s">
        <v>85</v>
      </c>
      <c r="AY180" s="19" t="s">
        <v>171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9" t="s">
        <v>83</v>
      </c>
      <c r="BK180" s="99">
        <f>ROUND(I180*H180,2)</f>
        <v>0</v>
      </c>
      <c r="BL180" s="19" t="s">
        <v>177</v>
      </c>
      <c r="BM180" s="98" t="s">
        <v>641</v>
      </c>
    </row>
    <row r="181" spans="1:65" s="2" customFormat="1" ht="19.2" x14ac:dyDescent="0.2">
      <c r="A181" s="251"/>
      <c r="B181" s="252"/>
      <c r="C181" s="251"/>
      <c r="D181" s="333" t="s">
        <v>179</v>
      </c>
      <c r="E181" s="251"/>
      <c r="F181" s="334" t="s">
        <v>642</v>
      </c>
      <c r="G181" s="251"/>
      <c r="H181" s="251"/>
      <c r="I181" s="251"/>
      <c r="J181" s="251"/>
      <c r="K181" s="251"/>
      <c r="L181" s="252"/>
      <c r="M181" s="335"/>
      <c r="N181" s="336"/>
      <c r="O181" s="330"/>
      <c r="P181" s="330"/>
      <c r="Q181" s="330"/>
      <c r="R181" s="330"/>
      <c r="S181" s="330"/>
      <c r="T181" s="337"/>
      <c r="U181" s="251"/>
      <c r="V181" s="251"/>
      <c r="W181" s="251"/>
      <c r="X181" s="32"/>
      <c r="Y181" s="32"/>
      <c r="Z181" s="32"/>
      <c r="AA181" s="32"/>
      <c r="AB181" s="32"/>
      <c r="AC181" s="32"/>
      <c r="AD181" s="32"/>
      <c r="AE181" s="32"/>
      <c r="AT181" s="19" t="s">
        <v>179</v>
      </c>
      <c r="AU181" s="19" t="s">
        <v>85</v>
      </c>
    </row>
    <row r="182" spans="1:65" s="2" customFormat="1" x14ac:dyDescent="0.2">
      <c r="A182" s="251"/>
      <c r="B182" s="252"/>
      <c r="C182" s="251"/>
      <c r="D182" s="338" t="s">
        <v>181</v>
      </c>
      <c r="E182" s="251"/>
      <c r="F182" s="339" t="s">
        <v>643</v>
      </c>
      <c r="G182" s="251"/>
      <c r="H182" s="251"/>
      <c r="I182" s="251"/>
      <c r="J182" s="251"/>
      <c r="K182" s="251"/>
      <c r="L182" s="252"/>
      <c r="M182" s="335"/>
      <c r="N182" s="336"/>
      <c r="O182" s="330"/>
      <c r="P182" s="330"/>
      <c r="Q182" s="330"/>
      <c r="R182" s="330"/>
      <c r="S182" s="330"/>
      <c r="T182" s="337"/>
      <c r="U182" s="251"/>
      <c r="V182" s="251"/>
      <c r="W182" s="251"/>
      <c r="X182" s="32"/>
      <c r="Y182" s="32"/>
      <c r="Z182" s="32"/>
      <c r="AA182" s="32"/>
      <c r="AB182" s="32"/>
      <c r="AC182" s="32"/>
      <c r="AD182" s="32"/>
      <c r="AE182" s="32"/>
      <c r="AT182" s="19" t="s">
        <v>181</v>
      </c>
      <c r="AU182" s="19" t="s">
        <v>85</v>
      </c>
    </row>
    <row r="183" spans="1:65" s="14" customFormat="1" x14ac:dyDescent="0.2">
      <c r="A183" s="347"/>
      <c r="B183" s="348"/>
      <c r="C183" s="347"/>
      <c r="D183" s="333" t="s">
        <v>183</v>
      </c>
      <c r="E183" s="349" t="s">
        <v>3</v>
      </c>
      <c r="F183" s="350" t="s">
        <v>554</v>
      </c>
      <c r="G183" s="347"/>
      <c r="H183" s="351">
        <v>164.4</v>
      </c>
      <c r="I183" s="347"/>
      <c r="J183" s="347"/>
      <c r="K183" s="347"/>
      <c r="L183" s="348"/>
      <c r="M183" s="352"/>
      <c r="N183" s="353"/>
      <c r="O183" s="353"/>
      <c r="P183" s="353"/>
      <c r="Q183" s="353"/>
      <c r="R183" s="353"/>
      <c r="S183" s="353"/>
      <c r="T183" s="354"/>
      <c r="U183" s="347"/>
      <c r="V183" s="347"/>
      <c r="W183" s="347"/>
      <c r="AT183" s="102" t="s">
        <v>183</v>
      </c>
      <c r="AU183" s="102" t="s">
        <v>85</v>
      </c>
      <c r="AV183" s="14" t="s">
        <v>85</v>
      </c>
      <c r="AW183" s="14" t="s">
        <v>36</v>
      </c>
      <c r="AX183" s="14" t="s">
        <v>83</v>
      </c>
      <c r="AY183" s="102" t="s">
        <v>171</v>
      </c>
    </row>
    <row r="184" spans="1:65" s="2" customFormat="1" ht="16.5" customHeight="1" x14ac:dyDescent="0.2">
      <c r="A184" s="251"/>
      <c r="B184" s="252"/>
      <c r="C184" s="371" t="s">
        <v>298</v>
      </c>
      <c r="D184" s="371" t="s">
        <v>292</v>
      </c>
      <c r="E184" s="372" t="s">
        <v>644</v>
      </c>
      <c r="F184" s="373" t="s">
        <v>645</v>
      </c>
      <c r="G184" s="374" t="s">
        <v>295</v>
      </c>
      <c r="H184" s="375">
        <v>2.4660000000000002</v>
      </c>
      <c r="I184" s="105"/>
      <c r="J184" s="376">
        <f>ROUND(I184*H184,2)</f>
        <v>0</v>
      </c>
      <c r="K184" s="373" t="s">
        <v>176</v>
      </c>
      <c r="L184" s="377"/>
      <c r="M184" s="378" t="s">
        <v>3</v>
      </c>
      <c r="N184" s="379" t="s">
        <v>46</v>
      </c>
      <c r="O184" s="330"/>
      <c r="P184" s="331">
        <f>O184*H184</f>
        <v>0</v>
      </c>
      <c r="Q184" s="331">
        <v>1E-3</v>
      </c>
      <c r="R184" s="331">
        <f>Q184*H184</f>
        <v>2.4660000000000003E-3</v>
      </c>
      <c r="S184" s="331">
        <v>0</v>
      </c>
      <c r="T184" s="332">
        <f>S184*H184</f>
        <v>0</v>
      </c>
      <c r="U184" s="251"/>
      <c r="V184" s="251"/>
      <c r="W184" s="251"/>
      <c r="X184" s="32"/>
      <c r="Y184" s="32"/>
      <c r="Z184" s="32"/>
      <c r="AA184" s="32"/>
      <c r="AB184" s="32"/>
      <c r="AC184" s="32"/>
      <c r="AD184" s="32"/>
      <c r="AE184" s="32"/>
      <c r="AR184" s="98" t="s">
        <v>249</v>
      </c>
      <c r="AT184" s="98" t="s">
        <v>292</v>
      </c>
      <c r="AU184" s="98" t="s">
        <v>85</v>
      </c>
      <c r="AY184" s="19" t="s">
        <v>171</v>
      </c>
      <c r="BE184" s="99">
        <f>IF(N184="základní",J184,0)</f>
        <v>0</v>
      </c>
      <c r="BF184" s="99">
        <f>IF(N184="snížená",J184,0)</f>
        <v>0</v>
      </c>
      <c r="BG184" s="99">
        <f>IF(N184="zákl. přenesená",J184,0)</f>
        <v>0</v>
      </c>
      <c r="BH184" s="99">
        <f>IF(N184="sníž. přenesená",J184,0)</f>
        <v>0</v>
      </c>
      <c r="BI184" s="99">
        <f>IF(N184="nulová",J184,0)</f>
        <v>0</v>
      </c>
      <c r="BJ184" s="19" t="s">
        <v>83</v>
      </c>
      <c r="BK184" s="99">
        <f>ROUND(I184*H184,2)</f>
        <v>0</v>
      </c>
      <c r="BL184" s="19" t="s">
        <v>177</v>
      </c>
      <c r="BM184" s="98" t="s">
        <v>646</v>
      </c>
    </row>
    <row r="185" spans="1:65" s="2" customFormat="1" x14ac:dyDescent="0.2">
      <c r="A185" s="251"/>
      <c r="B185" s="252"/>
      <c r="C185" s="251"/>
      <c r="D185" s="333" t="s">
        <v>179</v>
      </c>
      <c r="E185" s="251"/>
      <c r="F185" s="334" t="s">
        <v>645</v>
      </c>
      <c r="G185" s="251"/>
      <c r="H185" s="251"/>
      <c r="I185" s="251"/>
      <c r="J185" s="251"/>
      <c r="K185" s="251"/>
      <c r="L185" s="252"/>
      <c r="M185" s="335"/>
      <c r="N185" s="336"/>
      <c r="O185" s="330"/>
      <c r="P185" s="330"/>
      <c r="Q185" s="330"/>
      <c r="R185" s="330"/>
      <c r="S185" s="330"/>
      <c r="T185" s="337"/>
      <c r="U185" s="251"/>
      <c r="V185" s="251"/>
      <c r="W185" s="251"/>
      <c r="X185" s="32"/>
      <c r="Y185" s="32"/>
      <c r="Z185" s="32"/>
      <c r="AA185" s="32"/>
      <c r="AB185" s="32"/>
      <c r="AC185" s="32"/>
      <c r="AD185" s="32"/>
      <c r="AE185" s="32"/>
      <c r="AT185" s="19" t="s">
        <v>179</v>
      </c>
      <c r="AU185" s="19" t="s">
        <v>85</v>
      </c>
    </row>
    <row r="186" spans="1:65" s="14" customFormat="1" x14ac:dyDescent="0.2">
      <c r="A186" s="347"/>
      <c r="B186" s="348"/>
      <c r="C186" s="347"/>
      <c r="D186" s="333" t="s">
        <v>183</v>
      </c>
      <c r="E186" s="349" t="s">
        <v>3</v>
      </c>
      <c r="F186" s="350" t="s">
        <v>647</v>
      </c>
      <c r="G186" s="347"/>
      <c r="H186" s="351">
        <v>2.4660000000000002</v>
      </c>
      <c r="I186" s="347"/>
      <c r="J186" s="347"/>
      <c r="K186" s="347"/>
      <c r="L186" s="348"/>
      <c r="M186" s="352"/>
      <c r="N186" s="353"/>
      <c r="O186" s="353"/>
      <c r="P186" s="353"/>
      <c r="Q186" s="353"/>
      <c r="R186" s="353"/>
      <c r="S186" s="353"/>
      <c r="T186" s="354"/>
      <c r="U186" s="347"/>
      <c r="V186" s="347"/>
      <c r="W186" s="347"/>
      <c r="AT186" s="102" t="s">
        <v>183</v>
      </c>
      <c r="AU186" s="102" t="s">
        <v>85</v>
      </c>
      <c r="AV186" s="14" t="s">
        <v>85</v>
      </c>
      <c r="AW186" s="14" t="s">
        <v>36</v>
      </c>
      <c r="AX186" s="14" t="s">
        <v>83</v>
      </c>
      <c r="AY186" s="102" t="s">
        <v>171</v>
      </c>
    </row>
    <row r="187" spans="1:65" s="2" customFormat="1" ht="16.5" customHeight="1" x14ac:dyDescent="0.2">
      <c r="A187" s="251"/>
      <c r="B187" s="252"/>
      <c r="C187" s="322" t="s">
        <v>9</v>
      </c>
      <c r="D187" s="322" t="s">
        <v>173</v>
      </c>
      <c r="E187" s="323" t="s">
        <v>286</v>
      </c>
      <c r="F187" s="324" t="s">
        <v>287</v>
      </c>
      <c r="G187" s="325" t="s">
        <v>116</v>
      </c>
      <c r="H187" s="326">
        <v>359.8</v>
      </c>
      <c r="I187" s="97"/>
      <c r="J187" s="327">
        <f>ROUND(I187*H187,2)</f>
        <v>0</v>
      </c>
      <c r="K187" s="324" t="s">
        <v>176</v>
      </c>
      <c r="L187" s="252"/>
      <c r="M187" s="328" t="s">
        <v>3</v>
      </c>
      <c r="N187" s="329" t="s">
        <v>46</v>
      </c>
      <c r="O187" s="330"/>
      <c r="P187" s="331">
        <f>O187*H187</f>
        <v>0</v>
      </c>
      <c r="Q187" s="331">
        <v>0</v>
      </c>
      <c r="R187" s="331">
        <f>Q187*H187</f>
        <v>0</v>
      </c>
      <c r="S187" s="331">
        <v>0</v>
      </c>
      <c r="T187" s="332">
        <f>S187*H187</f>
        <v>0</v>
      </c>
      <c r="U187" s="251"/>
      <c r="V187" s="251"/>
      <c r="W187" s="251"/>
      <c r="X187" s="32"/>
      <c r="Y187" s="32"/>
      <c r="Z187" s="32"/>
      <c r="AA187" s="32"/>
      <c r="AB187" s="32"/>
      <c r="AC187" s="32"/>
      <c r="AD187" s="32"/>
      <c r="AE187" s="32"/>
      <c r="AR187" s="98" t="s">
        <v>177</v>
      </c>
      <c r="AT187" s="98" t="s">
        <v>173</v>
      </c>
      <c r="AU187" s="98" t="s">
        <v>85</v>
      </c>
      <c r="AY187" s="19" t="s">
        <v>171</v>
      </c>
      <c r="BE187" s="99">
        <f>IF(N187="základní",J187,0)</f>
        <v>0</v>
      </c>
      <c r="BF187" s="99">
        <f>IF(N187="snížená",J187,0)</f>
        <v>0</v>
      </c>
      <c r="BG187" s="99">
        <f>IF(N187="zákl. přenesená",J187,0)</f>
        <v>0</v>
      </c>
      <c r="BH187" s="99">
        <f>IF(N187="sníž. přenesená",J187,0)</f>
        <v>0</v>
      </c>
      <c r="BI187" s="99">
        <f>IF(N187="nulová",J187,0)</f>
        <v>0</v>
      </c>
      <c r="BJ187" s="19" t="s">
        <v>83</v>
      </c>
      <c r="BK187" s="99">
        <f>ROUND(I187*H187,2)</f>
        <v>0</v>
      </c>
      <c r="BL187" s="19" t="s">
        <v>177</v>
      </c>
      <c r="BM187" s="98" t="s">
        <v>648</v>
      </c>
    </row>
    <row r="188" spans="1:65" s="2" customFormat="1" x14ac:dyDescent="0.2">
      <c r="A188" s="251"/>
      <c r="B188" s="252"/>
      <c r="C188" s="251"/>
      <c r="D188" s="333" t="s">
        <v>179</v>
      </c>
      <c r="E188" s="251"/>
      <c r="F188" s="334" t="s">
        <v>289</v>
      </c>
      <c r="G188" s="251"/>
      <c r="H188" s="251"/>
      <c r="I188" s="251"/>
      <c r="J188" s="251"/>
      <c r="K188" s="251"/>
      <c r="L188" s="252"/>
      <c r="M188" s="335"/>
      <c r="N188" s="336"/>
      <c r="O188" s="330"/>
      <c r="P188" s="330"/>
      <c r="Q188" s="330"/>
      <c r="R188" s="330"/>
      <c r="S188" s="330"/>
      <c r="T188" s="337"/>
      <c r="U188" s="251"/>
      <c r="V188" s="251"/>
      <c r="W188" s="251"/>
      <c r="X188" s="32"/>
      <c r="Y188" s="32"/>
      <c r="Z188" s="32"/>
      <c r="AA188" s="32"/>
      <c r="AB188" s="32"/>
      <c r="AC188" s="32"/>
      <c r="AD188" s="32"/>
      <c r="AE188" s="32"/>
      <c r="AT188" s="19" t="s">
        <v>179</v>
      </c>
      <c r="AU188" s="19" t="s">
        <v>85</v>
      </c>
    </row>
    <row r="189" spans="1:65" s="2" customFormat="1" x14ac:dyDescent="0.2">
      <c r="A189" s="251"/>
      <c r="B189" s="252"/>
      <c r="C189" s="251"/>
      <c r="D189" s="338" t="s">
        <v>181</v>
      </c>
      <c r="E189" s="251"/>
      <c r="F189" s="339" t="s">
        <v>290</v>
      </c>
      <c r="G189" s="251"/>
      <c r="H189" s="251"/>
      <c r="I189" s="251"/>
      <c r="J189" s="251"/>
      <c r="K189" s="251"/>
      <c r="L189" s="252"/>
      <c r="M189" s="335"/>
      <c r="N189" s="336"/>
      <c r="O189" s="330"/>
      <c r="P189" s="330"/>
      <c r="Q189" s="330"/>
      <c r="R189" s="330"/>
      <c r="S189" s="330"/>
      <c r="T189" s="337"/>
      <c r="U189" s="251"/>
      <c r="V189" s="251"/>
      <c r="W189" s="251"/>
      <c r="X189" s="32"/>
      <c r="Y189" s="32"/>
      <c r="Z189" s="32"/>
      <c r="AA189" s="32"/>
      <c r="AB189" s="32"/>
      <c r="AC189" s="32"/>
      <c r="AD189" s="32"/>
      <c r="AE189" s="32"/>
      <c r="AT189" s="19" t="s">
        <v>181</v>
      </c>
      <c r="AU189" s="19" t="s">
        <v>85</v>
      </c>
    </row>
    <row r="190" spans="1:65" s="14" customFormat="1" x14ac:dyDescent="0.2">
      <c r="A190" s="347"/>
      <c r="B190" s="348"/>
      <c r="C190" s="347"/>
      <c r="D190" s="333" t="s">
        <v>183</v>
      </c>
      <c r="E190" s="349" t="s">
        <v>3</v>
      </c>
      <c r="F190" s="350" t="s">
        <v>132</v>
      </c>
      <c r="G190" s="347"/>
      <c r="H190" s="351">
        <v>359.8</v>
      </c>
      <c r="I190" s="347"/>
      <c r="J190" s="347"/>
      <c r="K190" s="347"/>
      <c r="L190" s="348"/>
      <c r="M190" s="352"/>
      <c r="N190" s="353"/>
      <c r="O190" s="353"/>
      <c r="P190" s="353"/>
      <c r="Q190" s="353"/>
      <c r="R190" s="353"/>
      <c r="S190" s="353"/>
      <c r="T190" s="354"/>
      <c r="U190" s="347"/>
      <c r="V190" s="347"/>
      <c r="W190" s="347"/>
      <c r="AT190" s="102" t="s">
        <v>183</v>
      </c>
      <c r="AU190" s="102" t="s">
        <v>85</v>
      </c>
      <c r="AV190" s="14" t="s">
        <v>85</v>
      </c>
      <c r="AW190" s="14" t="s">
        <v>36</v>
      </c>
      <c r="AX190" s="14" t="s">
        <v>83</v>
      </c>
      <c r="AY190" s="102" t="s">
        <v>171</v>
      </c>
    </row>
    <row r="191" spans="1:65" s="2" customFormat="1" ht="16.5" customHeight="1" x14ac:dyDescent="0.2">
      <c r="A191" s="251"/>
      <c r="B191" s="252"/>
      <c r="C191" s="371" t="s">
        <v>320</v>
      </c>
      <c r="D191" s="371" t="s">
        <v>292</v>
      </c>
      <c r="E191" s="372" t="s">
        <v>293</v>
      </c>
      <c r="F191" s="373" t="s">
        <v>294</v>
      </c>
      <c r="G191" s="374" t="s">
        <v>295</v>
      </c>
      <c r="H191" s="375">
        <v>5.3970000000000002</v>
      </c>
      <c r="I191" s="105"/>
      <c r="J191" s="376">
        <f>ROUND(I191*H191,2)</f>
        <v>0</v>
      </c>
      <c r="K191" s="373" t="s">
        <v>176</v>
      </c>
      <c r="L191" s="377"/>
      <c r="M191" s="378" t="s">
        <v>3</v>
      </c>
      <c r="N191" s="379" t="s">
        <v>46</v>
      </c>
      <c r="O191" s="330"/>
      <c r="P191" s="331">
        <f>O191*H191</f>
        <v>0</v>
      </c>
      <c r="Q191" s="331">
        <v>1E-3</v>
      </c>
      <c r="R191" s="331">
        <f>Q191*H191</f>
        <v>5.3970000000000008E-3</v>
      </c>
      <c r="S191" s="331">
        <v>0</v>
      </c>
      <c r="T191" s="332">
        <f>S191*H191</f>
        <v>0</v>
      </c>
      <c r="U191" s="251"/>
      <c r="V191" s="251"/>
      <c r="W191" s="251"/>
      <c r="X191" s="32"/>
      <c r="Y191" s="32"/>
      <c r="Z191" s="32"/>
      <c r="AA191" s="32"/>
      <c r="AB191" s="32"/>
      <c r="AC191" s="32"/>
      <c r="AD191" s="32"/>
      <c r="AE191" s="32"/>
      <c r="AR191" s="98" t="s">
        <v>249</v>
      </c>
      <c r="AT191" s="98" t="s">
        <v>292</v>
      </c>
      <c r="AU191" s="98" t="s">
        <v>85</v>
      </c>
      <c r="AY191" s="19" t="s">
        <v>171</v>
      </c>
      <c r="BE191" s="99">
        <f>IF(N191="základní",J191,0)</f>
        <v>0</v>
      </c>
      <c r="BF191" s="99">
        <f>IF(N191="snížená",J191,0)</f>
        <v>0</v>
      </c>
      <c r="BG191" s="99">
        <f>IF(N191="zákl. přenesená",J191,0)</f>
        <v>0</v>
      </c>
      <c r="BH191" s="99">
        <f>IF(N191="sníž. přenesená",J191,0)</f>
        <v>0</v>
      </c>
      <c r="BI191" s="99">
        <f>IF(N191="nulová",J191,0)</f>
        <v>0</v>
      </c>
      <c r="BJ191" s="19" t="s">
        <v>83</v>
      </c>
      <c r="BK191" s="99">
        <f>ROUND(I191*H191,2)</f>
        <v>0</v>
      </c>
      <c r="BL191" s="19" t="s">
        <v>177</v>
      </c>
      <c r="BM191" s="98" t="s">
        <v>649</v>
      </c>
    </row>
    <row r="192" spans="1:65" s="2" customFormat="1" x14ac:dyDescent="0.2">
      <c r="A192" s="251"/>
      <c r="B192" s="252"/>
      <c r="C192" s="251"/>
      <c r="D192" s="333" t="s">
        <v>179</v>
      </c>
      <c r="E192" s="251"/>
      <c r="F192" s="334" t="s">
        <v>294</v>
      </c>
      <c r="G192" s="251"/>
      <c r="H192" s="251"/>
      <c r="I192" s="251"/>
      <c r="J192" s="251"/>
      <c r="K192" s="251"/>
      <c r="L192" s="252"/>
      <c r="M192" s="335"/>
      <c r="N192" s="336"/>
      <c r="O192" s="330"/>
      <c r="P192" s="330"/>
      <c r="Q192" s="330"/>
      <c r="R192" s="330"/>
      <c r="S192" s="330"/>
      <c r="T192" s="337"/>
      <c r="U192" s="251"/>
      <c r="V192" s="251"/>
      <c r="W192" s="251"/>
      <c r="X192" s="32"/>
      <c r="Y192" s="32"/>
      <c r="Z192" s="32"/>
      <c r="AA192" s="32"/>
      <c r="AB192" s="32"/>
      <c r="AC192" s="32"/>
      <c r="AD192" s="32"/>
      <c r="AE192" s="32"/>
      <c r="AT192" s="19" t="s">
        <v>179</v>
      </c>
      <c r="AU192" s="19" t="s">
        <v>85</v>
      </c>
    </row>
    <row r="193" spans="1:65" s="14" customFormat="1" x14ac:dyDescent="0.2">
      <c r="A193" s="347"/>
      <c r="B193" s="348"/>
      <c r="C193" s="347"/>
      <c r="D193" s="333" t="s">
        <v>183</v>
      </c>
      <c r="E193" s="349" t="s">
        <v>3</v>
      </c>
      <c r="F193" s="350" t="s">
        <v>297</v>
      </c>
      <c r="G193" s="347"/>
      <c r="H193" s="351">
        <v>5.3970000000000002</v>
      </c>
      <c r="I193" s="347"/>
      <c r="J193" s="347"/>
      <c r="K193" s="347"/>
      <c r="L193" s="348"/>
      <c r="M193" s="352"/>
      <c r="N193" s="353"/>
      <c r="O193" s="353"/>
      <c r="P193" s="353"/>
      <c r="Q193" s="353"/>
      <c r="R193" s="353"/>
      <c r="S193" s="353"/>
      <c r="T193" s="354"/>
      <c r="U193" s="347"/>
      <c r="V193" s="347"/>
      <c r="W193" s="347"/>
      <c r="AT193" s="102" t="s">
        <v>183</v>
      </c>
      <c r="AU193" s="102" t="s">
        <v>85</v>
      </c>
      <c r="AV193" s="14" t="s">
        <v>85</v>
      </c>
      <c r="AW193" s="14" t="s">
        <v>36</v>
      </c>
      <c r="AX193" s="14" t="s">
        <v>83</v>
      </c>
      <c r="AY193" s="102" t="s">
        <v>171</v>
      </c>
    </row>
    <row r="194" spans="1:65" s="2" customFormat="1" ht="16.5" customHeight="1" x14ac:dyDescent="0.2">
      <c r="A194" s="251"/>
      <c r="B194" s="252"/>
      <c r="C194" s="322" t="s">
        <v>327</v>
      </c>
      <c r="D194" s="322" t="s">
        <v>173</v>
      </c>
      <c r="E194" s="323" t="s">
        <v>650</v>
      </c>
      <c r="F194" s="324" t="s">
        <v>651</v>
      </c>
      <c r="G194" s="325" t="s">
        <v>116</v>
      </c>
      <c r="H194" s="326">
        <v>164.4</v>
      </c>
      <c r="I194" s="97"/>
      <c r="J194" s="327">
        <f>ROUND(I194*H194,2)</f>
        <v>0</v>
      </c>
      <c r="K194" s="324" t="s">
        <v>176</v>
      </c>
      <c r="L194" s="252"/>
      <c r="M194" s="328" t="s">
        <v>3</v>
      </c>
      <c r="N194" s="329" t="s">
        <v>46</v>
      </c>
      <c r="O194" s="330"/>
      <c r="P194" s="331">
        <f>O194*H194</f>
        <v>0</v>
      </c>
      <c r="Q194" s="331">
        <v>0</v>
      </c>
      <c r="R194" s="331">
        <f>Q194*H194</f>
        <v>0</v>
      </c>
      <c r="S194" s="331">
        <v>0</v>
      </c>
      <c r="T194" s="332">
        <f>S194*H194</f>
        <v>0</v>
      </c>
      <c r="U194" s="251"/>
      <c r="V194" s="251"/>
      <c r="W194" s="251"/>
      <c r="X194" s="32"/>
      <c r="Y194" s="32"/>
      <c r="Z194" s="32"/>
      <c r="AA194" s="32"/>
      <c r="AB194" s="32"/>
      <c r="AC194" s="32"/>
      <c r="AD194" s="32"/>
      <c r="AE194" s="32"/>
      <c r="AR194" s="98" t="s">
        <v>177</v>
      </c>
      <c r="AT194" s="98" t="s">
        <v>173</v>
      </c>
      <c r="AU194" s="98" t="s">
        <v>85</v>
      </c>
      <c r="AY194" s="19" t="s">
        <v>171</v>
      </c>
      <c r="BE194" s="99">
        <f>IF(N194="základní",J194,0)</f>
        <v>0</v>
      </c>
      <c r="BF194" s="99">
        <f>IF(N194="snížená",J194,0)</f>
        <v>0</v>
      </c>
      <c r="BG194" s="99">
        <f>IF(N194="zákl. přenesená",J194,0)</f>
        <v>0</v>
      </c>
      <c r="BH194" s="99">
        <f>IF(N194="sníž. přenesená",J194,0)</f>
        <v>0</v>
      </c>
      <c r="BI194" s="99">
        <f>IF(N194="nulová",J194,0)</f>
        <v>0</v>
      </c>
      <c r="BJ194" s="19" t="s">
        <v>83</v>
      </c>
      <c r="BK194" s="99">
        <f>ROUND(I194*H194,2)</f>
        <v>0</v>
      </c>
      <c r="BL194" s="19" t="s">
        <v>177</v>
      </c>
      <c r="BM194" s="98" t="s">
        <v>652</v>
      </c>
    </row>
    <row r="195" spans="1:65" s="2" customFormat="1" x14ac:dyDescent="0.2">
      <c r="A195" s="251"/>
      <c r="B195" s="252"/>
      <c r="C195" s="251"/>
      <c r="D195" s="333" t="s">
        <v>179</v>
      </c>
      <c r="E195" s="251"/>
      <c r="F195" s="334" t="s">
        <v>653</v>
      </c>
      <c r="G195" s="251"/>
      <c r="H195" s="251"/>
      <c r="I195" s="251"/>
      <c r="J195" s="251"/>
      <c r="K195" s="251"/>
      <c r="L195" s="252"/>
      <c r="M195" s="335"/>
      <c r="N195" s="336"/>
      <c r="O195" s="330"/>
      <c r="P195" s="330"/>
      <c r="Q195" s="330"/>
      <c r="R195" s="330"/>
      <c r="S195" s="330"/>
      <c r="T195" s="337"/>
      <c r="U195" s="251"/>
      <c r="V195" s="251"/>
      <c r="W195" s="251"/>
      <c r="X195" s="32"/>
      <c r="Y195" s="32"/>
      <c r="Z195" s="32"/>
      <c r="AA195" s="32"/>
      <c r="AB195" s="32"/>
      <c r="AC195" s="32"/>
      <c r="AD195" s="32"/>
      <c r="AE195" s="32"/>
      <c r="AT195" s="19" t="s">
        <v>179</v>
      </c>
      <c r="AU195" s="19" t="s">
        <v>85</v>
      </c>
    </row>
    <row r="196" spans="1:65" s="2" customFormat="1" x14ac:dyDescent="0.2">
      <c r="A196" s="251"/>
      <c r="B196" s="252"/>
      <c r="C196" s="251"/>
      <c r="D196" s="338" t="s">
        <v>181</v>
      </c>
      <c r="E196" s="251"/>
      <c r="F196" s="339" t="s">
        <v>654</v>
      </c>
      <c r="G196" s="251"/>
      <c r="H196" s="251"/>
      <c r="I196" s="251"/>
      <c r="J196" s="251"/>
      <c r="K196" s="251"/>
      <c r="L196" s="252"/>
      <c r="M196" s="335"/>
      <c r="N196" s="336"/>
      <c r="O196" s="330"/>
      <c r="P196" s="330"/>
      <c r="Q196" s="330"/>
      <c r="R196" s="330"/>
      <c r="S196" s="330"/>
      <c r="T196" s="337"/>
      <c r="U196" s="251"/>
      <c r="V196" s="251"/>
      <c r="W196" s="251"/>
      <c r="X196" s="32"/>
      <c r="Y196" s="32"/>
      <c r="Z196" s="32"/>
      <c r="AA196" s="32"/>
      <c r="AB196" s="32"/>
      <c r="AC196" s="32"/>
      <c r="AD196" s="32"/>
      <c r="AE196" s="32"/>
      <c r="AT196" s="19" t="s">
        <v>181</v>
      </c>
      <c r="AU196" s="19" t="s">
        <v>85</v>
      </c>
    </row>
    <row r="197" spans="1:65" s="14" customFormat="1" x14ac:dyDescent="0.2">
      <c r="A197" s="347"/>
      <c r="B197" s="348"/>
      <c r="C197" s="347"/>
      <c r="D197" s="333" t="s">
        <v>183</v>
      </c>
      <c r="E197" s="349" t="s">
        <v>3</v>
      </c>
      <c r="F197" s="350" t="s">
        <v>554</v>
      </c>
      <c r="G197" s="347"/>
      <c r="H197" s="351">
        <v>164.4</v>
      </c>
      <c r="I197" s="347"/>
      <c r="J197" s="347"/>
      <c r="K197" s="347"/>
      <c r="L197" s="348"/>
      <c r="M197" s="352"/>
      <c r="N197" s="353"/>
      <c r="O197" s="353"/>
      <c r="P197" s="353"/>
      <c r="Q197" s="353"/>
      <c r="R197" s="353"/>
      <c r="S197" s="353"/>
      <c r="T197" s="354"/>
      <c r="U197" s="347"/>
      <c r="V197" s="347"/>
      <c r="W197" s="347"/>
      <c r="AT197" s="102" t="s">
        <v>183</v>
      </c>
      <c r="AU197" s="102" t="s">
        <v>85</v>
      </c>
      <c r="AV197" s="14" t="s">
        <v>85</v>
      </c>
      <c r="AW197" s="14" t="s">
        <v>36</v>
      </c>
      <c r="AX197" s="14" t="s">
        <v>83</v>
      </c>
      <c r="AY197" s="102" t="s">
        <v>171</v>
      </c>
    </row>
    <row r="198" spans="1:65" s="2" customFormat="1" ht="16.5" customHeight="1" x14ac:dyDescent="0.2">
      <c r="A198" s="251"/>
      <c r="B198" s="252"/>
      <c r="C198" s="322" t="s">
        <v>333</v>
      </c>
      <c r="D198" s="322" t="s">
        <v>173</v>
      </c>
      <c r="E198" s="323" t="s">
        <v>299</v>
      </c>
      <c r="F198" s="324" t="s">
        <v>300</v>
      </c>
      <c r="G198" s="325" t="s">
        <v>116</v>
      </c>
      <c r="H198" s="326">
        <v>359.8</v>
      </c>
      <c r="I198" s="97"/>
      <c r="J198" s="327">
        <f>ROUND(I198*H198,2)</f>
        <v>0</v>
      </c>
      <c r="K198" s="324" t="s">
        <v>176</v>
      </c>
      <c r="L198" s="252"/>
      <c r="M198" s="328" t="s">
        <v>3</v>
      </c>
      <c r="N198" s="329" t="s">
        <v>46</v>
      </c>
      <c r="O198" s="330"/>
      <c r="P198" s="331">
        <f>O198*H198</f>
        <v>0</v>
      </c>
      <c r="Q198" s="331">
        <v>0</v>
      </c>
      <c r="R198" s="331">
        <f>Q198*H198</f>
        <v>0</v>
      </c>
      <c r="S198" s="331">
        <v>0</v>
      </c>
      <c r="T198" s="332">
        <f>S198*H198</f>
        <v>0</v>
      </c>
      <c r="U198" s="251"/>
      <c r="V198" s="251"/>
      <c r="W198" s="251"/>
      <c r="X198" s="32"/>
      <c r="Y198" s="32"/>
      <c r="Z198" s="32"/>
      <c r="AA198" s="32"/>
      <c r="AB198" s="32"/>
      <c r="AC198" s="32"/>
      <c r="AD198" s="32"/>
      <c r="AE198" s="32"/>
      <c r="AR198" s="98" t="s">
        <v>177</v>
      </c>
      <c r="AT198" s="98" t="s">
        <v>173</v>
      </c>
      <c r="AU198" s="98" t="s">
        <v>85</v>
      </c>
      <c r="AY198" s="19" t="s">
        <v>171</v>
      </c>
      <c r="BE198" s="99">
        <f>IF(N198="základní",J198,0)</f>
        <v>0</v>
      </c>
      <c r="BF198" s="99">
        <f>IF(N198="snížená",J198,0)</f>
        <v>0</v>
      </c>
      <c r="BG198" s="99">
        <f>IF(N198="zákl. přenesená",J198,0)</f>
        <v>0</v>
      </c>
      <c r="BH198" s="99">
        <f>IF(N198="sníž. přenesená",J198,0)</f>
        <v>0</v>
      </c>
      <c r="BI198" s="99">
        <f>IF(N198="nulová",J198,0)</f>
        <v>0</v>
      </c>
      <c r="BJ198" s="19" t="s">
        <v>83</v>
      </c>
      <c r="BK198" s="99">
        <f>ROUND(I198*H198,2)</f>
        <v>0</v>
      </c>
      <c r="BL198" s="19" t="s">
        <v>177</v>
      </c>
      <c r="BM198" s="98" t="s">
        <v>655</v>
      </c>
    </row>
    <row r="199" spans="1:65" s="2" customFormat="1" ht="19.2" x14ac:dyDescent="0.2">
      <c r="A199" s="251"/>
      <c r="B199" s="252"/>
      <c r="C199" s="251"/>
      <c r="D199" s="333" t="s">
        <v>179</v>
      </c>
      <c r="E199" s="251"/>
      <c r="F199" s="334" t="s">
        <v>302</v>
      </c>
      <c r="G199" s="251"/>
      <c r="H199" s="251"/>
      <c r="I199" s="251"/>
      <c r="J199" s="251"/>
      <c r="K199" s="251"/>
      <c r="L199" s="252"/>
      <c r="M199" s="335"/>
      <c r="N199" s="336"/>
      <c r="O199" s="330"/>
      <c r="P199" s="330"/>
      <c r="Q199" s="330"/>
      <c r="R199" s="330"/>
      <c r="S199" s="330"/>
      <c r="T199" s="337"/>
      <c r="U199" s="251"/>
      <c r="V199" s="251"/>
      <c r="W199" s="251"/>
      <c r="X199" s="32"/>
      <c r="Y199" s="32"/>
      <c r="Z199" s="32"/>
      <c r="AA199" s="32"/>
      <c r="AB199" s="32"/>
      <c r="AC199" s="32"/>
      <c r="AD199" s="32"/>
      <c r="AE199" s="32"/>
      <c r="AT199" s="19" t="s">
        <v>179</v>
      </c>
      <c r="AU199" s="19" t="s">
        <v>85</v>
      </c>
    </row>
    <row r="200" spans="1:65" s="2" customFormat="1" x14ac:dyDescent="0.2">
      <c r="A200" s="251"/>
      <c r="B200" s="252"/>
      <c r="C200" s="251"/>
      <c r="D200" s="338" t="s">
        <v>181</v>
      </c>
      <c r="E200" s="251"/>
      <c r="F200" s="339" t="s">
        <v>303</v>
      </c>
      <c r="G200" s="251"/>
      <c r="H200" s="251"/>
      <c r="I200" s="251"/>
      <c r="J200" s="251"/>
      <c r="K200" s="251"/>
      <c r="L200" s="252"/>
      <c r="M200" s="335"/>
      <c r="N200" s="336"/>
      <c r="O200" s="330"/>
      <c r="P200" s="330"/>
      <c r="Q200" s="330"/>
      <c r="R200" s="330"/>
      <c r="S200" s="330"/>
      <c r="T200" s="337"/>
      <c r="U200" s="251"/>
      <c r="V200" s="251"/>
      <c r="W200" s="251"/>
      <c r="X200" s="32"/>
      <c r="Y200" s="32"/>
      <c r="Z200" s="32"/>
      <c r="AA200" s="32"/>
      <c r="AB200" s="32"/>
      <c r="AC200" s="32"/>
      <c r="AD200" s="32"/>
      <c r="AE200" s="32"/>
      <c r="AT200" s="19" t="s">
        <v>181</v>
      </c>
      <c r="AU200" s="19" t="s">
        <v>85</v>
      </c>
    </row>
    <row r="201" spans="1:65" s="14" customFormat="1" x14ac:dyDescent="0.2">
      <c r="A201" s="347"/>
      <c r="B201" s="348"/>
      <c r="C201" s="347"/>
      <c r="D201" s="333" t="s">
        <v>183</v>
      </c>
      <c r="E201" s="349" t="s">
        <v>3</v>
      </c>
      <c r="F201" s="350" t="s">
        <v>132</v>
      </c>
      <c r="G201" s="347"/>
      <c r="H201" s="351">
        <v>359.8</v>
      </c>
      <c r="I201" s="347"/>
      <c r="J201" s="347"/>
      <c r="K201" s="347"/>
      <c r="L201" s="348"/>
      <c r="M201" s="352"/>
      <c r="N201" s="353"/>
      <c r="O201" s="353"/>
      <c r="P201" s="353"/>
      <c r="Q201" s="353"/>
      <c r="R201" s="353"/>
      <c r="S201" s="353"/>
      <c r="T201" s="354"/>
      <c r="U201" s="347"/>
      <c r="V201" s="347"/>
      <c r="W201" s="347"/>
      <c r="AT201" s="102" t="s">
        <v>183</v>
      </c>
      <c r="AU201" s="102" t="s">
        <v>85</v>
      </c>
      <c r="AV201" s="14" t="s">
        <v>85</v>
      </c>
      <c r="AW201" s="14" t="s">
        <v>36</v>
      </c>
      <c r="AX201" s="14" t="s">
        <v>83</v>
      </c>
      <c r="AY201" s="102" t="s">
        <v>171</v>
      </c>
    </row>
    <row r="202" spans="1:65" s="2" customFormat="1" ht="16.5" customHeight="1" x14ac:dyDescent="0.2">
      <c r="A202" s="251"/>
      <c r="B202" s="252"/>
      <c r="C202" s="322" t="s">
        <v>340</v>
      </c>
      <c r="D202" s="322" t="s">
        <v>173</v>
      </c>
      <c r="E202" s="323" t="s">
        <v>304</v>
      </c>
      <c r="F202" s="324" t="s">
        <v>305</v>
      </c>
      <c r="G202" s="325" t="s">
        <v>116</v>
      </c>
      <c r="H202" s="326">
        <v>359.8</v>
      </c>
      <c r="I202" s="97"/>
      <c r="J202" s="327">
        <f>ROUND(I202*H202,2)</f>
        <v>0</v>
      </c>
      <c r="K202" s="324" t="s">
        <v>176</v>
      </c>
      <c r="L202" s="252"/>
      <c r="M202" s="328" t="s">
        <v>3</v>
      </c>
      <c r="N202" s="329" t="s">
        <v>46</v>
      </c>
      <c r="O202" s="330"/>
      <c r="P202" s="331">
        <f>O202*H202</f>
        <v>0</v>
      </c>
      <c r="Q202" s="331">
        <v>0</v>
      </c>
      <c r="R202" s="331">
        <f>Q202*H202</f>
        <v>0</v>
      </c>
      <c r="S202" s="331">
        <v>0</v>
      </c>
      <c r="T202" s="332">
        <f>S202*H202</f>
        <v>0</v>
      </c>
      <c r="U202" s="251"/>
      <c r="V202" s="251"/>
      <c r="W202" s="251"/>
      <c r="X202" s="32"/>
      <c r="Y202" s="32"/>
      <c r="Z202" s="32"/>
      <c r="AA202" s="32"/>
      <c r="AB202" s="32"/>
      <c r="AC202" s="32"/>
      <c r="AD202" s="32"/>
      <c r="AE202" s="32"/>
      <c r="AR202" s="98" t="s">
        <v>177</v>
      </c>
      <c r="AT202" s="98" t="s">
        <v>173</v>
      </c>
      <c r="AU202" s="98" t="s">
        <v>85</v>
      </c>
      <c r="AY202" s="19" t="s">
        <v>171</v>
      </c>
      <c r="BE202" s="99">
        <f>IF(N202="základní",J202,0)</f>
        <v>0</v>
      </c>
      <c r="BF202" s="99">
        <f>IF(N202="snížená",J202,0)</f>
        <v>0</v>
      </c>
      <c r="BG202" s="99">
        <f>IF(N202="zákl. přenesená",J202,0)</f>
        <v>0</v>
      </c>
      <c r="BH202" s="99">
        <f>IF(N202="sníž. přenesená",J202,0)</f>
        <v>0</v>
      </c>
      <c r="BI202" s="99">
        <f>IF(N202="nulová",J202,0)</f>
        <v>0</v>
      </c>
      <c r="BJ202" s="19" t="s">
        <v>83</v>
      </c>
      <c r="BK202" s="99">
        <f>ROUND(I202*H202,2)</f>
        <v>0</v>
      </c>
      <c r="BL202" s="19" t="s">
        <v>177</v>
      </c>
      <c r="BM202" s="98" t="s">
        <v>656</v>
      </c>
    </row>
    <row r="203" spans="1:65" s="2" customFormat="1" x14ac:dyDescent="0.2">
      <c r="A203" s="251"/>
      <c r="B203" s="252"/>
      <c r="C203" s="251"/>
      <c r="D203" s="333" t="s">
        <v>179</v>
      </c>
      <c r="E203" s="251"/>
      <c r="F203" s="334" t="s">
        <v>307</v>
      </c>
      <c r="G203" s="251"/>
      <c r="H203" s="251"/>
      <c r="I203" s="251"/>
      <c r="J203" s="251"/>
      <c r="K203" s="251"/>
      <c r="L203" s="252"/>
      <c r="M203" s="335"/>
      <c r="N203" s="336"/>
      <c r="O203" s="330"/>
      <c r="P203" s="330"/>
      <c r="Q203" s="330"/>
      <c r="R203" s="330"/>
      <c r="S203" s="330"/>
      <c r="T203" s="337"/>
      <c r="U203" s="251"/>
      <c r="V203" s="251"/>
      <c r="W203" s="251"/>
      <c r="X203" s="32"/>
      <c r="Y203" s="32"/>
      <c r="Z203" s="32"/>
      <c r="AA203" s="32"/>
      <c r="AB203" s="32"/>
      <c r="AC203" s="32"/>
      <c r="AD203" s="32"/>
      <c r="AE203" s="32"/>
      <c r="AT203" s="19" t="s">
        <v>179</v>
      </c>
      <c r="AU203" s="19" t="s">
        <v>85</v>
      </c>
    </row>
    <row r="204" spans="1:65" s="2" customFormat="1" x14ac:dyDescent="0.2">
      <c r="A204" s="251"/>
      <c r="B204" s="252"/>
      <c r="C204" s="251"/>
      <c r="D204" s="338" t="s">
        <v>181</v>
      </c>
      <c r="E204" s="251"/>
      <c r="F204" s="339" t="s">
        <v>308</v>
      </c>
      <c r="G204" s="251"/>
      <c r="H204" s="251"/>
      <c r="I204" s="251"/>
      <c r="J204" s="251"/>
      <c r="K204" s="251"/>
      <c r="L204" s="252"/>
      <c r="M204" s="335"/>
      <c r="N204" s="336"/>
      <c r="O204" s="330"/>
      <c r="P204" s="330"/>
      <c r="Q204" s="330"/>
      <c r="R204" s="330"/>
      <c r="S204" s="330"/>
      <c r="T204" s="337"/>
      <c r="U204" s="251"/>
      <c r="V204" s="251"/>
      <c r="W204" s="251"/>
      <c r="X204" s="32"/>
      <c r="Y204" s="32"/>
      <c r="Z204" s="32"/>
      <c r="AA204" s="32"/>
      <c r="AB204" s="32"/>
      <c r="AC204" s="32"/>
      <c r="AD204" s="32"/>
      <c r="AE204" s="32"/>
      <c r="AT204" s="19" t="s">
        <v>181</v>
      </c>
      <c r="AU204" s="19" t="s">
        <v>85</v>
      </c>
    </row>
    <row r="205" spans="1:65" s="14" customFormat="1" x14ac:dyDescent="0.2">
      <c r="A205" s="347"/>
      <c r="B205" s="348"/>
      <c r="C205" s="347"/>
      <c r="D205" s="333" t="s">
        <v>183</v>
      </c>
      <c r="E205" s="349" t="s">
        <v>3</v>
      </c>
      <c r="F205" s="350" t="s">
        <v>657</v>
      </c>
      <c r="G205" s="347"/>
      <c r="H205" s="351">
        <v>322.89999999999998</v>
      </c>
      <c r="I205" s="347"/>
      <c r="J205" s="347"/>
      <c r="K205" s="347"/>
      <c r="L205" s="348"/>
      <c r="M205" s="352"/>
      <c r="N205" s="353"/>
      <c r="O205" s="353"/>
      <c r="P205" s="353"/>
      <c r="Q205" s="353"/>
      <c r="R205" s="353"/>
      <c r="S205" s="353"/>
      <c r="T205" s="354"/>
      <c r="U205" s="347"/>
      <c r="V205" s="347"/>
      <c r="W205" s="347"/>
      <c r="AT205" s="102" t="s">
        <v>183</v>
      </c>
      <c r="AU205" s="102" t="s">
        <v>85</v>
      </c>
      <c r="AV205" s="14" t="s">
        <v>85</v>
      </c>
      <c r="AW205" s="14" t="s">
        <v>36</v>
      </c>
      <c r="AX205" s="14" t="s">
        <v>75</v>
      </c>
      <c r="AY205" s="102" t="s">
        <v>171</v>
      </c>
    </row>
    <row r="206" spans="1:65" s="14" customFormat="1" x14ac:dyDescent="0.2">
      <c r="A206" s="347"/>
      <c r="B206" s="348"/>
      <c r="C206" s="347"/>
      <c r="D206" s="333" t="s">
        <v>183</v>
      </c>
      <c r="E206" s="349" t="s">
        <v>3</v>
      </c>
      <c r="F206" s="350" t="s">
        <v>658</v>
      </c>
      <c r="G206" s="347"/>
      <c r="H206" s="351">
        <v>36.9</v>
      </c>
      <c r="I206" s="347"/>
      <c r="J206" s="347"/>
      <c r="K206" s="347"/>
      <c r="L206" s="348"/>
      <c r="M206" s="352"/>
      <c r="N206" s="353"/>
      <c r="O206" s="353"/>
      <c r="P206" s="353"/>
      <c r="Q206" s="353"/>
      <c r="R206" s="353"/>
      <c r="S206" s="353"/>
      <c r="T206" s="354"/>
      <c r="U206" s="347"/>
      <c r="V206" s="347"/>
      <c r="W206" s="347"/>
      <c r="AT206" s="102" t="s">
        <v>183</v>
      </c>
      <c r="AU206" s="102" t="s">
        <v>85</v>
      </c>
      <c r="AV206" s="14" t="s">
        <v>85</v>
      </c>
      <c r="AW206" s="14" t="s">
        <v>36</v>
      </c>
      <c r="AX206" s="14" t="s">
        <v>75</v>
      </c>
      <c r="AY206" s="102" t="s">
        <v>171</v>
      </c>
    </row>
    <row r="207" spans="1:65" s="15" customFormat="1" x14ac:dyDescent="0.2">
      <c r="A207" s="355"/>
      <c r="B207" s="356"/>
      <c r="C207" s="355"/>
      <c r="D207" s="333" t="s">
        <v>183</v>
      </c>
      <c r="E207" s="357" t="s">
        <v>132</v>
      </c>
      <c r="F207" s="358" t="s">
        <v>186</v>
      </c>
      <c r="G207" s="355"/>
      <c r="H207" s="359">
        <v>359.8</v>
      </c>
      <c r="I207" s="355"/>
      <c r="J207" s="355"/>
      <c r="K207" s="355"/>
      <c r="L207" s="356"/>
      <c r="M207" s="360"/>
      <c r="N207" s="361"/>
      <c r="O207" s="361"/>
      <c r="P207" s="361"/>
      <c r="Q207" s="361"/>
      <c r="R207" s="361"/>
      <c r="S207" s="361"/>
      <c r="T207" s="362"/>
      <c r="U207" s="355"/>
      <c r="V207" s="355"/>
      <c r="W207" s="355"/>
      <c r="AT207" s="103" t="s">
        <v>183</v>
      </c>
      <c r="AU207" s="103" t="s">
        <v>85</v>
      </c>
      <c r="AV207" s="15" t="s">
        <v>177</v>
      </c>
      <c r="AW207" s="15" t="s">
        <v>36</v>
      </c>
      <c r="AX207" s="15" t="s">
        <v>83</v>
      </c>
      <c r="AY207" s="103" t="s">
        <v>171</v>
      </c>
    </row>
    <row r="208" spans="1:65" s="2" customFormat="1" ht="16.5" customHeight="1" x14ac:dyDescent="0.2">
      <c r="A208" s="251"/>
      <c r="B208" s="252"/>
      <c r="C208" s="322" t="s">
        <v>347</v>
      </c>
      <c r="D208" s="322" t="s">
        <v>173</v>
      </c>
      <c r="E208" s="323" t="s">
        <v>659</v>
      </c>
      <c r="F208" s="324" t="s">
        <v>660</v>
      </c>
      <c r="G208" s="325" t="s">
        <v>116</v>
      </c>
      <c r="H208" s="326">
        <v>164.4</v>
      </c>
      <c r="I208" s="97"/>
      <c r="J208" s="327">
        <f>ROUND(I208*H208,2)</f>
        <v>0</v>
      </c>
      <c r="K208" s="324" t="s">
        <v>176</v>
      </c>
      <c r="L208" s="252"/>
      <c r="M208" s="328" t="s">
        <v>3</v>
      </c>
      <c r="N208" s="329" t="s">
        <v>46</v>
      </c>
      <c r="O208" s="330"/>
      <c r="P208" s="331">
        <f>O208*H208</f>
        <v>0</v>
      </c>
      <c r="Q208" s="331">
        <v>0</v>
      </c>
      <c r="R208" s="331">
        <f>Q208*H208</f>
        <v>0</v>
      </c>
      <c r="S208" s="331">
        <v>0</v>
      </c>
      <c r="T208" s="332">
        <f>S208*H208</f>
        <v>0</v>
      </c>
      <c r="U208" s="251"/>
      <c r="V208" s="251"/>
      <c r="W208" s="251"/>
      <c r="X208" s="32"/>
      <c r="Y208" s="32"/>
      <c r="Z208" s="32"/>
      <c r="AA208" s="32"/>
      <c r="AB208" s="32"/>
      <c r="AC208" s="32"/>
      <c r="AD208" s="32"/>
      <c r="AE208" s="32"/>
      <c r="AR208" s="98" t="s">
        <v>177</v>
      </c>
      <c r="AT208" s="98" t="s">
        <v>173</v>
      </c>
      <c r="AU208" s="98" t="s">
        <v>85</v>
      </c>
      <c r="AY208" s="19" t="s">
        <v>171</v>
      </c>
      <c r="BE208" s="99">
        <f>IF(N208="základní",J208,0)</f>
        <v>0</v>
      </c>
      <c r="BF208" s="99">
        <f>IF(N208="snížená",J208,0)</f>
        <v>0</v>
      </c>
      <c r="BG208" s="99">
        <f>IF(N208="zákl. přenesená",J208,0)</f>
        <v>0</v>
      </c>
      <c r="BH208" s="99">
        <f>IF(N208="sníž. přenesená",J208,0)</f>
        <v>0</v>
      </c>
      <c r="BI208" s="99">
        <f>IF(N208="nulová",J208,0)</f>
        <v>0</v>
      </c>
      <c r="BJ208" s="19" t="s">
        <v>83</v>
      </c>
      <c r="BK208" s="99">
        <f>ROUND(I208*H208,2)</f>
        <v>0</v>
      </c>
      <c r="BL208" s="19" t="s">
        <v>177</v>
      </c>
      <c r="BM208" s="98" t="s">
        <v>661</v>
      </c>
    </row>
    <row r="209" spans="1:65" s="2" customFormat="1" x14ac:dyDescent="0.2">
      <c r="A209" s="251"/>
      <c r="B209" s="252"/>
      <c r="C209" s="251"/>
      <c r="D209" s="333" t="s">
        <v>179</v>
      </c>
      <c r="E209" s="251"/>
      <c r="F209" s="334" t="s">
        <v>662</v>
      </c>
      <c r="G209" s="251"/>
      <c r="H209" s="251"/>
      <c r="I209" s="251"/>
      <c r="J209" s="251"/>
      <c r="K209" s="251"/>
      <c r="L209" s="252"/>
      <c r="M209" s="335"/>
      <c r="N209" s="336"/>
      <c r="O209" s="330"/>
      <c r="P209" s="330"/>
      <c r="Q209" s="330"/>
      <c r="R209" s="330"/>
      <c r="S209" s="330"/>
      <c r="T209" s="337"/>
      <c r="U209" s="251"/>
      <c r="V209" s="251"/>
      <c r="W209" s="251"/>
      <c r="X209" s="32"/>
      <c r="Y209" s="32"/>
      <c r="Z209" s="32"/>
      <c r="AA209" s="32"/>
      <c r="AB209" s="32"/>
      <c r="AC209" s="32"/>
      <c r="AD209" s="32"/>
      <c r="AE209" s="32"/>
      <c r="AT209" s="19" t="s">
        <v>179</v>
      </c>
      <c r="AU209" s="19" t="s">
        <v>85</v>
      </c>
    </row>
    <row r="210" spans="1:65" s="2" customFormat="1" x14ac:dyDescent="0.2">
      <c r="A210" s="251"/>
      <c r="B210" s="252"/>
      <c r="C210" s="251"/>
      <c r="D210" s="338" t="s">
        <v>181</v>
      </c>
      <c r="E210" s="251"/>
      <c r="F210" s="339" t="s">
        <v>663</v>
      </c>
      <c r="G210" s="251"/>
      <c r="H210" s="251"/>
      <c r="I210" s="251"/>
      <c r="J210" s="251"/>
      <c r="K210" s="251"/>
      <c r="L210" s="252"/>
      <c r="M210" s="335"/>
      <c r="N210" s="336"/>
      <c r="O210" s="330"/>
      <c r="P210" s="330"/>
      <c r="Q210" s="330"/>
      <c r="R210" s="330"/>
      <c r="S210" s="330"/>
      <c r="T210" s="337"/>
      <c r="U210" s="251"/>
      <c r="V210" s="251"/>
      <c r="W210" s="251"/>
      <c r="X210" s="32"/>
      <c r="Y210" s="32"/>
      <c r="Z210" s="32"/>
      <c r="AA210" s="32"/>
      <c r="AB210" s="32"/>
      <c r="AC210" s="32"/>
      <c r="AD210" s="32"/>
      <c r="AE210" s="32"/>
      <c r="AT210" s="19" t="s">
        <v>181</v>
      </c>
      <c r="AU210" s="19" t="s">
        <v>85</v>
      </c>
    </row>
    <row r="211" spans="1:65" s="14" customFormat="1" x14ac:dyDescent="0.2">
      <c r="A211" s="347"/>
      <c r="B211" s="348"/>
      <c r="C211" s="347"/>
      <c r="D211" s="333" t="s">
        <v>183</v>
      </c>
      <c r="E211" s="349" t="s">
        <v>3</v>
      </c>
      <c r="F211" s="350" t="s">
        <v>554</v>
      </c>
      <c r="G211" s="347"/>
      <c r="H211" s="351">
        <v>164.4</v>
      </c>
      <c r="I211" s="347"/>
      <c r="J211" s="347"/>
      <c r="K211" s="347"/>
      <c r="L211" s="348"/>
      <c r="M211" s="352"/>
      <c r="N211" s="353"/>
      <c r="O211" s="353"/>
      <c r="P211" s="353"/>
      <c r="Q211" s="353"/>
      <c r="R211" s="353"/>
      <c r="S211" s="353"/>
      <c r="T211" s="354"/>
      <c r="U211" s="347"/>
      <c r="V211" s="347"/>
      <c r="W211" s="347"/>
      <c r="AT211" s="102" t="s">
        <v>183</v>
      </c>
      <c r="AU211" s="102" t="s">
        <v>85</v>
      </c>
      <c r="AV211" s="14" t="s">
        <v>85</v>
      </c>
      <c r="AW211" s="14" t="s">
        <v>36</v>
      </c>
      <c r="AX211" s="14" t="s">
        <v>83</v>
      </c>
      <c r="AY211" s="102" t="s">
        <v>171</v>
      </c>
    </row>
    <row r="212" spans="1:65" s="2" customFormat="1" ht="16.5" customHeight="1" x14ac:dyDescent="0.2">
      <c r="A212" s="251"/>
      <c r="B212" s="252"/>
      <c r="C212" s="322" t="s">
        <v>8</v>
      </c>
      <c r="D212" s="322" t="s">
        <v>173</v>
      </c>
      <c r="E212" s="323" t="s">
        <v>328</v>
      </c>
      <c r="F212" s="324" t="s">
        <v>329</v>
      </c>
      <c r="G212" s="325" t="s">
        <v>116</v>
      </c>
      <c r="H212" s="326">
        <v>359.8</v>
      </c>
      <c r="I212" s="97"/>
      <c r="J212" s="327">
        <f>ROUND(I212*H212,2)</f>
        <v>0</v>
      </c>
      <c r="K212" s="324" t="s">
        <v>176</v>
      </c>
      <c r="L212" s="252"/>
      <c r="M212" s="328" t="s">
        <v>3</v>
      </c>
      <c r="N212" s="329" t="s">
        <v>46</v>
      </c>
      <c r="O212" s="330"/>
      <c r="P212" s="331">
        <f>O212*H212</f>
        <v>0</v>
      </c>
      <c r="Q212" s="331">
        <v>0</v>
      </c>
      <c r="R212" s="331">
        <f>Q212*H212</f>
        <v>0</v>
      </c>
      <c r="S212" s="331">
        <v>0</v>
      </c>
      <c r="T212" s="332">
        <f>S212*H212</f>
        <v>0</v>
      </c>
      <c r="U212" s="251"/>
      <c r="V212" s="251"/>
      <c r="W212" s="251"/>
      <c r="X212" s="32"/>
      <c r="Y212" s="32"/>
      <c r="Z212" s="32"/>
      <c r="AA212" s="32"/>
      <c r="AB212" s="32"/>
      <c r="AC212" s="32"/>
      <c r="AD212" s="32"/>
      <c r="AE212" s="32"/>
      <c r="AR212" s="98" t="s">
        <v>177</v>
      </c>
      <c r="AT212" s="98" t="s">
        <v>173</v>
      </c>
      <c r="AU212" s="98" t="s">
        <v>85</v>
      </c>
      <c r="AY212" s="19" t="s">
        <v>171</v>
      </c>
      <c r="BE212" s="99">
        <f>IF(N212="základní",J212,0)</f>
        <v>0</v>
      </c>
      <c r="BF212" s="99">
        <f>IF(N212="snížená",J212,0)</f>
        <v>0</v>
      </c>
      <c r="BG212" s="99">
        <f>IF(N212="zákl. přenesená",J212,0)</f>
        <v>0</v>
      </c>
      <c r="BH212" s="99">
        <f>IF(N212="sníž. přenesená",J212,0)</f>
        <v>0</v>
      </c>
      <c r="BI212" s="99">
        <f>IF(N212="nulová",J212,0)</f>
        <v>0</v>
      </c>
      <c r="BJ212" s="19" t="s">
        <v>83</v>
      </c>
      <c r="BK212" s="99">
        <f>ROUND(I212*H212,2)</f>
        <v>0</v>
      </c>
      <c r="BL212" s="19" t="s">
        <v>177</v>
      </c>
      <c r="BM212" s="98" t="s">
        <v>664</v>
      </c>
    </row>
    <row r="213" spans="1:65" s="2" customFormat="1" x14ac:dyDescent="0.2">
      <c r="A213" s="251"/>
      <c r="B213" s="252"/>
      <c r="C213" s="251"/>
      <c r="D213" s="333" t="s">
        <v>179</v>
      </c>
      <c r="E213" s="251"/>
      <c r="F213" s="334" t="s">
        <v>331</v>
      </c>
      <c r="G213" s="251"/>
      <c r="H213" s="251"/>
      <c r="I213" s="251"/>
      <c r="J213" s="251"/>
      <c r="K213" s="251"/>
      <c r="L213" s="252"/>
      <c r="M213" s="335"/>
      <c r="N213" s="336"/>
      <c r="O213" s="330"/>
      <c r="P213" s="330"/>
      <c r="Q213" s="330"/>
      <c r="R213" s="330"/>
      <c r="S213" s="330"/>
      <c r="T213" s="337"/>
      <c r="U213" s="251"/>
      <c r="V213" s="251"/>
      <c r="W213" s="251"/>
      <c r="X213" s="32"/>
      <c r="Y213" s="32"/>
      <c r="Z213" s="32"/>
      <c r="AA213" s="32"/>
      <c r="AB213" s="32"/>
      <c r="AC213" s="32"/>
      <c r="AD213" s="32"/>
      <c r="AE213" s="32"/>
      <c r="AT213" s="19" t="s">
        <v>179</v>
      </c>
      <c r="AU213" s="19" t="s">
        <v>85</v>
      </c>
    </row>
    <row r="214" spans="1:65" s="2" customFormat="1" x14ac:dyDescent="0.2">
      <c r="A214" s="251"/>
      <c r="B214" s="252"/>
      <c r="C214" s="251"/>
      <c r="D214" s="338" t="s">
        <v>181</v>
      </c>
      <c r="E214" s="251"/>
      <c r="F214" s="339" t="s">
        <v>332</v>
      </c>
      <c r="G214" s="251"/>
      <c r="H214" s="251"/>
      <c r="I214" s="251"/>
      <c r="J214" s="251"/>
      <c r="K214" s="251"/>
      <c r="L214" s="252"/>
      <c r="M214" s="335"/>
      <c r="N214" s="336"/>
      <c r="O214" s="330"/>
      <c r="P214" s="330"/>
      <c r="Q214" s="330"/>
      <c r="R214" s="330"/>
      <c r="S214" s="330"/>
      <c r="T214" s="337"/>
      <c r="U214" s="251"/>
      <c r="V214" s="251"/>
      <c r="W214" s="251"/>
      <c r="X214" s="32"/>
      <c r="Y214" s="32"/>
      <c r="Z214" s="32"/>
      <c r="AA214" s="32"/>
      <c r="AB214" s="32"/>
      <c r="AC214" s="32"/>
      <c r="AD214" s="32"/>
      <c r="AE214" s="32"/>
      <c r="AT214" s="19" t="s">
        <v>181</v>
      </c>
      <c r="AU214" s="19" t="s">
        <v>85</v>
      </c>
    </row>
    <row r="215" spans="1:65" s="14" customFormat="1" x14ac:dyDescent="0.2">
      <c r="A215" s="347"/>
      <c r="B215" s="348"/>
      <c r="C215" s="347"/>
      <c r="D215" s="333" t="s">
        <v>183</v>
      </c>
      <c r="E215" s="349" t="s">
        <v>3</v>
      </c>
      <c r="F215" s="350" t="s">
        <v>132</v>
      </c>
      <c r="G215" s="347"/>
      <c r="H215" s="351">
        <v>359.8</v>
      </c>
      <c r="I215" s="347"/>
      <c r="J215" s="347"/>
      <c r="K215" s="347"/>
      <c r="L215" s="348"/>
      <c r="M215" s="352"/>
      <c r="N215" s="353"/>
      <c r="O215" s="353"/>
      <c r="P215" s="353"/>
      <c r="Q215" s="353"/>
      <c r="R215" s="353"/>
      <c r="S215" s="353"/>
      <c r="T215" s="354"/>
      <c r="U215" s="347"/>
      <c r="V215" s="347"/>
      <c r="W215" s="347"/>
      <c r="AT215" s="102" t="s">
        <v>183</v>
      </c>
      <c r="AU215" s="102" t="s">
        <v>85</v>
      </c>
      <c r="AV215" s="14" t="s">
        <v>85</v>
      </c>
      <c r="AW215" s="14" t="s">
        <v>36</v>
      </c>
      <c r="AX215" s="14" t="s">
        <v>83</v>
      </c>
      <c r="AY215" s="102" t="s">
        <v>171</v>
      </c>
    </row>
    <row r="216" spans="1:65" s="2" customFormat="1" ht="16.5" customHeight="1" x14ac:dyDescent="0.2">
      <c r="A216" s="251"/>
      <c r="B216" s="252"/>
      <c r="C216" s="322" t="s">
        <v>363</v>
      </c>
      <c r="D216" s="322" t="s">
        <v>173</v>
      </c>
      <c r="E216" s="323" t="s">
        <v>334</v>
      </c>
      <c r="F216" s="324" t="s">
        <v>335</v>
      </c>
      <c r="G216" s="325" t="s">
        <v>108</v>
      </c>
      <c r="H216" s="326">
        <v>15.726000000000001</v>
      </c>
      <c r="I216" s="97"/>
      <c r="J216" s="327">
        <f>ROUND(I216*H216,2)</f>
        <v>0</v>
      </c>
      <c r="K216" s="324" t="s">
        <v>176</v>
      </c>
      <c r="L216" s="252"/>
      <c r="M216" s="328" t="s">
        <v>3</v>
      </c>
      <c r="N216" s="329" t="s">
        <v>46</v>
      </c>
      <c r="O216" s="330"/>
      <c r="P216" s="331">
        <f>O216*H216</f>
        <v>0</v>
      </c>
      <c r="Q216" s="331">
        <v>0</v>
      </c>
      <c r="R216" s="331">
        <f>Q216*H216</f>
        <v>0</v>
      </c>
      <c r="S216" s="331">
        <v>0</v>
      </c>
      <c r="T216" s="332">
        <f>S216*H216</f>
        <v>0</v>
      </c>
      <c r="U216" s="251"/>
      <c r="V216" s="251"/>
      <c r="W216" s="251"/>
      <c r="X216" s="32"/>
      <c r="Y216" s="32"/>
      <c r="Z216" s="32"/>
      <c r="AA216" s="32"/>
      <c r="AB216" s="32"/>
      <c r="AC216" s="32"/>
      <c r="AD216" s="32"/>
      <c r="AE216" s="32"/>
      <c r="AR216" s="98" t="s">
        <v>177</v>
      </c>
      <c r="AT216" s="98" t="s">
        <v>173</v>
      </c>
      <c r="AU216" s="98" t="s">
        <v>85</v>
      </c>
      <c r="AY216" s="19" t="s">
        <v>171</v>
      </c>
      <c r="BE216" s="99">
        <f>IF(N216="základní",J216,0)</f>
        <v>0</v>
      </c>
      <c r="BF216" s="99">
        <f>IF(N216="snížená",J216,0)</f>
        <v>0</v>
      </c>
      <c r="BG216" s="99">
        <f>IF(N216="zákl. přenesená",J216,0)</f>
        <v>0</v>
      </c>
      <c r="BH216" s="99">
        <f>IF(N216="sníž. přenesená",J216,0)</f>
        <v>0</v>
      </c>
      <c r="BI216" s="99">
        <f>IF(N216="nulová",J216,0)</f>
        <v>0</v>
      </c>
      <c r="BJ216" s="19" t="s">
        <v>83</v>
      </c>
      <c r="BK216" s="99">
        <f>ROUND(I216*H216,2)</f>
        <v>0</v>
      </c>
      <c r="BL216" s="19" t="s">
        <v>177</v>
      </c>
      <c r="BM216" s="98" t="s">
        <v>665</v>
      </c>
    </row>
    <row r="217" spans="1:65" s="2" customFormat="1" x14ac:dyDescent="0.2">
      <c r="A217" s="251"/>
      <c r="B217" s="252"/>
      <c r="C217" s="251"/>
      <c r="D217" s="333" t="s">
        <v>179</v>
      </c>
      <c r="E217" s="251"/>
      <c r="F217" s="334" t="s">
        <v>337</v>
      </c>
      <c r="G217" s="251"/>
      <c r="H217" s="251"/>
      <c r="I217" s="251"/>
      <c r="J217" s="251"/>
      <c r="K217" s="251"/>
      <c r="L217" s="252"/>
      <c r="M217" s="335"/>
      <c r="N217" s="336"/>
      <c r="O217" s="330"/>
      <c r="P217" s="330"/>
      <c r="Q217" s="330"/>
      <c r="R217" s="330"/>
      <c r="S217" s="330"/>
      <c r="T217" s="337"/>
      <c r="U217" s="251"/>
      <c r="V217" s="251"/>
      <c r="W217" s="251"/>
      <c r="X217" s="32"/>
      <c r="Y217" s="32"/>
      <c r="Z217" s="32"/>
      <c r="AA217" s="32"/>
      <c r="AB217" s="32"/>
      <c r="AC217" s="32"/>
      <c r="AD217" s="32"/>
      <c r="AE217" s="32"/>
      <c r="AT217" s="19" t="s">
        <v>179</v>
      </c>
      <c r="AU217" s="19" t="s">
        <v>85</v>
      </c>
    </row>
    <row r="218" spans="1:65" s="2" customFormat="1" x14ac:dyDescent="0.2">
      <c r="A218" s="251"/>
      <c r="B218" s="252"/>
      <c r="C218" s="251"/>
      <c r="D218" s="338" t="s">
        <v>181</v>
      </c>
      <c r="E218" s="251"/>
      <c r="F218" s="339" t="s">
        <v>338</v>
      </c>
      <c r="G218" s="251"/>
      <c r="H218" s="251"/>
      <c r="I218" s="251"/>
      <c r="J218" s="251"/>
      <c r="K218" s="251"/>
      <c r="L218" s="252"/>
      <c r="M218" s="335"/>
      <c r="N218" s="336"/>
      <c r="O218" s="330"/>
      <c r="P218" s="330"/>
      <c r="Q218" s="330"/>
      <c r="R218" s="330"/>
      <c r="S218" s="330"/>
      <c r="T218" s="337"/>
      <c r="U218" s="251"/>
      <c r="V218" s="251"/>
      <c r="W218" s="251"/>
      <c r="X218" s="32"/>
      <c r="Y218" s="32"/>
      <c r="Z218" s="32"/>
      <c r="AA218" s="32"/>
      <c r="AB218" s="32"/>
      <c r="AC218" s="32"/>
      <c r="AD218" s="32"/>
      <c r="AE218" s="32"/>
      <c r="AT218" s="19" t="s">
        <v>181</v>
      </c>
      <c r="AU218" s="19" t="s">
        <v>85</v>
      </c>
    </row>
    <row r="219" spans="1:65" s="14" customFormat="1" x14ac:dyDescent="0.2">
      <c r="A219" s="347"/>
      <c r="B219" s="348"/>
      <c r="C219" s="347"/>
      <c r="D219" s="333" t="s">
        <v>183</v>
      </c>
      <c r="E219" s="349" t="s">
        <v>3</v>
      </c>
      <c r="F219" s="350" t="s">
        <v>666</v>
      </c>
      <c r="G219" s="347"/>
      <c r="H219" s="351">
        <v>4.9320000000000004</v>
      </c>
      <c r="I219" s="347"/>
      <c r="J219" s="347"/>
      <c r="K219" s="347"/>
      <c r="L219" s="348"/>
      <c r="M219" s="352"/>
      <c r="N219" s="353"/>
      <c r="O219" s="353"/>
      <c r="P219" s="353"/>
      <c r="Q219" s="353"/>
      <c r="R219" s="353"/>
      <c r="S219" s="353"/>
      <c r="T219" s="354"/>
      <c r="U219" s="347"/>
      <c r="V219" s="347"/>
      <c r="W219" s="347"/>
      <c r="AT219" s="102" t="s">
        <v>183</v>
      </c>
      <c r="AU219" s="102" t="s">
        <v>85</v>
      </c>
      <c r="AV219" s="14" t="s">
        <v>85</v>
      </c>
      <c r="AW219" s="14" t="s">
        <v>36</v>
      </c>
      <c r="AX219" s="14" t="s">
        <v>75</v>
      </c>
      <c r="AY219" s="102" t="s">
        <v>171</v>
      </c>
    </row>
    <row r="220" spans="1:65" s="14" customFormat="1" x14ac:dyDescent="0.2">
      <c r="A220" s="347"/>
      <c r="B220" s="348"/>
      <c r="C220" s="347"/>
      <c r="D220" s="333" t="s">
        <v>183</v>
      </c>
      <c r="E220" s="349" t="s">
        <v>3</v>
      </c>
      <c r="F220" s="350" t="s">
        <v>339</v>
      </c>
      <c r="G220" s="347"/>
      <c r="H220" s="351">
        <v>10.794</v>
      </c>
      <c r="I220" s="347"/>
      <c r="J220" s="347"/>
      <c r="K220" s="347"/>
      <c r="L220" s="348"/>
      <c r="M220" s="352"/>
      <c r="N220" s="353"/>
      <c r="O220" s="353"/>
      <c r="P220" s="353"/>
      <c r="Q220" s="353"/>
      <c r="R220" s="353"/>
      <c r="S220" s="353"/>
      <c r="T220" s="354"/>
      <c r="U220" s="347"/>
      <c r="V220" s="347"/>
      <c r="W220" s="347"/>
      <c r="AT220" s="102" t="s">
        <v>183</v>
      </c>
      <c r="AU220" s="102" t="s">
        <v>85</v>
      </c>
      <c r="AV220" s="14" t="s">
        <v>85</v>
      </c>
      <c r="AW220" s="14" t="s">
        <v>36</v>
      </c>
      <c r="AX220" s="14" t="s">
        <v>75</v>
      </c>
      <c r="AY220" s="102" t="s">
        <v>171</v>
      </c>
    </row>
    <row r="221" spans="1:65" s="15" customFormat="1" x14ac:dyDescent="0.2">
      <c r="A221" s="355"/>
      <c r="B221" s="356"/>
      <c r="C221" s="355"/>
      <c r="D221" s="333" t="s">
        <v>183</v>
      </c>
      <c r="E221" s="357" t="s">
        <v>135</v>
      </c>
      <c r="F221" s="358" t="s">
        <v>186</v>
      </c>
      <c r="G221" s="355"/>
      <c r="H221" s="359">
        <v>15.726000000000001</v>
      </c>
      <c r="I221" s="355"/>
      <c r="J221" s="355"/>
      <c r="K221" s="355"/>
      <c r="L221" s="356"/>
      <c r="M221" s="360"/>
      <c r="N221" s="361"/>
      <c r="O221" s="361"/>
      <c r="P221" s="361"/>
      <c r="Q221" s="361"/>
      <c r="R221" s="361"/>
      <c r="S221" s="361"/>
      <c r="T221" s="362"/>
      <c r="U221" s="355"/>
      <c r="V221" s="355"/>
      <c r="W221" s="355"/>
      <c r="AT221" s="103" t="s">
        <v>183</v>
      </c>
      <c r="AU221" s="103" t="s">
        <v>85</v>
      </c>
      <c r="AV221" s="15" t="s">
        <v>177</v>
      </c>
      <c r="AW221" s="15" t="s">
        <v>36</v>
      </c>
      <c r="AX221" s="15" t="s">
        <v>83</v>
      </c>
      <c r="AY221" s="103" t="s">
        <v>171</v>
      </c>
    </row>
    <row r="222" spans="1:65" s="2" customFormat="1" ht="16.5" customHeight="1" x14ac:dyDescent="0.2">
      <c r="A222" s="251"/>
      <c r="B222" s="252"/>
      <c r="C222" s="322" t="s">
        <v>372</v>
      </c>
      <c r="D222" s="322" t="s">
        <v>173</v>
      </c>
      <c r="E222" s="323" t="s">
        <v>341</v>
      </c>
      <c r="F222" s="324" t="s">
        <v>342</v>
      </c>
      <c r="G222" s="325" t="s">
        <v>108</v>
      </c>
      <c r="H222" s="326">
        <v>15.726000000000001</v>
      </c>
      <c r="I222" s="97"/>
      <c r="J222" s="327">
        <f>ROUND(I222*H222,2)</f>
        <v>0</v>
      </c>
      <c r="K222" s="324" t="s">
        <v>176</v>
      </c>
      <c r="L222" s="252"/>
      <c r="M222" s="328" t="s">
        <v>3</v>
      </c>
      <c r="N222" s="329" t="s">
        <v>46</v>
      </c>
      <c r="O222" s="330"/>
      <c r="P222" s="331">
        <f>O222*H222</f>
        <v>0</v>
      </c>
      <c r="Q222" s="331">
        <v>0</v>
      </c>
      <c r="R222" s="331">
        <f>Q222*H222</f>
        <v>0</v>
      </c>
      <c r="S222" s="331">
        <v>0</v>
      </c>
      <c r="T222" s="332">
        <f>S222*H222</f>
        <v>0</v>
      </c>
      <c r="U222" s="251"/>
      <c r="V222" s="251"/>
      <c r="W222" s="251"/>
      <c r="X222" s="32"/>
      <c r="Y222" s="32"/>
      <c r="Z222" s="32"/>
      <c r="AA222" s="32"/>
      <c r="AB222" s="32"/>
      <c r="AC222" s="32"/>
      <c r="AD222" s="32"/>
      <c r="AE222" s="32"/>
      <c r="AR222" s="98" t="s">
        <v>177</v>
      </c>
      <c r="AT222" s="98" t="s">
        <v>173</v>
      </c>
      <c r="AU222" s="98" t="s">
        <v>85</v>
      </c>
      <c r="AY222" s="19" t="s">
        <v>171</v>
      </c>
      <c r="BE222" s="99">
        <f>IF(N222="základní",J222,0)</f>
        <v>0</v>
      </c>
      <c r="BF222" s="99">
        <f>IF(N222="snížená",J222,0)</f>
        <v>0</v>
      </c>
      <c r="BG222" s="99">
        <f>IF(N222="zákl. přenesená",J222,0)</f>
        <v>0</v>
      </c>
      <c r="BH222" s="99">
        <f>IF(N222="sníž. přenesená",J222,0)</f>
        <v>0</v>
      </c>
      <c r="BI222" s="99">
        <f>IF(N222="nulová",J222,0)</f>
        <v>0</v>
      </c>
      <c r="BJ222" s="19" t="s">
        <v>83</v>
      </c>
      <c r="BK222" s="99">
        <f>ROUND(I222*H222,2)</f>
        <v>0</v>
      </c>
      <c r="BL222" s="19" t="s">
        <v>177</v>
      </c>
      <c r="BM222" s="98" t="s">
        <v>667</v>
      </c>
    </row>
    <row r="223" spans="1:65" s="2" customFormat="1" x14ac:dyDescent="0.2">
      <c r="A223" s="251"/>
      <c r="B223" s="252"/>
      <c r="C223" s="251"/>
      <c r="D223" s="333" t="s">
        <v>179</v>
      </c>
      <c r="E223" s="251"/>
      <c r="F223" s="334" t="s">
        <v>344</v>
      </c>
      <c r="G223" s="251"/>
      <c r="H223" s="251"/>
      <c r="I223" s="251"/>
      <c r="J223" s="251"/>
      <c r="K223" s="251"/>
      <c r="L223" s="252"/>
      <c r="M223" s="335"/>
      <c r="N223" s="336"/>
      <c r="O223" s="330"/>
      <c r="P223" s="330"/>
      <c r="Q223" s="330"/>
      <c r="R223" s="330"/>
      <c r="S223" s="330"/>
      <c r="T223" s="337"/>
      <c r="U223" s="251"/>
      <c r="V223" s="251"/>
      <c r="W223" s="251"/>
      <c r="X223" s="32"/>
      <c r="Y223" s="32"/>
      <c r="Z223" s="32"/>
      <c r="AA223" s="32"/>
      <c r="AB223" s="32"/>
      <c r="AC223" s="32"/>
      <c r="AD223" s="32"/>
      <c r="AE223" s="32"/>
      <c r="AT223" s="19" t="s">
        <v>179</v>
      </c>
      <c r="AU223" s="19" t="s">
        <v>85</v>
      </c>
    </row>
    <row r="224" spans="1:65" s="2" customFormat="1" x14ac:dyDescent="0.2">
      <c r="A224" s="251"/>
      <c r="B224" s="252"/>
      <c r="C224" s="251"/>
      <c r="D224" s="338" t="s">
        <v>181</v>
      </c>
      <c r="E224" s="251"/>
      <c r="F224" s="339" t="s">
        <v>345</v>
      </c>
      <c r="G224" s="251"/>
      <c r="H224" s="251"/>
      <c r="I224" s="251"/>
      <c r="J224" s="251"/>
      <c r="K224" s="251"/>
      <c r="L224" s="252"/>
      <c r="M224" s="335"/>
      <c r="N224" s="336"/>
      <c r="O224" s="330"/>
      <c r="P224" s="330"/>
      <c r="Q224" s="330"/>
      <c r="R224" s="330"/>
      <c r="S224" s="330"/>
      <c r="T224" s="337"/>
      <c r="U224" s="251"/>
      <c r="V224" s="251"/>
      <c r="W224" s="251"/>
      <c r="X224" s="32"/>
      <c r="Y224" s="32"/>
      <c r="Z224" s="32"/>
      <c r="AA224" s="32"/>
      <c r="AB224" s="32"/>
      <c r="AC224" s="32"/>
      <c r="AD224" s="32"/>
      <c r="AE224" s="32"/>
      <c r="AT224" s="19" t="s">
        <v>181</v>
      </c>
      <c r="AU224" s="19" t="s">
        <v>85</v>
      </c>
    </row>
    <row r="225" spans="1:65" s="14" customFormat="1" x14ac:dyDescent="0.2">
      <c r="A225" s="347"/>
      <c r="B225" s="348"/>
      <c r="C225" s="347"/>
      <c r="D225" s="333" t="s">
        <v>183</v>
      </c>
      <c r="E225" s="349" t="s">
        <v>3</v>
      </c>
      <c r="F225" s="350" t="s">
        <v>135</v>
      </c>
      <c r="G225" s="347"/>
      <c r="H225" s="351">
        <v>15.726000000000001</v>
      </c>
      <c r="I225" s="347"/>
      <c r="J225" s="347"/>
      <c r="K225" s="347"/>
      <c r="L225" s="348"/>
      <c r="M225" s="352"/>
      <c r="N225" s="353"/>
      <c r="O225" s="353"/>
      <c r="P225" s="353"/>
      <c r="Q225" s="353"/>
      <c r="R225" s="353"/>
      <c r="S225" s="353"/>
      <c r="T225" s="354"/>
      <c r="U225" s="347"/>
      <c r="V225" s="347"/>
      <c r="W225" s="347"/>
      <c r="AT225" s="102" t="s">
        <v>183</v>
      </c>
      <c r="AU225" s="102" t="s">
        <v>85</v>
      </c>
      <c r="AV225" s="14" t="s">
        <v>85</v>
      </c>
      <c r="AW225" s="14" t="s">
        <v>36</v>
      </c>
      <c r="AX225" s="14" t="s">
        <v>83</v>
      </c>
      <c r="AY225" s="102" t="s">
        <v>171</v>
      </c>
    </row>
    <row r="226" spans="1:65" s="12" customFormat="1" ht="22.95" customHeight="1" x14ac:dyDescent="0.25">
      <c r="A226" s="311"/>
      <c r="B226" s="312"/>
      <c r="C226" s="311"/>
      <c r="D226" s="313" t="s">
        <v>74</v>
      </c>
      <c r="E226" s="320" t="s">
        <v>85</v>
      </c>
      <c r="F226" s="320" t="s">
        <v>346</v>
      </c>
      <c r="G226" s="311"/>
      <c r="H226" s="311"/>
      <c r="I226" s="311"/>
      <c r="J226" s="321">
        <f>BK226</f>
        <v>0</v>
      </c>
      <c r="K226" s="311"/>
      <c r="L226" s="312"/>
      <c r="M226" s="316"/>
      <c r="N226" s="317"/>
      <c r="O226" s="317"/>
      <c r="P226" s="318">
        <f>SUM(P227:P240)</f>
        <v>0</v>
      </c>
      <c r="Q226" s="317"/>
      <c r="R226" s="318">
        <f>SUM(R227:R240)</f>
        <v>2.3110372700000004</v>
      </c>
      <c r="S226" s="317"/>
      <c r="T226" s="319">
        <f>SUM(T227:T240)</f>
        <v>0</v>
      </c>
      <c r="U226" s="311"/>
      <c r="V226" s="311"/>
      <c r="W226" s="311"/>
      <c r="AR226" s="94" t="s">
        <v>83</v>
      </c>
      <c r="AT226" s="95" t="s">
        <v>74</v>
      </c>
      <c r="AU226" s="95" t="s">
        <v>83</v>
      </c>
      <c r="AY226" s="94" t="s">
        <v>171</v>
      </c>
      <c r="BK226" s="96">
        <f>SUM(BK227:BK240)</f>
        <v>0</v>
      </c>
    </row>
    <row r="227" spans="1:65" s="2" customFormat="1" ht="16.5" customHeight="1" x14ac:dyDescent="0.2">
      <c r="A227" s="251"/>
      <c r="B227" s="252"/>
      <c r="C227" s="322" t="s">
        <v>384</v>
      </c>
      <c r="D227" s="322" t="s">
        <v>173</v>
      </c>
      <c r="E227" s="323" t="s">
        <v>348</v>
      </c>
      <c r="F227" s="324" t="s">
        <v>349</v>
      </c>
      <c r="G227" s="325" t="s">
        <v>116</v>
      </c>
      <c r="H227" s="326">
        <v>12.797000000000001</v>
      </c>
      <c r="I227" s="97"/>
      <c r="J227" s="327">
        <f>ROUND(I227*H227,2)</f>
        <v>0</v>
      </c>
      <c r="K227" s="324" t="s">
        <v>176</v>
      </c>
      <c r="L227" s="252"/>
      <c r="M227" s="328" t="s">
        <v>3</v>
      </c>
      <c r="N227" s="329" t="s">
        <v>46</v>
      </c>
      <c r="O227" s="330"/>
      <c r="P227" s="331">
        <f>O227*H227</f>
        <v>0</v>
      </c>
      <c r="Q227" s="331">
        <v>3.1E-4</v>
      </c>
      <c r="R227" s="331">
        <f>Q227*H227</f>
        <v>3.9670700000000005E-3</v>
      </c>
      <c r="S227" s="331">
        <v>0</v>
      </c>
      <c r="T227" s="332">
        <f>S227*H227</f>
        <v>0</v>
      </c>
      <c r="U227" s="251"/>
      <c r="V227" s="251"/>
      <c r="W227" s="251"/>
      <c r="X227" s="32"/>
      <c r="Y227" s="32"/>
      <c r="Z227" s="32"/>
      <c r="AA227" s="32"/>
      <c r="AB227" s="32"/>
      <c r="AC227" s="32"/>
      <c r="AD227" s="32"/>
      <c r="AE227" s="32"/>
      <c r="AR227" s="98" t="s">
        <v>177</v>
      </c>
      <c r="AT227" s="98" t="s">
        <v>173</v>
      </c>
      <c r="AU227" s="98" t="s">
        <v>85</v>
      </c>
      <c r="AY227" s="19" t="s">
        <v>171</v>
      </c>
      <c r="BE227" s="99">
        <f>IF(N227="základní",J227,0)</f>
        <v>0</v>
      </c>
      <c r="BF227" s="99">
        <f>IF(N227="snížená",J227,0)</f>
        <v>0</v>
      </c>
      <c r="BG227" s="99">
        <f>IF(N227="zákl. přenesená",J227,0)</f>
        <v>0</v>
      </c>
      <c r="BH227" s="99">
        <f>IF(N227="sníž. přenesená",J227,0)</f>
        <v>0</v>
      </c>
      <c r="BI227" s="99">
        <f>IF(N227="nulová",J227,0)</f>
        <v>0</v>
      </c>
      <c r="BJ227" s="19" t="s">
        <v>83</v>
      </c>
      <c r="BK227" s="99">
        <f>ROUND(I227*H227,2)</f>
        <v>0</v>
      </c>
      <c r="BL227" s="19" t="s">
        <v>177</v>
      </c>
      <c r="BM227" s="98" t="s">
        <v>668</v>
      </c>
    </row>
    <row r="228" spans="1:65" s="2" customFormat="1" ht="19.2" x14ac:dyDescent="0.2">
      <c r="A228" s="251"/>
      <c r="B228" s="252"/>
      <c r="C228" s="251"/>
      <c r="D228" s="333" t="s">
        <v>179</v>
      </c>
      <c r="E228" s="251"/>
      <c r="F228" s="334" t="s">
        <v>351</v>
      </c>
      <c r="G228" s="251"/>
      <c r="H228" s="251"/>
      <c r="I228" s="251"/>
      <c r="J228" s="251"/>
      <c r="K228" s="251"/>
      <c r="L228" s="252"/>
      <c r="M228" s="335"/>
      <c r="N228" s="336"/>
      <c r="O228" s="330"/>
      <c r="P228" s="330"/>
      <c r="Q228" s="330"/>
      <c r="R228" s="330"/>
      <c r="S228" s="330"/>
      <c r="T228" s="337"/>
      <c r="U228" s="251"/>
      <c r="V228" s="251"/>
      <c r="W228" s="251"/>
      <c r="X228" s="32"/>
      <c r="Y228" s="32"/>
      <c r="Z228" s="32"/>
      <c r="AA228" s="32"/>
      <c r="AB228" s="32"/>
      <c r="AC228" s="32"/>
      <c r="AD228" s="32"/>
      <c r="AE228" s="32"/>
      <c r="AT228" s="19" t="s">
        <v>179</v>
      </c>
      <c r="AU228" s="19" t="s">
        <v>85</v>
      </c>
    </row>
    <row r="229" spans="1:65" s="2" customFormat="1" x14ac:dyDescent="0.2">
      <c r="A229" s="251"/>
      <c r="B229" s="252"/>
      <c r="C229" s="251"/>
      <c r="D229" s="338" t="s">
        <v>181</v>
      </c>
      <c r="E229" s="251"/>
      <c r="F229" s="339" t="s">
        <v>352</v>
      </c>
      <c r="G229" s="251"/>
      <c r="H229" s="251"/>
      <c r="I229" s="251"/>
      <c r="J229" s="251"/>
      <c r="K229" s="251"/>
      <c r="L229" s="252"/>
      <c r="M229" s="335"/>
      <c r="N229" s="336"/>
      <c r="O229" s="330"/>
      <c r="P229" s="330"/>
      <c r="Q229" s="330"/>
      <c r="R229" s="330"/>
      <c r="S229" s="330"/>
      <c r="T229" s="337"/>
      <c r="U229" s="251"/>
      <c r="V229" s="251"/>
      <c r="W229" s="251"/>
      <c r="X229" s="32"/>
      <c r="Y229" s="32"/>
      <c r="Z229" s="32"/>
      <c r="AA229" s="32"/>
      <c r="AB229" s="32"/>
      <c r="AC229" s="32"/>
      <c r="AD229" s="32"/>
      <c r="AE229" s="32"/>
      <c r="AT229" s="19" t="s">
        <v>181</v>
      </c>
      <c r="AU229" s="19" t="s">
        <v>85</v>
      </c>
    </row>
    <row r="230" spans="1:65" s="13" customFormat="1" x14ac:dyDescent="0.2">
      <c r="A230" s="340"/>
      <c r="B230" s="341"/>
      <c r="C230" s="340"/>
      <c r="D230" s="333" t="s">
        <v>183</v>
      </c>
      <c r="E230" s="342" t="s">
        <v>3</v>
      </c>
      <c r="F230" s="343" t="s">
        <v>669</v>
      </c>
      <c r="G230" s="340"/>
      <c r="H230" s="342" t="s">
        <v>3</v>
      </c>
      <c r="I230" s="340"/>
      <c r="J230" s="340"/>
      <c r="K230" s="340"/>
      <c r="L230" s="341"/>
      <c r="M230" s="344"/>
      <c r="N230" s="345"/>
      <c r="O230" s="345"/>
      <c r="P230" s="345"/>
      <c r="Q230" s="345"/>
      <c r="R230" s="345"/>
      <c r="S230" s="345"/>
      <c r="T230" s="346"/>
      <c r="U230" s="340"/>
      <c r="V230" s="340"/>
      <c r="W230" s="340"/>
      <c r="AT230" s="101" t="s">
        <v>183</v>
      </c>
      <c r="AU230" s="101" t="s">
        <v>85</v>
      </c>
      <c r="AV230" s="13" t="s">
        <v>83</v>
      </c>
      <c r="AW230" s="13" t="s">
        <v>36</v>
      </c>
      <c r="AX230" s="13" t="s">
        <v>75</v>
      </c>
      <c r="AY230" s="101" t="s">
        <v>171</v>
      </c>
    </row>
    <row r="231" spans="1:65" s="14" customFormat="1" x14ac:dyDescent="0.2">
      <c r="A231" s="347"/>
      <c r="B231" s="348"/>
      <c r="C231" s="347"/>
      <c r="D231" s="333" t="s">
        <v>183</v>
      </c>
      <c r="E231" s="349" t="s">
        <v>3</v>
      </c>
      <c r="F231" s="350" t="s">
        <v>670</v>
      </c>
      <c r="G231" s="347"/>
      <c r="H231" s="351">
        <v>12.797000000000001</v>
      </c>
      <c r="I231" s="347"/>
      <c r="J231" s="347"/>
      <c r="K231" s="347"/>
      <c r="L231" s="348"/>
      <c r="M231" s="352"/>
      <c r="N231" s="353"/>
      <c r="O231" s="353"/>
      <c r="P231" s="353"/>
      <c r="Q231" s="353"/>
      <c r="R231" s="353"/>
      <c r="S231" s="353"/>
      <c r="T231" s="354"/>
      <c r="U231" s="347"/>
      <c r="V231" s="347"/>
      <c r="W231" s="347"/>
      <c r="AT231" s="102" t="s">
        <v>183</v>
      </c>
      <c r="AU231" s="102" t="s">
        <v>85</v>
      </c>
      <c r="AV231" s="14" t="s">
        <v>85</v>
      </c>
      <c r="AW231" s="14" t="s">
        <v>36</v>
      </c>
      <c r="AX231" s="14" t="s">
        <v>75</v>
      </c>
      <c r="AY231" s="102" t="s">
        <v>171</v>
      </c>
    </row>
    <row r="232" spans="1:65" s="15" customFormat="1" x14ac:dyDescent="0.2">
      <c r="A232" s="355"/>
      <c r="B232" s="356"/>
      <c r="C232" s="355"/>
      <c r="D232" s="333" t="s">
        <v>183</v>
      </c>
      <c r="E232" s="357" t="s">
        <v>124</v>
      </c>
      <c r="F232" s="358" t="s">
        <v>186</v>
      </c>
      <c r="G232" s="355"/>
      <c r="H232" s="359">
        <v>12.797000000000001</v>
      </c>
      <c r="I232" s="355"/>
      <c r="J232" s="355"/>
      <c r="K232" s="355"/>
      <c r="L232" s="356"/>
      <c r="M232" s="360"/>
      <c r="N232" s="361"/>
      <c r="O232" s="361"/>
      <c r="P232" s="361"/>
      <c r="Q232" s="361"/>
      <c r="R232" s="361"/>
      <c r="S232" s="361"/>
      <c r="T232" s="362"/>
      <c r="U232" s="355"/>
      <c r="V232" s="355"/>
      <c r="W232" s="355"/>
      <c r="AT232" s="103" t="s">
        <v>183</v>
      </c>
      <c r="AU232" s="103" t="s">
        <v>85</v>
      </c>
      <c r="AV232" s="15" t="s">
        <v>177</v>
      </c>
      <c r="AW232" s="15" t="s">
        <v>36</v>
      </c>
      <c r="AX232" s="15" t="s">
        <v>83</v>
      </c>
      <c r="AY232" s="103" t="s">
        <v>171</v>
      </c>
    </row>
    <row r="233" spans="1:65" s="2" customFormat="1" ht="16.5" customHeight="1" x14ac:dyDescent="0.2">
      <c r="A233" s="251"/>
      <c r="B233" s="252"/>
      <c r="C233" s="371" t="s">
        <v>395</v>
      </c>
      <c r="D233" s="371" t="s">
        <v>292</v>
      </c>
      <c r="E233" s="372" t="s">
        <v>357</v>
      </c>
      <c r="F233" s="373" t="s">
        <v>358</v>
      </c>
      <c r="G233" s="374" t="s">
        <v>116</v>
      </c>
      <c r="H233" s="375">
        <v>14.717000000000001</v>
      </c>
      <c r="I233" s="105"/>
      <c r="J233" s="376">
        <f>ROUND(I233*H233,2)</f>
        <v>0</v>
      </c>
      <c r="K233" s="373" t="s">
        <v>3</v>
      </c>
      <c r="L233" s="377"/>
      <c r="M233" s="378" t="s">
        <v>3</v>
      </c>
      <c r="N233" s="379" t="s">
        <v>46</v>
      </c>
      <c r="O233" s="330"/>
      <c r="P233" s="331">
        <f>O233*H233</f>
        <v>0</v>
      </c>
      <c r="Q233" s="331">
        <v>5.9999999999999995E-4</v>
      </c>
      <c r="R233" s="331">
        <f>Q233*H233</f>
        <v>8.8301999999999999E-3</v>
      </c>
      <c r="S233" s="331">
        <v>0</v>
      </c>
      <c r="T233" s="332">
        <f>S233*H233</f>
        <v>0</v>
      </c>
      <c r="U233" s="251"/>
      <c r="V233" s="251"/>
      <c r="W233" s="251"/>
      <c r="X233" s="32"/>
      <c r="Y233" s="32"/>
      <c r="Z233" s="32"/>
      <c r="AA233" s="32"/>
      <c r="AB233" s="32"/>
      <c r="AC233" s="32"/>
      <c r="AD233" s="32"/>
      <c r="AE233" s="32"/>
      <c r="AR233" s="98" t="s">
        <v>249</v>
      </c>
      <c r="AT233" s="98" t="s">
        <v>292</v>
      </c>
      <c r="AU233" s="98" t="s">
        <v>85</v>
      </c>
      <c r="AY233" s="19" t="s">
        <v>171</v>
      </c>
      <c r="BE233" s="99">
        <f>IF(N233="základní",J233,0)</f>
        <v>0</v>
      </c>
      <c r="BF233" s="99">
        <f>IF(N233="snížená",J233,0)</f>
        <v>0</v>
      </c>
      <c r="BG233" s="99">
        <f>IF(N233="zákl. přenesená",J233,0)</f>
        <v>0</v>
      </c>
      <c r="BH233" s="99">
        <f>IF(N233="sníž. přenesená",J233,0)</f>
        <v>0</v>
      </c>
      <c r="BI233" s="99">
        <f>IF(N233="nulová",J233,0)</f>
        <v>0</v>
      </c>
      <c r="BJ233" s="19" t="s">
        <v>83</v>
      </c>
      <c r="BK233" s="99">
        <f>ROUND(I233*H233,2)</f>
        <v>0</v>
      </c>
      <c r="BL233" s="19" t="s">
        <v>177</v>
      </c>
      <c r="BM233" s="98" t="s">
        <v>671</v>
      </c>
    </row>
    <row r="234" spans="1:65" s="2" customFormat="1" x14ac:dyDescent="0.2">
      <c r="A234" s="251"/>
      <c r="B234" s="252"/>
      <c r="C234" s="251"/>
      <c r="D234" s="333" t="s">
        <v>179</v>
      </c>
      <c r="E234" s="251"/>
      <c r="F234" s="334" t="s">
        <v>358</v>
      </c>
      <c r="G234" s="251"/>
      <c r="H234" s="251"/>
      <c r="I234" s="251"/>
      <c r="J234" s="251"/>
      <c r="K234" s="251"/>
      <c r="L234" s="252"/>
      <c r="M234" s="335"/>
      <c r="N234" s="336"/>
      <c r="O234" s="330"/>
      <c r="P234" s="330"/>
      <c r="Q234" s="330"/>
      <c r="R234" s="330"/>
      <c r="S234" s="330"/>
      <c r="T234" s="337"/>
      <c r="U234" s="251"/>
      <c r="V234" s="251"/>
      <c r="W234" s="251"/>
      <c r="X234" s="32"/>
      <c r="Y234" s="32"/>
      <c r="Z234" s="32"/>
      <c r="AA234" s="32"/>
      <c r="AB234" s="32"/>
      <c r="AC234" s="32"/>
      <c r="AD234" s="32"/>
      <c r="AE234" s="32"/>
      <c r="AT234" s="19" t="s">
        <v>179</v>
      </c>
      <c r="AU234" s="19" t="s">
        <v>85</v>
      </c>
    </row>
    <row r="235" spans="1:65" s="2" customFormat="1" ht="28.8" x14ac:dyDescent="0.2">
      <c r="A235" s="251"/>
      <c r="B235" s="252"/>
      <c r="C235" s="251"/>
      <c r="D235" s="333" t="s">
        <v>360</v>
      </c>
      <c r="E235" s="251"/>
      <c r="F235" s="380" t="s">
        <v>361</v>
      </c>
      <c r="G235" s="251"/>
      <c r="H235" s="251"/>
      <c r="I235" s="251"/>
      <c r="J235" s="251"/>
      <c r="K235" s="251"/>
      <c r="L235" s="252"/>
      <c r="M235" s="335"/>
      <c r="N235" s="336"/>
      <c r="O235" s="330"/>
      <c r="P235" s="330"/>
      <c r="Q235" s="330"/>
      <c r="R235" s="330"/>
      <c r="S235" s="330"/>
      <c r="T235" s="337"/>
      <c r="U235" s="251"/>
      <c r="V235" s="251"/>
      <c r="W235" s="251"/>
      <c r="X235" s="32"/>
      <c r="Y235" s="32"/>
      <c r="Z235" s="32"/>
      <c r="AA235" s="32"/>
      <c r="AB235" s="32"/>
      <c r="AC235" s="32"/>
      <c r="AD235" s="32"/>
      <c r="AE235" s="32"/>
      <c r="AT235" s="19" t="s">
        <v>360</v>
      </c>
      <c r="AU235" s="19" t="s">
        <v>85</v>
      </c>
    </row>
    <row r="236" spans="1:65" s="14" customFormat="1" x14ac:dyDescent="0.2">
      <c r="A236" s="347"/>
      <c r="B236" s="348"/>
      <c r="C236" s="347"/>
      <c r="D236" s="333" t="s">
        <v>183</v>
      </c>
      <c r="E236" s="349" t="s">
        <v>3</v>
      </c>
      <c r="F236" s="350" t="s">
        <v>362</v>
      </c>
      <c r="G236" s="347"/>
      <c r="H236" s="351">
        <v>14.717000000000001</v>
      </c>
      <c r="I236" s="347"/>
      <c r="J236" s="347"/>
      <c r="K236" s="347"/>
      <c r="L236" s="348"/>
      <c r="M236" s="352"/>
      <c r="N236" s="353"/>
      <c r="O236" s="353"/>
      <c r="P236" s="353"/>
      <c r="Q236" s="353"/>
      <c r="R236" s="353"/>
      <c r="S236" s="353"/>
      <c r="T236" s="354"/>
      <c r="U236" s="347"/>
      <c r="V236" s="347"/>
      <c r="W236" s="347"/>
      <c r="AT236" s="102" t="s">
        <v>183</v>
      </c>
      <c r="AU236" s="102" t="s">
        <v>85</v>
      </c>
      <c r="AV236" s="14" t="s">
        <v>85</v>
      </c>
      <c r="AW236" s="14" t="s">
        <v>36</v>
      </c>
      <c r="AX236" s="14" t="s">
        <v>83</v>
      </c>
      <c r="AY236" s="102" t="s">
        <v>171</v>
      </c>
    </row>
    <row r="237" spans="1:65" s="2" customFormat="1" ht="16.5" customHeight="1" x14ac:dyDescent="0.2">
      <c r="A237" s="251"/>
      <c r="B237" s="252"/>
      <c r="C237" s="322" t="s">
        <v>405</v>
      </c>
      <c r="D237" s="322" t="s">
        <v>173</v>
      </c>
      <c r="E237" s="323" t="s">
        <v>364</v>
      </c>
      <c r="F237" s="324" t="s">
        <v>365</v>
      </c>
      <c r="G237" s="325" t="s">
        <v>108</v>
      </c>
      <c r="H237" s="326">
        <v>1.0640000000000001</v>
      </c>
      <c r="I237" s="97"/>
      <c r="J237" s="327">
        <f>ROUND(I237*H237,2)</f>
        <v>0</v>
      </c>
      <c r="K237" s="324" t="s">
        <v>3</v>
      </c>
      <c r="L237" s="252"/>
      <c r="M237" s="328" t="s">
        <v>3</v>
      </c>
      <c r="N237" s="329" t="s">
        <v>46</v>
      </c>
      <c r="O237" s="330"/>
      <c r="P237" s="331">
        <f>O237*H237</f>
        <v>0</v>
      </c>
      <c r="Q237" s="331">
        <v>2.16</v>
      </c>
      <c r="R237" s="331">
        <f>Q237*H237</f>
        <v>2.2982400000000003</v>
      </c>
      <c r="S237" s="331">
        <v>0</v>
      </c>
      <c r="T237" s="332">
        <f>S237*H237</f>
        <v>0</v>
      </c>
      <c r="U237" s="251"/>
      <c r="V237" s="251"/>
      <c r="W237" s="251"/>
      <c r="X237" s="32"/>
      <c r="Y237" s="32"/>
      <c r="Z237" s="32"/>
      <c r="AA237" s="32"/>
      <c r="AB237" s="32"/>
      <c r="AC237" s="32"/>
      <c r="AD237" s="32"/>
      <c r="AE237" s="32"/>
      <c r="AR237" s="98" t="s">
        <v>177</v>
      </c>
      <c r="AT237" s="98" t="s">
        <v>173</v>
      </c>
      <c r="AU237" s="98" t="s">
        <v>85</v>
      </c>
      <c r="AY237" s="19" t="s">
        <v>171</v>
      </c>
      <c r="BE237" s="99">
        <f>IF(N237="základní",J237,0)</f>
        <v>0</v>
      </c>
      <c r="BF237" s="99">
        <f>IF(N237="snížená",J237,0)</f>
        <v>0</v>
      </c>
      <c r="BG237" s="99">
        <f>IF(N237="zákl. přenesená",J237,0)</f>
        <v>0</v>
      </c>
      <c r="BH237" s="99">
        <f>IF(N237="sníž. přenesená",J237,0)</f>
        <v>0</v>
      </c>
      <c r="BI237" s="99">
        <f>IF(N237="nulová",J237,0)</f>
        <v>0</v>
      </c>
      <c r="BJ237" s="19" t="s">
        <v>83</v>
      </c>
      <c r="BK237" s="99">
        <f>ROUND(I237*H237,2)</f>
        <v>0</v>
      </c>
      <c r="BL237" s="19" t="s">
        <v>177</v>
      </c>
      <c r="BM237" s="98" t="s">
        <v>672</v>
      </c>
    </row>
    <row r="238" spans="1:65" s="2" customFormat="1" x14ac:dyDescent="0.2">
      <c r="A238" s="251"/>
      <c r="B238" s="252"/>
      <c r="C238" s="251"/>
      <c r="D238" s="333" t="s">
        <v>179</v>
      </c>
      <c r="E238" s="251"/>
      <c r="F238" s="334" t="s">
        <v>367</v>
      </c>
      <c r="G238" s="251"/>
      <c r="H238" s="251"/>
      <c r="I238" s="251"/>
      <c r="J238" s="251"/>
      <c r="K238" s="251"/>
      <c r="L238" s="252"/>
      <c r="M238" s="335"/>
      <c r="N238" s="336"/>
      <c r="O238" s="330"/>
      <c r="P238" s="330"/>
      <c r="Q238" s="330"/>
      <c r="R238" s="330"/>
      <c r="S238" s="330"/>
      <c r="T238" s="337"/>
      <c r="U238" s="251"/>
      <c r="V238" s="251"/>
      <c r="W238" s="251"/>
      <c r="X238" s="32"/>
      <c r="Y238" s="32"/>
      <c r="Z238" s="32"/>
      <c r="AA238" s="32"/>
      <c r="AB238" s="32"/>
      <c r="AC238" s="32"/>
      <c r="AD238" s="32"/>
      <c r="AE238" s="32"/>
      <c r="AT238" s="19" t="s">
        <v>179</v>
      </c>
      <c r="AU238" s="19" t="s">
        <v>85</v>
      </c>
    </row>
    <row r="239" spans="1:65" s="13" customFormat="1" x14ac:dyDescent="0.2">
      <c r="A239" s="340"/>
      <c r="B239" s="341"/>
      <c r="C239" s="340"/>
      <c r="D239" s="333" t="s">
        <v>183</v>
      </c>
      <c r="E239" s="342" t="s">
        <v>3</v>
      </c>
      <c r="F239" s="343" t="s">
        <v>673</v>
      </c>
      <c r="G239" s="340"/>
      <c r="H239" s="342" t="s">
        <v>3</v>
      </c>
      <c r="I239" s="340"/>
      <c r="J239" s="340"/>
      <c r="K239" s="340"/>
      <c r="L239" s="341"/>
      <c r="M239" s="344"/>
      <c r="N239" s="345"/>
      <c r="O239" s="345"/>
      <c r="P239" s="345"/>
      <c r="Q239" s="345"/>
      <c r="R239" s="345"/>
      <c r="S239" s="345"/>
      <c r="T239" s="346"/>
      <c r="U239" s="340"/>
      <c r="V239" s="340"/>
      <c r="W239" s="340"/>
      <c r="AT239" s="101" t="s">
        <v>183</v>
      </c>
      <c r="AU239" s="101" t="s">
        <v>85</v>
      </c>
      <c r="AV239" s="13" t="s">
        <v>83</v>
      </c>
      <c r="AW239" s="13" t="s">
        <v>36</v>
      </c>
      <c r="AX239" s="13" t="s">
        <v>75</v>
      </c>
      <c r="AY239" s="101" t="s">
        <v>171</v>
      </c>
    </row>
    <row r="240" spans="1:65" s="14" customFormat="1" x14ac:dyDescent="0.2">
      <c r="A240" s="347"/>
      <c r="B240" s="348"/>
      <c r="C240" s="347"/>
      <c r="D240" s="333" t="s">
        <v>183</v>
      </c>
      <c r="E240" s="349" t="s">
        <v>3</v>
      </c>
      <c r="F240" s="350" t="s">
        <v>674</v>
      </c>
      <c r="G240" s="347"/>
      <c r="H240" s="351">
        <v>1.0640000000000001</v>
      </c>
      <c r="I240" s="347"/>
      <c r="J240" s="347"/>
      <c r="K240" s="347"/>
      <c r="L240" s="348"/>
      <c r="M240" s="352"/>
      <c r="N240" s="353"/>
      <c r="O240" s="353"/>
      <c r="P240" s="353"/>
      <c r="Q240" s="353"/>
      <c r="R240" s="353"/>
      <c r="S240" s="353"/>
      <c r="T240" s="354"/>
      <c r="U240" s="347"/>
      <c r="V240" s="347"/>
      <c r="W240" s="347"/>
      <c r="AT240" s="102" t="s">
        <v>183</v>
      </c>
      <c r="AU240" s="102" t="s">
        <v>85</v>
      </c>
      <c r="AV240" s="14" t="s">
        <v>85</v>
      </c>
      <c r="AW240" s="14" t="s">
        <v>36</v>
      </c>
      <c r="AX240" s="14" t="s">
        <v>83</v>
      </c>
      <c r="AY240" s="102" t="s">
        <v>171</v>
      </c>
    </row>
    <row r="241" spans="1:65" s="12" customFormat="1" ht="22.95" customHeight="1" x14ac:dyDescent="0.25">
      <c r="A241" s="311"/>
      <c r="B241" s="312"/>
      <c r="C241" s="311"/>
      <c r="D241" s="313" t="s">
        <v>74</v>
      </c>
      <c r="E241" s="320" t="s">
        <v>194</v>
      </c>
      <c r="F241" s="320" t="s">
        <v>383</v>
      </c>
      <c r="G241" s="311"/>
      <c r="H241" s="311"/>
      <c r="I241" s="311"/>
      <c r="J241" s="321">
        <f>BK241</f>
        <v>0</v>
      </c>
      <c r="K241" s="311"/>
      <c r="L241" s="312"/>
      <c r="M241" s="316"/>
      <c r="N241" s="317"/>
      <c r="O241" s="317"/>
      <c r="P241" s="318">
        <f>SUM(P242:P256)</f>
        <v>0</v>
      </c>
      <c r="Q241" s="317"/>
      <c r="R241" s="318">
        <f>SUM(R242:R256)</f>
        <v>4.6610990399999999</v>
      </c>
      <c r="S241" s="317"/>
      <c r="T241" s="319">
        <f>SUM(T242:T256)</f>
        <v>0</v>
      </c>
      <c r="U241" s="311"/>
      <c r="V241" s="311"/>
      <c r="W241" s="311"/>
      <c r="AR241" s="94" t="s">
        <v>83</v>
      </c>
      <c r="AT241" s="95" t="s">
        <v>74</v>
      </c>
      <c r="AU241" s="95" t="s">
        <v>83</v>
      </c>
      <c r="AY241" s="94" t="s">
        <v>171</v>
      </c>
      <c r="BK241" s="96">
        <f>SUM(BK242:BK256)</f>
        <v>0</v>
      </c>
    </row>
    <row r="242" spans="1:65" s="2" customFormat="1" ht="16.5" customHeight="1" x14ac:dyDescent="0.2">
      <c r="A242" s="251"/>
      <c r="B242" s="252"/>
      <c r="C242" s="322" t="s">
        <v>414</v>
      </c>
      <c r="D242" s="322" t="s">
        <v>173</v>
      </c>
      <c r="E242" s="323" t="s">
        <v>385</v>
      </c>
      <c r="F242" s="324" t="s">
        <v>386</v>
      </c>
      <c r="G242" s="325" t="s">
        <v>108</v>
      </c>
      <c r="H242" s="326">
        <v>0.76200000000000001</v>
      </c>
      <c r="I242" s="97"/>
      <c r="J242" s="327">
        <f>ROUND(I242*H242,2)</f>
        <v>0</v>
      </c>
      <c r="K242" s="324" t="s">
        <v>176</v>
      </c>
      <c r="L242" s="252"/>
      <c r="M242" s="328" t="s">
        <v>3</v>
      </c>
      <c r="N242" s="329" t="s">
        <v>46</v>
      </c>
      <c r="O242" s="330"/>
      <c r="P242" s="331">
        <f>O242*H242</f>
        <v>0</v>
      </c>
      <c r="Q242" s="331">
        <v>2.8967999999999998</v>
      </c>
      <c r="R242" s="331">
        <f>Q242*H242</f>
        <v>2.2073616</v>
      </c>
      <c r="S242" s="331">
        <v>0</v>
      </c>
      <c r="T242" s="332">
        <f>S242*H242</f>
        <v>0</v>
      </c>
      <c r="U242" s="251"/>
      <c r="V242" s="251"/>
      <c r="W242" s="251"/>
      <c r="X242" s="32"/>
      <c r="Y242" s="32"/>
      <c r="Z242" s="32"/>
      <c r="AA242" s="32"/>
      <c r="AB242" s="32"/>
      <c r="AC242" s="32"/>
      <c r="AD242" s="32"/>
      <c r="AE242" s="32"/>
      <c r="AR242" s="98" t="s">
        <v>177</v>
      </c>
      <c r="AT242" s="98" t="s">
        <v>173</v>
      </c>
      <c r="AU242" s="98" t="s">
        <v>85</v>
      </c>
      <c r="AY242" s="19" t="s">
        <v>171</v>
      </c>
      <c r="BE242" s="99">
        <f>IF(N242="základní",J242,0)</f>
        <v>0</v>
      </c>
      <c r="BF242" s="99">
        <f>IF(N242="snížená",J242,0)</f>
        <v>0</v>
      </c>
      <c r="BG242" s="99">
        <f>IF(N242="zákl. přenesená",J242,0)</f>
        <v>0</v>
      </c>
      <c r="BH242" s="99">
        <f>IF(N242="sníž. přenesená",J242,0)</f>
        <v>0</v>
      </c>
      <c r="BI242" s="99">
        <f>IF(N242="nulová",J242,0)</f>
        <v>0</v>
      </c>
      <c r="BJ242" s="19" t="s">
        <v>83</v>
      </c>
      <c r="BK242" s="99">
        <f>ROUND(I242*H242,2)</f>
        <v>0</v>
      </c>
      <c r="BL242" s="19" t="s">
        <v>177</v>
      </c>
      <c r="BM242" s="98" t="s">
        <v>675</v>
      </c>
    </row>
    <row r="243" spans="1:65" s="2" customFormat="1" ht="28.8" x14ac:dyDescent="0.2">
      <c r="A243" s="251"/>
      <c r="B243" s="252"/>
      <c r="C243" s="251"/>
      <c r="D243" s="333" t="s">
        <v>179</v>
      </c>
      <c r="E243" s="251"/>
      <c r="F243" s="334" t="s">
        <v>388</v>
      </c>
      <c r="G243" s="251"/>
      <c r="H243" s="251"/>
      <c r="I243" s="251"/>
      <c r="J243" s="251"/>
      <c r="K243" s="251"/>
      <c r="L243" s="252"/>
      <c r="M243" s="335"/>
      <c r="N243" s="336"/>
      <c r="O243" s="330"/>
      <c r="P243" s="330"/>
      <c r="Q243" s="330"/>
      <c r="R243" s="330"/>
      <c r="S243" s="330"/>
      <c r="T243" s="337"/>
      <c r="U243" s="251"/>
      <c r="V243" s="251"/>
      <c r="W243" s="251"/>
      <c r="X243" s="32"/>
      <c r="Y243" s="32"/>
      <c r="Z243" s="32"/>
      <c r="AA243" s="32"/>
      <c r="AB243" s="32"/>
      <c r="AC243" s="32"/>
      <c r="AD243" s="32"/>
      <c r="AE243" s="32"/>
      <c r="AT243" s="19" t="s">
        <v>179</v>
      </c>
      <c r="AU243" s="19" t="s">
        <v>85</v>
      </c>
    </row>
    <row r="244" spans="1:65" s="2" customFormat="1" x14ac:dyDescent="0.2">
      <c r="A244" s="251"/>
      <c r="B244" s="252"/>
      <c r="C244" s="251"/>
      <c r="D244" s="338" t="s">
        <v>181</v>
      </c>
      <c r="E244" s="251"/>
      <c r="F244" s="339" t="s">
        <v>389</v>
      </c>
      <c r="G244" s="251"/>
      <c r="H244" s="251"/>
      <c r="I244" s="251"/>
      <c r="J244" s="251"/>
      <c r="K244" s="251"/>
      <c r="L244" s="252"/>
      <c r="M244" s="335"/>
      <c r="N244" s="336"/>
      <c r="O244" s="330"/>
      <c r="P244" s="330"/>
      <c r="Q244" s="330"/>
      <c r="R244" s="330"/>
      <c r="S244" s="330"/>
      <c r="T244" s="337"/>
      <c r="U244" s="251"/>
      <c r="V244" s="251"/>
      <c r="W244" s="251"/>
      <c r="X244" s="32"/>
      <c r="Y244" s="32"/>
      <c r="Z244" s="32"/>
      <c r="AA244" s="32"/>
      <c r="AB244" s="32"/>
      <c r="AC244" s="32"/>
      <c r="AD244" s="32"/>
      <c r="AE244" s="32"/>
      <c r="AT244" s="19" t="s">
        <v>181</v>
      </c>
      <c r="AU244" s="19" t="s">
        <v>85</v>
      </c>
    </row>
    <row r="245" spans="1:65" s="2" customFormat="1" ht="38.4" x14ac:dyDescent="0.2">
      <c r="A245" s="251"/>
      <c r="B245" s="252"/>
      <c r="C245" s="251"/>
      <c r="D245" s="333" t="s">
        <v>360</v>
      </c>
      <c r="E245" s="251"/>
      <c r="F245" s="380" t="s">
        <v>390</v>
      </c>
      <c r="G245" s="251"/>
      <c r="H245" s="251"/>
      <c r="I245" s="251"/>
      <c r="J245" s="251"/>
      <c r="K245" s="251"/>
      <c r="L245" s="252"/>
      <c r="M245" s="335"/>
      <c r="N245" s="336"/>
      <c r="O245" s="330"/>
      <c r="P245" s="330"/>
      <c r="Q245" s="330"/>
      <c r="R245" s="330"/>
      <c r="S245" s="330"/>
      <c r="T245" s="337"/>
      <c r="U245" s="251"/>
      <c r="V245" s="251"/>
      <c r="W245" s="251"/>
      <c r="X245" s="32"/>
      <c r="Y245" s="32"/>
      <c r="Z245" s="32"/>
      <c r="AA245" s="32"/>
      <c r="AB245" s="32"/>
      <c r="AC245" s="32"/>
      <c r="AD245" s="32"/>
      <c r="AE245" s="32"/>
      <c r="AT245" s="19" t="s">
        <v>360</v>
      </c>
      <c r="AU245" s="19" t="s">
        <v>85</v>
      </c>
    </row>
    <row r="246" spans="1:65" s="13" customFormat="1" x14ac:dyDescent="0.2">
      <c r="A246" s="340"/>
      <c r="B246" s="341"/>
      <c r="C246" s="340"/>
      <c r="D246" s="333" t="s">
        <v>183</v>
      </c>
      <c r="E246" s="342" t="s">
        <v>3</v>
      </c>
      <c r="F246" s="343" t="s">
        <v>676</v>
      </c>
      <c r="G246" s="340"/>
      <c r="H246" s="342" t="s">
        <v>3</v>
      </c>
      <c r="I246" s="340"/>
      <c r="J246" s="340"/>
      <c r="K246" s="340"/>
      <c r="L246" s="341"/>
      <c r="M246" s="344"/>
      <c r="N246" s="345"/>
      <c r="O246" s="345"/>
      <c r="P246" s="345"/>
      <c r="Q246" s="345"/>
      <c r="R246" s="345"/>
      <c r="S246" s="345"/>
      <c r="T246" s="346"/>
      <c r="U246" s="340"/>
      <c r="V246" s="340"/>
      <c r="W246" s="340"/>
      <c r="AT246" s="101" t="s">
        <v>183</v>
      </c>
      <c r="AU246" s="101" t="s">
        <v>85</v>
      </c>
      <c r="AV246" s="13" t="s">
        <v>83</v>
      </c>
      <c r="AW246" s="13" t="s">
        <v>36</v>
      </c>
      <c r="AX246" s="13" t="s">
        <v>75</v>
      </c>
      <c r="AY246" s="101" t="s">
        <v>171</v>
      </c>
    </row>
    <row r="247" spans="1:65" s="14" customFormat="1" x14ac:dyDescent="0.2">
      <c r="A247" s="347"/>
      <c r="B247" s="348"/>
      <c r="C247" s="347"/>
      <c r="D247" s="333" t="s">
        <v>183</v>
      </c>
      <c r="E247" s="349" t="s">
        <v>3</v>
      </c>
      <c r="F247" s="350" t="s">
        <v>677</v>
      </c>
      <c r="G247" s="347"/>
      <c r="H247" s="351">
        <v>1.55</v>
      </c>
      <c r="I247" s="347"/>
      <c r="J247" s="347"/>
      <c r="K247" s="347"/>
      <c r="L247" s="348"/>
      <c r="M247" s="352"/>
      <c r="N247" s="353"/>
      <c r="O247" s="353"/>
      <c r="P247" s="353"/>
      <c r="Q247" s="353"/>
      <c r="R247" s="353"/>
      <c r="S247" s="353"/>
      <c r="T247" s="354"/>
      <c r="U247" s="347"/>
      <c r="V247" s="347"/>
      <c r="W247" s="347"/>
      <c r="AT247" s="102" t="s">
        <v>183</v>
      </c>
      <c r="AU247" s="102" t="s">
        <v>85</v>
      </c>
      <c r="AV247" s="14" t="s">
        <v>85</v>
      </c>
      <c r="AW247" s="14" t="s">
        <v>36</v>
      </c>
      <c r="AX247" s="14" t="s">
        <v>75</v>
      </c>
      <c r="AY247" s="102" t="s">
        <v>171</v>
      </c>
    </row>
    <row r="248" spans="1:65" s="14" customFormat="1" x14ac:dyDescent="0.2">
      <c r="A248" s="347"/>
      <c r="B248" s="348"/>
      <c r="C248" s="347"/>
      <c r="D248" s="333" t="s">
        <v>183</v>
      </c>
      <c r="E248" s="349" t="s">
        <v>3</v>
      </c>
      <c r="F248" s="350" t="s">
        <v>678</v>
      </c>
      <c r="G248" s="347"/>
      <c r="H248" s="351">
        <v>-0.78800000000000003</v>
      </c>
      <c r="I248" s="347"/>
      <c r="J248" s="347"/>
      <c r="K248" s="347"/>
      <c r="L248" s="348"/>
      <c r="M248" s="352"/>
      <c r="N248" s="353"/>
      <c r="O248" s="353"/>
      <c r="P248" s="353"/>
      <c r="Q248" s="353"/>
      <c r="R248" s="353"/>
      <c r="S248" s="353"/>
      <c r="T248" s="354"/>
      <c r="U248" s="347"/>
      <c r="V248" s="347"/>
      <c r="W248" s="347"/>
      <c r="AT248" s="102" t="s">
        <v>183</v>
      </c>
      <c r="AU248" s="102" t="s">
        <v>85</v>
      </c>
      <c r="AV248" s="14" t="s">
        <v>85</v>
      </c>
      <c r="AW248" s="14" t="s">
        <v>36</v>
      </c>
      <c r="AX248" s="14" t="s">
        <v>75</v>
      </c>
      <c r="AY248" s="102" t="s">
        <v>171</v>
      </c>
    </row>
    <row r="249" spans="1:65" s="15" customFormat="1" x14ac:dyDescent="0.2">
      <c r="A249" s="355"/>
      <c r="B249" s="356"/>
      <c r="C249" s="355"/>
      <c r="D249" s="333" t="s">
        <v>183</v>
      </c>
      <c r="E249" s="357" t="s">
        <v>3</v>
      </c>
      <c r="F249" s="358" t="s">
        <v>186</v>
      </c>
      <c r="G249" s="355"/>
      <c r="H249" s="359">
        <v>0.76200000000000001</v>
      </c>
      <c r="I249" s="355"/>
      <c r="J249" s="355"/>
      <c r="K249" s="355"/>
      <c r="L249" s="356"/>
      <c r="M249" s="360"/>
      <c r="N249" s="361"/>
      <c r="O249" s="361"/>
      <c r="P249" s="361"/>
      <c r="Q249" s="361"/>
      <c r="R249" s="361"/>
      <c r="S249" s="361"/>
      <c r="T249" s="362"/>
      <c r="U249" s="355"/>
      <c r="V249" s="355"/>
      <c r="W249" s="355"/>
      <c r="AT249" s="103" t="s">
        <v>183</v>
      </c>
      <c r="AU249" s="103" t="s">
        <v>85</v>
      </c>
      <c r="AV249" s="15" t="s">
        <v>177</v>
      </c>
      <c r="AW249" s="15" t="s">
        <v>36</v>
      </c>
      <c r="AX249" s="15" t="s">
        <v>83</v>
      </c>
      <c r="AY249" s="103" t="s">
        <v>171</v>
      </c>
    </row>
    <row r="250" spans="1:65" s="2" customFormat="1" ht="16.5" customHeight="1" x14ac:dyDescent="0.2">
      <c r="A250" s="251"/>
      <c r="B250" s="252"/>
      <c r="C250" s="322" t="s">
        <v>424</v>
      </c>
      <c r="D250" s="322" t="s">
        <v>173</v>
      </c>
      <c r="E250" s="323" t="s">
        <v>396</v>
      </c>
      <c r="F250" s="324" t="s">
        <v>397</v>
      </c>
      <c r="G250" s="325" t="s">
        <v>108</v>
      </c>
      <c r="H250" s="326">
        <v>0.78800000000000003</v>
      </c>
      <c r="I250" s="97"/>
      <c r="J250" s="327">
        <f>ROUND(I250*H250,2)</f>
        <v>0</v>
      </c>
      <c r="K250" s="324" t="s">
        <v>176</v>
      </c>
      <c r="L250" s="252"/>
      <c r="M250" s="328" t="s">
        <v>3</v>
      </c>
      <c r="N250" s="329" t="s">
        <v>46</v>
      </c>
      <c r="O250" s="330"/>
      <c r="P250" s="331">
        <f>O250*H250</f>
        <v>0</v>
      </c>
      <c r="Q250" s="331">
        <v>3.11388</v>
      </c>
      <c r="R250" s="331">
        <f>Q250*H250</f>
        <v>2.4537374400000003</v>
      </c>
      <c r="S250" s="331">
        <v>0</v>
      </c>
      <c r="T250" s="332">
        <f>S250*H250</f>
        <v>0</v>
      </c>
      <c r="U250" s="251"/>
      <c r="V250" s="251"/>
      <c r="W250" s="251"/>
      <c r="X250" s="32"/>
      <c r="Y250" s="32"/>
      <c r="Z250" s="32"/>
      <c r="AA250" s="32"/>
      <c r="AB250" s="32"/>
      <c r="AC250" s="32"/>
      <c r="AD250" s="32"/>
      <c r="AE250" s="32"/>
      <c r="AR250" s="98" t="s">
        <v>177</v>
      </c>
      <c r="AT250" s="98" t="s">
        <v>173</v>
      </c>
      <c r="AU250" s="98" t="s">
        <v>85</v>
      </c>
      <c r="AY250" s="19" t="s">
        <v>171</v>
      </c>
      <c r="BE250" s="99">
        <f>IF(N250="základní",J250,0)</f>
        <v>0</v>
      </c>
      <c r="BF250" s="99">
        <f>IF(N250="snížená",J250,0)</f>
        <v>0</v>
      </c>
      <c r="BG250" s="99">
        <f>IF(N250="zákl. přenesená",J250,0)</f>
        <v>0</v>
      </c>
      <c r="BH250" s="99">
        <f>IF(N250="sníž. přenesená",J250,0)</f>
        <v>0</v>
      </c>
      <c r="BI250" s="99">
        <f>IF(N250="nulová",J250,0)</f>
        <v>0</v>
      </c>
      <c r="BJ250" s="19" t="s">
        <v>83</v>
      </c>
      <c r="BK250" s="99">
        <f>ROUND(I250*H250,2)</f>
        <v>0</v>
      </c>
      <c r="BL250" s="19" t="s">
        <v>177</v>
      </c>
      <c r="BM250" s="98" t="s">
        <v>679</v>
      </c>
    </row>
    <row r="251" spans="1:65" s="2" customFormat="1" ht="28.8" x14ac:dyDescent="0.2">
      <c r="A251" s="251"/>
      <c r="B251" s="252"/>
      <c r="C251" s="251"/>
      <c r="D251" s="333" t="s">
        <v>179</v>
      </c>
      <c r="E251" s="251"/>
      <c r="F251" s="334" t="s">
        <v>399</v>
      </c>
      <c r="G251" s="251"/>
      <c r="H251" s="251"/>
      <c r="I251" s="251"/>
      <c r="J251" s="251"/>
      <c r="K251" s="251"/>
      <c r="L251" s="252"/>
      <c r="M251" s="335"/>
      <c r="N251" s="336"/>
      <c r="O251" s="330"/>
      <c r="P251" s="330"/>
      <c r="Q251" s="330"/>
      <c r="R251" s="330"/>
      <c r="S251" s="330"/>
      <c r="T251" s="337"/>
      <c r="U251" s="251"/>
      <c r="V251" s="251"/>
      <c r="W251" s="251"/>
      <c r="X251" s="32"/>
      <c r="Y251" s="32"/>
      <c r="Z251" s="32"/>
      <c r="AA251" s="32"/>
      <c r="AB251" s="32"/>
      <c r="AC251" s="32"/>
      <c r="AD251" s="32"/>
      <c r="AE251" s="32"/>
      <c r="AT251" s="19" t="s">
        <v>179</v>
      </c>
      <c r="AU251" s="19" t="s">
        <v>85</v>
      </c>
    </row>
    <row r="252" spans="1:65" s="2" customFormat="1" x14ac:dyDescent="0.2">
      <c r="A252" s="251"/>
      <c r="B252" s="252"/>
      <c r="C252" s="251"/>
      <c r="D252" s="338" t="s">
        <v>181</v>
      </c>
      <c r="E252" s="251"/>
      <c r="F252" s="339" t="s">
        <v>400</v>
      </c>
      <c r="G252" s="251"/>
      <c r="H252" s="251"/>
      <c r="I252" s="251"/>
      <c r="J252" s="251"/>
      <c r="K252" s="251"/>
      <c r="L252" s="252"/>
      <c r="M252" s="335"/>
      <c r="N252" s="336"/>
      <c r="O252" s="330"/>
      <c r="P252" s="330"/>
      <c r="Q252" s="330"/>
      <c r="R252" s="330"/>
      <c r="S252" s="330"/>
      <c r="T252" s="337"/>
      <c r="U252" s="251"/>
      <c r="V252" s="251"/>
      <c r="W252" s="251"/>
      <c r="X252" s="32"/>
      <c r="Y252" s="32"/>
      <c r="Z252" s="32"/>
      <c r="AA252" s="32"/>
      <c r="AB252" s="32"/>
      <c r="AC252" s="32"/>
      <c r="AD252" s="32"/>
      <c r="AE252" s="32"/>
      <c r="AT252" s="19" t="s">
        <v>181</v>
      </c>
      <c r="AU252" s="19" t="s">
        <v>85</v>
      </c>
    </row>
    <row r="253" spans="1:65" s="2" customFormat="1" ht="38.4" x14ac:dyDescent="0.2">
      <c r="A253" s="251"/>
      <c r="B253" s="252"/>
      <c r="C253" s="251"/>
      <c r="D253" s="333" t="s">
        <v>360</v>
      </c>
      <c r="E253" s="251"/>
      <c r="F253" s="380" t="s">
        <v>390</v>
      </c>
      <c r="G253" s="251"/>
      <c r="H253" s="251"/>
      <c r="I253" s="251"/>
      <c r="J253" s="251"/>
      <c r="K253" s="251"/>
      <c r="L253" s="252"/>
      <c r="M253" s="335"/>
      <c r="N253" s="336"/>
      <c r="O253" s="330"/>
      <c r="P253" s="330"/>
      <c r="Q253" s="330"/>
      <c r="R253" s="330"/>
      <c r="S253" s="330"/>
      <c r="T253" s="337"/>
      <c r="U253" s="251"/>
      <c r="V253" s="251"/>
      <c r="W253" s="251"/>
      <c r="X253" s="32"/>
      <c r="Y253" s="32"/>
      <c r="Z253" s="32"/>
      <c r="AA253" s="32"/>
      <c r="AB253" s="32"/>
      <c r="AC253" s="32"/>
      <c r="AD253" s="32"/>
      <c r="AE253" s="32"/>
      <c r="AT253" s="19" t="s">
        <v>360</v>
      </c>
      <c r="AU253" s="19" t="s">
        <v>85</v>
      </c>
    </row>
    <row r="254" spans="1:65" s="13" customFormat="1" x14ac:dyDescent="0.2">
      <c r="A254" s="340"/>
      <c r="B254" s="341"/>
      <c r="C254" s="340"/>
      <c r="D254" s="333" t="s">
        <v>183</v>
      </c>
      <c r="E254" s="342" t="s">
        <v>3</v>
      </c>
      <c r="F254" s="343" t="s">
        <v>676</v>
      </c>
      <c r="G254" s="340"/>
      <c r="H254" s="342" t="s">
        <v>3</v>
      </c>
      <c r="I254" s="340"/>
      <c r="J254" s="340"/>
      <c r="K254" s="340"/>
      <c r="L254" s="341"/>
      <c r="M254" s="344"/>
      <c r="N254" s="345"/>
      <c r="O254" s="345"/>
      <c r="P254" s="345"/>
      <c r="Q254" s="345"/>
      <c r="R254" s="345"/>
      <c r="S254" s="345"/>
      <c r="T254" s="346"/>
      <c r="U254" s="340"/>
      <c r="V254" s="340"/>
      <c r="W254" s="340"/>
      <c r="AT254" s="101" t="s">
        <v>183</v>
      </c>
      <c r="AU254" s="101" t="s">
        <v>85</v>
      </c>
      <c r="AV254" s="13" t="s">
        <v>83</v>
      </c>
      <c r="AW254" s="13" t="s">
        <v>36</v>
      </c>
      <c r="AX254" s="13" t="s">
        <v>75</v>
      </c>
      <c r="AY254" s="101" t="s">
        <v>171</v>
      </c>
    </row>
    <row r="255" spans="1:65" s="14" customFormat="1" x14ac:dyDescent="0.2">
      <c r="A255" s="347"/>
      <c r="B255" s="348"/>
      <c r="C255" s="347"/>
      <c r="D255" s="333" t="s">
        <v>183</v>
      </c>
      <c r="E255" s="349" t="s">
        <v>3</v>
      </c>
      <c r="F255" s="350" t="s">
        <v>680</v>
      </c>
      <c r="G255" s="347"/>
      <c r="H255" s="351">
        <v>0.78800000000000003</v>
      </c>
      <c r="I255" s="347"/>
      <c r="J255" s="347"/>
      <c r="K255" s="347"/>
      <c r="L255" s="348"/>
      <c r="M255" s="352"/>
      <c r="N255" s="353"/>
      <c r="O255" s="353"/>
      <c r="P255" s="353"/>
      <c r="Q255" s="353"/>
      <c r="R255" s="353"/>
      <c r="S255" s="353"/>
      <c r="T255" s="354"/>
      <c r="U255" s="347"/>
      <c r="V255" s="347"/>
      <c r="W255" s="347"/>
      <c r="AT255" s="102" t="s">
        <v>183</v>
      </c>
      <c r="AU255" s="102" t="s">
        <v>85</v>
      </c>
      <c r="AV255" s="14" t="s">
        <v>85</v>
      </c>
      <c r="AW255" s="14" t="s">
        <v>36</v>
      </c>
      <c r="AX255" s="14" t="s">
        <v>75</v>
      </c>
      <c r="AY255" s="102" t="s">
        <v>171</v>
      </c>
    </row>
    <row r="256" spans="1:65" s="15" customFormat="1" x14ac:dyDescent="0.2">
      <c r="A256" s="355"/>
      <c r="B256" s="356"/>
      <c r="C256" s="355"/>
      <c r="D256" s="333" t="s">
        <v>183</v>
      </c>
      <c r="E256" s="357" t="s">
        <v>566</v>
      </c>
      <c r="F256" s="358" t="s">
        <v>186</v>
      </c>
      <c r="G256" s="355"/>
      <c r="H256" s="359">
        <v>0.78800000000000003</v>
      </c>
      <c r="I256" s="355"/>
      <c r="J256" s="355"/>
      <c r="K256" s="355"/>
      <c r="L256" s="356"/>
      <c r="M256" s="360"/>
      <c r="N256" s="361"/>
      <c r="O256" s="361"/>
      <c r="P256" s="361"/>
      <c r="Q256" s="361"/>
      <c r="R256" s="361"/>
      <c r="S256" s="361"/>
      <c r="T256" s="362"/>
      <c r="U256" s="355"/>
      <c r="V256" s="355"/>
      <c r="W256" s="355"/>
      <c r="AT256" s="103" t="s">
        <v>183</v>
      </c>
      <c r="AU256" s="103" t="s">
        <v>85</v>
      </c>
      <c r="AV256" s="15" t="s">
        <v>177</v>
      </c>
      <c r="AW256" s="15" t="s">
        <v>36</v>
      </c>
      <c r="AX256" s="15" t="s">
        <v>83</v>
      </c>
      <c r="AY256" s="103" t="s">
        <v>171</v>
      </c>
    </row>
    <row r="257" spans="1:65" s="12" customFormat="1" ht="22.95" customHeight="1" x14ac:dyDescent="0.25">
      <c r="A257" s="311"/>
      <c r="B257" s="312"/>
      <c r="C257" s="311"/>
      <c r="D257" s="313" t="s">
        <v>74</v>
      </c>
      <c r="E257" s="320" t="s">
        <v>177</v>
      </c>
      <c r="F257" s="320" t="s">
        <v>445</v>
      </c>
      <c r="G257" s="311"/>
      <c r="H257" s="311"/>
      <c r="I257" s="311"/>
      <c r="J257" s="321">
        <f>BK257</f>
        <v>0</v>
      </c>
      <c r="K257" s="311"/>
      <c r="L257" s="312"/>
      <c r="M257" s="316"/>
      <c r="N257" s="317"/>
      <c r="O257" s="317"/>
      <c r="P257" s="318">
        <f>SUM(P258:P303)</f>
        <v>0</v>
      </c>
      <c r="Q257" s="317"/>
      <c r="R257" s="318">
        <f>SUM(R258:R303)</f>
        <v>523.83579410000004</v>
      </c>
      <c r="S257" s="317"/>
      <c r="T257" s="319">
        <f>SUM(T258:T303)</f>
        <v>0</v>
      </c>
      <c r="U257" s="311"/>
      <c r="V257" s="311"/>
      <c r="W257" s="311"/>
      <c r="AR257" s="94" t="s">
        <v>83</v>
      </c>
      <c r="AT257" s="95" t="s">
        <v>74</v>
      </c>
      <c r="AU257" s="95" t="s">
        <v>83</v>
      </c>
      <c r="AY257" s="94" t="s">
        <v>171</v>
      </c>
      <c r="BK257" s="96">
        <f>SUM(BK258:BK303)</f>
        <v>0</v>
      </c>
    </row>
    <row r="258" spans="1:65" s="2" customFormat="1" ht="16.5" customHeight="1" x14ac:dyDescent="0.2">
      <c r="A258" s="251"/>
      <c r="B258" s="252"/>
      <c r="C258" s="322" t="s">
        <v>430</v>
      </c>
      <c r="D258" s="322" t="s">
        <v>173</v>
      </c>
      <c r="E258" s="323" t="s">
        <v>447</v>
      </c>
      <c r="F258" s="324" t="s">
        <v>448</v>
      </c>
      <c r="G258" s="325" t="s">
        <v>116</v>
      </c>
      <c r="H258" s="326">
        <v>3.43</v>
      </c>
      <c r="I258" s="97"/>
      <c r="J258" s="327">
        <f>ROUND(I258*H258,2)</f>
        <v>0</v>
      </c>
      <c r="K258" s="324" t="s">
        <v>176</v>
      </c>
      <c r="L258" s="252"/>
      <c r="M258" s="328" t="s">
        <v>3</v>
      </c>
      <c r="N258" s="329" t="s">
        <v>46</v>
      </c>
      <c r="O258" s="330"/>
      <c r="P258" s="331">
        <f>O258*H258</f>
        <v>0</v>
      </c>
      <c r="Q258" s="331">
        <v>0.24787000000000001</v>
      </c>
      <c r="R258" s="331">
        <f>Q258*H258</f>
        <v>0.85019410000000006</v>
      </c>
      <c r="S258" s="331">
        <v>0</v>
      </c>
      <c r="T258" s="332">
        <f>S258*H258</f>
        <v>0</v>
      </c>
      <c r="U258" s="251"/>
      <c r="V258" s="251"/>
      <c r="W258" s="251"/>
      <c r="X258" s="32"/>
      <c r="Y258" s="32"/>
      <c r="Z258" s="32"/>
      <c r="AA258" s="32"/>
      <c r="AB258" s="32"/>
      <c r="AC258" s="32"/>
      <c r="AD258" s="32"/>
      <c r="AE258" s="32"/>
      <c r="AR258" s="98" t="s">
        <v>177</v>
      </c>
      <c r="AT258" s="98" t="s">
        <v>173</v>
      </c>
      <c r="AU258" s="98" t="s">
        <v>85</v>
      </c>
      <c r="AY258" s="19" t="s">
        <v>171</v>
      </c>
      <c r="BE258" s="99">
        <f>IF(N258="základní",J258,0)</f>
        <v>0</v>
      </c>
      <c r="BF258" s="99">
        <f>IF(N258="snížená",J258,0)</f>
        <v>0</v>
      </c>
      <c r="BG258" s="99">
        <f>IF(N258="zákl. přenesená",J258,0)</f>
        <v>0</v>
      </c>
      <c r="BH258" s="99">
        <f>IF(N258="sníž. přenesená",J258,0)</f>
        <v>0</v>
      </c>
      <c r="BI258" s="99">
        <f>IF(N258="nulová",J258,0)</f>
        <v>0</v>
      </c>
      <c r="BJ258" s="19" t="s">
        <v>83</v>
      </c>
      <c r="BK258" s="99">
        <f>ROUND(I258*H258,2)</f>
        <v>0</v>
      </c>
      <c r="BL258" s="19" t="s">
        <v>177</v>
      </c>
      <c r="BM258" s="98" t="s">
        <v>681</v>
      </c>
    </row>
    <row r="259" spans="1:65" s="2" customFormat="1" x14ac:dyDescent="0.2">
      <c r="A259" s="251"/>
      <c r="B259" s="252"/>
      <c r="C259" s="251"/>
      <c r="D259" s="333" t="s">
        <v>179</v>
      </c>
      <c r="E259" s="251"/>
      <c r="F259" s="334" t="s">
        <v>450</v>
      </c>
      <c r="G259" s="251"/>
      <c r="H259" s="251"/>
      <c r="I259" s="251"/>
      <c r="J259" s="251"/>
      <c r="K259" s="251"/>
      <c r="L259" s="252"/>
      <c r="M259" s="335"/>
      <c r="N259" s="336"/>
      <c r="O259" s="330"/>
      <c r="P259" s="330"/>
      <c r="Q259" s="330"/>
      <c r="R259" s="330"/>
      <c r="S259" s="330"/>
      <c r="T259" s="337"/>
      <c r="U259" s="251"/>
      <c r="V259" s="251"/>
      <c r="W259" s="251"/>
      <c r="X259" s="32"/>
      <c r="Y259" s="32"/>
      <c r="Z259" s="32"/>
      <c r="AA259" s="32"/>
      <c r="AB259" s="32"/>
      <c r="AC259" s="32"/>
      <c r="AD259" s="32"/>
      <c r="AE259" s="32"/>
      <c r="AT259" s="19" t="s">
        <v>179</v>
      </c>
      <c r="AU259" s="19" t="s">
        <v>85</v>
      </c>
    </row>
    <row r="260" spans="1:65" s="2" customFormat="1" x14ac:dyDescent="0.2">
      <c r="A260" s="251"/>
      <c r="B260" s="252"/>
      <c r="C260" s="251"/>
      <c r="D260" s="338" t="s">
        <v>181</v>
      </c>
      <c r="E260" s="251"/>
      <c r="F260" s="339" t="s">
        <v>451</v>
      </c>
      <c r="G260" s="251"/>
      <c r="H260" s="251"/>
      <c r="I260" s="251"/>
      <c r="J260" s="251"/>
      <c r="K260" s="251"/>
      <c r="L260" s="252"/>
      <c r="M260" s="335"/>
      <c r="N260" s="336"/>
      <c r="O260" s="330"/>
      <c r="P260" s="330"/>
      <c r="Q260" s="330"/>
      <c r="R260" s="330"/>
      <c r="S260" s="330"/>
      <c r="T260" s="337"/>
      <c r="U260" s="251"/>
      <c r="V260" s="251"/>
      <c r="W260" s="251"/>
      <c r="X260" s="32"/>
      <c r="Y260" s="32"/>
      <c r="Z260" s="32"/>
      <c r="AA260" s="32"/>
      <c r="AB260" s="32"/>
      <c r="AC260" s="32"/>
      <c r="AD260" s="32"/>
      <c r="AE260" s="32"/>
      <c r="AT260" s="19" t="s">
        <v>181</v>
      </c>
      <c r="AU260" s="19" t="s">
        <v>85</v>
      </c>
    </row>
    <row r="261" spans="1:65" s="2" customFormat="1" ht="19.2" x14ac:dyDescent="0.2">
      <c r="A261" s="251"/>
      <c r="B261" s="252"/>
      <c r="C261" s="251"/>
      <c r="D261" s="333" t="s">
        <v>360</v>
      </c>
      <c r="E261" s="251"/>
      <c r="F261" s="380" t="s">
        <v>452</v>
      </c>
      <c r="G261" s="251"/>
      <c r="H261" s="251"/>
      <c r="I261" s="251"/>
      <c r="J261" s="251"/>
      <c r="K261" s="251"/>
      <c r="L261" s="252"/>
      <c r="M261" s="335"/>
      <c r="N261" s="336"/>
      <c r="O261" s="330"/>
      <c r="P261" s="330"/>
      <c r="Q261" s="330"/>
      <c r="R261" s="330"/>
      <c r="S261" s="330"/>
      <c r="T261" s="337"/>
      <c r="U261" s="251"/>
      <c r="V261" s="251"/>
      <c r="W261" s="251"/>
      <c r="X261" s="32"/>
      <c r="Y261" s="32"/>
      <c r="Z261" s="32"/>
      <c r="AA261" s="32"/>
      <c r="AB261" s="32"/>
      <c r="AC261" s="32"/>
      <c r="AD261" s="32"/>
      <c r="AE261" s="32"/>
      <c r="AT261" s="19" t="s">
        <v>360</v>
      </c>
      <c r="AU261" s="19" t="s">
        <v>85</v>
      </c>
    </row>
    <row r="262" spans="1:65" s="13" customFormat="1" x14ac:dyDescent="0.2">
      <c r="A262" s="340"/>
      <c r="B262" s="341"/>
      <c r="C262" s="340"/>
      <c r="D262" s="333" t="s">
        <v>183</v>
      </c>
      <c r="E262" s="342" t="s">
        <v>3</v>
      </c>
      <c r="F262" s="343" t="s">
        <v>682</v>
      </c>
      <c r="G262" s="340"/>
      <c r="H262" s="342" t="s">
        <v>3</v>
      </c>
      <c r="I262" s="340"/>
      <c r="J262" s="340"/>
      <c r="K262" s="340"/>
      <c r="L262" s="341"/>
      <c r="M262" s="344"/>
      <c r="N262" s="345"/>
      <c r="O262" s="345"/>
      <c r="P262" s="345"/>
      <c r="Q262" s="345"/>
      <c r="R262" s="345"/>
      <c r="S262" s="345"/>
      <c r="T262" s="346"/>
      <c r="U262" s="340"/>
      <c r="V262" s="340"/>
      <c r="W262" s="340"/>
      <c r="AT262" s="101" t="s">
        <v>183</v>
      </c>
      <c r="AU262" s="101" t="s">
        <v>85</v>
      </c>
      <c r="AV262" s="13" t="s">
        <v>83</v>
      </c>
      <c r="AW262" s="13" t="s">
        <v>36</v>
      </c>
      <c r="AX262" s="13" t="s">
        <v>75</v>
      </c>
      <c r="AY262" s="101" t="s">
        <v>171</v>
      </c>
    </row>
    <row r="263" spans="1:65" s="14" customFormat="1" x14ac:dyDescent="0.2">
      <c r="A263" s="347"/>
      <c r="B263" s="348"/>
      <c r="C263" s="347"/>
      <c r="D263" s="333" t="s">
        <v>183</v>
      </c>
      <c r="E263" s="349" t="s">
        <v>3</v>
      </c>
      <c r="F263" s="350" t="s">
        <v>683</v>
      </c>
      <c r="G263" s="347"/>
      <c r="H263" s="351">
        <v>3.43</v>
      </c>
      <c r="I263" s="347"/>
      <c r="J263" s="347"/>
      <c r="K263" s="347"/>
      <c r="L263" s="348"/>
      <c r="M263" s="352"/>
      <c r="N263" s="353"/>
      <c r="O263" s="353"/>
      <c r="P263" s="353"/>
      <c r="Q263" s="353"/>
      <c r="R263" s="353"/>
      <c r="S263" s="353"/>
      <c r="T263" s="354"/>
      <c r="U263" s="347"/>
      <c r="V263" s="347"/>
      <c r="W263" s="347"/>
      <c r="AT263" s="102" t="s">
        <v>183</v>
      </c>
      <c r="AU263" s="102" t="s">
        <v>85</v>
      </c>
      <c r="AV263" s="14" t="s">
        <v>85</v>
      </c>
      <c r="AW263" s="14" t="s">
        <v>36</v>
      </c>
      <c r="AX263" s="14" t="s">
        <v>75</v>
      </c>
      <c r="AY263" s="102" t="s">
        <v>171</v>
      </c>
    </row>
    <row r="264" spans="1:65" s="15" customFormat="1" x14ac:dyDescent="0.2">
      <c r="A264" s="355"/>
      <c r="B264" s="356"/>
      <c r="C264" s="355"/>
      <c r="D264" s="333" t="s">
        <v>183</v>
      </c>
      <c r="E264" s="357" t="s">
        <v>563</v>
      </c>
      <c r="F264" s="358" t="s">
        <v>186</v>
      </c>
      <c r="G264" s="355"/>
      <c r="H264" s="359">
        <v>3.43</v>
      </c>
      <c r="I264" s="355"/>
      <c r="J264" s="355"/>
      <c r="K264" s="355"/>
      <c r="L264" s="356"/>
      <c r="M264" s="360"/>
      <c r="N264" s="361"/>
      <c r="O264" s="361"/>
      <c r="P264" s="361"/>
      <c r="Q264" s="361"/>
      <c r="R264" s="361"/>
      <c r="S264" s="361"/>
      <c r="T264" s="362"/>
      <c r="U264" s="355"/>
      <c r="V264" s="355"/>
      <c r="W264" s="355"/>
      <c r="AT264" s="103" t="s">
        <v>183</v>
      </c>
      <c r="AU264" s="103" t="s">
        <v>85</v>
      </c>
      <c r="AV264" s="15" t="s">
        <v>177</v>
      </c>
      <c r="AW264" s="15" t="s">
        <v>36</v>
      </c>
      <c r="AX264" s="15" t="s">
        <v>83</v>
      </c>
      <c r="AY264" s="103" t="s">
        <v>171</v>
      </c>
    </row>
    <row r="265" spans="1:65" s="2" customFormat="1" ht="16.5" customHeight="1" x14ac:dyDescent="0.2">
      <c r="A265" s="251"/>
      <c r="B265" s="252"/>
      <c r="C265" s="322" t="s">
        <v>438</v>
      </c>
      <c r="D265" s="322" t="s">
        <v>173</v>
      </c>
      <c r="E265" s="323" t="s">
        <v>458</v>
      </c>
      <c r="F265" s="324" t="s">
        <v>459</v>
      </c>
      <c r="G265" s="325" t="s">
        <v>116</v>
      </c>
      <c r="H265" s="326">
        <v>3.43</v>
      </c>
      <c r="I265" s="97"/>
      <c r="J265" s="327">
        <f>ROUND(I265*H265,2)</f>
        <v>0</v>
      </c>
      <c r="K265" s="324" t="s">
        <v>176</v>
      </c>
      <c r="L265" s="252"/>
      <c r="M265" s="328" t="s">
        <v>3</v>
      </c>
      <c r="N265" s="329" t="s">
        <v>46</v>
      </c>
      <c r="O265" s="330"/>
      <c r="P265" s="331">
        <f>O265*H265</f>
        <v>0</v>
      </c>
      <c r="Q265" s="331">
        <v>0</v>
      </c>
      <c r="R265" s="331">
        <f>Q265*H265</f>
        <v>0</v>
      </c>
      <c r="S265" s="331">
        <v>0</v>
      </c>
      <c r="T265" s="332">
        <f>S265*H265</f>
        <v>0</v>
      </c>
      <c r="U265" s="251"/>
      <c r="V265" s="251"/>
      <c r="W265" s="251"/>
      <c r="X265" s="32"/>
      <c r="Y265" s="32"/>
      <c r="Z265" s="32"/>
      <c r="AA265" s="32"/>
      <c r="AB265" s="32"/>
      <c r="AC265" s="32"/>
      <c r="AD265" s="32"/>
      <c r="AE265" s="32"/>
      <c r="AR265" s="98" t="s">
        <v>177</v>
      </c>
      <c r="AT265" s="98" t="s">
        <v>173</v>
      </c>
      <c r="AU265" s="98" t="s">
        <v>85</v>
      </c>
      <c r="AY265" s="19" t="s">
        <v>171</v>
      </c>
      <c r="BE265" s="99">
        <f>IF(N265="základní",J265,0)</f>
        <v>0</v>
      </c>
      <c r="BF265" s="99">
        <f>IF(N265="snížená",J265,0)</f>
        <v>0</v>
      </c>
      <c r="BG265" s="99">
        <f>IF(N265="zákl. přenesená",J265,0)</f>
        <v>0</v>
      </c>
      <c r="BH265" s="99">
        <f>IF(N265="sníž. přenesená",J265,0)</f>
        <v>0</v>
      </c>
      <c r="BI265" s="99">
        <f>IF(N265="nulová",J265,0)</f>
        <v>0</v>
      </c>
      <c r="BJ265" s="19" t="s">
        <v>83</v>
      </c>
      <c r="BK265" s="99">
        <f>ROUND(I265*H265,2)</f>
        <v>0</v>
      </c>
      <c r="BL265" s="19" t="s">
        <v>177</v>
      </c>
      <c r="BM265" s="98" t="s">
        <v>684</v>
      </c>
    </row>
    <row r="266" spans="1:65" s="2" customFormat="1" x14ac:dyDescent="0.2">
      <c r="A266" s="251"/>
      <c r="B266" s="252"/>
      <c r="C266" s="251"/>
      <c r="D266" s="333" t="s">
        <v>179</v>
      </c>
      <c r="E266" s="251"/>
      <c r="F266" s="334" t="s">
        <v>461</v>
      </c>
      <c r="G266" s="251"/>
      <c r="H266" s="251"/>
      <c r="I266" s="251"/>
      <c r="J266" s="251"/>
      <c r="K266" s="251"/>
      <c r="L266" s="252"/>
      <c r="M266" s="335"/>
      <c r="N266" s="336"/>
      <c r="O266" s="330"/>
      <c r="P266" s="330"/>
      <c r="Q266" s="330"/>
      <c r="R266" s="330"/>
      <c r="S266" s="330"/>
      <c r="T266" s="337"/>
      <c r="U266" s="251"/>
      <c r="V266" s="251"/>
      <c r="W266" s="251"/>
      <c r="X266" s="32"/>
      <c r="Y266" s="32"/>
      <c r="Z266" s="32"/>
      <c r="AA266" s="32"/>
      <c r="AB266" s="32"/>
      <c r="AC266" s="32"/>
      <c r="AD266" s="32"/>
      <c r="AE266" s="32"/>
      <c r="AT266" s="19" t="s">
        <v>179</v>
      </c>
      <c r="AU266" s="19" t="s">
        <v>85</v>
      </c>
    </row>
    <row r="267" spans="1:65" s="2" customFormat="1" x14ac:dyDescent="0.2">
      <c r="A267" s="251"/>
      <c r="B267" s="252"/>
      <c r="C267" s="251"/>
      <c r="D267" s="338" t="s">
        <v>181</v>
      </c>
      <c r="E267" s="251"/>
      <c r="F267" s="339" t="s">
        <v>462</v>
      </c>
      <c r="G267" s="251"/>
      <c r="H267" s="251"/>
      <c r="I267" s="251"/>
      <c r="J267" s="251"/>
      <c r="K267" s="251"/>
      <c r="L267" s="252"/>
      <c r="M267" s="335"/>
      <c r="N267" s="336"/>
      <c r="O267" s="330"/>
      <c r="P267" s="330"/>
      <c r="Q267" s="330"/>
      <c r="R267" s="330"/>
      <c r="S267" s="330"/>
      <c r="T267" s="337"/>
      <c r="U267" s="251"/>
      <c r="V267" s="251"/>
      <c r="W267" s="251"/>
      <c r="X267" s="32"/>
      <c r="Y267" s="32"/>
      <c r="Z267" s="32"/>
      <c r="AA267" s="32"/>
      <c r="AB267" s="32"/>
      <c r="AC267" s="32"/>
      <c r="AD267" s="32"/>
      <c r="AE267" s="32"/>
      <c r="AT267" s="19" t="s">
        <v>181</v>
      </c>
      <c r="AU267" s="19" t="s">
        <v>85</v>
      </c>
    </row>
    <row r="268" spans="1:65" s="14" customFormat="1" x14ac:dyDescent="0.2">
      <c r="A268" s="347"/>
      <c r="B268" s="348"/>
      <c r="C268" s="347"/>
      <c r="D268" s="333" t="s">
        <v>183</v>
      </c>
      <c r="E268" s="349" t="s">
        <v>3</v>
      </c>
      <c r="F268" s="350" t="s">
        <v>563</v>
      </c>
      <c r="G268" s="347"/>
      <c r="H268" s="351">
        <v>3.43</v>
      </c>
      <c r="I268" s="347"/>
      <c r="J268" s="347"/>
      <c r="K268" s="347"/>
      <c r="L268" s="348"/>
      <c r="M268" s="352"/>
      <c r="N268" s="353"/>
      <c r="O268" s="353"/>
      <c r="P268" s="353"/>
      <c r="Q268" s="353"/>
      <c r="R268" s="353"/>
      <c r="S268" s="353"/>
      <c r="T268" s="354"/>
      <c r="U268" s="347"/>
      <c r="V268" s="347"/>
      <c r="W268" s="347"/>
      <c r="AT268" s="102" t="s">
        <v>183</v>
      </c>
      <c r="AU268" s="102" t="s">
        <v>85</v>
      </c>
      <c r="AV268" s="14" t="s">
        <v>85</v>
      </c>
      <c r="AW268" s="14" t="s">
        <v>36</v>
      </c>
      <c r="AX268" s="14" t="s">
        <v>83</v>
      </c>
      <c r="AY268" s="102" t="s">
        <v>171</v>
      </c>
    </row>
    <row r="269" spans="1:65" s="2" customFormat="1" ht="16.5" customHeight="1" x14ac:dyDescent="0.2">
      <c r="A269" s="251"/>
      <c r="B269" s="252"/>
      <c r="C269" s="322" t="s">
        <v>446</v>
      </c>
      <c r="D269" s="322" t="s">
        <v>173</v>
      </c>
      <c r="E269" s="323" t="s">
        <v>685</v>
      </c>
      <c r="F269" s="324" t="s">
        <v>686</v>
      </c>
      <c r="G269" s="325" t="s">
        <v>108</v>
      </c>
      <c r="H269" s="326">
        <v>63.3</v>
      </c>
      <c r="I269" s="97"/>
      <c r="J269" s="327">
        <f>ROUND(I269*H269,2)</f>
        <v>0</v>
      </c>
      <c r="K269" s="324" t="s">
        <v>176</v>
      </c>
      <c r="L269" s="252"/>
      <c r="M269" s="328" t="s">
        <v>3</v>
      </c>
      <c r="N269" s="329" t="s">
        <v>46</v>
      </c>
      <c r="O269" s="330"/>
      <c r="P269" s="331">
        <f>O269*H269</f>
        <v>0</v>
      </c>
      <c r="Q269" s="331">
        <v>1.7535000000000001</v>
      </c>
      <c r="R269" s="331">
        <f>Q269*H269</f>
        <v>110.99655</v>
      </c>
      <c r="S269" s="331">
        <v>0</v>
      </c>
      <c r="T269" s="332">
        <f>S269*H269</f>
        <v>0</v>
      </c>
      <c r="U269" s="251"/>
      <c r="V269" s="251"/>
      <c r="W269" s="251"/>
      <c r="X269" s="32"/>
      <c r="Y269" s="32"/>
      <c r="Z269" s="32"/>
      <c r="AA269" s="32"/>
      <c r="AB269" s="32"/>
      <c r="AC269" s="32"/>
      <c r="AD269" s="32"/>
      <c r="AE269" s="32"/>
      <c r="AR269" s="98" t="s">
        <v>177</v>
      </c>
      <c r="AT269" s="98" t="s">
        <v>173</v>
      </c>
      <c r="AU269" s="98" t="s">
        <v>85</v>
      </c>
      <c r="AY269" s="19" t="s">
        <v>171</v>
      </c>
      <c r="BE269" s="99">
        <f>IF(N269="základní",J269,0)</f>
        <v>0</v>
      </c>
      <c r="BF269" s="99">
        <f>IF(N269="snížená",J269,0)</f>
        <v>0</v>
      </c>
      <c r="BG269" s="99">
        <f>IF(N269="zákl. přenesená",J269,0)</f>
        <v>0</v>
      </c>
      <c r="BH269" s="99">
        <f>IF(N269="sníž. přenesená",J269,0)</f>
        <v>0</v>
      </c>
      <c r="BI269" s="99">
        <f>IF(N269="nulová",J269,0)</f>
        <v>0</v>
      </c>
      <c r="BJ269" s="19" t="s">
        <v>83</v>
      </c>
      <c r="BK269" s="99">
        <f>ROUND(I269*H269,2)</f>
        <v>0</v>
      </c>
      <c r="BL269" s="19" t="s">
        <v>177</v>
      </c>
      <c r="BM269" s="98" t="s">
        <v>687</v>
      </c>
    </row>
    <row r="270" spans="1:65" s="2" customFormat="1" x14ac:dyDescent="0.2">
      <c r="A270" s="251"/>
      <c r="B270" s="252"/>
      <c r="C270" s="251"/>
      <c r="D270" s="333" t="s">
        <v>179</v>
      </c>
      <c r="E270" s="251"/>
      <c r="F270" s="334" t="s">
        <v>688</v>
      </c>
      <c r="G270" s="251"/>
      <c r="H270" s="251"/>
      <c r="I270" s="251"/>
      <c r="J270" s="251"/>
      <c r="K270" s="251"/>
      <c r="L270" s="252"/>
      <c r="M270" s="335"/>
      <c r="N270" s="336"/>
      <c r="O270" s="330"/>
      <c r="P270" s="330"/>
      <c r="Q270" s="330"/>
      <c r="R270" s="330"/>
      <c r="S270" s="330"/>
      <c r="T270" s="337"/>
      <c r="U270" s="251"/>
      <c r="V270" s="251"/>
      <c r="W270" s="251"/>
      <c r="X270" s="32"/>
      <c r="Y270" s="32"/>
      <c r="Z270" s="32"/>
      <c r="AA270" s="32"/>
      <c r="AB270" s="32"/>
      <c r="AC270" s="32"/>
      <c r="AD270" s="32"/>
      <c r="AE270" s="32"/>
      <c r="AT270" s="19" t="s">
        <v>179</v>
      </c>
      <c r="AU270" s="19" t="s">
        <v>85</v>
      </c>
    </row>
    <row r="271" spans="1:65" s="2" customFormat="1" x14ac:dyDescent="0.2">
      <c r="A271" s="251"/>
      <c r="B271" s="252"/>
      <c r="C271" s="251"/>
      <c r="D271" s="338" t="s">
        <v>181</v>
      </c>
      <c r="E271" s="251"/>
      <c r="F271" s="339" t="s">
        <v>689</v>
      </c>
      <c r="G271" s="251"/>
      <c r="H271" s="251"/>
      <c r="I271" s="251"/>
      <c r="J271" s="251"/>
      <c r="K271" s="251"/>
      <c r="L271" s="252"/>
      <c r="M271" s="335"/>
      <c r="N271" s="336"/>
      <c r="O271" s="330"/>
      <c r="P271" s="330"/>
      <c r="Q271" s="330"/>
      <c r="R271" s="330"/>
      <c r="S271" s="330"/>
      <c r="T271" s="337"/>
      <c r="U271" s="251"/>
      <c r="V271" s="251"/>
      <c r="W271" s="251"/>
      <c r="X271" s="32"/>
      <c r="Y271" s="32"/>
      <c r="Z271" s="32"/>
      <c r="AA271" s="32"/>
      <c r="AB271" s="32"/>
      <c r="AC271" s="32"/>
      <c r="AD271" s="32"/>
      <c r="AE271" s="32"/>
      <c r="AT271" s="19" t="s">
        <v>181</v>
      </c>
      <c r="AU271" s="19" t="s">
        <v>85</v>
      </c>
    </row>
    <row r="272" spans="1:65" s="13" customFormat="1" x14ac:dyDescent="0.2">
      <c r="A272" s="340"/>
      <c r="B272" s="341"/>
      <c r="C272" s="340"/>
      <c r="D272" s="333" t="s">
        <v>183</v>
      </c>
      <c r="E272" s="342" t="s">
        <v>3</v>
      </c>
      <c r="F272" s="343" t="s">
        <v>690</v>
      </c>
      <c r="G272" s="340"/>
      <c r="H272" s="342" t="s">
        <v>3</v>
      </c>
      <c r="I272" s="340"/>
      <c r="J272" s="340"/>
      <c r="K272" s="340"/>
      <c r="L272" s="341"/>
      <c r="M272" s="344"/>
      <c r="N272" s="345"/>
      <c r="O272" s="345"/>
      <c r="P272" s="345"/>
      <c r="Q272" s="345"/>
      <c r="R272" s="345"/>
      <c r="S272" s="345"/>
      <c r="T272" s="346"/>
      <c r="U272" s="340"/>
      <c r="V272" s="340"/>
      <c r="W272" s="340"/>
      <c r="AT272" s="101" t="s">
        <v>183</v>
      </c>
      <c r="AU272" s="101" t="s">
        <v>85</v>
      </c>
      <c r="AV272" s="13" t="s">
        <v>83</v>
      </c>
      <c r="AW272" s="13" t="s">
        <v>36</v>
      </c>
      <c r="AX272" s="13" t="s">
        <v>75</v>
      </c>
      <c r="AY272" s="101" t="s">
        <v>171</v>
      </c>
    </row>
    <row r="273" spans="1:65" s="14" customFormat="1" x14ac:dyDescent="0.2">
      <c r="A273" s="347"/>
      <c r="B273" s="348"/>
      <c r="C273" s="347"/>
      <c r="D273" s="333" t="s">
        <v>183</v>
      </c>
      <c r="E273" s="349" t="s">
        <v>3</v>
      </c>
      <c r="F273" s="350" t="s">
        <v>691</v>
      </c>
      <c r="G273" s="347"/>
      <c r="H273" s="351">
        <v>48.3</v>
      </c>
      <c r="I273" s="347"/>
      <c r="J273" s="347"/>
      <c r="K273" s="347"/>
      <c r="L273" s="348"/>
      <c r="M273" s="352"/>
      <c r="N273" s="353"/>
      <c r="O273" s="353"/>
      <c r="P273" s="353"/>
      <c r="Q273" s="353"/>
      <c r="R273" s="353"/>
      <c r="S273" s="353"/>
      <c r="T273" s="354"/>
      <c r="U273" s="347"/>
      <c r="V273" s="347"/>
      <c r="W273" s="347"/>
      <c r="AT273" s="102" t="s">
        <v>183</v>
      </c>
      <c r="AU273" s="102" t="s">
        <v>85</v>
      </c>
      <c r="AV273" s="14" t="s">
        <v>85</v>
      </c>
      <c r="AW273" s="14" t="s">
        <v>36</v>
      </c>
      <c r="AX273" s="14" t="s">
        <v>75</v>
      </c>
      <c r="AY273" s="102" t="s">
        <v>171</v>
      </c>
    </row>
    <row r="274" spans="1:65" s="14" customFormat="1" x14ac:dyDescent="0.2">
      <c r="A274" s="347"/>
      <c r="B274" s="348"/>
      <c r="C274" s="347"/>
      <c r="D274" s="333" t="s">
        <v>183</v>
      </c>
      <c r="E274" s="349" t="s">
        <v>3</v>
      </c>
      <c r="F274" s="350" t="s">
        <v>692</v>
      </c>
      <c r="G274" s="347"/>
      <c r="H274" s="351">
        <v>15</v>
      </c>
      <c r="I274" s="347"/>
      <c r="J274" s="347"/>
      <c r="K274" s="347"/>
      <c r="L274" s="348"/>
      <c r="M274" s="352"/>
      <c r="N274" s="353"/>
      <c r="O274" s="353"/>
      <c r="P274" s="353"/>
      <c r="Q274" s="353"/>
      <c r="R274" s="353"/>
      <c r="S274" s="353"/>
      <c r="T274" s="354"/>
      <c r="U274" s="347"/>
      <c r="V274" s="347"/>
      <c r="W274" s="347"/>
      <c r="AT274" s="102" t="s">
        <v>183</v>
      </c>
      <c r="AU274" s="102" t="s">
        <v>85</v>
      </c>
      <c r="AV274" s="14" t="s">
        <v>85</v>
      </c>
      <c r="AW274" s="14" t="s">
        <v>36</v>
      </c>
      <c r="AX274" s="14" t="s">
        <v>75</v>
      </c>
      <c r="AY274" s="102" t="s">
        <v>171</v>
      </c>
    </row>
    <row r="275" spans="1:65" s="15" customFormat="1" x14ac:dyDescent="0.2">
      <c r="A275" s="355"/>
      <c r="B275" s="356"/>
      <c r="C275" s="355"/>
      <c r="D275" s="333" t="s">
        <v>183</v>
      </c>
      <c r="E275" s="357" t="s">
        <v>3</v>
      </c>
      <c r="F275" s="358" t="s">
        <v>186</v>
      </c>
      <c r="G275" s="355"/>
      <c r="H275" s="359">
        <v>63.3</v>
      </c>
      <c r="I275" s="355"/>
      <c r="J275" s="355"/>
      <c r="K275" s="355"/>
      <c r="L275" s="356"/>
      <c r="M275" s="360"/>
      <c r="N275" s="361"/>
      <c r="O275" s="361"/>
      <c r="P275" s="361"/>
      <c r="Q275" s="361"/>
      <c r="R275" s="361"/>
      <c r="S275" s="361"/>
      <c r="T275" s="362"/>
      <c r="U275" s="355"/>
      <c r="V275" s="355"/>
      <c r="W275" s="355"/>
      <c r="AT275" s="103" t="s">
        <v>183</v>
      </c>
      <c r="AU275" s="103" t="s">
        <v>85</v>
      </c>
      <c r="AV275" s="15" t="s">
        <v>177</v>
      </c>
      <c r="AW275" s="15" t="s">
        <v>36</v>
      </c>
      <c r="AX275" s="15" t="s">
        <v>83</v>
      </c>
      <c r="AY275" s="103" t="s">
        <v>171</v>
      </c>
    </row>
    <row r="276" spans="1:65" s="2" customFormat="1" ht="21.75" customHeight="1" x14ac:dyDescent="0.2">
      <c r="A276" s="251"/>
      <c r="B276" s="252"/>
      <c r="C276" s="322" t="s">
        <v>457</v>
      </c>
      <c r="D276" s="322" t="s">
        <v>173</v>
      </c>
      <c r="E276" s="323" t="s">
        <v>479</v>
      </c>
      <c r="F276" s="324" t="s">
        <v>480</v>
      </c>
      <c r="G276" s="325" t="s">
        <v>108</v>
      </c>
      <c r="H276" s="326">
        <v>220.315</v>
      </c>
      <c r="I276" s="97"/>
      <c r="J276" s="327">
        <f>ROUND(I276*H276,2)</f>
        <v>0</v>
      </c>
      <c r="K276" s="324" t="s">
        <v>3</v>
      </c>
      <c r="L276" s="252"/>
      <c r="M276" s="328" t="s">
        <v>3</v>
      </c>
      <c r="N276" s="329" t="s">
        <v>46</v>
      </c>
      <c r="O276" s="330"/>
      <c r="P276" s="331">
        <f>O276*H276</f>
        <v>0</v>
      </c>
      <c r="Q276" s="331">
        <v>1.87</v>
      </c>
      <c r="R276" s="331">
        <f>Q276*H276</f>
        <v>411.98905000000002</v>
      </c>
      <c r="S276" s="331">
        <v>0</v>
      </c>
      <c r="T276" s="332">
        <f>S276*H276</f>
        <v>0</v>
      </c>
      <c r="U276" s="251"/>
      <c r="V276" s="251"/>
      <c r="W276" s="251"/>
      <c r="X276" s="32"/>
      <c r="Y276" s="32"/>
      <c r="Z276" s="32"/>
      <c r="AA276" s="32"/>
      <c r="AB276" s="32"/>
      <c r="AC276" s="32"/>
      <c r="AD276" s="32"/>
      <c r="AE276" s="32"/>
      <c r="AR276" s="98" t="s">
        <v>177</v>
      </c>
      <c r="AT276" s="98" t="s">
        <v>173</v>
      </c>
      <c r="AU276" s="98" t="s">
        <v>85</v>
      </c>
      <c r="AY276" s="19" t="s">
        <v>171</v>
      </c>
      <c r="BE276" s="99">
        <f>IF(N276="základní",J276,0)</f>
        <v>0</v>
      </c>
      <c r="BF276" s="99">
        <f>IF(N276="snížená",J276,0)</f>
        <v>0</v>
      </c>
      <c r="BG276" s="99">
        <f>IF(N276="zákl. přenesená",J276,0)</f>
        <v>0</v>
      </c>
      <c r="BH276" s="99">
        <f>IF(N276="sníž. přenesená",J276,0)</f>
        <v>0</v>
      </c>
      <c r="BI276" s="99">
        <f>IF(N276="nulová",J276,0)</f>
        <v>0</v>
      </c>
      <c r="BJ276" s="19" t="s">
        <v>83</v>
      </c>
      <c r="BK276" s="99">
        <f>ROUND(I276*H276,2)</f>
        <v>0</v>
      </c>
      <c r="BL276" s="19" t="s">
        <v>177</v>
      </c>
      <c r="BM276" s="98" t="s">
        <v>693</v>
      </c>
    </row>
    <row r="277" spans="1:65" s="2" customFormat="1" ht="19.2" x14ac:dyDescent="0.2">
      <c r="A277" s="251"/>
      <c r="B277" s="252"/>
      <c r="C277" s="251"/>
      <c r="D277" s="333" t="s">
        <v>179</v>
      </c>
      <c r="E277" s="251"/>
      <c r="F277" s="334" t="s">
        <v>482</v>
      </c>
      <c r="G277" s="251"/>
      <c r="H277" s="251"/>
      <c r="I277" s="251"/>
      <c r="J277" s="251"/>
      <c r="K277" s="251"/>
      <c r="L277" s="252"/>
      <c r="M277" s="335"/>
      <c r="N277" s="336"/>
      <c r="O277" s="330"/>
      <c r="P277" s="330"/>
      <c r="Q277" s="330"/>
      <c r="R277" s="330"/>
      <c r="S277" s="330"/>
      <c r="T277" s="337"/>
      <c r="U277" s="251"/>
      <c r="V277" s="251"/>
      <c r="W277" s="251"/>
      <c r="X277" s="32"/>
      <c r="Y277" s="32"/>
      <c r="Z277" s="32"/>
      <c r="AA277" s="32"/>
      <c r="AB277" s="32"/>
      <c r="AC277" s="32"/>
      <c r="AD277" s="32"/>
      <c r="AE277" s="32"/>
      <c r="AT277" s="19" t="s">
        <v>179</v>
      </c>
      <c r="AU277" s="19" t="s">
        <v>85</v>
      </c>
    </row>
    <row r="278" spans="1:65" s="2" customFormat="1" ht="19.2" x14ac:dyDescent="0.2">
      <c r="A278" s="251"/>
      <c r="B278" s="252"/>
      <c r="C278" s="251"/>
      <c r="D278" s="333" t="s">
        <v>360</v>
      </c>
      <c r="E278" s="251"/>
      <c r="F278" s="380" t="s">
        <v>483</v>
      </c>
      <c r="G278" s="251"/>
      <c r="H278" s="251"/>
      <c r="I278" s="251"/>
      <c r="J278" s="251"/>
      <c r="K278" s="251"/>
      <c r="L278" s="252"/>
      <c r="M278" s="335"/>
      <c r="N278" s="336"/>
      <c r="O278" s="330"/>
      <c r="P278" s="330"/>
      <c r="Q278" s="330"/>
      <c r="R278" s="330"/>
      <c r="S278" s="330"/>
      <c r="T278" s="337"/>
      <c r="U278" s="251"/>
      <c r="V278" s="251"/>
      <c r="W278" s="251"/>
      <c r="X278" s="32"/>
      <c r="Y278" s="32"/>
      <c r="Z278" s="32"/>
      <c r="AA278" s="32"/>
      <c r="AB278" s="32"/>
      <c r="AC278" s="32"/>
      <c r="AD278" s="32"/>
      <c r="AE278" s="32"/>
      <c r="AT278" s="19" t="s">
        <v>360</v>
      </c>
      <c r="AU278" s="19" t="s">
        <v>85</v>
      </c>
    </row>
    <row r="279" spans="1:65" s="13" customFormat="1" x14ac:dyDescent="0.2">
      <c r="A279" s="340"/>
      <c r="B279" s="341"/>
      <c r="C279" s="340"/>
      <c r="D279" s="333" t="s">
        <v>183</v>
      </c>
      <c r="E279" s="342" t="s">
        <v>3</v>
      </c>
      <c r="F279" s="343" t="s">
        <v>694</v>
      </c>
      <c r="G279" s="340"/>
      <c r="H279" s="342" t="s">
        <v>3</v>
      </c>
      <c r="I279" s="340"/>
      <c r="J279" s="340"/>
      <c r="K279" s="340"/>
      <c r="L279" s="341"/>
      <c r="M279" s="344"/>
      <c r="N279" s="345"/>
      <c r="O279" s="345"/>
      <c r="P279" s="345"/>
      <c r="Q279" s="345"/>
      <c r="R279" s="345"/>
      <c r="S279" s="345"/>
      <c r="T279" s="346"/>
      <c r="U279" s="340"/>
      <c r="V279" s="340"/>
      <c r="W279" s="340"/>
      <c r="AT279" s="101" t="s">
        <v>183</v>
      </c>
      <c r="AU279" s="101" t="s">
        <v>85</v>
      </c>
      <c r="AV279" s="13" t="s">
        <v>83</v>
      </c>
      <c r="AW279" s="13" t="s">
        <v>36</v>
      </c>
      <c r="AX279" s="13" t="s">
        <v>75</v>
      </c>
      <c r="AY279" s="101" t="s">
        <v>171</v>
      </c>
    </row>
    <row r="280" spans="1:65" s="14" customFormat="1" x14ac:dyDescent="0.2">
      <c r="A280" s="347"/>
      <c r="B280" s="348"/>
      <c r="C280" s="347"/>
      <c r="D280" s="333" t="s">
        <v>183</v>
      </c>
      <c r="E280" s="349" t="s">
        <v>3</v>
      </c>
      <c r="F280" s="350" t="s">
        <v>695</v>
      </c>
      <c r="G280" s="347"/>
      <c r="H280" s="351">
        <v>136.6</v>
      </c>
      <c r="I280" s="347"/>
      <c r="J280" s="347"/>
      <c r="K280" s="347"/>
      <c r="L280" s="348"/>
      <c r="M280" s="352"/>
      <c r="N280" s="353"/>
      <c r="O280" s="353"/>
      <c r="P280" s="353"/>
      <c r="Q280" s="353"/>
      <c r="R280" s="353"/>
      <c r="S280" s="353"/>
      <c r="T280" s="354"/>
      <c r="U280" s="347"/>
      <c r="V280" s="347"/>
      <c r="W280" s="347"/>
      <c r="AT280" s="102" t="s">
        <v>183</v>
      </c>
      <c r="AU280" s="102" t="s">
        <v>85</v>
      </c>
      <c r="AV280" s="14" t="s">
        <v>85</v>
      </c>
      <c r="AW280" s="14" t="s">
        <v>36</v>
      </c>
      <c r="AX280" s="14" t="s">
        <v>75</v>
      </c>
      <c r="AY280" s="102" t="s">
        <v>171</v>
      </c>
    </row>
    <row r="281" spans="1:65" s="16" customFormat="1" x14ac:dyDescent="0.2">
      <c r="A281" s="363"/>
      <c r="B281" s="364"/>
      <c r="C281" s="363"/>
      <c r="D281" s="333" t="s">
        <v>183</v>
      </c>
      <c r="E281" s="365" t="s">
        <v>3</v>
      </c>
      <c r="F281" s="366" t="s">
        <v>229</v>
      </c>
      <c r="G281" s="363"/>
      <c r="H281" s="367">
        <v>136.6</v>
      </c>
      <c r="I281" s="363"/>
      <c r="J281" s="363"/>
      <c r="K281" s="363"/>
      <c r="L281" s="364"/>
      <c r="M281" s="368"/>
      <c r="N281" s="369"/>
      <c r="O281" s="369"/>
      <c r="P281" s="369"/>
      <c r="Q281" s="369"/>
      <c r="R281" s="369"/>
      <c r="S281" s="369"/>
      <c r="T281" s="370"/>
      <c r="U281" s="363"/>
      <c r="V281" s="363"/>
      <c r="W281" s="363"/>
      <c r="AT281" s="104" t="s">
        <v>183</v>
      </c>
      <c r="AU281" s="104" t="s">
        <v>85</v>
      </c>
      <c r="AV281" s="16" t="s">
        <v>194</v>
      </c>
      <c r="AW281" s="16" t="s">
        <v>36</v>
      </c>
      <c r="AX281" s="16" t="s">
        <v>75</v>
      </c>
      <c r="AY281" s="104" t="s">
        <v>171</v>
      </c>
    </row>
    <row r="282" spans="1:65" s="13" customFormat="1" x14ac:dyDescent="0.2">
      <c r="A282" s="340"/>
      <c r="B282" s="341"/>
      <c r="C282" s="340"/>
      <c r="D282" s="333" t="s">
        <v>183</v>
      </c>
      <c r="E282" s="342" t="s">
        <v>3</v>
      </c>
      <c r="F282" s="343" t="s">
        <v>696</v>
      </c>
      <c r="G282" s="340"/>
      <c r="H282" s="342" t="s">
        <v>3</v>
      </c>
      <c r="I282" s="340"/>
      <c r="J282" s="340"/>
      <c r="K282" s="340"/>
      <c r="L282" s="341"/>
      <c r="M282" s="344"/>
      <c r="N282" s="345"/>
      <c r="O282" s="345"/>
      <c r="P282" s="345"/>
      <c r="Q282" s="345"/>
      <c r="R282" s="345"/>
      <c r="S282" s="345"/>
      <c r="T282" s="346"/>
      <c r="U282" s="340"/>
      <c r="V282" s="340"/>
      <c r="W282" s="340"/>
      <c r="AT282" s="101" t="s">
        <v>183</v>
      </c>
      <c r="AU282" s="101" t="s">
        <v>85</v>
      </c>
      <c r="AV282" s="13" t="s">
        <v>83</v>
      </c>
      <c r="AW282" s="13" t="s">
        <v>36</v>
      </c>
      <c r="AX282" s="13" t="s">
        <v>75</v>
      </c>
      <c r="AY282" s="101" t="s">
        <v>171</v>
      </c>
    </row>
    <row r="283" spans="1:65" s="14" customFormat="1" x14ac:dyDescent="0.2">
      <c r="A283" s="347"/>
      <c r="B283" s="348"/>
      <c r="C283" s="347"/>
      <c r="D283" s="333" t="s">
        <v>183</v>
      </c>
      <c r="E283" s="349" t="s">
        <v>3</v>
      </c>
      <c r="F283" s="350" t="s">
        <v>697</v>
      </c>
      <c r="G283" s="347"/>
      <c r="H283" s="351">
        <v>2.15</v>
      </c>
      <c r="I283" s="347"/>
      <c r="J283" s="347"/>
      <c r="K283" s="347"/>
      <c r="L283" s="348"/>
      <c r="M283" s="352"/>
      <c r="N283" s="353"/>
      <c r="O283" s="353"/>
      <c r="P283" s="353"/>
      <c r="Q283" s="353"/>
      <c r="R283" s="353"/>
      <c r="S283" s="353"/>
      <c r="T283" s="354"/>
      <c r="U283" s="347"/>
      <c r="V283" s="347"/>
      <c r="W283" s="347"/>
      <c r="AT283" s="102" t="s">
        <v>183</v>
      </c>
      <c r="AU283" s="102" t="s">
        <v>85</v>
      </c>
      <c r="AV283" s="14" t="s">
        <v>85</v>
      </c>
      <c r="AW283" s="14" t="s">
        <v>36</v>
      </c>
      <c r="AX283" s="14" t="s">
        <v>75</v>
      </c>
      <c r="AY283" s="102" t="s">
        <v>171</v>
      </c>
    </row>
    <row r="284" spans="1:65" s="14" customFormat="1" x14ac:dyDescent="0.2">
      <c r="A284" s="347"/>
      <c r="B284" s="348"/>
      <c r="C284" s="347"/>
      <c r="D284" s="333" t="s">
        <v>183</v>
      </c>
      <c r="E284" s="349" t="s">
        <v>3</v>
      </c>
      <c r="F284" s="350" t="s">
        <v>698</v>
      </c>
      <c r="G284" s="347"/>
      <c r="H284" s="351">
        <v>2.9649999999999999</v>
      </c>
      <c r="I284" s="347"/>
      <c r="J284" s="347"/>
      <c r="K284" s="347"/>
      <c r="L284" s="348"/>
      <c r="M284" s="352"/>
      <c r="N284" s="353"/>
      <c r="O284" s="353"/>
      <c r="P284" s="353"/>
      <c r="Q284" s="353"/>
      <c r="R284" s="353"/>
      <c r="S284" s="353"/>
      <c r="T284" s="354"/>
      <c r="U284" s="347"/>
      <c r="V284" s="347"/>
      <c r="W284" s="347"/>
      <c r="AT284" s="102" t="s">
        <v>183</v>
      </c>
      <c r="AU284" s="102" t="s">
        <v>85</v>
      </c>
      <c r="AV284" s="14" t="s">
        <v>85</v>
      </c>
      <c r="AW284" s="14" t="s">
        <v>36</v>
      </c>
      <c r="AX284" s="14" t="s">
        <v>75</v>
      </c>
      <c r="AY284" s="102" t="s">
        <v>171</v>
      </c>
    </row>
    <row r="285" spans="1:65" s="16" customFormat="1" x14ac:dyDescent="0.2">
      <c r="A285" s="363"/>
      <c r="B285" s="364"/>
      <c r="C285" s="363"/>
      <c r="D285" s="333" t="s">
        <v>183</v>
      </c>
      <c r="E285" s="365" t="s">
        <v>3</v>
      </c>
      <c r="F285" s="366" t="s">
        <v>229</v>
      </c>
      <c r="G285" s="363"/>
      <c r="H285" s="367">
        <v>5.1150000000000002</v>
      </c>
      <c r="I285" s="363"/>
      <c r="J285" s="363"/>
      <c r="K285" s="363"/>
      <c r="L285" s="364"/>
      <c r="M285" s="368"/>
      <c r="N285" s="369"/>
      <c r="O285" s="369"/>
      <c r="P285" s="369"/>
      <c r="Q285" s="369"/>
      <c r="R285" s="369"/>
      <c r="S285" s="369"/>
      <c r="T285" s="370"/>
      <c r="U285" s="363"/>
      <c r="V285" s="363"/>
      <c r="W285" s="363"/>
      <c r="AT285" s="104" t="s">
        <v>183</v>
      </c>
      <c r="AU285" s="104" t="s">
        <v>85</v>
      </c>
      <c r="AV285" s="16" t="s">
        <v>194</v>
      </c>
      <c r="AW285" s="16" t="s">
        <v>36</v>
      </c>
      <c r="AX285" s="16" t="s">
        <v>75</v>
      </c>
      <c r="AY285" s="104" t="s">
        <v>171</v>
      </c>
    </row>
    <row r="286" spans="1:65" s="13" customFormat="1" x14ac:dyDescent="0.2">
      <c r="A286" s="340"/>
      <c r="B286" s="341"/>
      <c r="C286" s="340"/>
      <c r="D286" s="333" t="s">
        <v>183</v>
      </c>
      <c r="E286" s="342" t="s">
        <v>3</v>
      </c>
      <c r="F286" s="343" t="s">
        <v>699</v>
      </c>
      <c r="G286" s="340"/>
      <c r="H286" s="342" t="s">
        <v>3</v>
      </c>
      <c r="I286" s="340"/>
      <c r="J286" s="340"/>
      <c r="K286" s="340"/>
      <c r="L286" s="341"/>
      <c r="M286" s="344"/>
      <c r="N286" s="345"/>
      <c r="O286" s="345"/>
      <c r="P286" s="345"/>
      <c r="Q286" s="345"/>
      <c r="R286" s="345"/>
      <c r="S286" s="345"/>
      <c r="T286" s="346"/>
      <c r="U286" s="340"/>
      <c r="V286" s="340"/>
      <c r="W286" s="340"/>
      <c r="AT286" s="101" t="s">
        <v>183</v>
      </c>
      <c r="AU286" s="101" t="s">
        <v>85</v>
      </c>
      <c r="AV286" s="13" t="s">
        <v>83</v>
      </c>
      <c r="AW286" s="13" t="s">
        <v>36</v>
      </c>
      <c r="AX286" s="13" t="s">
        <v>75</v>
      </c>
      <c r="AY286" s="101" t="s">
        <v>171</v>
      </c>
    </row>
    <row r="287" spans="1:65" s="14" customFormat="1" x14ac:dyDescent="0.2">
      <c r="A287" s="347"/>
      <c r="B287" s="348"/>
      <c r="C287" s="347"/>
      <c r="D287" s="333" t="s">
        <v>183</v>
      </c>
      <c r="E287" s="349" t="s">
        <v>3</v>
      </c>
      <c r="F287" s="350" t="s">
        <v>700</v>
      </c>
      <c r="G287" s="347"/>
      <c r="H287" s="351">
        <v>78.599999999999994</v>
      </c>
      <c r="I287" s="347"/>
      <c r="J287" s="347"/>
      <c r="K287" s="347"/>
      <c r="L287" s="348"/>
      <c r="M287" s="352"/>
      <c r="N287" s="353"/>
      <c r="O287" s="353"/>
      <c r="P287" s="353"/>
      <c r="Q287" s="353"/>
      <c r="R287" s="353"/>
      <c r="S287" s="353"/>
      <c r="T287" s="354"/>
      <c r="U287" s="347"/>
      <c r="V287" s="347"/>
      <c r="W287" s="347"/>
      <c r="AT287" s="102" t="s">
        <v>183</v>
      </c>
      <c r="AU287" s="102" t="s">
        <v>85</v>
      </c>
      <c r="AV287" s="14" t="s">
        <v>85</v>
      </c>
      <c r="AW287" s="14" t="s">
        <v>36</v>
      </c>
      <c r="AX287" s="14" t="s">
        <v>75</v>
      </c>
      <c r="AY287" s="102" t="s">
        <v>171</v>
      </c>
    </row>
    <row r="288" spans="1:65" s="16" customFormat="1" x14ac:dyDescent="0.2">
      <c r="A288" s="363"/>
      <c r="B288" s="364"/>
      <c r="C288" s="363"/>
      <c r="D288" s="333" t="s">
        <v>183</v>
      </c>
      <c r="E288" s="365" t="s">
        <v>3</v>
      </c>
      <c r="F288" s="366" t="s">
        <v>229</v>
      </c>
      <c r="G288" s="363"/>
      <c r="H288" s="367">
        <v>78.599999999999994</v>
      </c>
      <c r="I288" s="363"/>
      <c r="J288" s="363"/>
      <c r="K288" s="363"/>
      <c r="L288" s="364"/>
      <c r="M288" s="368"/>
      <c r="N288" s="369"/>
      <c r="O288" s="369"/>
      <c r="P288" s="369"/>
      <c r="Q288" s="369"/>
      <c r="R288" s="369"/>
      <c r="S288" s="369"/>
      <c r="T288" s="370"/>
      <c r="U288" s="363"/>
      <c r="V288" s="363"/>
      <c r="W288" s="363"/>
      <c r="AT288" s="104" t="s">
        <v>183</v>
      </c>
      <c r="AU288" s="104" t="s">
        <v>85</v>
      </c>
      <c r="AV288" s="16" t="s">
        <v>194</v>
      </c>
      <c r="AW288" s="16" t="s">
        <v>36</v>
      </c>
      <c r="AX288" s="16" t="s">
        <v>75</v>
      </c>
      <c r="AY288" s="104" t="s">
        <v>171</v>
      </c>
    </row>
    <row r="289" spans="1:65" s="15" customFormat="1" x14ac:dyDescent="0.2">
      <c r="A289" s="355"/>
      <c r="B289" s="356"/>
      <c r="C289" s="355"/>
      <c r="D289" s="333" t="s">
        <v>183</v>
      </c>
      <c r="E289" s="357" t="s">
        <v>3</v>
      </c>
      <c r="F289" s="358" t="s">
        <v>186</v>
      </c>
      <c r="G289" s="355"/>
      <c r="H289" s="359">
        <v>220.315</v>
      </c>
      <c r="I289" s="355"/>
      <c r="J289" s="355"/>
      <c r="K289" s="355"/>
      <c r="L289" s="356"/>
      <c r="M289" s="360"/>
      <c r="N289" s="361"/>
      <c r="O289" s="361"/>
      <c r="P289" s="361"/>
      <c r="Q289" s="361"/>
      <c r="R289" s="361"/>
      <c r="S289" s="361"/>
      <c r="T289" s="362"/>
      <c r="U289" s="355"/>
      <c r="V289" s="355"/>
      <c r="W289" s="355"/>
      <c r="AT289" s="103" t="s">
        <v>183</v>
      </c>
      <c r="AU289" s="103" t="s">
        <v>85</v>
      </c>
      <c r="AV289" s="15" t="s">
        <v>177</v>
      </c>
      <c r="AW289" s="15" t="s">
        <v>36</v>
      </c>
      <c r="AX289" s="15" t="s">
        <v>83</v>
      </c>
      <c r="AY289" s="103" t="s">
        <v>171</v>
      </c>
    </row>
    <row r="290" spans="1:65" s="2" customFormat="1" ht="16.5" customHeight="1" x14ac:dyDescent="0.2">
      <c r="A290" s="251"/>
      <c r="B290" s="252"/>
      <c r="C290" s="322" t="s">
        <v>465</v>
      </c>
      <c r="D290" s="322" t="s">
        <v>173</v>
      </c>
      <c r="E290" s="323" t="s">
        <v>488</v>
      </c>
      <c r="F290" s="324" t="s">
        <v>489</v>
      </c>
      <c r="G290" s="325" t="s">
        <v>116</v>
      </c>
      <c r="H290" s="326">
        <v>614.28300000000002</v>
      </c>
      <c r="I290" s="97"/>
      <c r="J290" s="327">
        <f>ROUND(I290*H290,2)</f>
        <v>0</v>
      </c>
      <c r="K290" s="324" t="s">
        <v>176</v>
      </c>
      <c r="L290" s="252"/>
      <c r="M290" s="328" t="s">
        <v>3</v>
      </c>
      <c r="N290" s="329" t="s">
        <v>46</v>
      </c>
      <c r="O290" s="330"/>
      <c r="P290" s="331">
        <f>O290*H290</f>
        <v>0</v>
      </c>
      <c r="Q290" s="331">
        <v>0</v>
      </c>
      <c r="R290" s="331">
        <f>Q290*H290</f>
        <v>0</v>
      </c>
      <c r="S290" s="331">
        <v>0</v>
      </c>
      <c r="T290" s="332">
        <f>S290*H290</f>
        <v>0</v>
      </c>
      <c r="U290" s="251"/>
      <c r="V290" s="251"/>
      <c r="W290" s="251"/>
      <c r="X290" s="32"/>
      <c r="Y290" s="32"/>
      <c r="Z290" s="32"/>
      <c r="AA290" s="32"/>
      <c r="AB290" s="32"/>
      <c r="AC290" s="32"/>
      <c r="AD290" s="32"/>
      <c r="AE290" s="32"/>
      <c r="AR290" s="98" t="s">
        <v>177</v>
      </c>
      <c r="AT290" s="98" t="s">
        <v>173</v>
      </c>
      <c r="AU290" s="98" t="s">
        <v>85</v>
      </c>
      <c r="AY290" s="19" t="s">
        <v>171</v>
      </c>
      <c r="BE290" s="99">
        <f>IF(N290="základní",J290,0)</f>
        <v>0</v>
      </c>
      <c r="BF290" s="99">
        <f>IF(N290="snížená",J290,0)</f>
        <v>0</v>
      </c>
      <c r="BG290" s="99">
        <f>IF(N290="zákl. přenesená",J290,0)</f>
        <v>0</v>
      </c>
      <c r="BH290" s="99">
        <f>IF(N290="sníž. přenesená",J290,0)</f>
        <v>0</v>
      </c>
      <c r="BI290" s="99">
        <f>IF(N290="nulová",J290,0)</f>
        <v>0</v>
      </c>
      <c r="BJ290" s="19" t="s">
        <v>83</v>
      </c>
      <c r="BK290" s="99">
        <f>ROUND(I290*H290,2)</f>
        <v>0</v>
      </c>
      <c r="BL290" s="19" t="s">
        <v>177</v>
      </c>
      <c r="BM290" s="98" t="s">
        <v>701</v>
      </c>
    </row>
    <row r="291" spans="1:65" s="2" customFormat="1" ht="19.2" x14ac:dyDescent="0.2">
      <c r="A291" s="251"/>
      <c r="B291" s="252"/>
      <c r="C291" s="251"/>
      <c r="D291" s="333" t="s">
        <v>179</v>
      </c>
      <c r="E291" s="251"/>
      <c r="F291" s="334" t="s">
        <v>491</v>
      </c>
      <c r="G291" s="251"/>
      <c r="H291" s="251"/>
      <c r="I291" s="251"/>
      <c r="J291" s="251"/>
      <c r="K291" s="251"/>
      <c r="L291" s="252"/>
      <c r="M291" s="335"/>
      <c r="N291" s="336"/>
      <c r="O291" s="330"/>
      <c r="P291" s="330"/>
      <c r="Q291" s="330"/>
      <c r="R291" s="330"/>
      <c r="S291" s="330"/>
      <c r="T291" s="337"/>
      <c r="U291" s="251"/>
      <c r="V291" s="251"/>
      <c r="W291" s="251"/>
      <c r="X291" s="32"/>
      <c r="Y291" s="32"/>
      <c r="Z291" s="32"/>
      <c r="AA291" s="32"/>
      <c r="AB291" s="32"/>
      <c r="AC291" s="32"/>
      <c r="AD291" s="32"/>
      <c r="AE291" s="32"/>
      <c r="AT291" s="19" t="s">
        <v>179</v>
      </c>
      <c r="AU291" s="19" t="s">
        <v>85</v>
      </c>
    </row>
    <row r="292" spans="1:65" s="2" customFormat="1" x14ac:dyDescent="0.2">
      <c r="A292" s="251"/>
      <c r="B292" s="252"/>
      <c r="C292" s="251"/>
      <c r="D292" s="338" t="s">
        <v>181</v>
      </c>
      <c r="E292" s="251"/>
      <c r="F292" s="339" t="s">
        <v>492</v>
      </c>
      <c r="G292" s="251"/>
      <c r="H292" s="251"/>
      <c r="I292" s="251"/>
      <c r="J292" s="251"/>
      <c r="K292" s="251"/>
      <c r="L292" s="252"/>
      <c r="M292" s="335"/>
      <c r="N292" s="336"/>
      <c r="O292" s="330"/>
      <c r="P292" s="330"/>
      <c r="Q292" s="330"/>
      <c r="R292" s="330"/>
      <c r="S292" s="330"/>
      <c r="T292" s="337"/>
      <c r="U292" s="251"/>
      <c r="V292" s="251"/>
      <c r="W292" s="251"/>
      <c r="X292" s="32"/>
      <c r="Y292" s="32"/>
      <c r="Z292" s="32"/>
      <c r="AA292" s="32"/>
      <c r="AB292" s="32"/>
      <c r="AC292" s="32"/>
      <c r="AD292" s="32"/>
      <c r="AE292" s="32"/>
      <c r="AT292" s="19" t="s">
        <v>181</v>
      </c>
      <c r="AU292" s="19" t="s">
        <v>85</v>
      </c>
    </row>
    <row r="293" spans="1:65" s="13" customFormat="1" x14ac:dyDescent="0.2">
      <c r="A293" s="340"/>
      <c r="B293" s="341"/>
      <c r="C293" s="340"/>
      <c r="D293" s="333" t="s">
        <v>183</v>
      </c>
      <c r="E293" s="342" t="s">
        <v>3</v>
      </c>
      <c r="F293" s="343" t="s">
        <v>694</v>
      </c>
      <c r="G293" s="340"/>
      <c r="H293" s="342" t="s">
        <v>3</v>
      </c>
      <c r="I293" s="340"/>
      <c r="J293" s="340"/>
      <c r="K293" s="340"/>
      <c r="L293" s="341"/>
      <c r="M293" s="344"/>
      <c r="N293" s="345"/>
      <c r="O293" s="345"/>
      <c r="P293" s="345"/>
      <c r="Q293" s="345"/>
      <c r="R293" s="345"/>
      <c r="S293" s="345"/>
      <c r="T293" s="346"/>
      <c r="U293" s="340"/>
      <c r="V293" s="340"/>
      <c r="W293" s="340"/>
      <c r="AT293" s="101" t="s">
        <v>183</v>
      </c>
      <c r="AU293" s="101" t="s">
        <v>85</v>
      </c>
      <c r="AV293" s="13" t="s">
        <v>83</v>
      </c>
      <c r="AW293" s="13" t="s">
        <v>36</v>
      </c>
      <c r="AX293" s="13" t="s">
        <v>75</v>
      </c>
      <c r="AY293" s="101" t="s">
        <v>171</v>
      </c>
    </row>
    <row r="294" spans="1:65" s="14" customFormat="1" x14ac:dyDescent="0.2">
      <c r="A294" s="347"/>
      <c r="B294" s="348"/>
      <c r="C294" s="347"/>
      <c r="D294" s="333" t="s">
        <v>183</v>
      </c>
      <c r="E294" s="349" t="s">
        <v>3</v>
      </c>
      <c r="F294" s="350" t="s">
        <v>702</v>
      </c>
      <c r="G294" s="347"/>
      <c r="H294" s="351">
        <v>455.33300000000003</v>
      </c>
      <c r="I294" s="347"/>
      <c r="J294" s="347"/>
      <c r="K294" s="347"/>
      <c r="L294" s="348"/>
      <c r="M294" s="352"/>
      <c r="N294" s="353"/>
      <c r="O294" s="353"/>
      <c r="P294" s="353"/>
      <c r="Q294" s="353"/>
      <c r="R294" s="353"/>
      <c r="S294" s="353"/>
      <c r="T294" s="354"/>
      <c r="U294" s="347"/>
      <c r="V294" s="347"/>
      <c r="W294" s="347"/>
      <c r="AT294" s="102" t="s">
        <v>183</v>
      </c>
      <c r="AU294" s="102" t="s">
        <v>85</v>
      </c>
      <c r="AV294" s="14" t="s">
        <v>85</v>
      </c>
      <c r="AW294" s="14" t="s">
        <v>36</v>
      </c>
      <c r="AX294" s="14" t="s">
        <v>75</v>
      </c>
      <c r="AY294" s="102" t="s">
        <v>171</v>
      </c>
    </row>
    <row r="295" spans="1:65" s="16" customFormat="1" x14ac:dyDescent="0.2">
      <c r="A295" s="363"/>
      <c r="B295" s="364"/>
      <c r="C295" s="363"/>
      <c r="D295" s="333" t="s">
        <v>183</v>
      </c>
      <c r="E295" s="365" t="s">
        <v>3</v>
      </c>
      <c r="F295" s="366" t="s">
        <v>229</v>
      </c>
      <c r="G295" s="363"/>
      <c r="H295" s="367">
        <v>455.33300000000003</v>
      </c>
      <c r="I295" s="363"/>
      <c r="J295" s="363"/>
      <c r="K295" s="363"/>
      <c r="L295" s="364"/>
      <c r="M295" s="368"/>
      <c r="N295" s="369"/>
      <c r="O295" s="369"/>
      <c r="P295" s="369"/>
      <c r="Q295" s="369"/>
      <c r="R295" s="369"/>
      <c r="S295" s="369"/>
      <c r="T295" s="370"/>
      <c r="U295" s="363"/>
      <c r="V295" s="363"/>
      <c r="W295" s="363"/>
      <c r="AT295" s="104" t="s">
        <v>183</v>
      </c>
      <c r="AU295" s="104" t="s">
        <v>85</v>
      </c>
      <c r="AV295" s="16" t="s">
        <v>194</v>
      </c>
      <c r="AW295" s="16" t="s">
        <v>36</v>
      </c>
      <c r="AX295" s="16" t="s">
        <v>75</v>
      </c>
      <c r="AY295" s="104" t="s">
        <v>171</v>
      </c>
    </row>
    <row r="296" spans="1:65" s="13" customFormat="1" x14ac:dyDescent="0.2">
      <c r="A296" s="340"/>
      <c r="B296" s="341"/>
      <c r="C296" s="340"/>
      <c r="D296" s="333" t="s">
        <v>183</v>
      </c>
      <c r="E296" s="342" t="s">
        <v>3</v>
      </c>
      <c r="F296" s="343" t="s">
        <v>696</v>
      </c>
      <c r="G296" s="340"/>
      <c r="H296" s="342" t="s">
        <v>3</v>
      </c>
      <c r="I296" s="340"/>
      <c r="J296" s="340"/>
      <c r="K296" s="340"/>
      <c r="L296" s="341"/>
      <c r="M296" s="344"/>
      <c r="N296" s="345"/>
      <c r="O296" s="345"/>
      <c r="P296" s="345"/>
      <c r="Q296" s="345"/>
      <c r="R296" s="345"/>
      <c r="S296" s="345"/>
      <c r="T296" s="346"/>
      <c r="U296" s="340"/>
      <c r="V296" s="340"/>
      <c r="W296" s="340"/>
      <c r="AT296" s="101" t="s">
        <v>183</v>
      </c>
      <c r="AU296" s="101" t="s">
        <v>85</v>
      </c>
      <c r="AV296" s="13" t="s">
        <v>83</v>
      </c>
      <c r="AW296" s="13" t="s">
        <v>36</v>
      </c>
      <c r="AX296" s="13" t="s">
        <v>75</v>
      </c>
      <c r="AY296" s="101" t="s">
        <v>171</v>
      </c>
    </row>
    <row r="297" spans="1:65" s="14" customFormat="1" x14ac:dyDescent="0.2">
      <c r="A297" s="347"/>
      <c r="B297" s="348"/>
      <c r="C297" s="347"/>
      <c r="D297" s="333" t="s">
        <v>183</v>
      </c>
      <c r="E297" s="349" t="s">
        <v>3</v>
      </c>
      <c r="F297" s="350" t="s">
        <v>703</v>
      </c>
      <c r="G297" s="347"/>
      <c r="H297" s="351">
        <v>3.15</v>
      </c>
      <c r="I297" s="347"/>
      <c r="J297" s="347"/>
      <c r="K297" s="347"/>
      <c r="L297" s="348"/>
      <c r="M297" s="352"/>
      <c r="N297" s="353"/>
      <c r="O297" s="353"/>
      <c r="P297" s="353"/>
      <c r="Q297" s="353"/>
      <c r="R297" s="353"/>
      <c r="S297" s="353"/>
      <c r="T297" s="354"/>
      <c r="U297" s="347"/>
      <c r="V297" s="347"/>
      <c r="W297" s="347"/>
      <c r="AT297" s="102" t="s">
        <v>183</v>
      </c>
      <c r="AU297" s="102" t="s">
        <v>85</v>
      </c>
      <c r="AV297" s="14" t="s">
        <v>85</v>
      </c>
      <c r="AW297" s="14" t="s">
        <v>36</v>
      </c>
      <c r="AX297" s="14" t="s">
        <v>75</v>
      </c>
      <c r="AY297" s="102" t="s">
        <v>171</v>
      </c>
    </row>
    <row r="298" spans="1:65" s="14" customFormat="1" x14ac:dyDescent="0.2">
      <c r="A298" s="347"/>
      <c r="B298" s="348"/>
      <c r="C298" s="347"/>
      <c r="D298" s="333" t="s">
        <v>183</v>
      </c>
      <c r="E298" s="349" t="s">
        <v>3</v>
      </c>
      <c r="F298" s="350" t="s">
        <v>704</v>
      </c>
      <c r="G298" s="347"/>
      <c r="H298" s="351">
        <v>4.45</v>
      </c>
      <c r="I298" s="347"/>
      <c r="J298" s="347"/>
      <c r="K298" s="347"/>
      <c r="L298" s="348"/>
      <c r="M298" s="352"/>
      <c r="N298" s="353"/>
      <c r="O298" s="353"/>
      <c r="P298" s="353"/>
      <c r="Q298" s="353"/>
      <c r="R298" s="353"/>
      <c r="S298" s="353"/>
      <c r="T298" s="354"/>
      <c r="U298" s="347"/>
      <c r="V298" s="347"/>
      <c r="W298" s="347"/>
      <c r="AT298" s="102" t="s">
        <v>183</v>
      </c>
      <c r="AU298" s="102" t="s">
        <v>85</v>
      </c>
      <c r="AV298" s="14" t="s">
        <v>85</v>
      </c>
      <c r="AW298" s="14" t="s">
        <v>36</v>
      </c>
      <c r="AX298" s="14" t="s">
        <v>75</v>
      </c>
      <c r="AY298" s="102" t="s">
        <v>171</v>
      </c>
    </row>
    <row r="299" spans="1:65" s="16" customFormat="1" x14ac:dyDescent="0.2">
      <c r="A299" s="363"/>
      <c r="B299" s="364"/>
      <c r="C299" s="363"/>
      <c r="D299" s="333" t="s">
        <v>183</v>
      </c>
      <c r="E299" s="365" t="s">
        <v>3</v>
      </c>
      <c r="F299" s="366" t="s">
        <v>229</v>
      </c>
      <c r="G299" s="363"/>
      <c r="H299" s="367">
        <v>7.6</v>
      </c>
      <c r="I299" s="363"/>
      <c r="J299" s="363"/>
      <c r="K299" s="363"/>
      <c r="L299" s="364"/>
      <c r="M299" s="368"/>
      <c r="N299" s="369"/>
      <c r="O299" s="369"/>
      <c r="P299" s="369"/>
      <c r="Q299" s="369"/>
      <c r="R299" s="369"/>
      <c r="S299" s="369"/>
      <c r="T299" s="370"/>
      <c r="U299" s="363"/>
      <c r="V299" s="363"/>
      <c r="W299" s="363"/>
      <c r="AT299" s="104" t="s">
        <v>183</v>
      </c>
      <c r="AU299" s="104" t="s">
        <v>85</v>
      </c>
      <c r="AV299" s="16" t="s">
        <v>194</v>
      </c>
      <c r="AW299" s="16" t="s">
        <v>36</v>
      </c>
      <c r="AX299" s="16" t="s">
        <v>75</v>
      </c>
      <c r="AY299" s="104" t="s">
        <v>171</v>
      </c>
    </row>
    <row r="300" spans="1:65" s="13" customFormat="1" x14ac:dyDescent="0.2">
      <c r="A300" s="340"/>
      <c r="B300" s="341"/>
      <c r="C300" s="340"/>
      <c r="D300" s="333" t="s">
        <v>183</v>
      </c>
      <c r="E300" s="342" t="s">
        <v>3</v>
      </c>
      <c r="F300" s="343" t="s">
        <v>699</v>
      </c>
      <c r="G300" s="340"/>
      <c r="H300" s="342" t="s">
        <v>3</v>
      </c>
      <c r="I300" s="340"/>
      <c r="J300" s="340"/>
      <c r="K300" s="340"/>
      <c r="L300" s="341"/>
      <c r="M300" s="344"/>
      <c r="N300" s="345"/>
      <c r="O300" s="345"/>
      <c r="P300" s="345"/>
      <c r="Q300" s="345"/>
      <c r="R300" s="345"/>
      <c r="S300" s="345"/>
      <c r="T300" s="346"/>
      <c r="U300" s="340"/>
      <c r="V300" s="340"/>
      <c r="W300" s="340"/>
      <c r="AT300" s="101" t="s">
        <v>183</v>
      </c>
      <c r="AU300" s="101" t="s">
        <v>85</v>
      </c>
      <c r="AV300" s="13" t="s">
        <v>83</v>
      </c>
      <c r="AW300" s="13" t="s">
        <v>36</v>
      </c>
      <c r="AX300" s="13" t="s">
        <v>75</v>
      </c>
      <c r="AY300" s="101" t="s">
        <v>171</v>
      </c>
    </row>
    <row r="301" spans="1:65" s="14" customFormat="1" x14ac:dyDescent="0.2">
      <c r="A301" s="347"/>
      <c r="B301" s="348"/>
      <c r="C301" s="347"/>
      <c r="D301" s="333" t="s">
        <v>183</v>
      </c>
      <c r="E301" s="349" t="s">
        <v>3</v>
      </c>
      <c r="F301" s="350" t="s">
        <v>705</v>
      </c>
      <c r="G301" s="347"/>
      <c r="H301" s="351">
        <v>151.35</v>
      </c>
      <c r="I301" s="347"/>
      <c r="J301" s="347"/>
      <c r="K301" s="347"/>
      <c r="L301" s="348"/>
      <c r="M301" s="352"/>
      <c r="N301" s="353"/>
      <c r="O301" s="353"/>
      <c r="P301" s="353"/>
      <c r="Q301" s="353"/>
      <c r="R301" s="353"/>
      <c r="S301" s="353"/>
      <c r="T301" s="354"/>
      <c r="U301" s="347"/>
      <c r="V301" s="347"/>
      <c r="W301" s="347"/>
      <c r="AT301" s="102" t="s">
        <v>183</v>
      </c>
      <c r="AU301" s="102" t="s">
        <v>85</v>
      </c>
      <c r="AV301" s="14" t="s">
        <v>85</v>
      </c>
      <c r="AW301" s="14" t="s">
        <v>36</v>
      </c>
      <c r="AX301" s="14" t="s">
        <v>75</v>
      </c>
      <c r="AY301" s="102" t="s">
        <v>171</v>
      </c>
    </row>
    <row r="302" spans="1:65" s="16" customFormat="1" x14ac:dyDescent="0.2">
      <c r="A302" s="363"/>
      <c r="B302" s="364"/>
      <c r="C302" s="363"/>
      <c r="D302" s="333" t="s">
        <v>183</v>
      </c>
      <c r="E302" s="365" t="s">
        <v>3</v>
      </c>
      <c r="F302" s="366" t="s">
        <v>229</v>
      </c>
      <c r="G302" s="363"/>
      <c r="H302" s="367">
        <v>151.35</v>
      </c>
      <c r="I302" s="363"/>
      <c r="J302" s="363"/>
      <c r="K302" s="363"/>
      <c r="L302" s="364"/>
      <c r="M302" s="368"/>
      <c r="N302" s="369"/>
      <c r="O302" s="369"/>
      <c r="P302" s="369"/>
      <c r="Q302" s="369"/>
      <c r="R302" s="369"/>
      <c r="S302" s="369"/>
      <c r="T302" s="370"/>
      <c r="U302" s="363"/>
      <c r="V302" s="363"/>
      <c r="W302" s="363"/>
      <c r="AT302" s="104" t="s">
        <v>183</v>
      </c>
      <c r="AU302" s="104" t="s">
        <v>85</v>
      </c>
      <c r="AV302" s="16" t="s">
        <v>194</v>
      </c>
      <c r="AW302" s="16" t="s">
        <v>36</v>
      </c>
      <c r="AX302" s="16" t="s">
        <v>75</v>
      </c>
      <c r="AY302" s="104" t="s">
        <v>171</v>
      </c>
    </row>
    <row r="303" spans="1:65" s="15" customFormat="1" x14ac:dyDescent="0.2">
      <c r="A303" s="355"/>
      <c r="B303" s="356"/>
      <c r="C303" s="355"/>
      <c r="D303" s="333" t="s">
        <v>183</v>
      </c>
      <c r="E303" s="357" t="s">
        <v>3</v>
      </c>
      <c r="F303" s="358" t="s">
        <v>186</v>
      </c>
      <c r="G303" s="355"/>
      <c r="H303" s="359">
        <v>614.28300000000002</v>
      </c>
      <c r="I303" s="355"/>
      <c r="J303" s="355"/>
      <c r="K303" s="355"/>
      <c r="L303" s="356"/>
      <c r="M303" s="360"/>
      <c r="N303" s="361"/>
      <c r="O303" s="361"/>
      <c r="P303" s="361"/>
      <c r="Q303" s="361"/>
      <c r="R303" s="361"/>
      <c r="S303" s="361"/>
      <c r="T303" s="362"/>
      <c r="U303" s="355"/>
      <c r="V303" s="355"/>
      <c r="W303" s="355"/>
      <c r="AT303" s="103" t="s">
        <v>183</v>
      </c>
      <c r="AU303" s="103" t="s">
        <v>85</v>
      </c>
      <c r="AV303" s="15" t="s">
        <v>177</v>
      </c>
      <c r="AW303" s="15" t="s">
        <v>36</v>
      </c>
      <c r="AX303" s="15" t="s">
        <v>83</v>
      </c>
      <c r="AY303" s="103" t="s">
        <v>171</v>
      </c>
    </row>
    <row r="304" spans="1:65" s="12" customFormat="1" ht="22.95" customHeight="1" x14ac:dyDescent="0.25">
      <c r="A304" s="311"/>
      <c r="B304" s="312"/>
      <c r="C304" s="311"/>
      <c r="D304" s="313" t="s">
        <v>74</v>
      </c>
      <c r="E304" s="320" t="s">
        <v>249</v>
      </c>
      <c r="F304" s="320" t="s">
        <v>706</v>
      </c>
      <c r="G304" s="311"/>
      <c r="H304" s="311"/>
      <c r="I304" s="311"/>
      <c r="J304" s="321">
        <f>BK304</f>
        <v>0</v>
      </c>
      <c r="K304" s="311"/>
      <c r="L304" s="312"/>
      <c r="M304" s="316"/>
      <c r="N304" s="317"/>
      <c r="O304" s="317"/>
      <c r="P304" s="318">
        <f>SUM(P305:P307)</f>
        <v>0</v>
      </c>
      <c r="Q304" s="317"/>
      <c r="R304" s="318">
        <f>SUM(R305:R307)</f>
        <v>0</v>
      </c>
      <c r="S304" s="317"/>
      <c r="T304" s="319">
        <f>SUM(T305:T307)</f>
        <v>0</v>
      </c>
      <c r="U304" s="311"/>
      <c r="V304" s="311"/>
      <c r="W304" s="311"/>
      <c r="AR304" s="94" t="s">
        <v>83</v>
      </c>
      <c r="AT304" s="95" t="s">
        <v>74</v>
      </c>
      <c r="AU304" s="95" t="s">
        <v>83</v>
      </c>
      <c r="AY304" s="94" t="s">
        <v>171</v>
      </c>
      <c r="BK304" s="96">
        <f>SUM(BK305:BK307)</f>
        <v>0</v>
      </c>
    </row>
    <row r="305" spans="1:65" s="2" customFormat="1" ht="16.5" customHeight="1" x14ac:dyDescent="0.2">
      <c r="A305" s="251"/>
      <c r="B305" s="252"/>
      <c r="C305" s="322" t="s">
        <v>472</v>
      </c>
      <c r="D305" s="322" t="s">
        <v>173</v>
      </c>
      <c r="E305" s="323" t="s">
        <v>707</v>
      </c>
      <c r="F305" s="324" t="s">
        <v>708</v>
      </c>
      <c r="G305" s="325" t="s">
        <v>323</v>
      </c>
      <c r="H305" s="326">
        <v>2</v>
      </c>
      <c r="I305" s="97"/>
      <c r="J305" s="327">
        <f>ROUND(I305*H305,2)</f>
        <v>0</v>
      </c>
      <c r="K305" s="324" t="s">
        <v>3</v>
      </c>
      <c r="L305" s="252"/>
      <c r="M305" s="328" t="s">
        <v>3</v>
      </c>
      <c r="N305" s="329" t="s">
        <v>46</v>
      </c>
      <c r="O305" s="330"/>
      <c r="P305" s="331">
        <f>O305*H305</f>
        <v>0</v>
      </c>
      <c r="Q305" s="331">
        <v>0</v>
      </c>
      <c r="R305" s="331">
        <f>Q305*H305</f>
        <v>0</v>
      </c>
      <c r="S305" s="331">
        <v>0</v>
      </c>
      <c r="T305" s="332">
        <f>S305*H305</f>
        <v>0</v>
      </c>
      <c r="U305" s="251"/>
      <c r="V305" s="251"/>
      <c r="W305" s="251"/>
      <c r="X305" s="32"/>
      <c r="Y305" s="32"/>
      <c r="Z305" s="32"/>
      <c r="AA305" s="32"/>
      <c r="AB305" s="32"/>
      <c r="AC305" s="32"/>
      <c r="AD305" s="32"/>
      <c r="AE305" s="32"/>
      <c r="AR305" s="98" t="s">
        <v>177</v>
      </c>
      <c r="AT305" s="98" t="s">
        <v>173</v>
      </c>
      <c r="AU305" s="98" t="s">
        <v>85</v>
      </c>
      <c r="AY305" s="19" t="s">
        <v>171</v>
      </c>
      <c r="BE305" s="99">
        <f>IF(N305="základní",J305,0)</f>
        <v>0</v>
      </c>
      <c r="BF305" s="99">
        <f>IF(N305="snížená",J305,0)</f>
        <v>0</v>
      </c>
      <c r="BG305" s="99">
        <f>IF(N305="zákl. přenesená",J305,0)</f>
        <v>0</v>
      </c>
      <c r="BH305" s="99">
        <f>IF(N305="sníž. přenesená",J305,0)</f>
        <v>0</v>
      </c>
      <c r="BI305" s="99">
        <f>IF(N305="nulová",J305,0)</f>
        <v>0</v>
      </c>
      <c r="BJ305" s="19" t="s">
        <v>83</v>
      </c>
      <c r="BK305" s="99">
        <f>ROUND(I305*H305,2)</f>
        <v>0</v>
      </c>
      <c r="BL305" s="19" t="s">
        <v>177</v>
      </c>
      <c r="BM305" s="98" t="s">
        <v>709</v>
      </c>
    </row>
    <row r="306" spans="1:65" s="2" customFormat="1" x14ac:dyDescent="0.2">
      <c r="A306" s="251"/>
      <c r="B306" s="252"/>
      <c r="C306" s="251"/>
      <c r="D306" s="333" t="s">
        <v>179</v>
      </c>
      <c r="E306" s="251"/>
      <c r="F306" s="334" t="s">
        <v>708</v>
      </c>
      <c r="G306" s="251"/>
      <c r="H306" s="251"/>
      <c r="I306" s="251"/>
      <c r="J306" s="251"/>
      <c r="K306" s="251"/>
      <c r="L306" s="252"/>
      <c r="M306" s="335"/>
      <c r="N306" s="336"/>
      <c r="O306" s="330"/>
      <c r="P306" s="330"/>
      <c r="Q306" s="330"/>
      <c r="R306" s="330"/>
      <c r="S306" s="330"/>
      <c r="T306" s="337"/>
      <c r="U306" s="251"/>
      <c r="V306" s="251"/>
      <c r="W306" s="251"/>
      <c r="X306" s="32"/>
      <c r="Y306" s="32"/>
      <c r="Z306" s="32"/>
      <c r="AA306" s="32"/>
      <c r="AB306" s="32"/>
      <c r="AC306" s="32"/>
      <c r="AD306" s="32"/>
      <c r="AE306" s="32"/>
      <c r="AT306" s="19" t="s">
        <v>179</v>
      </c>
      <c r="AU306" s="19" t="s">
        <v>85</v>
      </c>
    </row>
    <row r="307" spans="1:65" s="14" customFormat="1" x14ac:dyDescent="0.2">
      <c r="A307" s="347"/>
      <c r="B307" s="348"/>
      <c r="C307" s="347"/>
      <c r="D307" s="333" t="s">
        <v>183</v>
      </c>
      <c r="E307" s="349" t="s">
        <v>3</v>
      </c>
      <c r="F307" s="350" t="s">
        <v>710</v>
      </c>
      <c r="G307" s="347"/>
      <c r="H307" s="351">
        <v>2</v>
      </c>
      <c r="I307" s="347"/>
      <c r="J307" s="347"/>
      <c r="K307" s="347"/>
      <c r="L307" s="348"/>
      <c r="M307" s="352"/>
      <c r="N307" s="353"/>
      <c r="O307" s="353"/>
      <c r="P307" s="353"/>
      <c r="Q307" s="353"/>
      <c r="R307" s="353"/>
      <c r="S307" s="353"/>
      <c r="T307" s="354"/>
      <c r="U307" s="347"/>
      <c r="V307" s="347"/>
      <c r="W307" s="347"/>
      <c r="AT307" s="102" t="s">
        <v>183</v>
      </c>
      <c r="AU307" s="102" t="s">
        <v>85</v>
      </c>
      <c r="AV307" s="14" t="s">
        <v>85</v>
      </c>
      <c r="AW307" s="14" t="s">
        <v>36</v>
      </c>
      <c r="AX307" s="14" t="s">
        <v>83</v>
      </c>
      <c r="AY307" s="102" t="s">
        <v>171</v>
      </c>
    </row>
    <row r="308" spans="1:65" s="12" customFormat="1" ht="22.95" customHeight="1" x14ac:dyDescent="0.25">
      <c r="A308" s="311"/>
      <c r="B308" s="312"/>
      <c r="C308" s="311"/>
      <c r="D308" s="313" t="s">
        <v>74</v>
      </c>
      <c r="E308" s="320" t="s">
        <v>254</v>
      </c>
      <c r="F308" s="320" t="s">
        <v>516</v>
      </c>
      <c r="G308" s="311"/>
      <c r="H308" s="311"/>
      <c r="I308" s="311"/>
      <c r="J308" s="321">
        <f>BK308</f>
        <v>0</v>
      </c>
      <c r="K308" s="311"/>
      <c r="L308" s="312"/>
      <c r="M308" s="316"/>
      <c r="N308" s="317"/>
      <c r="O308" s="317"/>
      <c r="P308" s="318">
        <f>SUM(P309:P310)</f>
        <v>0</v>
      </c>
      <c r="Q308" s="317"/>
      <c r="R308" s="318">
        <f>SUM(R309:R310)</f>
        <v>0</v>
      </c>
      <c r="S308" s="317"/>
      <c r="T308" s="319">
        <f>SUM(T309:T310)</f>
        <v>0</v>
      </c>
      <c r="U308" s="311"/>
      <c r="V308" s="311"/>
      <c r="W308" s="311"/>
      <c r="AR308" s="94" t="s">
        <v>83</v>
      </c>
      <c r="AT308" s="95" t="s">
        <v>74</v>
      </c>
      <c r="AU308" s="95" t="s">
        <v>83</v>
      </c>
      <c r="AY308" s="94" t="s">
        <v>171</v>
      </c>
      <c r="BK308" s="96">
        <f>SUM(BK309:BK310)</f>
        <v>0</v>
      </c>
    </row>
    <row r="309" spans="1:65" s="2" customFormat="1" ht="16.5" customHeight="1" x14ac:dyDescent="0.2">
      <c r="A309" s="251"/>
      <c r="B309" s="252"/>
      <c r="C309" s="322" t="s">
        <v>478</v>
      </c>
      <c r="D309" s="322" t="s">
        <v>173</v>
      </c>
      <c r="E309" s="323" t="s">
        <v>526</v>
      </c>
      <c r="F309" s="324" t="s">
        <v>711</v>
      </c>
      <c r="G309" s="325" t="s">
        <v>528</v>
      </c>
      <c r="H309" s="326">
        <v>1</v>
      </c>
      <c r="I309" s="97"/>
      <c r="J309" s="327">
        <f>ROUND(I309*H309,2)</f>
        <v>0</v>
      </c>
      <c r="K309" s="324" t="s">
        <v>3</v>
      </c>
      <c r="L309" s="252"/>
      <c r="M309" s="328" t="s">
        <v>3</v>
      </c>
      <c r="N309" s="329" t="s">
        <v>46</v>
      </c>
      <c r="O309" s="330"/>
      <c r="P309" s="331">
        <f>O309*H309</f>
        <v>0</v>
      </c>
      <c r="Q309" s="331">
        <v>0</v>
      </c>
      <c r="R309" s="331">
        <f>Q309*H309</f>
        <v>0</v>
      </c>
      <c r="S309" s="331">
        <v>0</v>
      </c>
      <c r="T309" s="332">
        <f>S309*H309</f>
        <v>0</v>
      </c>
      <c r="U309" s="251"/>
      <c r="V309" s="251"/>
      <c r="W309" s="251"/>
      <c r="X309" s="32"/>
      <c r="Y309" s="32"/>
      <c r="Z309" s="32"/>
      <c r="AA309" s="32"/>
      <c r="AB309" s="32"/>
      <c r="AC309" s="32"/>
      <c r="AD309" s="32"/>
      <c r="AE309" s="32"/>
      <c r="AR309" s="98" t="s">
        <v>177</v>
      </c>
      <c r="AT309" s="98" t="s">
        <v>173</v>
      </c>
      <c r="AU309" s="98" t="s">
        <v>85</v>
      </c>
      <c r="AY309" s="19" t="s">
        <v>171</v>
      </c>
      <c r="BE309" s="99">
        <f>IF(N309="základní",J309,0)</f>
        <v>0</v>
      </c>
      <c r="BF309" s="99">
        <f>IF(N309="snížená",J309,0)</f>
        <v>0</v>
      </c>
      <c r="BG309" s="99">
        <f>IF(N309="zákl. přenesená",J309,0)</f>
        <v>0</v>
      </c>
      <c r="BH309" s="99">
        <f>IF(N309="sníž. přenesená",J309,0)</f>
        <v>0</v>
      </c>
      <c r="BI309" s="99">
        <f>IF(N309="nulová",J309,0)</f>
        <v>0</v>
      </c>
      <c r="BJ309" s="19" t="s">
        <v>83</v>
      </c>
      <c r="BK309" s="99">
        <f>ROUND(I309*H309,2)</f>
        <v>0</v>
      </c>
      <c r="BL309" s="19" t="s">
        <v>177</v>
      </c>
      <c r="BM309" s="98" t="s">
        <v>712</v>
      </c>
    </row>
    <row r="310" spans="1:65" s="2" customFormat="1" ht="19.2" x14ac:dyDescent="0.2">
      <c r="A310" s="251"/>
      <c r="B310" s="252"/>
      <c r="C310" s="251"/>
      <c r="D310" s="333" t="s">
        <v>179</v>
      </c>
      <c r="E310" s="251"/>
      <c r="F310" s="334" t="s">
        <v>713</v>
      </c>
      <c r="G310" s="251"/>
      <c r="H310" s="251"/>
      <c r="I310" s="251"/>
      <c r="J310" s="251"/>
      <c r="K310" s="251"/>
      <c r="L310" s="252"/>
      <c r="M310" s="335"/>
      <c r="N310" s="336"/>
      <c r="O310" s="330"/>
      <c r="P310" s="330"/>
      <c r="Q310" s="330"/>
      <c r="R310" s="330"/>
      <c r="S310" s="330"/>
      <c r="T310" s="337"/>
      <c r="U310" s="251"/>
      <c r="V310" s="251"/>
      <c r="W310" s="251"/>
      <c r="X310" s="32"/>
      <c r="Y310" s="32"/>
      <c r="Z310" s="32"/>
      <c r="AA310" s="32"/>
      <c r="AB310" s="32"/>
      <c r="AC310" s="32"/>
      <c r="AD310" s="32"/>
      <c r="AE310" s="32"/>
      <c r="AT310" s="19" t="s">
        <v>179</v>
      </c>
      <c r="AU310" s="19" t="s">
        <v>85</v>
      </c>
    </row>
    <row r="311" spans="1:65" s="12" customFormat="1" ht="22.95" customHeight="1" x14ac:dyDescent="0.25">
      <c r="A311" s="311"/>
      <c r="B311" s="312"/>
      <c r="C311" s="311"/>
      <c r="D311" s="313" t="s">
        <v>74</v>
      </c>
      <c r="E311" s="320" t="s">
        <v>539</v>
      </c>
      <c r="F311" s="320" t="s">
        <v>540</v>
      </c>
      <c r="G311" s="311"/>
      <c r="H311" s="311"/>
      <c r="I311" s="311"/>
      <c r="J311" s="321">
        <f>BK311</f>
        <v>0</v>
      </c>
      <c r="K311" s="311"/>
      <c r="L311" s="312"/>
      <c r="M311" s="316"/>
      <c r="N311" s="317"/>
      <c r="O311" s="317"/>
      <c r="P311" s="318">
        <f>SUM(P312:P314)</f>
        <v>0</v>
      </c>
      <c r="Q311" s="317"/>
      <c r="R311" s="318">
        <f>SUM(R312:R314)</f>
        <v>0</v>
      </c>
      <c r="S311" s="317"/>
      <c r="T311" s="319">
        <f>SUM(T312:T314)</f>
        <v>0</v>
      </c>
      <c r="U311" s="311"/>
      <c r="V311" s="311"/>
      <c r="W311" s="311"/>
      <c r="AR311" s="94" t="s">
        <v>83</v>
      </c>
      <c r="AT311" s="95" t="s">
        <v>74</v>
      </c>
      <c r="AU311" s="95" t="s">
        <v>83</v>
      </c>
      <c r="AY311" s="94" t="s">
        <v>171</v>
      </c>
      <c r="BK311" s="96">
        <f>SUM(BK312:BK314)</f>
        <v>0</v>
      </c>
    </row>
    <row r="312" spans="1:65" s="2" customFormat="1" ht="16.5" customHeight="1" x14ac:dyDescent="0.2">
      <c r="A312" s="251"/>
      <c r="B312" s="252"/>
      <c r="C312" s="322" t="s">
        <v>487</v>
      </c>
      <c r="D312" s="322" t="s">
        <v>173</v>
      </c>
      <c r="E312" s="323" t="s">
        <v>714</v>
      </c>
      <c r="F312" s="324" t="s">
        <v>715</v>
      </c>
      <c r="G312" s="325" t="s">
        <v>433</v>
      </c>
      <c r="H312" s="326">
        <v>531.33100000000002</v>
      </c>
      <c r="I312" s="97"/>
      <c r="J312" s="327">
        <f>ROUND(I312*H312,2)</f>
        <v>0</v>
      </c>
      <c r="K312" s="324" t="s">
        <v>176</v>
      </c>
      <c r="L312" s="252"/>
      <c r="M312" s="328" t="s">
        <v>3</v>
      </c>
      <c r="N312" s="329" t="s">
        <v>46</v>
      </c>
      <c r="O312" s="330"/>
      <c r="P312" s="331">
        <f>O312*H312</f>
        <v>0</v>
      </c>
      <c r="Q312" s="331">
        <v>0</v>
      </c>
      <c r="R312" s="331">
        <f>Q312*H312</f>
        <v>0</v>
      </c>
      <c r="S312" s="331">
        <v>0</v>
      </c>
      <c r="T312" s="332">
        <f>S312*H312</f>
        <v>0</v>
      </c>
      <c r="U312" s="251"/>
      <c r="V312" s="251"/>
      <c r="W312" s="251"/>
      <c r="X312" s="32"/>
      <c r="Y312" s="32"/>
      <c r="Z312" s="32"/>
      <c r="AA312" s="32"/>
      <c r="AB312" s="32"/>
      <c r="AC312" s="32"/>
      <c r="AD312" s="32"/>
      <c r="AE312" s="32"/>
      <c r="AR312" s="98" t="s">
        <v>177</v>
      </c>
      <c r="AT312" s="98" t="s">
        <v>173</v>
      </c>
      <c r="AU312" s="98" t="s">
        <v>85</v>
      </c>
      <c r="AY312" s="19" t="s">
        <v>171</v>
      </c>
      <c r="BE312" s="99">
        <f>IF(N312="základní",J312,0)</f>
        <v>0</v>
      </c>
      <c r="BF312" s="99">
        <f>IF(N312="snížená",J312,0)</f>
        <v>0</v>
      </c>
      <c r="BG312" s="99">
        <f>IF(N312="zákl. přenesená",J312,0)</f>
        <v>0</v>
      </c>
      <c r="BH312" s="99">
        <f>IF(N312="sníž. přenesená",J312,0)</f>
        <v>0</v>
      </c>
      <c r="BI312" s="99">
        <f>IF(N312="nulová",J312,0)</f>
        <v>0</v>
      </c>
      <c r="BJ312" s="19" t="s">
        <v>83</v>
      </c>
      <c r="BK312" s="99">
        <f>ROUND(I312*H312,2)</f>
        <v>0</v>
      </c>
      <c r="BL312" s="19" t="s">
        <v>177</v>
      </c>
      <c r="BM312" s="98" t="s">
        <v>716</v>
      </c>
    </row>
    <row r="313" spans="1:65" s="2" customFormat="1" x14ac:dyDescent="0.2">
      <c r="A313" s="251"/>
      <c r="B313" s="252"/>
      <c r="C313" s="251"/>
      <c r="D313" s="333" t="s">
        <v>179</v>
      </c>
      <c r="E313" s="251"/>
      <c r="F313" s="334" t="s">
        <v>717</v>
      </c>
      <c r="G313" s="251"/>
      <c r="H313" s="251"/>
      <c r="I313" s="251"/>
      <c r="J313" s="251"/>
      <c r="K313" s="251"/>
      <c r="L313" s="252"/>
      <c r="M313" s="335"/>
      <c r="N313" s="336"/>
      <c r="O313" s="330"/>
      <c r="P313" s="330"/>
      <c r="Q313" s="330"/>
      <c r="R313" s="330"/>
      <c r="S313" s="330"/>
      <c r="T313" s="337"/>
      <c r="U313" s="251"/>
      <c r="V313" s="251"/>
      <c r="W313" s="251"/>
      <c r="X313" s="32"/>
      <c r="Y313" s="32"/>
      <c r="Z313" s="32"/>
      <c r="AA313" s="32"/>
      <c r="AB313" s="32"/>
      <c r="AC313" s="32"/>
      <c r="AD313" s="32"/>
      <c r="AE313" s="32"/>
      <c r="AT313" s="19" t="s">
        <v>179</v>
      </c>
      <c r="AU313" s="19" t="s">
        <v>85</v>
      </c>
    </row>
    <row r="314" spans="1:65" s="2" customFormat="1" x14ac:dyDescent="0.2">
      <c r="A314" s="251"/>
      <c r="B314" s="252"/>
      <c r="C314" s="251"/>
      <c r="D314" s="338" t="s">
        <v>181</v>
      </c>
      <c r="E314" s="251"/>
      <c r="F314" s="339" t="s">
        <v>718</v>
      </c>
      <c r="G314" s="251"/>
      <c r="H314" s="251"/>
      <c r="I314" s="251"/>
      <c r="J314" s="251"/>
      <c r="K314" s="251"/>
      <c r="L314" s="252"/>
      <c r="M314" s="381"/>
      <c r="N314" s="382"/>
      <c r="O314" s="383"/>
      <c r="P314" s="383"/>
      <c r="Q314" s="383"/>
      <c r="R314" s="383"/>
      <c r="S314" s="383"/>
      <c r="T314" s="384"/>
      <c r="U314" s="251"/>
      <c r="V314" s="251"/>
      <c r="W314" s="251"/>
      <c r="X314" s="32"/>
      <c r="Y314" s="32"/>
      <c r="Z314" s="32"/>
      <c r="AA314" s="32"/>
      <c r="AB314" s="32"/>
      <c r="AC314" s="32"/>
      <c r="AD314" s="32"/>
      <c r="AE314" s="32"/>
      <c r="AT314" s="19" t="s">
        <v>181</v>
      </c>
      <c r="AU314" s="19" t="s">
        <v>85</v>
      </c>
    </row>
    <row r="315" spans="1:65" s="2" customFormat="1" ht="6.9" customHeight="1" x14ac:dyDescent="0.2">
      <c r="A315" s="251"/>
      <c r="B315" s="278"/>
      <c r="C315" s="279"/>
      <c r="D315" s="279"/>
      <c r="E315" s="279"/>
      <c r="F315" s="279"/>
      <c r="G315" s="279"/>
      <c r="H315" s="279"/>
      <c r="I315" s="279"/>
      <c r="J315" s="279"/>
      <c r="K315" s="279"/>
      <c r="L315" s="252"/>
      <c r="M315" s="251"/>
      <c r="N315" s="254"/>
      <c r="O315" s="251"/>
      <c r="P315" s="251"/>
      <c r="Q315" s="251"/>
      <c r="R315" s="251"/>
      <c r="S315" s="251"/>
      <c r="T315" s="251"/>
      <c r="U315" s="251"/>
      <c r="V315" s="251"/>
      <c r="W315" s="251"/>
      <c r="X315" s="32"/>
      <c r="Y315" s="32"/>
      <c r="Z315" s="32"/>
      <c r="AA315" s="32"/>
      <c r="AB315" s="32"/>
      <c r="AC315" s="32"/>
      <c r="AD315" s="32"/>
      <c r="AE315" s="32"/>
    </row>
  </sheetData>
  <sheetProtection password="C7B2" sheet="1" objects="1" scenarios="1" selectLockedCells="1"/>
  <autoFilter ref="C86:K314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100" r:id="rId3"/>
    <hyperlink ref="F108" r:id="rId4"/>
    <hyperlink ref="F116" r:id="rId5"/>
    <hyperlink ref="F123" r:id="rId6"/>
    <hyperlink ref="F140" r:id="rId7"/>
    <hyperlink ref="F148" r:id="rId8"/>
    <hyperlink ref="F154" r:id="rId9"/>
    <hyperlink ref="F160" r:id="rId10"/>
    <hyperlink ref="F176" r:id="rId11"/>
    <hyperlink ref="F182" r:id="rId12"/>
    <hyperlink ref="F189" r:id="rId13"/>
    <hyperlink ref="F196" r:id="rId14"/>
    <hyperlink ref="F200" r:id="rId15"/>
    <hyperlink ref="F204" r:id="rId16"/>
    <hyperlink ref="F210" r:id="rId17"/>
    <hyperlink ref="F214" r:id="rId18"/>
    <hyperlink ref="F218" r:id="rId19"/>
    <hyperlink ref="F224" r:id="rId20"/>
    <hyperlink ref="F229" r:id="rId21"/>
    <hyperlink ref="F244" r:id="rId22"/>
    <hyperlink ref="F252" r:id="rId23"/>
    <hyperlink ref="F260" r:id="rId24"/>
    <hyperlink ref="F267" r:id="rId25"/>
    <hyperlink ref="F271" r:id="rId26"/>
    <hyperlink ref="F292" r:id="rId27"/>
    <hyperlink ref="F314" r:id="rId28"/>
  </hyperlinks>
  <pageMargins left="0.39374999999999999" right="0.39374999999999999" top="0.39374999999999999" bottom="0.39374999999999999" header="0" footer="0"/>
  <pageSetup paperSize="9" scale="84" fitToHeight="100" orientation="landscape" blackAndWhite="1" r:id="rId29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0"/>
  <sheetViews>
    <sheetView showGridLines="0" topLeftCell="A61" zoomScale="85" zoomScaleNormal="85" workbookViewId="0">
      <selection activeCell="I110" sqref="I110"/>
    </sheetView>
  </sheetViews>
  <sheetFormatPr defaultRowHeight="10.199999999999999" x14ac:dyDescent="0.2"/>
  <cols>
    <col min="1" max="1" width="8.28515625" style="240" customWidth="1"/>
    <col min="2" max="2" width="1.140625" style="240" customWidth="1"/>
    <col min="3" max="3" width="4.140625" style="240" customWidth="1"/>
    <col min="4" max="4" width="4.28515625" style="240" customWidth="1"/>
    <col min="5" max="5" width="17.140625" style="240" customWidth="1"/>
    <col min="6" max="6" width="100.85546875" style="240" customWidth="1"/>
    <col min="7" max="7" width="7.42578125" style="240" customWidth="1"/>
    <col min="8" max="8" width="14" style="240" customWidth="1"/>
    <col min="9" max="9" width="15.85546875" style="240" customWidth="1"/>
    <col min="10" max="11" width="22.28515625" style="240" customWidth="1"/>
    <col min="12" max="12" width="9.28515625" style="240" customWidth="1"/>
    <col min="13" max="13" width="10.85546875" style="240" hidden="1" customWidth="1"/>
    <col min="14" max="14" width="9.28515625" style="240" hidden="1"/>
    <col min="15" max="20" width="14.140625" style="240" hidden="1" customWidth="1"/>
    <col min="21" max="21" width="16.28515625" style="240" hidden="1" customWidth="1"/>
    <col min="22" max="22" width="12.28515625" style="240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 t="s">
        <v>6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9" t="s">
        <v>91</v>
      </c>
      <c r="AZ2" s="90" t="s">
        <v>719</v>
      </c>
      <c r="BA2" s="90" t="s">
        <v>720</v>
      </c>
      <c r="BB2" s="90" t="s">
        <v>116</v>
      </c>
      <c r="BC2" s="90" t="s">
        <v>721</v>
      </c>
      <c r="BD2" s="90" t="s">
        <v>85</v>
      </c>
    </row>
    <row r="3" spans="1:56" s="1" customFormat="1" ht="6.9" customHeight="1" x14ac:dyDescent="0.2">
      <c r="A3" s="240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5"/>
      <c r="M3" s="240"/>
      <c r="N3" s="240"/>
      <c r="O3" s="240"/>
      <c r="P3" s="240"/>
      <c r="Q3" s="240"/>
      <c r="R3" s="240"/>
      <c r="S3" s="240"/>
      <c r="T3" s="240"/>
      <c r="U3" s="240"/>
      <c r="V3" s="240"/>
      <c r="AT3" s="19" t="s">
        <v>85</v>
      </c>
      <c r="AZ3" s="90" t="s">
        <v>722</v>
      </c>
      <c r="BA3" s="90" t="s">
        <v>723</v>
      </c>
      <c r="BB3" s="90" t="s">
        <v>108</v>
      </c>
      <c r="BC3" s="90" t="s">
        <v>724</v>
      </c>
      <c r="BD3" s="90" t="s">
        <v>85</v>
      </c>
    </row>
    <row r="4" spans="1:56" s="1" customFormat="1" ht="24.9" customHeight="1" x14ac:dyDescent="0.2">
      <c r="A4" s="240"/>
      <c r="B4" s="245"/>
      <c r="C4" s="240"/>
      <c r="D4" s="246" t="s">
        <v>113</v>
      </c>
      <c r="E4" s="240"/>
      <c r="F4" s="240"/>
      <c r="G4" s="240"/>
      <c r="H4" s="240"/>
      <c r="I4" s="240"/>
      <c r="J4" s="240"/>
      <c r="K4" s="240"/>
      <c r="L4" s="245"/>
      <c r="M4" s="247" t="s">
        <v>11</v>
      </c>
      <c r="N4" s="240"/>
      <c r="O4" s="240"/>
      <c r="P4" s="240"/>
      <c r="Q4" s="240"/>
      <c r="R4" s="240"/>
      <c r="S4" s="240"/>
      <c r="T4" s="240"/>
      <c r="U4" s="240"/>
      <c r="V4" s="240"/>
      <c r="AT4" s="19" t="s">
        <v>4</v>
      </c>
      <c r="AZ4" s="90" t="s">
        <v>132</v>
      </c>
      <c r="BA4" s="90" t="s">
        <v>133</v>
      </c>
      <c r="BB4" s="90" t="s">
        <v>116</v>
      </c>
      <c r="BC4" s="90" t="s">
        <v>725</v>
      </c>
      <c r="BD4" s="90" t="s">
        <v>85</v>
      </c>
    </row>
    <row r="5" spans="1:56" s="1" customFormat="1" ht="6.9" customHeight="1" x14ac:dyDescent="0.2">
      <c r="A5" s="240"/>
      <c r="B5" s="245"/>
      <c r="C5" s="240"/>
      <c r="D5" s="240"/>
      <c r="E5" s="240"/>
      <c r="F5" s="240"/>
      <c r="G5" s="240"/>
      <c r="H5" s="240"/>
      <c r="I5" s="240"/>
      <c r="J5" s="240"/>
      <c r="K5" s="240"/>
      <c r="L5" s="245"/>
      <c r="M5" s="240"/>
      <c r="N5" s="240"/>
      <c r="O5" s="240"/>
      <c r="P5" s="240"/>
      <c r="Q5" s="240"/>
      <c r="R5" s="240"/>
      <c r="S5" s="240"/>
      <c r="T5" s="240"/>
      <c r="U5" s="240"/>
      <c r="V5" s="240"/>
      <c r="AZ5" s="90" t="s">
        <v>135</v>
      </c>
      <c r="BA5" s="90" t="s">
        <v>136</v>
      </c>
      <c r="BB5" s="90" t="s">
        <v>108</v>
      </c>
      <c r="BC5" s="90" t="s">
        <v>726</v>
      </c>
      <c r="BD5" s="90" t="s">
        <v>85</v>
      </c>
    </row>
    <row r="6" spans="1:56" s="1" customFormat="1" ht="12" customHeight="1" x14ac:dyDescent="0.2">
      <c r="A6" s="240"/>
      <c r="B6" s="245"/>
      <c r="C6" s="240"/>
      <c r="D6" s="248" t="s">
        <v>17</v>
      </c>
      <c r="E6" s="240"/>
      <c r="F6" s="240"/>
      <c r="G6" s="240"/>
      <c r="H6" s="240"/>
      <c r="I6" s="240"/>
      <c r="J6" s="240"/>
      <c r="K6" s="240"/>
      <c r="L6" s="245"/>
      <c r="M6" s="240"/>
      <c r="N6" s="240"/>
      <c r="O6" s="240"/>
      <c r="P6" s="240"/>
      <c r="Q6" s="240"/>
      <c r="R6" s="240"/>
      <c r="S6" s="240"/>
      <c r="T6" s="240"/>
      <c r="U6" s="240"/>
      <c r="V6" s="240"/>
      <c r="AZ6" s="90" t="s">
        <v>727</v>
      </c>
      <c r="BA6" s="90" t="s">
        <v>728</v>
      </c>
      <c r="BB6" s="90" t="s">
        <v>108</v>
      </c>
      <c r="BC6" s="90" t="s">
        <v>729</v>
      </c>
      <c r="BD6" s="90" t="s">
        <v>85</v>
      </c>
    </row>
    <row r="7" spans="1:56" s="1" customFormat="1" ht="16.5" customHeight="1" x14ac:dyDescent="0.2">
      <c r="A7" s="240"/>
      <c r="B7" s="245"/>
      <c r="C7" s="240"/>
      <c r="D7" s="240"/>
      <c r="E7" s="249" t="str">
        <f>'Rekapitulace stavby'!K6</f>
        <v>Úprava DVT 10210410 Hradec – Nová ves ř. Km 0,300 - 0,600 - DPS</v>
      </c>
      <c r="F7" s="250"/>
      <c r="G7" s="250"/>
      <c r="H7" s="250"/>
      <c r="I7" s="240"/>
      <c r="J7" s="240"/>
      <c r="K7" s="240"/>
      <c r="L7" s="245"/>
      <c r="M7" s="240"/>
      <c r="N7" s="240"/>
      <c r="O7" s="240"/>
      <c r="P7" s="240"/>
      <c r="Q7" s="240"/>
      <c r="R7" s="240"/>
      <c r="S7" s="240"/>
      <c r="T7" s="240"/>
      <c r="U7" s="240"/>
      <c r="V7" s="240"/>
      <c r="AZ7" s="90" t="s">
        <v>730</v>
      </c>
      <c r="BA7" s="90" t="s">
        <v>731</v>
      </c>
      <c r="BB7" s="90" t="s">
        <v>116</v>
      </c>
      <c r="BC7" s="90" t="s">
        <v>732</v>
      </c>
      <c r="BD7" s="90" t="s">
        <v>85</v>
      </c>
    </row>
    <row r="8" spans="1:56" s="2" customFormat="1" ht="12" customHeight="1" x14ac:dyDescent="0.2">
      <c r="A8" s="251"/>
      <c r="B8" s="252"/>
      <c r="C8" s="251"/>
      <c r="D8" s="248" t="s">
        <v>127</v>
      </c>
      <c r="E8" s="251"/>
      <c r="F8" s="251"/>
      <c r="G8" s="251"/>
      <c r="H8" s="251"/>
      <c r="I8" s="251"/>
      <c r="J8" s="251"/>
      <c r="K8" s="251"/>
      <c r="L8" s="253"/>
      <c r="M8" s="254"/>
      <c r="N8" s="254"/>
      <c r="O8" s="254"/>
      <c r="P8" s="254"/>
      <c r="Q8" s="254"/>
      <c r="R8" s="254"/>
      <c r="S8" s="251"/>
      <c r="T8" s="251"/>
      <c r="U8" s="251"/>
      <c r="V8" s="251"/>
      <c r="W8" s="32"/>
      <c r="X8" s="32"/>
      <c r="Y8" s="32"/>
      <c r="Z8" s="32"/>
      <c r="AA8" s="32"/>
      <c r="AB8" s="32"/>
      <c r="AC8" s="32"/>
      <c r="AD8" s="32"/>
      <c r="AE8" s="32"/>
      <c r="AZ8" s="90" t="s">
        <v>733</v>
      </c>
      <c r="BA8" s="90" t="s">
        <v>734</v>
      </c>
      <c r="BB8" s="90" t="s">
        <v>116</v>
      </c>
      <c r="BC8" s="90" t="s">
        <v>735</v>
      </c>
      <c r="BD8" s="90" t="s">
        <v>85</v>
      </c>
    </row>
    <row r="9" spans="1:56" s="2" customFormat="1" ht="16.5" customHeight="1" x14ac:dyDescent="0.2">
      <c r="A9" s="251"/>
      <c r="B9" s="252"/>
      <c r="C9" s="251"/>
      <c r="D9" s="251"/>
      <c r="E9" s="255" t="s">
        <v>736</v>
      </c>
      <c r="F9" s="256"/>
      <c r="G9" s="256"/>
      <c r="H9" s="256"/>
      <c r="I9" s="251"/>
      <c r="J9" s="251"/>
      <c r="K9" s="251"/>
      <c r="L9" s="253"/>
      <c r="M9" s="254"/>
      <c r="N9" s="254"/>
      <c r="O9" s="254"/>
      <c r="P9" s="254"/>
      <c r="Q9" s="254"/>
      <c r="R9" s="254"/>
      <c r="S9" s="251"/>
      <c r="T9" s="251"/>
      <c r="U9" s="251"/>
      <c r="V9" s="251"/>
      <c r="W9" s="32"/>
      <c r="X9" s="32"/>
      <c r="Y9" s="32"/>
      <c r="Z9" s="32"/>
      <c r="AA9" s="32"/>
      <c r="AB9" s="32"/>
      <c r="AC9" s="32"/>
      <c r="AD9" s="32"/>
      <c r="AE9" s="32"/>
      <c r="AZ9" s="90" t="s">
        <v>737</v>
      </c>
      <c r="BA9" s="90" t="s">
        <v>738</v>
      </c>
      <c r="BB9" s="90" t="s">
        <v>116</v>
      </c>
      <c r="BC9" s="90" t="s">
        <v>739</v>
      </c>
      <c r="BD9" s="90" t="s">
        <v>85</v>
      </c>
    </row>
    <row r="10" spans="1:56" s="2" customFormat="1" x14ac:dyDescent="0.2">
      <c r="A10" s="251"/>
      <c r="B10" s="252"/>
      <c r="C10" s="251"/>
      <c r="D10" s="251"/>
      <c r="E10" s="251"/>
      <c r="F10" s="251"/>
      <c r="G10" s="251"/>
      <c r="H10" s="251"/>
      <c r="I10" s="251"/>
      <c r="J10" s="251"/>
      <c r="K10" s="251"/>
      <c r="L10" s="253"/>
      <c r="M10" s="254"/>
      <c r="N10" s="254"/>
      <c r="O10" s="254"/>
      <c r="P10" s="254"/>
      <c r="Q10" s="254"/>
      <c r="R10" s="254"/>
      <c r="S10" s="251"/>
      <c r="T10" s="251"/>
      <c r="U10" s="251"/>
      <c r="V10" s="251"/>
      <c r="W10" s="32"/>
      <c r="X10" s="32"/>
      <c r="Y10" s="32"/>
      <c r="Z10" s="32"/>
      <c r="AA10" s="32"/>
      <c r="AB10" s="32"/>
      <c r="AC10" s="32"/>
      <c r="AD10" s="32"/>
      <c r="AE10" s="32"/>
      <c r="AZ10" s="90" t="s">
        <v>740</v>
      </c>
      <c r="BA10" s="90" t="s">
        <v>741</v>
      </c>
      <c r="BB10" s="90" t="s">
        <v>108</v>
      </c>
      <c r="BC10" s="90" t="s">
        <v>742</v>
      </c>
      <c r="BD10" s="90" t="s">
        <v>85</v>
      </c>
    </row>
    <row r="11" spans="1:56" s="2" customFormat="1" ht="12" customHeight="1" x14ac:dyDescent="0.2">
      <c r="A11" s="251"/>
      <c r="B11" s="252"/>
      <c r="C11" s="251"/>
      <c r="D11" s="248" t="s">
        <v>19</v>
      </c>
      <c r="E11" s="251"/>
      <c r="F11" s="257" t="s">
        <v>3</v>
      </c>
      <c r="G11" s="251"/>
      <c r="H11" s="251"/>
      <c r="I11" s="248" t="s">
        <v>20</v>
      </c>
      <c r="J11" s="257" t="s">
        <v>3</v>
      </c>
      <c r="K11" s="251"/>
      <c r="L11" s="253"/>
      <c r="M11" s="254"/>
      <c r="N11" s="254"/>
      <c r="O11" s="254"/>
      <c r="P11" s="254"/>
      <c r="Q11" s="254"/>
      <c r="R11" s="254"/>
      <c r="S11" s="251"/>
      <c r="T11" s="251"/>
      <c r="U11" s="251"/>
      <c r="V11" s="251"/>
      <c r="W11" s="32"/>
      <c r="X11" s="32"/>
      <c r="Y11" s="32"/>
      <c r="Z11" s="32"/>
      <c r="AA11" s="32"/>
      <c r="AB11" s="32"/>
      <c r="AC11" s="32"/>
      <c r="AD11" s="32"/>
      <c r="AE11" s="32"/>
      <c r="AZ11" s="90" t="s">
        <v>743</v>
      </c>
      <c r="BA11" s="90" t="s">
        <v>744</v>
      </c>
      <c r="BB11" s="90" t="s">
        <v>116</v>
      </c>
      <c r="BC11" s="90" t="s">
        <v>745</v>
      </c>
      <c r="BD11" s="90" t="s">
        <v>85</v>
      </c>
    </row>
    <row r="12" spans="1:56" s="2" customFormat="1" ht="12" customHeight="1" x14ac:dyDescent="0.2">
      <c r="A12" s="251"/>
      <c r="B12" s="252"/>
      <c r="C12" s="251"/>
      <c r="D12" s="248" t="s">
        <v>21</v>
      </c>
      <c r="E12" s="251"/>
      <c r="F12" s="257" t="s">
        <v>22</v>
      </c>
      <c r="G12" s="251"/>
      <c r="H12" s="251"/>
      <c r="I12" s="248" t="s">
        <v>23</v>
      </c>
      <c r="J12" s="258">
        <f>'Rekapitulace stavby'!AN8</f>
        <v>44721</v>
      </c>
      <c r="K12" s="251"/>
      <c r="L12" s="253"/>
      <c r="M12" s="254"/>
      <c r="N12" s="254"/>
      <c r="O12" s="254"/>
      <c r="P12" s="254"/>
      <c r="Q12" s="254"/>
      <c r="R12" s="254"/>
      <c r="S12" s="251"/>
      <c r="T12" s="251"/>
      <c r="U12" s="251"/>
      <c r="V12" s="251"/>
      <c r="W12" s="32"/>
      <c r="X12" s="32"/>
      <c r="Y12" s="32"/>
      <c r="Z12" s="32"/>
      <c r="AA12" s="32"/>
      <c r="AB12" s="32"/>
      <c r="AC12" s="32"/>
      <c r="AD12" s="32"/>
      <c r="AE12" s="32"/>
      <c r="AZ12" s="90" t="s">
        <v>746</v>
      </c>
      <c r="BA12" s="90" t="s">
        <v>747</v>
      </c>
      <c r="BB12" s="90" t="s">
        <v>116</v>
      </c>
      <c r="BC12" s="90" t="s">
        <v>177</v>
      </c>
      <c r="BD12" s="90" t="s">
        <v>85</v>
      </c>
    </row>
    <row r="13" spans="1:56" s="2" customFormat="1" ht="10.95" customHeight="1" x14ac:dyDescent="0.2">
      <c r="A13" s="251"/>
      <c r="B13" s="252"/>
      <c r="C13" s="251"/>
      <c r="D13" s="251"/>
      <c r="E13" s="251"/>
      <c r="F13" s="251"/>
      <c r="G13" s="251"/>
      <c r="H13" s="251"/>
      <c r="I13" s="251"/>
      <c r="J13" s="251"/>
      <c r="K13" s="251"/>
      <c r="L13" s="253"/>
      <c r="M13" s="254"/>
      <c r="N13" s="254"/>
      <c r="O13" s="254"/>
      <c r="P13" s="254"/>
      <c r="Q13" s="254"/>
      <c r="R13" s="254"/>
      <c r="S13" s="251"/>
      <c r="T13" s="251"/>
      <c r="U13" s="251"/>
      <c r="V13" s="251"/>
      <c r="W13" s="32"/>
      <c r="X13" s="32"/>
      <c r="Y13" s="32"/>
      <c r="Z13" s="32"/>
      <c r="AA13" s="32"/>
      <c r="AB13" s="32"/>
      <c r="AC13" s="32"/>
      <c r="AD13" s="32"/>
      <c r="AE13" s="32"/>
      <c r="AZ13" s="90" t="s">
        <v>748</v>
      </c>
      <c r="BA13" s="90" t="s">
        <v>749</v>
      </c>
      <c r="BB13" s="90" t="s">
        <v>295</v>
      </c>
      <c r="BC13" s="90" t="s">
        <v>750</v>
      </c>
      <c r="BD13" s="90" t="s">
        <v>85</v>
      </c>
    </row>
    <row r="14" spans="1:56" s="2" customFormat="1" ht="12" customHeight="1" x14ac:dyDescent="0.2">
      <c r="A14" s="251"/>
      <c r="B14" s="252"/>
      <c r="C14" s="251"/>
      <c r="D14" s="248" t="s">
        <v>24</v>
      </c>
      <c r="E14" s="251"/>
      <c r="F14" s="251"/>
      <c r="G14" s="251"/>
      <c r="H14" s="251"/>
      <c r="I14" s="248" t="s">
        <v>25</v>
      </c>
      <c r="J14" s="257" t="s">
        <v>26</v>
      </c>
      <c r="K14" s="251"/>
      <c r="L14" s="253"/>
      <c r="M14" s="254"/>
      <c r="N14" s="254"/>
      <c r="O14" s="254"/>
      <c r="P14" s="254"/>
      <c r="Q14" s="254"/>
      <c r="R14" s="254"/>
      <c r="S14" s="251"/>
      <c r="T14" s="251"/>
      <c r="U14" s="251"/>
      <c r="V14" s="251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 x14ac:dyDescent="0.2">
      <c r="A15" s="251"/>
      <c r="B15" s="252"/>
      <c r="C15" s="251"/>
      <c r="D15" s="251"/>
      <c r="E15" s="257" t="s">
        <v>27</v>
      </c>
      <c r="F15" s="251"/>
      <c r="G15" s="251"/>
      <c r="H15" s="251"/>
      <c r="I15" s="248" t="s">
        <v>28</v>
      </c>
      <c r="J15" s="257" t="s">
        <v>29</v>
      </c>
      <c r="K15" s="251"/>
      <c r="L15" s="253"/>
      <c r="M15" s="254"/>
      <c r="N15" s="254"/>
      <c r="O15" s="254"/>
      <c r="P15" s="254"/>
      <c r="Q15" s="254"/>
      <c r="R15" s="254"/>
      <c r="S15" s="251"/>
      <c r="T15" s="251"/>
      <c r="U15" s="251"/>
      <c r="V15" s="251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" customHeight="1" x14ac:dyDescent="0.2">
      <c r="A16" s="251"/>
      <c r="B16" s="252"/>
      <c r="C16" s="251"/>
      <c r="D16" s="251"/>
      <c r="E16" s="251"/>
      <c r="F16" s="251"/>
      <c r="G16" s="251"/>
      <c r="H16" s="251"/>
      <c r="I16" s="251"/>
      <c r="J16" s="251"/>
      <c r="K16" s="251"/>
      <c r="L16" s="253"/>
      <c r="M16" s="254"/>
      <c r="N16" s="254"/>
      <c r="O16" s="254"/>
      <c r="P16" s="254"/>
      <c r="Q16" s="254"/>
      <c r="R16" s="254"/>
      <c r="S16" s="251"/>
      <c r="T16" s="251"/>
      <c r="U16" s="251"/>
      <c r="V16" s="251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251"/>
      <c r="B17" s="252"/>
      <c r="C17" s="251"/>
      <c r="D17" s="248" t="s">
        <v>30</v>
      </c>
      <c r="E17" s="251"/>
      <c r="F17" s="251"/>
      <c r="G17" s="251"/>
      <c r="H17" s="251"/>
      <c r="I17" s="248" t="s">
        <v>25</v>
      </c>
      <c r="J17" s="187" t="str">
        <f>'Rekapitulace stavby'!AN13</f>
        <v>Vyplň údaj</v>
      </c>
      <c r="K17" s="251"/>
      <c r="L17" s="253"/>
      <c r="M17" s="254"/>
      <c r="N17" s="254"/>
      <c r="O17" s="254"/>
      <c r="P17" s="254"/>
      <c r="Q17" s="254"/>
      <c r="R17" s="254"/>
      <c r="S17" s="251"/>
      <c r="T17" s="251"/>
      <c r="U17" s="251"/>
      <c r="V17" s="251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251"/>
      <c r="B18" s="252"/>
      <c r="C18" s="251"/>
      <c r="D18" s="251"/>
      <c r="E18" s="229" t="str">
        <f>'Rekapitulace stavby'!E14</f>
        <v>Vyplň údaj</v>
      </c>
      <c r="F18" s="239"/>
      <c r="G18" s="239"/>
      <c r="H18" s="239"/>
      <c r="I18" s="248" t="s">
        <v>28</v>
      </c>
      <c r="J18" s="187" t="str">
        <f>'Rekapitulace stavby'!AN14</f>
        <v>Vyplň údaj</v>
      </c>
      <c r="K18" s="251"/>
      <c r="L18" s="253"/>
      <c r="M18" s="254"/>
      <c r="N18" s="254"/>
      <c r="O18" s="254"/>
      <c r="P18" s="254"/>
      <c r="Q18" s="254"/>
      <c r="R18" s="254"/>
      <c r="S18" s="251"/>
      <c r="T18" s="251"/>
      <c r="U18" s="251"/>
      <c r="V18" s="251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251"/>
      <c r="B19" s="252"/>
      <c r="C19" s="251"/>
      <c r="D19" s="251"/>
      <c r="E19" s="251"/>
      <c r="F19" s="251"/>
      <c r="G19" s="251"/>
      <c r="H19" s="251"/>
      <c r="I19" s="251"/>
      <c r="J19" s="251"/>
      <c r="K19" s="251"/>
      <c r="L19" s="253"/>
      <c r="M19" s="254"/>
      <c r="N19" s="254"/>
      <c r="O19" s="254"/>
      <c r="P19" s="254"/>
      <c r="Q19" s="254"/>
      <c r="R19" s="254"/>
      <c r="S19" s="251"/>
      <c r="T19" s="251"/>
      <c r="U19" s="251"/>
      <c r="V19" s="251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251"/>
      <c r="B20" s="252"/>
      <c r="C20" s="251"/>
      <c r="D20" s="248" t="s">
        <v>32</v>
      </c>
      <c r="E20" s="251"/>
      <c r="F20" s="251"/>
      <c r="G20" s="251"/>
      <c r="H20" s="251"/>
      <c r="I20" s="248" t="s">
        <v>25</v>
      </c>
      <c r="J20" s="257" t="s">
        <v>33</v>
      </c>
      <c r="K20" s="251"/>
      <c r="L20" s="253"/>
      <c r="M20" s="254"/>
      <c r="N20" s="254"/>
      <c r="O20" s="254"/>
      <c r="P20" s="254"/>
      <c r="Q20" s="254"/>
      <c r="R20" s="254"/>
      <c r="S20" s="251"/>
      <c r="T20" s="251"/>
      <c r="U20" s="251"/>
      <c r="V20" s="251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251"/>
      <c r="B21" s="252"/>
      <c r="C21" s="251"/>
      <c r="D21" s="251"/>
      <c r="E21" s="257" t="s">
        <v>34</v>
      </c>
      <c r="F21" s="251"/>
      <c r="G21" s="251"/>
      <c r="H21" s="251"/>
      <c r="I21" s="248" t="s">
        <v>28</v>
      </c>
      <c r="J21" s="257" t="s">
        <v>35</v>
      </c>
      <c r="K21" s="251"/>
      <c r="L21" s="253"/>
      <c r="M21" s="254"/>
      <c r="N21" s="254"/>
      <c r="O21" s="254"/>
      <c r="P21" s="254"/>
      <c r="Q21" s="254"/>
      <c r="R21" s="254"/>
      <c r="S21" s="251"/>
      <c r="T21" s="251"/>
      <c r="U21" s="251"/>
      <c r="V21" s="251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251"/>
      <c r="B22" s="252"/>
      <c r="C22" s="251"/>
      <c r="D22" s="251"/>
      <c r="E22" s="251"/>
      <c r="F22" s="251"/>
      <c r="G22" s="251"/>
      <c r="H22" s="251"/>
      <c r="I22" s="251"/>
      <c r="J22" s="251"/>
      <c r="K22" s="251"/>
      <c r="L22" s="253"/>
      <c r="M22" s="254"/>
      <c r="N22" s="254"/>
      <c r="O22" s="254"/>
      <c r="P22" s="254"/>
      <c r="Q22" s="254"/>
      <c r="R22" s="254"/>
      <c r="S22" s="251"/>
      <c r="T22" s="251"/>
      <c r="U22" s="251"/>
      <c r="V22" s="251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251"/>
      <c r="B23" s="252"/>
      <c r="C23" s="251"/>
      <c r="D23" s="248" t="s">
        <v>37</v>
      </c>
      <c r="E23" s="251"/>
      <c r="F23" s="251"/>
      <c r="G23" s="251"/>
      <c r="H23" s="251"/>
      <c r="I23" s="248" t="s">
        <v>25</v>
      </c>
      <c r="J23" s="257" t="str">
        <f>IF('Rekapitulace stavby'!AN19="","",'Rekapitulace stavby'!AN19)</f>
        <v/>
      </c>
      <c r="K23" s="251"/>
      <c r="L23" s="253"/>
      <c r="M23" s="254"/>
      <c r="N23" s="254"/>
      <c r="O23" s="254"/>
      <c r="P23" s="254"/>
      <c r="Q23" s="254"/>
      <c r="R23" s="254"/>
      <c r="S23" s="251"/>
      <c r="T23" s="251"/>
      <c r="U23" s="251"/>
      <c r="V23" s="251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251"/>
      <c r="B24" s="252"/>
      <c r="C24" s="251"/>
      <c r="D24" s="251"/>
      <c r="E24" s="257" t="str">
        <f>IF('Rekapitulace stavby'!E20="","",'Rekapitulace stavby'!E20)</f>
        <v xml:space="preserve"> </v>
      </c>
      <c r="F24" s="251"/>
      <c r="G24" s="251"/>
      <c r="H24" s="251"/>
      <c r="I24" s="248" t="s">
        <v>28</v>
      </c>
      <c r="J24" s="257" t="str">
        <f>IF('Rekapitulace stavby'!AN20="","",'Rekapitulace stavby'!AN20)</f>
        <v/>
      </c>
      <c r="K24" s="251"/>
      <c r="L24" s="253"/>
      <c r="M24" s="254"/>
      <c r="N24" s="254"/>
      <c r="O24" s="254"/>
      <c r="P24" s="254"/>
      <c r="Q24" s="254"/>
      <c r="R24" s="254"/>
      <c r="S24" s="251"/>
      <c r="T24" s="251"/>
      <c r="U24" s="251"/>
      <c r="V24" s="251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251"/>
      <c r="B25" s="252"/>
      <c r="C25" s="251"/>
      <c r="D25" s="251"/>
      <c r="E25" s="251"/>
      <c r="F25" s="251"/>
      <c r="G25" s="251"/>
      <c r="H25" s="251"/>
      <c r="I25" s="251"/>
      <c r="J25" s="251"/>
      <c r="K25" s="251"/>
      <c r="L25" s="253"/>
      <c r="M25" s="254"/>
      <c r="N25" s="254"/>
      <c r="O25" s="254"/>
      <c r="P25" s="254"/>
      <c r="Q25" s="254"/>
      <c r="R25" s="254"/>
      <c r="S25" s="251"/>
      <c r="T25" s="251"/>
      <c r="U25" s="251"/>
      <c r="V25" s="251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251"/>
      <c r="B26" s="252"/>
      <c r="C26" s="251"/>
      <c r="D26" s="248" t="s">
        <v>39</v>
      </c>
      <c r="E26" s="251"/>
      <c r="F26" s="251"/>
      <c r="G26" s="251"/>
      <c r="H26" s="251"/>
      <c r="I26" s="251"/>
      <c r="J26" s="251"/>
      <c r="K26" s="251"/>
      <c r="L26" s="253"/>
      <c r="M26" s="254"/>
      <c r="N26" s="254"/>
      <c r="O26" s="254"/>
      <c r="P26" s="254"/>
      <c r="Q26" s="254"/>
      <c r="R26" s="254"/>
      <c r="S26" s="251"/>
      <c r="T26" s="251"/>
      <c r="U26" s="251"/>
      <c r="V26" s="251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259"/>
      <c r="B27" s="260"/>
      <c r="C27" s="259"/>
      <c r="D27" s="259"/>
      <c r="E27" s="261" t="s">
        <v>3</v>
      </c>
      <c r="F27" s="261"/>
      <c r="G27" s="261"/>
      <c r="H27" s="261"/>
      <c r="I27" s="259"/>
      <c r="J27" s="259"/>
      <c r="K27" s="259"/>
      <c r="L27" s="262"/>
      <c r="M27" s="263"/>
      <c r="N27" s="263"/>
      <c r="O27" s="263"/>
      <c r="P27" s="263"/>
      <c r="Q27" s="263"/>
      <c r="R27" s="263"/>
      <c r="S27" s="259"/>
      <c r="T27" s="259"/>
      <c r="U27" s="259"/>
      <c r="V27" s="259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 x14ac:dyDescent="0.2">
      <c r="A28" s="251"/>
      <c r="B28" s="252"/>
      <c r="C28" s="251"/>
      <c r="D28" s="251"/>
      <c r="E28" s="251"/>
      <c r="F28" s="251"/>
      <c r="G28" s="251"/>
      <c r="H28" s="251"/>
      <c r="I28" s="251"/>
      <c r="J28" s="251"/>
      <c r="K28" s="251"/>
      <c r="L28" s="253"/>
      <c r="M28" s="254"/>
      <c r="N28" s="254"/>
      <c r="O28" s="254"/>
      <c r="P28" s="254"/>
      <c r="Q28" s="254"/>
      <c r="R28" s="254"/>
      <c r="S28" s="251"/>
      <c r="T28" s="251"/>
      <c r="U28" s="251"/>
      <c r="V28" s="251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251"/>
      <c r="B29" s="252"/>
      <c r="C29" s="251"/>
      <c r="D29" s="264"/>
      <c r="E29" s="264"/>
      <c r="F29" s="264"/>
      <c r="G29" s="264"/>
      <c r="H29" s="264"/>
      <c r="I29" s="264"/>
      <c r="J29" s="264"/>
      <c r="K29" s="264"/>
      <c r="L29" s="253"/>
      <c r="M29" s="254"/>
      <c r="N29" s="254"/>
      <c r="O29" s="254"/>
      <c r="P29" s="254"/>
      <c r="Q29" s="254"/>
      <c r="R29" s="254"/>
      <c r="S29" s="251"/>
      <c r="T29" s="251"/>
      <c r="U29" s="251"/>
      <c r="V29" s="251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251"/>
      <c r="B30" s="252"/>
      <c r="C30" s="251"/>
      <c r="D30" s="265" t="s">
        <v>41</v>
      </c>
      <c r="E30" s="251"/>
      <c r="F30" s="251"/>
      <c r="G30" s="251"/>
      <c r="H30" s="251"/>
      <c r="I30" s="251"/>
      <c r="J30" s="266">
        <f>ROUND(J89, 2)</f>
        <v>0</v>
      </c>
      <c r="K30" s="251"/>
      <c r="L30" s="253"/>
      <c r="M30" s="254"/>
      <c r="N30" s="254"/>
      <c r="O30" s="254"/>
      <c r="P30" s="254"/>
      <c r="Q30" s="254"/>
      <c r="R30" s="254"/>
      <c r="S30" s="251"/>
      <c r="T30" s="251"/>
      <c r="U30" s="251"/>
      <c r="V30" s="251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251"/>
      <c r="B31" s="252"/>
      <c r="C31" s="251"/>
      <c r="D31" s="264"/>
      <c r="E31" s="264"/>
      <c r="F31" s="264"/>
      <c r="G31" s="264"/>
      <c r="H31" s="264"/>
      <c r="I31" s="264"/>
      <c r="J31" s="264"/>
      <c r="K31" s="264"/>
      <c r="L31" s="253"/>
      <c r="M31" s="254"/>
      <c r="N31" s="254"/>
      <c r="O31" s="254"/>
      <c r="P31" s="254"/>
      <c r="Q31" s="254"/>
      <c r="R31" s="254"/>
      <c r="S31" s="251"/>
      <c r="T31" s="251"/>
      <c r="U31" s="251"/>
      <c r="V31" s="251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251"/>
      <c r="B32" s="252"/>
      <c r="C32" s="251"/>
      <c r="D32" s="251"/>
      <c r="E32" s="251"/>
      <c r="F32" s="267" t="s">
        <v>43</v>
      </c>
      <c r="G32" s="251"/>
      <c r="H32" s="251"/>
      <c r="I32" s="267" t="s">
        <v>42</v>
      </c>
      <c r="J32" s="267" t="s">
        <v>44</v>
      </c>
      <c r="K32" s="251"/>
      <c r="L32" s="253"/>
      <c r="M32" s="254"/>
      <c r="N32" s="254"/>
      <c r="O32" s="254"/>
      <c r="P32" s="254"/>
      <c r="Q32" s="254"/>
      <c r="R32" s="254"/>
      <c r="S32" s="251"/>
      <c r="T32" s="251"/>
      <c r="U32" s="251"/>
      <c r="V32" s="251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251"/>
      <c r="B33" s="252"/>
      <c r="C33" s="251"/>
      <c r="D33" s="268" t="s">
        <v>45</v>
      </c>
      <c r="E33" s="248" t="s">
        <v>46</v>
      </c>
      <c r="F33" s="269">
        <f>ROUND((SUM(BE89:BE369)),  2)</f>
        <v>0</v>
      </c>
      <c r="G33" s="251"/>
      <c r="H33" s="251"/>
      <c r="I33" s="270">
        <v>0.21</v>
      </c>
      <c r="J33" s="269">
        <f>ROUND(((SUM(BE89:BE369))*I33),  2)</f>
        <v>0</v>
      </c>
      <c r="K33" s="251"/>
      <c r="L33" s="253"/>
      <c r="M33" s="254"/>
      <c r="N33" s="254"/>
      <c r="O33" s="254"/>
      <c r="P33" s="254"/>
      <c r="Q33" s="254"/>
      <c r="R33" s="254"/>
      <c r="S33" s="251"/>
      <c r="T33" s="251"/>
      <c r="U33" s="251"/>
      <c r="V33" s="251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251"/>
      <c r="B34" s="252"/>
      <c r="C34" s="251"/>
      <c r="D34" s="251"/>
      <c r="E34" s="248" t="s">
        <v>47</v>
      </c>
      <c r="F34" s="269">
        <f>ROUND((SUM(BF89:BF369)),  2)</f>
        <v>0</v>
      </c>
      <c r="G34" s="251"/>
      <c r="H34" s="251"/>
      <c r="I34" s="270">
        <v>0.15</v>
      </c>
      <c r="J34" s="269">
        <f>ROUND(((SUM(BF89:BF369))*I34),  2)</f>
        <v>0</v>
      </c>
      <c r="K34" s="251"/>
      <c r="L34" s="253"/>
      <c r="M34" s="254"/>
      <c r="N34" s="254"/>
      <c r="O34" s="254"/>
      <c r="P34" s="254"/>
      <c r="Q34" s="254"/>
      <c r="R34" s="254"/>
      <c r="S34" s="251"/>
      <c r="T34" s="251"/>
      <c r="U34" s="251"/>
      <c r="V34" s="251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251"/>
      <c r="B35" s="252"/>
      <c r="C35" s="251"/>
      <c r="D35" s="251"/>
      <c r="E35" s="248" t="s">
        <v>48</v>
      </c>
      <c r="F35" s="269">
        <f>ROUND((SUM(BG89:BG369)),  2)</f>
        <v>0</v>
      </c>
      <c r="G35" s="251"/>
      <c r="H35" s="251"/>
      <c r="I35" s="270">
        <v>0.21</v>
      </c>
      <c r="J35" s="269">
        <f>0</f>
        <v>0</v>
      </c>
      <c r="K35" s="251"/>
      <c r="L35" s="253"/>
      <c r="M35" s="254"/>
      <c r="N35" s="254"/>
      <c r="O35" s="254"/>
      <c r="P35" s="254"/>
      <c r="Q35" s="254"/>
      <c r="R35" s="254"/>
      <c r="S35" s="251"/>
      <c r="T35" s="251"/>
      <c r="U35" s="251"/>
      <c r="V35" s="251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251"/>
      <c r="B36" s="252"/>
      <c r="C36" s="251"/>
      <c r="D36" s="251"/>
      <c r="E36" s="248" t="s">
        <v>49</v>
      </c>
      <c r="F36" s="269">
        <f>ROUND((SUM(BH89:BH369)),  2)</f>
        <v>0</v>
      </c>
      <c r="G36" s="251"/>
      <c r="H36" s="251"/>
      <c r="I36" s="270">
        <v>0.15</v>
      </c>
      <c r="J36" s="269">
        <f>0</f>
        <v>0</v>
      </c>
      <c r="K36" s="251"/>
      <c r="L36" s="253"/>
      <c r="M36" s="254"/>
      <c r="N36" s="254"/>
      <c r="O36" s="254"/>
      <c r="P36" s="254"/>
      <c r="Q36" s="254"/>
      <c r="R36" s="254"/>
      <c r="S36" s="251"/>
      <c r="T36" s="251"/>
      <c r="U36" s="251"/>
      <c r="V36" s="251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251"/>
      <c r="B37" s="252"/>
      <c r="C37" s="251"/>
      <c r="D37" s="251"/>
      <c r="E37" s="248" t="s">
        <v>50</v>
      </c>
      <c r="F37" s="269">
        <f>ROUND((SUM(BI89:BI369)),  2)</f>
        <v>0</v>
      </c>
      <c r="G37" s="251"/>
      <c r="H37" s="251"/>
      <c r="I37" s="270">
        <v>0</v>
      </c>
      <c r="J37" s="269">
        <f>0</f>
        <v>0</v>
      </c>
      <c r="K37" s="251"/>
      <c r="L37" s="253"/>
      <c r="M37" s="254"/>
      <c r="N37" s="254"/>
      <c r="O37" s="254"/>
      <c r="P37" s="254"/>
      <c r="Q37" s="254"/>
      <c r="R37" s="254"/>
      <c r="S37" s="251"/>
      <c r="T37" s="251"/>
      <c r="U37" s="251"/>
      <c r="V37" s="251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 x14ac:dyDescent="0.2">
      <c r="A38" s="251"/>
      <c r="B38" s="252"/>
      <c r="C38" s="251"/>
      <c r="D38" s="251"/>
      <c r="E38" s="251"/>
      <c r="F38" s="251"/>
      <c r="G38" s="251"/>
      <c r="H38" s="251"/>
      <c r="I38" s="251"/>
      <c r="J38" s="251"/>
      <c r="K38" s="251"/>
      <c r="L38" s="253"/>
      <c r="M38" s="254"/>
      <c r="N38" s="254"/>
      <c r="O38" s="254"/>
      <c r="P38" s="254"/>
      <c r="Q38" s="254"/>
      <c r="R38" s="254"/>
      <c r="S38" s="251"/>
      <c r="T38" s="251"/>
      <c r="U38" s="251"/>
      <c r="V38" s="251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251"/>
      <c r="B39" s="252"/>
      <c r="C39" s="271"/>
      <c r="D39" s="272" t="s">
        <v>51</v>
      </c>
      <c r="E39" s="273"/>
      <c r="F39" s="273"/>
      <c r="G39" s="274" t="s">
        <v>52</v>
      </c>
      <c r="H39" s="275" t="s">
        <v>53</v>
      </c>
      <c r="I39" s="273"/>
      <c r="J39" s="276">
        <f>SUM(J30:J37)</f>
        <v>0</v>
      </c>
      <c r="K39" s="277"/>
      <c r="L39" s="253"/>
      <c r="M39" s="254"/>
      <c r="N39" s="254"/>
      <c r="O39" s="254"/>
      <c r="P39" s="254"/>
      <c r="Q39" s="254"/>
      <c r="R39" s="254"/>
      <c r="S39" s="251"/>
      <c r="T39" s="251"/>
      <c r="U39" s="251"/>
      <c r="V39" s="251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251"/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53"/>
      <c r="M40" s="254"/>
      <c r="N40" s="254"/>
      <c r="O40" s="254"/>
      <c r="P40" s="254"/>
      <c r="Q40" s="254"/>
      <c r="R40" s="254"/>
      <c r="S40" s="251"/>
      <c r="T40" s="251"/>
      <c r="U40" s="251"/>
      <c r="V40" s="251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" customHeight="1" x14ac:dyDescent="0.2">
      <c r="A44" s="251"/>
      <c r="B44" s="280"/>
      <c r="C44" s="281"/>
      <c r="D44" s="281"/>
      <c r="E44" s="281"/>
      <c r="F44" s="281"/>
      <c r="G44" s="281"/>
      <c r="H44" s="281"/>
      <c r="I44" s="281"/>
      <c r="J44" s="281"/>
      <c r="K44" s="281"/>
      <c r="L44" s="253"/>
      <c r="M44" s="254"/>
      <c r="N44" s="254"/>
      <c r="O44" s="254"/>
      <c r="P44" s="254"/>
      <c r="Q44" s="254"/>
      <c r="R44" s="254"/>
      <c r="S44" s="251"/>
      <c r="T44" s="251"/>
      <c r="U44" s="251"/>
      <c r="V44" s="251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" customHeight="1" x14ac:dyDescent="0.2">
      <c r="A45" s="251"/>
      <c r="B45" s="252"/>
      <c r="C45" s="246" t="s">
        <v>144</v>
      </c>
      <c r="D45" s="251"/>
      <c r="E45" s="251"/>
      <c r="F45" s="251"/>
      <c r="G45" s="251"/>
      <c r="H45" s="251"/>
      <c r="I45" s="251"/>
      <c r="J45" s="251"/>
      <c r="K45" s="251"/>
      <c r="L45" s="253"/>
      <c r="M45" s="254"/>
      <c r="N45" s="254"/>
      <c r="O45" s="254"/>
      <c r="P45" s="254"/>
      <c r="Q45" s="254"/>
      <c r="R45" s="254"/>
      <c r="S45" s="251"/>
      <c r="T45" s="251"/>
      <c r="U45" s="251"/>
      <c r="V45" s="251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" customHeight="1" x14ac:dyDescent="0.2">
      <c r="A46" s="251"/>
      <c r="B46" s="252"/>
      <c r="C46" s="251"/>
      <c r="D46" s="251"/>
      <c r="E46" s="251"/>
      <c r="F46" s="251"/>
      <c r="G46" s="251"/>
      <c r="H46" s="251"/>
      <c r="I46" s="251"/>
      <c r="J46" s="251"/>
      <c r="K46" s="251"/>
      <c r="L46" s="253"/>
      <c r="M46" s="254"/>
      <c r="N46" s="254"/>
      <c r="O46" s="254"/>
      <c r="P46" s="254"/>
      <c r="Q46" s="254"/>
      <c r="R46" s="254"/>
      <c r="S46" s="251"/>
      <c r="T46" s="251"/>
      <c r="U46" s="251"/>
      <c r="V46" s="251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251"/>
      <c r="B47" s="252"/>
      <c r="C47" s="248" t="s">
        <v>17</v>
      </c>
      <c r="D47" s="251"/>
      <c r="E47" s="251"/>
      <c r="F47" s="251"/>
      <c r="G47" s="251"/>
      <c r="H47" s="251"/>
      <c r="I47" s="251"/>
      <c r="J47" s="251"/>
      <c r="K47" s="251"/>
      <c r="L47" s="253"/>
      <c r="M47" s="254"/>
      <c r="N47" s="254"/>
      <c r="O47" s="254"/>
      <c r="P47" s="254"/>
      <c r="Q47" s="254"/>
      <c r="R47" s="254"/>
      <c r="S47" s="251"/>
      <c r="T47" s="251"/>
      <c r="U47" s="251"/>
      <c r="V47" s="251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251"/>
      <c r="B48" s="252"/>
      <c r="C48" s="251"/>
      <c r="D48" s="251"/>
      <c r="E48" s="249" t="str">
        <f>E7</f>
        <v>Úprava DVT 10210410 Hradec – Nová ves ř. Km 0,300 - 0,600 - DPS</v>
      </c>
      <c r="F48" s="250"/>
      <c r="G48" s="250"/>
      <c r="H48" s="250"/>
      <c r="I48" s="251"/>
      <c r="J48" s="251"/>
      <c r="K48" s="251"/>
      <c r="L48" s="253"/>
      <c r="M48" s="254"/>
      <c r="N48" s="254"/>
      <c r="O48" s="254"/>
      <c r="P48" s="254"/>
      <c r="Q48" s="254"/>
      <c r="R48" s="254"/>
      <c r="S48" s="251"/>
      <c r="T48" s="251"/>
      <c r="U48" s="251"/>
      <c r="V48" s="251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251"/>
      <c r="B49" s="252"/>
      <c r="C49" s="248" t="s">
        <v>127</v>
      </c>
      <c r="D49" s="251"/>
      <c r="E49" s="251"/>
      <c r="F49" s="251"/>
      <c r="G49" s="251"/>
      <c r="H49" s="251"/>
      <c r="I49" s="251"/>
      <c r="J49" s="251"/>
      <c r="K49" s="251"/>
      <c r="L49" s="253"/>
      <c r="M49" s="254"/>
      <c r="N49" s="254"/>
      <c r="O49" s="254"/>
      <c r="P49" s="254"/>
      <c r="Q49" s="254"/>
      <c r="R49" s="254"/>
      <c r="S49" s="251"/>
      <c r="T49" s="251"/>
      <c r="U49" s="251"/>
      <c r="V49" s="251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251"/>
      <c r="B50" s="252"/>
      <c r="C50" s="251"/>
      <c r="D50" s="251"/>
      <c r="E50" s="255" t="str">
        <f>E9</f>
        <v>SO 03 - Přístupová komunikace</v>
      </c>
      <c r="F50" s="256"/>
      <c r="G50" s="256"/>
      <c r="H50" s="256"/>
      <c r="I50" s="251"/>
      <c r="J50" s="251"/>
      <c r="K50" s="251"/>
      <c r="L50" s="253"/>
      <c r="M50" s="254"/>
      <c r="N50" s="254"/>
      <c r="O50" s="254"/>
      <c r="P50" s="254"/>
      <c r="Q50" s="254"/>
      <c r="R50" s="254"/>
      <c r="S50" s="251"/>
      <c r="T50" s="251"/>
      <c r="U50" s="251"/>
      <c r="V50" s="251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" customHeight="1" x14ac:dyDescent="0.2">
      <c r="A51" s="251"/>
      <c r="B51" s="252"/>
      <c r="C51" s="251"/>
      <c r="D51" s="251"/>
      <c r="E51" s="251"/>
      <c r="F51" s="251"/>
      <c r="G51" s="251"/>
      <c r="H51" s="251"/>
      <c r="I51" s="251"/>
      <c r="J51" s="251"/>
      <c r="K51" s="251"/>
      <c r="L51" s="253"/>
      <c r="M51" s="254"/>
      <c r="N51" s="254"/>
      <c r="O51" s="254"/>
      <c r="P51" s="254"/>
      <c r="Q51" s="254"/>
      <c r="R51" s="254"/>
      <c r="S51" s="251"/>
      <c r="T51" s="251"/>
      <c r="U51" s="251"/>
      <c r="V51" s="251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251"/>
      <c r="B52" s="252"/>
      <c r="C52" s="248" t="s">
        <v>21</v>
      </c>
      <c r="D52" s="251"/>
      <c r="E52" s="251"/>
      <c r="F52" s="257" t="str">
        <f>F12</f>
        <v>Hradec u Jeseníka</v>
      </c>
      <c r="G52" s="251"/>
      <c r="H52" s="251"/>
      <c r="I52" s="248" t="s">
        <v>23</v>
      </c>
      <c r="J52" s="258">
        <f>IF(J12="","",J12)</f>
        <v>44721</v>
      </c>
      <c r="K52" s="251"/>
      <c r="L52" s="253"/>
      <c r="M52" s="254"/>
      <c r="N52" s="254"/>
      <c r="O52" s="254"/>
      <c r="P52" s="254"/>
      <c r="Q52" s="254"/>
      <c r="R52" s="254"/>
      <c r="S52" s="251"/>
      <c r="T52" s="251"/>
      <c r="U52" s="251"/>
      <c r="V52" s="251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" customHeight="1" x14ac:dyDescent="0.2">
      <c r="A53" s="251"/>
      <c r="B53" s="252"/>
      <c r="C53" s="251"/>
      <c r="D53" s="251"/>
      <c r="E53" s="251"/>
      <c r="F53" s="251"/>
      <c r="G53" s="251"/>
      <c r="H53" s="251"/>
      <c r="I53" s="251"/>
      <c r="J53" s="251"/>
      <c r="K53" s="251"/>
      <c r="L53" s="253"/>
      <c r="M53" s="254"/>
      <c r="N53" s="254"/>
      <c r="O53" s="254"/>
      <c r="P53" s="254"/>
      <c r="Q53" s="254"/>
      <c r="R53" s="254"/>
      <c r="S53" s="251"/>
      <c r="T53" s="251"/>
      <c r="U53" s="251"/>
      <c r="V53" s="251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15" customHeight="1" x14ac:dyDescent="0.2">
      <c r="A54" s="251"/>
      <c r="B54" s="252"/>
      <c r="C54" s="248" t="s">
        <v>24</v>
      </c>
      <c r="D54" s="251"/>
      <c r="E54" s="251"/>
      <c r="F54" s="257" t="str">
        <f>E15</f>
        <v>Povodí Odry, státní podnik</v>
      </c>
      <c r="G54" s="251"/>
      <c r="H54" s="251"/>
      <c r="I54" s="248" t="s">
        <v>32</v>
      </c>
      <c r="J54" s="282" t="str">
        <f>E21</f>
        <v>VHRoušar, s.r.o.</v>
      </c>
      <c r="K54" s="251"/>
      <c r="L54" s="253"/>
      <c r="M54" s="254"/>
      <c r="N54" s="254"/>
      <c r="O54" s="254"/>
      <c r="P54" s="254"/>
      <c r="Q54" s="254"/>
      <c r="R54" s="254"/>
      <c r="S54" s="251"/>
      <c r="T54" s="251"/>
      <c r="U54" s="251"/>
      <c r="V54" s="251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15" customHeight="1" x14ac:dyDescent="0.2">
      <c r="A55" s="251"/>
      <c r="B55" s="252"/>
      <c r="C55" s="248" t="s">
        <v>30</v>
      </c>
      <c r="D55" s="251"/>
      <c r="E55" s="251"/>
      <c r="F55" s="257" t="str">
        <f>IF(E18="","",E18)</f>
        <v>Vyplň údaj</v>
      </c>
      <c r="G55" s="251"/>
      <c r="H55" s="251"/>
      <c r="I55" s="248" t="s">
        <v>37</v>
      </c>
      <c r="J55" s="282" t="str">
        <f>E24</f>
        <v xml:space="preserve"> </v>
      </c>
      <c r="K55" s="251"/>
      <c r="L55" s="253"/>
      <c r="M55" s="254"/>
      <c r="N55" s="254"/>
      <c r="O55" s="254"/>
      <c r="P55" s="254"/>
      <c r="Q55" s="254"/>
      <c r="R55" s="254"/>
      <c r="S55" s="251"/>
      <c r="T55" s="251"/>
      <c r="U55" s="251"/>
      <c r="V55" s="251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251"/>
      <c r="B56" s="252"/>
      <c r="C56" s="251"/>
      <c r="D56" s="251"/>
      <c r="E56" s="251"/>
      <c r="F56" s="251"/>
      <c r="G56" s="251"/>
      <c r="H56" s="251"/>
      <c r="I56" s="251"/>
      <c r="J56" s="251"/>
      <c r="K56" s="251"/>
      <c r="L56" s="253"/>
      <c r="M56" s="254"/>
      <c r="N56" s="254"/>
      <c r="O56" s="254"/>
      <c r="P56" s="254"/>
      <c r="Q56" s="254"/>
      <c r="R56" s="254"/>
      <c r="S56" s="251"/>
      <c r="T56" s="251"/>
      <c r="U56" s="251"/>
      <c r="V56" s="251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251"/>
      <c r="B57" s="252"/>
      <c r="C57" s="283" t="s">
        <v>145</v>
      </c>
      <c r="D57" s="271"/>
      <c r="E57" s="271"/>
      <c r="F57" s="271"/>
      <c r="G57" s="271"/>
      <c r="H57" s="271"/>
      <c r="I57" s="271"/>
      <c r="J57" s="284" t="s">
        <v>146</v>
      </c>
      <c r="K57" s="271"/>
      <c r="L57" s="253"/>
      <c r="M57" s="254"/>
      <c r="N57" s="254"/>
      <c r="O57" s="254"/>
      <c r="P57" s="254"/>
      <c r="Q57" s="254"/>
      <c r="R57" s="254"/>
      <c r="S57" s="251"/>
      <c r="T57" s="251"/>
      <c r="U57" s="251"/>
      <c r="V57" s="251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251"/>
      <c r="B58" s="252"/>
      <c r="C58" s="251"/>
      <c r="D58" s="251"/>
      <c r="E58" s="251"/>
      <c r="F58" s="251"/>
      <c r="G58" s="251"/>
      <c r="H58" s="251"/>
      <c r="I58" s="251"/>
      <c r="J58" s="251"/>
      <c r="K58" s="251"/>
      <c r="L58" s="253"/>
      <c r="M58" s="254"/>
      <c r="N58" s="254"/>
      <c r="O58" s="254"/>
      <c r="P58" s="254"/>
      <c r="Q58" s="254"/>
      <c r="R58" s="254"/>
      <c r="S58" s="251"/>
      <c r="T58" s="251"/>
      <c r="U58" s="251"/>
      <c r="V58" s="251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5" customHeight="1" x14ac:dyDescent="0.2">
      <c r="A59" s="251"/>
      <c r="B59" s="252"/>
      <c r="C59" s="285" t="s">
        <v>73</v>
      </c>
      <c r="D59" s="251"/>
      <c r="E59" s="251"/>
      <c r="F59" s="251"/>
      <c r="G59" s="251"/>
      <c r="H59" s="251"/>
      <c r="I59" s="251"/>
      <c r="J59" s="266">
        <f>J89</f>
        <v>0</v>
      </c>
      <c r="K59" s="251"/>
      <c r="L59" s="253"/>
      <c r="M59" s="254"/>
      <c r="N59" s="254"/>
      <c r="O59" s="254"/>
      <c r="P59" s="254"/>
      <c r="Q59" s="254"/>
      <c r="R59" s="254"/>
      <c r="S59" s="251"/>
      <c r="T59" s="251"/>
      <c r="U59" s="251"/>
      <c r="V59" s="251"/>
      <c r="W59" s="32"/>
      <c r="X59" s="32"/>
      <c r="Y59" s="32"/>
      <c r="Z59" s="32"/>
      <c r="AA59" s="32"/>
      <c r="AB59" s="32"/>
      <c r="AC59" s="32"/>
      <c r="AD59" s="32"/>
      <c r="AE59" s="32"/>
      <c r="AU59" s="19" t="s">
        <v>147</v>
      </c>
    </row>
    <row r="60" spans="1:47" s="9" customFormat="1" ht="24.9" customHeight="1" x14ac:dyDescent="0.2">
      <c r="A60" s="286"/>
      <c r="B60" s="287"/>
      <c r="C60" s="286"/>
      <c r="D60" s="288" t="s">
        <v>148</v>
      </c>
      <c r="E60" s="289"/>
      <c r="F60" s="289"/>
      <c r="G60" s="289"/>
      <c r="H60" s="289"/>
      <c r="I60" s="289"/>
      <c r="J60" s="290">
        <f>J90</f>
        <v>0</v>
      </c>
      <c r="K60" s="286"/>
      <c r="L60" s="287"/>
      <c r="M60" s="286"/>
      <c r="N60" s="286"/>
      <c r="O60" s="286"/>
      <c r="P60" s="286"/>
      <c r="Q60" s="286"/>
      <c r="R60" s="286"/>
      <c r="S60" s="286"/>
      <c r="T60" s="286"/>
      <c r="U60" s="286"/>
      <c r="V60" s="286"/>
    </row>
    <row r="61" spans="1:47" s="10" customFormat="1" ht="19.95" customHeight="1" x14ac:dyDescent="0.2">
      <c r="A61" s="291"/>
      <c r="B61" s="292"/>
      <c r="C61" s="291"/>
      <c r="D61" s="293" t="s">
        <v>149</v>
      </c>
      <c r="E61" s="294"/>
      <c r="F61" s="294"/>
      <c r="G61" s="294"/>
      <c r="H61" s="294"/>
      <c r="I61" s="294"/>
      <c r="J61" s="295">
        <f>J91</f>
        <v>0</v>
      </c>
      <c r="K61" s="291"/>
      <c r="L61" s="292"/>
      <c r="M61" s="291"/>
      <c r="N61" s="291"/>
      <c r="O61" s="291"/>
      <c r="P61" s="291"/>
      <c r="Q61" s="291"/>
      <c r="R61" s="291"/>
      <c r="S61" s="291"/>
      <c r="T61" s="291"/>
      <c r="U61" s="291"/>
      <c r="V61" s="291"/>
    </row>
    <row r="62" spans="1:47" s="10" customFormat="1" ht="19.95" customHeight="1" x14ac:dyDescent="0.2">
      <c r="A62" s="291"/>
      <c r="B62" s="292"/>
      <c r="C62" s="291"/>
      <c r="D62" s="293" t="s">
        <v>150</v>
      </c>
      <c r="E62" s="294"/>
      <c r="F62" s="294"/>
      <c r="G62" s="294"/>
      <c r="H62" s="294"/>
      <c r="I62" s="294"/>
      <c r="J62" s="295">
        <f>J178</f>
        <v>0</v>
      </c>
      <c r="K62" s="291"/>
      <c r="L62" s="292"/>
      <c r="M62" s="291"/>
      <c r="N62" s="291"/>
      <c r="O62" s="291"/>
      <c r="P62" s="291"/>
      <c r="Q62" s="291"/>
      <c r="R62" s="291"/>
      <c r="S62" s="291"/>
      <c r="T62" s="291"/>
      <c r="U62" s="291"/>
      <c r="V62" s="291"/>
    </row>
    <row r="63" spans="1:47" s="10" customFormat="1" ht="19.95" customHeight="1" x14ac:dyDescent="0.2">
      <c r="A63" s="291"/>
      <c r="B63" s="292"/>
      <c r="C63" s="291"/>
      <c r="D63" s="293" t="s">
        <v>152</v>
      </c>
      <c r="E63" s="294"/>
      <c r="F63" s="294"/>
      <c r="G63" s="294"/>
      <c r="H63" s="294"/>
      <c r="I63" s="294"/>
      <c r="J63" s="295">
        <f>J205</f>
        <v>0</v>
      </c>
      <c r="K63" s="291"/>
      <c r="L63" s="292"/>
      <c r="M63" s="291"/>
      <c r="N63" s="291"/>
      <c r="O63" s="291"/>
      <c r="P63" s="291"/>
      <c r="Q63" s="291"/>
      <c r="R63" s="291"/>
      <c r="S63" s="291"/>
      <c r="T63" s="291"/>
      <c r="U63" s="291"/>
      <c r="V63" s="291"/>
    </row>
    <row r="64" spans="1:47" s="10" customFormat="1" ht="19.95" customHeight="1" x14ac:dyDescent="0.2">
      <c r="A64" s="291"/>
      <c r="B64" s="292"/>
      <c r="C64" s="291"/>
      <c r="D64" s="293" t="s">
        <v>751</v>
      </c>
      <c r="E64" s="294"/>
      <c r="F64" s="294"/>
      <c r="G64" s="294"/>
      <c r="H64" s="294"/>
      <c r="I64" s="294"/>
      <c r="J64" s="295">
        <f>J220</f>
        <v>0</v>
      </c>
      <c r="K64" s="291"/>
      <c r="L64" s="292"/>
      <c r="M64" s="291"/>
      <c r="N64" s="291"/>
      <c r="O64" s="291"/>
      <c r="P64" s="291"/>
      <c r="Q64" s="291"/>
      <c r="R64" s="291"/>
      <c r="S64" s="291"/>
      <c r="T64" s="291"/>
      <c r="U64" s="291"/>
      <c r="V64" s="291"/>
    </row>
    <row r="65" spans="1:31" s="10" customFormat="1" ht="19.95" customHeight="1" x14ac:dyDescent="0.2">
      <c r="A65" s="291"/>
      <c r="B65" s="292"/>
      <c r="C65" s="291"/>
      <c r="D65" s="293" t="s">
        <v>572</v>
      </c>
      <c r="E65" s="294"/>
      <c r="F65" s="294"/>
      <c r="G65" s="294"/>
      <c r="H65" s="294"/>
      <c r="I65" s="294"/>
      <c r="J65" s="295">
        <f>J287</f>
        <v>0</v>
      </c>
      <c r="K65" s="291"/>
      <c r="L65" s="292"/>
      <c r="M65" s="291"/>
      <c r="N65" s="291"/>
      <c r="O65" s="291"/>
      <c r="P65" s="291"/>
      <c r="Q65" s="291"/>
      <c r="R65" s="291"/>
      <c r="S65" s="291"/>
      <c r="T65" s="291"/>
      <c r="U65" s="291"/>
      <c r="V65" s="291"/>
    </row>
    <row r="66" spans="1:31" s="10" customFormat="1" ht="19.95" customHeight="1" x14ac:dyDescent="0.2">
      <c r="A66" s="291"/>
      <c r="B66" s="292"/>
      <c r="C66" s="291"/>
      <c r="D66" s="293" t="s">
        <v>153</v>
      </c>
      <c r="E66" s="294"/>
      <c r="F66" s="294"/>
      <c r="G66" s="294"/>
      <c r="H66" s="294"/>
      <c r="I66" s="294"/>
      <c r="J66" s="295">
        <f>J304</f>
        <v>0</v>
      </c>
      <c r="K66" s="291"/>
      <c r="L66" s="292"/>
      <c r="M66" s="291"/>
      <c r="N66" s="291"/>
      <c r="O66" s="291"/>
      <c r="P66" s="291"/>
      <c r="Q66" s="291"/>
      <c r="R66" s="291"/>
      <c r="S66" s="291"/>
      <c r="T66" s="291"/>
      <c r="U66" s="291"/>
      <c r="V66" s="291"/>
    </row>
    <row r="67" spans="1:31" s="10" customFormat="1" ht="19.95" customHeight="1" x14ac:dyDescent="0.2">
      <c r="A67" s="291"/>
      <c r="B67" s="292"/>
      <c r="C67" s="291"/>
      <c r="D67" s="293" t="s">
        <v>155</v>
      </c>
      <c r="E67" s="294"/>
      <c r="F67" s="294"/>
      <c r="G67" s="294"/>
      <c r="H67" s="294"/>
      <c r="I67" s="294"/>
      <c r="J67" s="295">
        <f>J352</f>
        <v>0</v>
      </c>
      <c r="K67" s="291"/>
      <c r="L67" s="292"/>
      <c r="M67" s="291"/>
      <c r="N67" s="291"/>
      <c r="O67" s="291"/>
      <c r="P67" s="291"/>
      <c r="Q67" s="291"/>
      <c r="R67" s="291"/>
      <c r="S67" s="291"/>
      <c r="T67" s="291"/>
      <c r="U67" s="291"/>
      <c r="V67" s="291"/>
    </row>
    <row r="68" spans="1:31" s="9" customFormat="1" ht="24.9" customHeight="1" x14ac:dyDescent="0.2">
      <c r="A68" s="286"/>
      <c r="B68" s="287"/>
      <c r="C68" s="286"/>
      <c r="D68" s="288" t="s">
        <v>752</v>
      </c>
      <c r="E68" s="289"/>
      <c r="F68" s="289"/>
      <c r="G68" s="289"/>
      <c r="H68" s="289"/>
      <c r="I68" s="289"/>
      <c r="J68" s="290">
        <f>J356</f>
        <v>0</v>
      </c>
      <c r="K68" s="286"/>
      <c r="L68" s="287"/>
      <c r="M68" s="286"/>
      <c r="N68" s="286"/>
      <c r="O68" s="286"/>
      <c r="P68" s="286"/>
      <c r="Q68" s="286"/>
      <c r="R68" s="286"/>
      <c r="S68" s="286"/>
      <c r="T68" s="286"/>
      <c r="U68" s="286"/>
      <c r="V68" s="286"/>
    </row>
    <row r="69" spans="1:31" s="10" customFormat="1" ht="19.95" customHeight="1" x14ac:dyDescent="0.2">
      <c r="A69" s="291"/>
      <c r="B69" s="292"/>
      <c r="C69" s="291"/>
      <c r="D69" s="293" t="s">
        <v>753</v>
      </c>
      <c r="E69" s="294"/>
      <c r="F69" s="294"/>
      <c r="G69" s="294"/>
      <c r="H69" s="294"/>
      <c r="I69" s="294"/>
      <c r="J69" s="295">
        <f>J357</f>
        <v>0</v>
      </c>
      <c r="K69" s="291"/>
      <c r="L69" s="292"/>
      <c r="M69" s="291"/>
      <c r="N69" s="291"/>
      <c r="O69" s="291"/>
      <c r="P69" s="291"/>
      <c r="Q69" s="291"/>
      <c r="R69" s="291"/>
      <c r="S69" s="291"/>
      <c r="T69" s="291"/>
      <c r="U69" s="291"/>
      <c r="V69" s="291"/>
    </row>
    <row r="70" spans="1:31" s="2" customFormat="1" ht="21.75" customHeight="1" x14ac:dyDescent="0.2">
      <c r="A70" s="251"/>
      <c r="B70" s="252"/>
      <c r="C70" s="251"/>
      <c r="D70" s="251"/>
      <c r="E70" s="251"/>
      <c r="F70" s="251"/>
      <c r="G70" s="251"/>
      <c r="H70" s="251"/>
      <c r="I70" s="251"/>
      <c r="J70" s="251"/>
      <c r="K70" s="251"/>
      <c r="L70" s="253"/>
      <c r="M70" s="254"/>
      <c r="N70" s="254"/>
      <c r="O70" s="254"/>
      <c r="P70" s="254"/>
      <c r="Q70" s="254"/>
      <c r="R70" s="254"/>
      <c r="S70" s="251"/>
      <c r="T70" s="251"/>
      <c r="U70" s="251"/>
      <c r="V70" s="251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" customHeight="1" x14ac:dyDescent="0.2">
      <c r="A71" s="251"/>
      <c r="B71" s="278"/>
      <c r="C71" s="279"/>
      <c r="D71" s="279"/>
      <c r="E71" s="279"/>
      <c r="F71" s="279"/>
      <c r="G71" s="279"/>
      <c r="H71" s="279"/>
      <c r="I71" s="279"/>
      <c r="J71" s="279"/>
      <c r="K71" s="279"/>
      <c r="L71" s="253"/>
      <c r="M71" s="254"/>
      <c r="N71" s="254"/>
      <c r="O71" s="254"/>
      <c r="P71" s="254"/>
      <c r="Q71" s="254"/>
      <c r="R71" s="254"/>
      <c r="S71" s="251"/>
      <c r="T71" s="251"/>
      <c r="U71" s="251"/>
      <c r="V71" s="251"/>
      <c r="W71" s="32"/>
      <c r="X71" s="32"/>
      <c r="Y71" s="32"/>
      <c r="Z71" s="32"/>
      <c r="AA71" s="32"/>
      <c r="AB71" s="32"/>
      <c r="AC71" s="32"/>
      <c r="AD71" s="32"/>
      <c r="AE71" s="32"/>
    </row>
    <row r="75" spans="1:31" s="2" customFormat="1" ht="6.9" customHeight="1" x14ac:dyDescent="0.2">
      <c r="A75" s="251"/>
      <c r="B75" s="280"/>
      <c r="C75" s="281"/>
      <c r="D75" s="281"/>
      <c r="E75" s="281"/>
      <c r="F75" s="281"/>
      <c r="G75" s="281"/>
      <c r="H75" s="281"/>
      <c r="I75" s="281"/>
      <c r="J75" s="281"/>
      <c r="K75" s="281"/>
      <c r="L75" s="253"/>
      <c r="M75" s="254"/>
      <c r="N75" s="254"/>
      <c r="O75" s="254"/>
      <c r="P75" s="254"/>
      <c r="Q75" s="254"/>
      <c r="R75" s="254"/>
      <c r="S75" s="251"/>
      <c r="T75" s="251"/>
      <c r="U75" s="251"/>
      <c r="V75" s="251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24.9" customHeight="1" x14ac:dyDescent="0.2">
      <c r="A76" s="251"/>
      <c r="B76" s="252"/>
      <c r="C76" s="246" t="s">
        <v>156</v>
      </c>
      <c r="D76" s="251"/>
      <c r="E76" s="251"/>
      <c r="F76" s="251"/>
      <c r="G76" s="251"/>
      <c r="H76" s="251"/>
      <c r="I76" s="251"/>
      <c r="J76" s="251"/>
      <c r="K76" s="251"/>
      <c r="L76" s="253"/>
      <c r="M76" s="254"/>
      <c r="N76" s="254"/>
      <c r="O76" s="254"/>
      <c r="P76" s="254"/>
      <c r="Q76" s="254"/>
      <c r="R76" s="254"/>
      <c r="S76" s="251"/>
      <c r="T76" s="251"/>
      <c r="U76" s="251"/>
      <c r="V76" s="251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" customHeight="1" x14ac:dyDescent="0.2">
      <c r="A77" s="251"/>
      <c r="B77" s="252"/>
      <c r="C77" s="251"/>
      <c r="D77" s="251"/>
      <c r="E77" s="251"/>
      <c r="F77" s="251"/>
      <c r="G77" s="251"/>
      <c r="H77" s="251"/>
      <c r="I77" s="251"/>
      <c r="J77" s="251"/>
      <c r="K77" s="251"/>
      <c r="L77" s="253"/>
      <c r="M77" s="254"/>
      <c r="N77" s="254"/>
      <c r="O77" s="254"/>
      <c r="P77" s="254"/>
      <c r="Q77" s="254"/>
      <c r="R77" s="254"/>
      <c r="S77" s="251"/>
      <c r="T77" s="251"/>
      <c r="U77" s="251"/>
      <c r="V77" s="251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251"/>
      <c r="B78" s="252"/>
      <c r="C78" s="248" t="s">
        <v>17</v>
      </c>
      <c r="D78" s="251"/>
      <c r="E78" s="251"/>
      <c r="F78" s="251"/>
      <c r="G78" s="251"/>
      <c r="H78" s="251"/>
      <c r="I78" s="251"/>
      <c r="J78" s="251"/>
      <c r="K78" s="251"/>
      <c r="L78" s="253"/>
      <c r="M78" s="254"/>
      <c r="N78" s="254"/>
      <c r="O78" s="254"/>
      <c r="P78" s="254"/>
      <c r="Q78" s="254"/>
      <c r="R78" s="254"/>
      <c r="S78" s="251"/>
      <c r="T78" s="251"/>
      <c r="U78" s="251"/>
      <c r="V78" s="251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 x14ac:dyDescent="0.2">
      <c r="A79" s="251"/>
      <c r="B79" s="252"/>
      <c r="C79" s="251"/>
      <c r="D79" s="251"/>
      <c r="E79" s="249" t="str">
        <f>E7</f>
        <v>Úprava DVT 10210410 Hradec – Nová ves ř. Km 0,300 - 0,600 - DPS</v>
      </c>
      <c r="F79" s="250"/>
      <c r="G79" s="250"/>
      <c r="H79" s="250"/>
      <c r="I79" s="251"/>
      <c r="J79" s="251"/>
      <c r="K79" s="251"/>
      <c r="L79" s="253"/>
      <c r="M79" s="254"/>
      <c r="N79" s="254"/>
      <c r="O79" s="254"/>
      <c r="P79" s="254"/>
      <c r="Q79" s="254"/>
      <c r="R79" s="254"/>
      <c r="S79" s="251"/>
      <c r="T79" s="251"/>
      <c r="U79" s="251"/>
      <c r="V79" s="251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 x14ac:dyDescent="0.2">
      <c r="A80" s="251"/>
      <c r="B80" s="252"/>
      <c r="C80" s="248" t="s">
        <v>127</v>
      </c>
      <c r="D80" s="251"/>
      <c r="E80" s="251"/>
      <c r="F80" s="251"/>
      <c r="G80" s="251"/>
      <c r="H80" s="251"/>
      <c r="I80" s="251"/>
      <c r="J80" s="251"/>
      <c r="K80" s="251"/>
      <c r="L80" s="253"/>
      <c r="M80" s="254"/>
      <c r="N80" s="254"/>
      <c r="O80" s="254"/>
      <c r="P80" s="254"/>
      <c r="Q80" s="254"/>
      <c r="R80" s="254"/>
      <c r="S80" s="251"/>
      <c r="T80" s="251"/>
      <c r="U80" s="251"/>
      <c r="V80" s="251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 x14ac:dyDescent="0.2">
      <c r="A81" s="251"/>
      <c r="B81" s="252"/>
      <c r="C81" s="251"/>
      <c r="D81" s="251"/>
      <c r="E81" s="255" t="str">
        <f>E9</f>
        <v>SO 03 - Přístupová komunikace</v>
      </c>
      <c r="F81" s="256"/>
      <c r="G81" s="256"/>
      <c r="H81" s="256"/>
      <c r="I81" s="251"/>
      <c r="J81" s="251"/>
      <c r="K81" s="251"/>
      <c r="L81" s="253"/>
      <c r="M81" s="254"/>
      <c r="N81" s="254"/>
      <c r="O81" s="254"/>
      <c r="P81" s="254"/>
      <c r="Q81" s="254"/>
      <c r="R81" s="254"/>
      <c r="S81" s="251"/>
      <c r="T81" s="251"/>
      <c r="U81" s="251"/>
      <c r="V81" s="251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" customHeight="1" x14ac:dyDescent="0.2">
      <c r="A82" s="251"/>
      <c r="B82" s="252"/>
      <c r="C82" s="251"/>
      <c r="D82" s="251"/>
      <c r="E82" s="251"/>
      <c r="F82" s="251"/>
      <c r="G82" s="251"/>
      <c r="H82" s="251"/>
      <c r="I82" s="251"/>
      <c r="J82" s="251"/>
      <c r="K82" s="251"/>
      <c r="L82" s="253"/>
      <c r="M82" s="254"/>
      <c r="N82" s="254"/>
      <c r="O82" s="254"/>
      <c r="P82" s="254"/>
      <c r="Q82" s="254"/>
      <c r="R82" s="254"/>
      <c r="S82" s="251"/>
      <c r="T82" s="251"/>
      <c r="U82" s="251"/>
      <c r="V82" s="251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2" customHeight="1" x14ac:dyDescent="0.2">
      <c r="A83" s="251"/>
      <c r="B83" s="252"/>
      <c r="C83" s="248" t="s">
        <v>21</v>
      </c>
      <c r="D83" s="251"/>
      <c r="E83" s="251"/>
      <c r="F83" s="257" t="str">
        <f>F12</f>
        <v>Hradec u Jeseníka</v>
      </c>
      <c r="G83" s="251"/>
      <c r="H83" s="251"/>
      <c r="I83" s="248" t="s">
        <v>23</v>
      </c>
      <c r="J83" s="258">
        <f>IF(J12="","",J12)</f>
        <v>44721</v>
      </c>
      <c r="K83" s="251"/>
      <c r="L83" s="253"/>
      <c r="M83" s="254"/>
      <c r="N83" s="254"/>
      <c r="O83" s="254"/>
      <c r="P83" s="254"/>
      <c r="Q83" s="254"/>
      <c r="R83" s="254"/>
      <c r="S83" s="251"/>
      <c r="T83" s="251"/>
      <c r="U83" s="251"/>
      <c r="V83" s="251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" customHeight="1" x14ac:dyDescent="0.2">
      <c r="A84" s="251"/>
      <c r="B84" s="252"/>
      <c r="C84" s="251"/>
      <c r="D84" s="251"/>
      <c r="E84" s="251"/>
      <c r="F84" s="251"/>
      <c r="G84" s="251"/>
      <c r="H84" s="251"/>
      <c r="I84" s="251"/>
      <c r="J84" s="251"/>
      <c r="K84" s="251"/>
      <c r="L84" s="253"/>
      <c r="M84" s="254"/>
      <c r="N84" s="254"/>
      <c r="O84" s="254"/>
      <c r="P84" s="254"/>
      <c r="Q84" s="254"/>
      <c r="R84" s="254"/>
      <c r="S84" s="251"/>
      <c r="T84" s="251"/>
      <c r="U84" s="251"/>
      <c r="V84" s="251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5.15" customHeight="1" x14ac:dyDescent="0.2">
      <c r="A85" s="251"/>
      <c r="B85" s="252"/>
      <c r="C85" s="248" t="s">
        <v>24</v>
      </c>
      <c r="D85" s="251"/>
      <c r="E85" s="251"/>
      <c r="F85" s="257" t="str">
        <f>E15</f>
        <v>Povodí Odry, státní podnik</v>
      </c>
      <c r="G85" s="251"/>
      <c r="H85" s="251"/>
      <c r="I85" s="248" t="s">
        <v>32</v>
      </c>
      <c r="J85" s="282" t="str">
        <f>E21</f>
        <v>VHRoušar, s.r.o.</v>
      </c>
      <c r="K85" s="251"/>
      <c r="L85" s="253"/>
      <c r="M85" s="254"/>
      <c r="N85" s="254"/>
      <c r="O85" s="254"/>
      <c r="P85" s="254"/>
      <c r="Q85" s="254"/>
      <c r="R85" s="254"/>
      <c r="S85" s="251"/>
      <c r="T85" s="251"/>
      <c r="U85" s="251"/>
      <c r="V85" s="251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5.15" customHeight="1" x14ac:dyDescent="0.2">
      <c r="A86" s="251"/>
      <c r="B86" s="252"/>
      <c r="C86" s="248" t="s">
        <v>30</v>
      </c>
      <c r="D86" s="251"/>
      <c r="E86" s="251"/>
      <c r="F86" s="257" t="str">
        <f>IF(E18="","",E18)</f>
        <v>Vyplň údaj</v>
      </c>
      <c r="G86" s="251"/>
      <c r="H86" s="251"/>
      <c r="I86" s="248" t="s">
        <v>37</v>
      </c>
      <c r="J86" s="282" t="str">
        <f>E24</f>
        <v xml:space="preserve"> </v>
      </c>
      <c r="K86" s="251"/>
      <c r="L86" s="253"/>
      <c r="M86" s="254"/>
      <c r="N86" s="254"/>
      <c r="O86" s="254"/>
      <c r="P86" s="254"/>
      <c r="Q86" s="254"/>
      <c r="R86" s="254"/>
      <c r="S86" s="251"/>
      <c r="T86" s="251"/>
      <c r="U86" s="251"/>
      <c r="V86" s="251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0.35" customHeight="1" x14ac:dyDescent="0.2">
      <c r="A87" s="251"/>
      <c r="B87" s="252"/>
      <c r="C87" s="251"/>
      <c r="D87" s="251"/>
      <c r="E87" s="251"/>
      <c r="F87" s="251"/>
      <c r="G87" s="251"/>
      <c r="H87" s="251"/>
      <c r="I87" s="251"/>
      <c r="J87" s="251"/>
      <c r="K87" s="251"/>
      <c r="L87" s="253"/>
      <c r="M87" s="254"/>
      <c r="N87" s="254"/>
      <c r="O87" s="254"/>
      <c r="P87" s="254"/>
      <c r="Q87" s="254"/>
      <c r="R87" s="254"/>
      <c r="S87" s="251"/>
      <c r="T87" s="251"/>
      <c r="U87" s="251"/>
      <c r="V87" s="251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11" customFormat="1" ht="29.25" customHeight="1" x14ac:dyDescent="0.2">
      <c r="A88" s="296"/>
      <c r="B88" s="297"/>
      <c r="C88" s="298" t="s">
        <v>157</v>
      </c>
      <c r="D88" s="299" t="s">
        <v>60</v>
      </c>
      <c r="E88" s="299" t="s">
        <v>56</v>
      </c>
      <c r="F88" s="299" t="s">
        <v>57</v>
      </c>
      <c r="G88" s="299" t="s">
        <v>158</v>
      </c>
      <c r="H88" s="299" t="s">
        <v>159</v>
      </c>
      <c r="I88" s="299" t="s">
        <v>160</v>
      </c>
      <c r="J88" s="299" t="s">
        <v>146</v>
      </c>
      <c r="K88" s="300" t="s">
        <v>161</v>
      </c>
      <c r="L88" s="301"/>
      <c r="M88" s="302" t="s">
        <v>3</v>
      </c>
      <c r="N88" s="303" t="s">
        <v>45</v>
      </c>
      <c r="O88" s="303" t="s">
        <v>162</v>
      </c>
      <c r="P88" s="303" t="s">
        <v>163</v>
      </c>
      <c r="Q88" s="303" t="s">
        <v>164</v>
      </c>
      <c r="R88" s="303" t="s">
        <v>165</v>
      </c>
      <c r="S88" s="303" t="s">
        <v>166</v>
      </c>
      <c r="T88" s="304" t="s">
        <v>167</v>
      </c>
      <c r="U88" s="296"/>
      <c r="V88" s="296"/>
      <c r="W88" s="92"/>
      <c r="X88" s="92"/>
      <c r="Y88" s="92"/>
      <c r="Z88" s="92"/>
      <c r="AA88" s="92"/>
      <c r="AB88" s="92"/>
      <c r="AC88" s="92"/>
      <c r="AD88" s="92"/>
      <c r="AE88" s="92"/>
    </row>
    <row r="89" spans="1:65" s="2" customFormat="1" ht="22.95" customHeight="1" x14ac:dyDescent="0.3">
      <c r="A89" s="251"/>
      <c r="B89" s="252"/>
      <c r="C89" s="305" t="s">
        <v>168</v>
      </c>
      <c r="D89" s="251"/>
      <c r="E89" s="251"/>
      <c r="F89" s="251"/>
      <c r="G89" s="251"/>
      <c r="H89" s="251"/>
      <c r="I89" s="251"/>
      <c r="J89" s="306">
        <f>BK89</f>
        <v>0</v>
      </c>
      <c r="K89" s="251"/>
      <c r="L89" s="252"/>
      <c r="M89" s="307"/>
      <c r="N89" s="308"/>
      <c r="O89" s="264"/>
      <c r="P89" s="309">
        <f>P90+P356</f>
        <v>0</v>
      </c>
      <c r="Q89" s="264"/>
      <c r="R89" s="309">
        <f>R90+R356</f>
        <v>120.51041998000001</v>
      </c>
      <c r="S89" s="264"/>
      <c r="T89" s="310">
        <f>T90+T356</f>
        <v>0</v>
      </c>
      <c r="U89" s="251"/>
      <c r="V89" s="251"/>
      <c r="W89" s="32"/>
      <c r="X89" s="32"/>
      <c r="Y89" s="32"/>
      <c r="Z89" s="32"/>
      <c r="AA89" s="32"/>
      <c r="AB89" s="32"/>
      <c r="AC89" s="32"/>
      <c r="AD89" s="32"/>
      <c r="AE89" s="32"/>
      <c r="AT89" s="19" t="s">
        <v>74</v>
      </c>
      <c r="AU89" s="19" t="s">
        <v>147</v>
      </c>
      <c r="BK89" s="93">
        <f>BK90+BK356</f>
        <v>0</v>
      </c>
    </row>
    <row r="90" spans="1:65" s="12" customFormat="1" ht="25.95" customHeight="1" x14ac:dyDescent="0.25">
      <c r="A90" s="311"/>
      <c r="B90" s="312"/>
      <c r="C90" s="311"/>
      <c r="D90" s="313" t="s">
        <v>74</v>
      </c>
      <c r="E90" s="314" t="s">
        <v>169</v>
      </c>
      <c r="F90" s="314" t="s">
        <v>170</v>
      </c>
      <c r="G90" s="311"/>
      <c r="H90" s="311"/>
      <c r="I90" s="311"/>
      <c r="J90" s="315">
        <f>BK90</f>
        <v>0</v>
      </c>
      <c r="K90" s="311"/>
      <c r="L90" s="312"/>
      <c r="M90" s="316"/>
      <c r="N90" s="317"/>
      <c r="O90" s="317"/>
      <c r="P90" s="318">
        <f>P91+P178+P205+P220+P287+P304+P352</f>
        <v>0</v>
      </c>
      <c r="Q90" s="317"/>
      <c r="R90" s="318">
        <f>R91+R178+R205+R220+R287+R304+R352</f>
        <v>120.50505498000001</v>
      </c>
      <c r="S90" s="317"/>
      <c r="T90" s="319">
        <f>T91+T178+T205+T220+T287+T304+T352</f>
        <v>0</v>
      </c>
      <c r="U90" s="311"/>
      <c r="V90" s="311"/>
      <c r="AR90" s="94" t="s">
        <v>83</v>
      </c>
      <c r="AT90" s="95" t="s">
        <v>74</v>
      </c>
      <c r="AU90" s="95" t="s">
        <v>75</v>
      </c>
      <c r="AY90" s="94" t="s">
        <v>171</v>
      </c>
      <c r="BK90" s="96">
        <f>BK91+BK178+BK205+BK220+BK287+BK304+BK352</f>
        <v>0</v>
      </c>
    </row>
    <row r="91" spans="1:65" s="12" customFormat="1" ht="22.95" customHeight="1" x14ac:dyDescent="0.25">
      <c r="A91" s="311"/>
      <c r="B91" s="312"/>
      <c r="C91" s="311"/>
      <c r="D91" s="313" t="s">
        <v>74</v>
      </c>
      <c r="E91" s="320" t="s">
        <v>83</v>
      </c>
      <c r="F91" s="320" t="s">
        <v>172</v>
      </c>
      <c r="G91" s="311"/>
      <c r="H91" s="311"/>
      <c r="I91" s="311"/>
      <c r="J91" s="321">
        <f>BK91</f>
        <v>0</v>
      </c>
      <c r="K91" s="311"/>
      <c r="L91" s="312"/>
      <c r="M91" s="316"/>
      <c r="N91" s="317"/>
      <c r="O91" s="317"/>
      <c r="P91" s="318">
        <f>SUM(P92:P177)</f>
        <v>0</v>
      </c>
      <c r="Q91" s="317"/>
      <c r="R91" s="318">
        <f>SUM(R92:R177)</f>
        <v>65.721141000000003</v>
      </c>
      <c r="S91" s="317"/>
      <c r="T91" s="319">
        <f>SUM(T92:T177)</f>
        <v>0</v>
      </c>
      <c r="U91" s="311"/>
      <c r="V91" s="311"/>
      <c r="AR91" s="94" t="s">
        <v>83</v>
      </c>
      <c r="AT91" s="95" t="s">
        <v>74</v>
      </c>
      <c r="AU91" s="95" t="s">
        <v>83</v>
      </c>
      <c r="AY91" s="94" t="s">
        <v>171</v>
      </c>
      <c r="BK91" s="96">
        <f>SUM(BK92:BK177)</f>
        <v>0</v>
      </c>
    </row>
    <row r="92" spans="1:65" s="2" customFormat="1" ht="16.5" customHeight="1" x14ac:dyDescent="0.2">
      <c r="A92" s="251"/>
      <c r="B92" s="252"/>
      <c r="C92" s="322" t="s">
        <v>83</v>
      </c>
      <c r="D92" s="322" t="s">
        <v>173</v>
      </c>
      <c r="E92" s="323" t="s">
        <v>754</v>
      </c>
      <c r="F92" s="324" t="s">
        <v>755</v>
      </c>
      <c r="G92" s="325" t="s">
        <v>116</v>
      </c>
      <c r="H92" s="326">
        <v>1494.2</v>
      </c>
      <c r="I92" s="97"/>
      <c r="J92" s="327">
        <f>ROUND(I92*H92,2)</f>
        <v>0</v>
      </c>
      <c r="K92" s="324" t="s">
        <v>176</v>
      </c>
      <c r="L92" s="252"/>
      <c r="M92" s="328" t="s">
        <v>3</v>
      </c>
      <c r="N92" s="329" t="s">
        <v>46</v>
      </c>
      <c r="O92" s="330"/>
      <c r="P92" s="331">
        <f>O92*H92</f>
        <v>0</v>
      </c>
      <c r="Q92" s="331">
        <v>0</v>
      </c>
      <c r="R92" s="331">
        <f>Q92*H92</f>
        <v>0</v>
      </c>
      <c r="S92" s="331">
        <v>0</v>
      </c>
      <c r="T92" s="332">
        <f>S92*H92</f>
        <v>0</v>
      </c>
      <c r="U92" s="251"/>
      <c r="V92" s="251"/>
      <c r="W92" s="32"/>
      <c r="X92" s="32"/>
      <c r="Y92" s="32"/>
      <c r="Z92" s="32"/>
      <c r="AA92" s="32"/>
      <c r="AB92" s="32"/>
      <c r="AC92" s="32"/>
      <c r="AD92" s="32"/>
      <c r="AE92" s="32"/>
      <c r="AR92" s="98" t="s">
        <v>177</v>
      </c>
      <c r="AT92" s="98" t="s">
        <v>173</v>
      </c>
      <c r="AU92" s="98" t="s">
        <v>85</v>
      </c>
      <c r="AY92" s="19" t="s">
        <v>171</v>
      </c>
      <c r="BE92" s="99">
        <f>IF(N92="základní",J92,0)</f>
        <v>0</v>
      </c>
      <c r="BF92" s="99">
        <f>IF(N92="snížená",J92,0)</f>
        <v>0</v>
      </c>
      <c r="BG92" s="99">
        <f>IF(N92="zákl. přenesená",J92,0)</f>
        <v>0</v>
      </c>
      <c r="BH92" s="99">
        <f>IF(N92="sníž. přenesená",J92,0)</f>
        <v>0</v>
      </c>
      <c r="BI92" s="99">
        <f>IF(N92="nulová",J92,0)</f>
        <v>0</v>
      </c>
      <c r="BJ92" s="19" t="s">
        <v>83</v>
      </c>
      <c r="BK92" s="99">
        <f>ROUND(I92*H92,2)</f>
        <v>0</v>
      </c>
      <c r="BL92" s="19" t="s">
        <v>177</v>
      </c>
      <c r="BM92" s="98" t="s">
        <v>756</v>
      </c>
    </row>
    <row r="93" spans="1:65" s="2" customFormat="1" x14ac:dyDescent="0.2">
      <c r="A93" s="251"/>
      <c r="B93" s="252"/>
      <c r="C93" s="251"/>
      <c r="D93" s="333" t="s">
        <v>179</v>
      </c>
      <c r="E93" s="251"/>
      <c r="F93" s="334" t="s">
        <v>757</v>
      </c>
      <c r="G93" s="251"/>
      <c r="H93" s="251"/>
      <c r="I93" s="251"/>
      <c r="J93" s="251"/>
      <c r="K93" s="251"/>
      <c r="L93" s="252"/>
      <c r="M93" s="335"/>
      <c r="N93" s="336"/>
      <c r="O93" s="330"/>
      <c r="P93" s="330"/>
      <c r="Q93" s="330"/>
      <c r="R93" s="330"/>
      <c r="S93" s="330"/>
      <c r="T93" s="337"/>
      <c r="U93" s="251"/>
      <c r="V93" s="251"/>
      <c r="W93" s="32"/>
      <c r="X93" s="32"/>
      <c r="Y93" s="32"/>
      <c r="Z93" s="32"/>
      <c r="AA93" s="32"/>
      <c r="AB93" s="32"/>
      <c r="AC93" s="32"/>
      <c r="AD93" s="32"/>
      <c r="AE93" s="32"/>
      <c r="AT93" s="19" t="s">
        <v>179</v>
      </c>
      <c r="AU93" s="19" t="s">
        <v>85</v>
      </c>
    </row>
    <row r="94" spans="1:65" s="2" customFormat="1" x14ac:dyDescent="0.2">
      <c r="A94" s="251"/>
      <c r="B94" s="252"/>
      <c r="C94" s="251"/>
      <c r="D94" s="338" t="s">
        <v>181</v>
      </c>
      <c r="E94" s="251"/>
      <c r="F94" s="339" t="s">
        <v>758</v>
      </c>
      <c r="G94" s="251"/>
      <c r="H94" s="251"/>
      <c r="I94" s="251"/>
      <c r="J94" s="251"/>
      <c r="K94" s="251"/>
      <c r="L94" s="252"/>
      <c r="M94" s="335"/>
      <c r="N94" s="336"/>
      <c r="O94" s="330"/>
      <c r="P94" s="330"/>
      <c r="Q94" s="330"/>
      <c r="R94" s="330"/>
      <c r="S94" s="330"/>
      <c r="T94" s="337"/>
      <c r="U94" s="251"/>
      <c r="V94" s="251"/>
      <c r="W94" s="32"/>
      <c r="X94" s="32"/>
      <c r="Y94" s="32"/>
      <c r="Z94" s="32"/>
      <c r="AA94" s="32"/>
      <c r="AB94" s="32"/>
      <c r="AC94" s="32"/>
      <c r="AD94" s="32"/>
      <c r="AE94" s="32"/>
      <c r="AT94" s="19" t="s">
        <v>181</v>
      </c>
      <c r="AU94" s="19" t="s">
        <v>85</v>
      </c>
    </row>
    <row r="95" spans="1:65" s="14" customFormat="1" x14ac:dyDescent="0.2">
      <c r="A95" s="347"/>
      <c r="B95" s="348"/>
      <c r="C95" s="347"/>
      <c r="D95" s="333" t="s">
        <v>183</v>
      </c>
      <c r="E95" s="349" t="s">
        <v>3</v>
      </c>
      <c r="F95" s="350" t="s">
        <v>759</v>
      </c>
      <c r="G95" s="347"/>
      <c r="H95" s="351">
        <v>1438.2</v>
      </c>
      <c r="I95" s="347"/>
      <c r="J95" s="347"/>
      <c r="K95" s="347"/>
      <c r="L95" s="348"/>
      <c r="M95" s="352"/>
      <c r="N95" s="353"/>
      <c r="O95" s="353"/>
      <c r="P95" s="353"/>
      <c r="Q95" s="353"/>
      <c r="R95" s="353"/>
      <c r="S95" s="353"/>
      <c r="T95" s="354"/>
      <c r="U95" s="347"/>
      <c r="V95" s="347"/>
      <c r="AT95" s="102" t="s">
        <v>183</v>
      </c>
      <c r="AU95" s="102" t="s">
        <v>85</v>
      </c>
      <c r="AV95" s="14" t="s">
        <v>85</v>
      </c>
      <c r="AW95" s="14" t="s">
        <v>36</v>
      </c>
      <c r="AX95" s="14" t="s">
        <v>75</v>
      </c>
      <c r="AY95" s="102" t="s">
        <v>171</v>
      </c>
    </row>
    <row r="96" spans="1:65" s="14" customFormat="1" x14ac:dyDescent="0.2">
      <c r="A96" s="347"/>
      <c r="B96" s="348"/>
      <c r="C96" s="347"/>
      <c r="D96" s="333" t="s">
        <v>183</v>
      </c>
      <c r="E96" s="349" t="s">
        <v>3</v>
      </c>
      <c r="F96" s="350" t="s">
        <v>760</v>
      </c>
      <c r="G96" s="347"/>
      <c r="H96" s="351">
        <v>24</v>
      </c>
      <c r="I96" s="347"/>
      <c r="J96" s="347"/>
      <c r="K96" s="347"/>
      <c r="L96" s="348"/>
      <c r="M96" s="352"/>
      <c r="N96" s="353"/>
      <c r="O96" s="353"/>
      <c r="P96" s="353"/>
      <c r="Q96" s="353"/>
      <c r="R96" s="353"/>
      <c r="S96" s="353"/>
      <c r="T96" s="354"/>
      <c r="U96" s="347"/>
      <c r="V96" s="347"/>
      <c r="AT96" s="102" t="s">
        <v>183</v>
      </c>
      <c r="AU96" s="102" t="s">
        <v>85</v>
      </c>
      <c r="AV96" s="14" t="s">
        <v>85</v>
      </c>
      <c r="AW96" s="14" t="s">
        <v>36</v>
      </c>
      <c r="AX96" s="14" t="s">
        <v>75</v>
      </c>
      <c r="AY96" s="102" t="s">
        <v>171</v>
      </c>
    </row>
    <row r="97" spans="1:65" s="14" customFormat="1" x14ac:dyDescent="0.2">
      <c r="A97" s="347"/>
      <c r="B97" s="348"/>
      <c r="C97" s="347"/>
      <c r="D97" s="333" t="s">
        <v>183</v>
      </c>
      <c r="E97" s="349" t="s">
        <v>3</v>
      </c>
      <c r="F97" s="350" t="s">
        <v>761</v>
      </c>
      <c r="G97" s="347"/>
      <c r="H97" s="351">
        <v>32</v>
      </c>
      <c r="I97" s="347"/>
      <c r="J97" s="347"/>
      <c r="K97" s="347"/>
      <c r="L97" s="348"/>
      <c r="M97" s="352"/>
      <c r="N97" s="353"/>
      <c r="O97" s="353"/>
      <c r="P97" s="353"/>
      <c r="Q97" s="353"/>
      <c r="R97" s="353"/>
      <c r="S97" s="353"/>
      <c r="T97" s="354"/>
      <c r="U97" s="347"/>
      <c r="V97" s="347"/>
      <c r="AT97" s="102" t="s">
        <v>183</v>
      </c>
      <c r="AU97" s="102" t="s">
        <v>85</v>
      </c>
      <c r="AV97" s="14" t="s">
        <v>85</v>
      </c>
      <c r="AW97" s="14" t="s">
        <v>36</v>
      </c>
      <c r="AX97" s="14" t="s">
        <v>75</v>
      </c>
      <c r="AY97" s="102" t="s">
        <v>171</v>
      </c>
    </row>
    <row r="98" spans="1:65" s="15" customFormat="1" x14ac:dyDescent="0.2">
      <c r="A98" s="355"/>
      <c r="B98" s="356"/>
      <c r="C98" s="355"/>
      <c r="D98" s="333" t="s">
        <v>183</v>
      </c>
      <c r="E98" s="357" t="s">
        <v>719</v>
      </c>
      <c r="F98" s="358" t="s">
        <v>186</v>
      </c>
      <c r="G98" s="355"/>
      <c r="H98" s="359">
        <v>1494.2</v>
      </c>
      <c r="I98" s="355"/>
      <c r="J98" s="355"/>
      <c r="K98" s="355"/>
      <c r="L98" s="356"/>
      <c r="M98" s="360"/>
      <c r="N98" s="361"/>
      <c r="O98" s="361"/>
      <c r="P98" s="361"/>
      <c r="Q98" s="361"/>
      <c r="R98" s="361"/>
      <c r="S98" s="361"/>
      <c r="T98" s="362"/>
      <c r="U98" s="355"/>
      <c r="V98" s="355"/>
      <c r="AT98" s="103" t="s">
        <v>183</v>
      </c>
      <c r="AU98" s="103" t="s">
        <v>85</v>
      </c>
      <c r="AV98" s="15" t="s">
        <v>177</v>
      </c>
      <c r="AW98" s="15" t="s">
        <v>36</v>
      </c>
      <c r="AX98" s="15" t="s">
        <v>83</v>
      </c>
      <c r="AY98" s="103" t="s">
        <v>171</v>
      </c>
    </row>
    <row r="99" spans="1:65" s="2" customFormat="1" ht="24.15" customHeight="1" x14ac:dyDescent="0.2">
      <c r="A99" s="251"/>
      <c r="B99" s="252"/>
      <c r="C99" s="322" t="s">
        <v>85</v>
      </c>
      <c r="D99" s="322" t="s">
        <v>173</v>
      </c>
      <c r="E99" s="323" t="s">
        <v>762</v>
      </c>
      <c r="F99" s="324" t="s">
        <v>763</v>
      </c>
      <c r="G99" s="325" t="s">
        <v>108</v>
      </c>
      <c r="H99" s="326">
        <v>529.29999999999995</v>
      </c>
      <c r="I99" s="97"/>
      <c r="J99" s="327">
        <f>ROUND(I99*H99,2)</f>
        <v>0</v>
      </c>
      <c r="K99" s="324" t="s">
        <v>176</v>
      </c>
      <c r="L99" s="252"/>
      <c r="M99" s="328" t="s">
        <v>3</v>
      </c>
      <c r="N99" s="329" t="s">
        <v>46</v>
      </c>
      <c r="O99" s="330"/>
      <c r="P99" s="331">
        <f>O99*H99</f>
        <v>0</v>
      </c>
      <c r="Q99" s="331">
        <v>0</v>
      </c>
      <c r="R99" s="331">
        <f>Q99*H99</f>
        <v>0</v>
      </c>
      <c r="S99" s="331">
        <v>0</v>
      </c>
      <c r="T99" s="332">
        <f>S99*H99</f>
        <v>0</v>
      </c>
      <c r="U99" s="251"/>
      <c r="V99" s="251"/>
      <c r="W99" s="32"/>
      <c r="X99" s="32"/>
      <c r="Y99" s="32"/>
      <c r="Z99" s="32"/>
      <c r="AA99" s="32"/>
      <c r="AB99" s="32"/>
      <c r="AC99" s="32"/>
      <c r="AD99" s="32"/>
      <c r="AE99" s="32"/>
      <c r="AR99" s="98" t="s">
        <v>177</v>
      </c>
      <c r="AT99" s="98" t="s">
        <v>173</v>
      </c>
      <c r="AU99" s="98" t="s">
        <v>85</v>
      </c>
      <c r="AY99" s="19" t="s">
        <v>171</v>
      </c>
      <c r="BE99" s="99">
        <f>IF(N99="základní",J99,0)</f>
        <v>0</v>
      </c>
      <c r="BF99" s="99">
        <f>IF(N99="snížená",J99,0)</f>
        <v>0</v>
      </c>
      <c r="BG99" s="99">
        <f>IF(N99="zákl. přenesená",J99,0)</f>
        <v>0</v>
      </c>
      <c r="BH99" s="99">
        <f>IF(N99="sníž. přenesená",J99,0)</f>
        <v>0</v>
      </c>
      <c r="BI99" s="99">
        <f>IF(N99="nulová",J99,0)</f>
        <v>0</v>
      </c>
      <c r="BJ99" s="19" t="s">
        <v>83</v>
      </c>
      <c r="BK99" s="99">
        <f>ROUND(I99*H99,2)</f>
        <v>0</v>
      </c>
      <c r="BL99" s="19" t="s">
        <v>177</v>
      </c>
      <c r="BM99" s="98" t="s">
        <v>764</v>
      </c>
    </row>
    <row r="100" spans="1:65" s="2" customFormat="1" x14ac:dyDescent="0.2">
      <c r="A100" s="251"/>
      <c r="B100" s="252"/>
      <c r="C100" s="251"/>
      <c r="D100" s="333" t="s">
        <v>179</v>
      </c>
      <c r="E100" s="251"/>
      <c r="F100" s="334" t="s">
        <v>765</v>
      </c>
      <c r="G100" s="251"/>
      <c r="H100" s="251"/>
      <c r="I100" s="251"/>
      <c r="J100" s="251"/>
      <c r="K100" s="251"/>
      <c r="L100" s="252"/>
      <c r="M100" s="335"/>
      <c r="N100" s="336"/>
      <c r="O100" s="330"/>
      <c r="P100" s="330"/>
      <c r="Q100" s="330"/>
      <c r="R100" s="330"/>
      <c r="S100" s="330"/>
      <c r="T100" s="337"/>
      <c r="U100" s="251"/>
      <c r="V100" s="251"/>
      <c r="W100" s="32"/>
      <c r="X100" s="32"/>
      <c r="Y100" s="32"/>
      <c r="Z100" s="32"/>
      <c r="AA100" s="32"/>
      <c r="AB100" s="32"/>
      <c r="AC100" s="32"/>
      <c r="AD100" s="32"/>
      <c r="AE100" s="32"/>
      <c r="AT100" s="19" t="s">
        <v>179</v>
      </c>
      <c r="AU100" s="19" t="s">
        <v>85</v>
      </c>
    </row>
    <row r="101" spans="1:65" s="2" customFormat="1" x14ac:dyDescent="0.2">
      <c r="A101" s="251"/>
      <c r="B101" s="252"/>
      <c r="C101" s="251"/>
      <c r="D101" s="338" t="s">
        <v>181</v>
      </c>
      <c r="E101" s="251"/>
      <c r="F101" s="339" t="s">
        <v>766</v>
      </c>
      <c r="G101" s="251"/>
      <c r="H101" s="251"/>
      <c r="I101" s="251"/>
      <c r="J101" s="251"/>
      <c r="K101" s="251"/>
      <c r="L101" s="252"/>
      <c r="M101" s="335"/>
      <c r="N101" s="336"/>
      <c r="O101" s="330"/>
      <c r="P101" s="330"/>
      <c r="Q101" s="330"/>
      <c r="R101" s="330"/>
      <c r="S101" s="330"/>
      <c r="T101" s="337"/>
      <c r="U101" s="251"/>
      <c r="V101" s="251"/>
      <c r="W101" s="32"/>
      <c r="X101" s="32"/>
      <c r="Y101" s="32"/>
      <c r="Z101" s="32"/>
      <c r="AA101" s="32"/>
      <c r="AB101" s="32"/>
      <c r="AC101" s="32"/>
      <c r="AD101" s="32"/>
      <c r="AE101" s="32"/>
      <c r="AT101" s="19" t="s">
        <v>181</v>
      </c>
      <c r="AU101" s="19" t="s">
        <v>85</v>
      </c>
    </row>
    <row r="102" spans="1:65" s="14" customFormat="1" x14ac:dyDescent="0.2">
      <c r="A102" s="347"/>
      <c r="B102" s="348"/>
      <c r="C102" s="347"/>
      <c r="D102" s="333" t="s">
        <v>183</v>
      </c>
      <c r="E102" s="349" t="s">
        <v>3</v>
      </c>
      <c r="F102" s="350" t="s">
        <v>767</v>
      </c>
      <c r="G102" s="347"/>
      <c r="H102" s="351">
        <v>529.29999999999995</v>
      </c>
      <c r="I102" s="347"/>
      <c r="J102" s="347"/>
      <c r="K102" s="347"/>
      <c r="L102" s="348"/>
      <c r="M102" s="352"/>
      <c r="N102" s="353"/>
      <c r="O102" s="353"/>
      <c r="P102" s="353"/>
      <c r="Q102" s="353"/>
      <c r="R102" s="353"/>
      <c r="S102" s="353"/>
      <c r="T102" s="354"/>
      <c r="U102" s="347"/>
      <c r="V102" s="347"/>
      <c r="AT102" s="102" t="s">
        <v>183</v>
      </c>
      <c r="AU102" s="102" t="s">
        <v>85</v>
      </c>
      <c r="AV102" s="14" t="s">
        <v>85</v>
      </c>
      <c r="AW102" s="14" t="s">
        <v>36</v>
      </c>
      <c r="AX102" s="14" t="s">
        <v>75</v>
      </c>
      <c r="AY102" s="102" t="s">
        <v>171</v>
      </c>
    </row>
    <row r="103" spans="1:65" s="15" customFormat="1" x14ac:dyDescent="0.2">
      <c r="A103" s="355"/>
      <c r="B103" s="356"/>
      <c r="C103" s="355"/>
      <c r="D103" s="333" t="s">
        <v>183</v>
      </c>
      <c r="E103" s="357" t="s">
        <v>722</v>
      </c>
      <c r="F103" s="358" t="s">
        <v>186</v>
      </c>
      <c r="G103" s="355"/>
      <c r="H103" s="359">
        <v>529.29999999999995</v>
      </c>
      <c r="I103" s="355"/>
      <c r="J103" s="355"/>
      <c r="K103" s="355"/>
      <c r="L103" s="356"/>
      <c r="M103" s="360"/>
      <c r="N103" s="361"/>
      <c r="O103" s="361"/>
      <c r="P103" s="361"/>
      <c r="Q103" s="361"/>
      <c r="R103" s="361"/>
      <c r="S103" s="361"/>
      <c r="T103" s="362"/>
      <c r="U103" s="355"/>
      <c r="V103" s="355"/>
      <c r="AT103" s="103" t="s">
        <v>183</v>
      </c>
      <c r="AU103" s="103" t="s">
        <v>85</v>
      </c>
      <c r="AV103" s="15" t="s">
        <v>177</v>
      </c>
      <c r="AW103" s="15" t="s">
        <v>36</v>
      </c>
      <c r="AX103" s="15" t="s">
        <v>83</v>
      </c>
      <c r="AY103" s="103" t="s">
        <v>171</v>
      </c>
    </row>
    <row r="104" spans="1:65" s="2" customFormat="1" ht="21.75" customHeight="1" x14ac:dyDescent="0.2">
      <c r="A104" s="251"/>
      <c r="B104" s="252"/>
      <c r="C104" s="322" t="s">
        <v>194</v>
      </c>
      <c r="D104" s="322" t="s">
        <v>173</v>
      </c>
      <c r="E104" s="323" t="s">
        <v>768</v>
      </c>
      <c r="F104" s="324" t="s">
        <v>769</v>
      </c>
      <c r="G104" s="325" t="s">
        <v>108</v>
      </c>
      <c r="H104" s="326">
        <v>0.25600000000000001</v>
      </c>
      <c r="I104" s="97"/>
      <c r="J104" s="327">
        <f>ROUND(I104*H104,2)</f>
        <v>0</v>
      </c>
      <c r="K104" s="324" t="s">
        <v>176</v>
      </c>
      <c r="L104" s="252"/>
      <c r="M104" s="328" t="s">
        <v>3</v>
      </c>
      <c r="N104" s="329" t="s">
        <v>46</v>
      </c>
      <c r="O104" s="330"/>
      <c r="P104" s="331">
        <f>O104*H104</f>
        <v>0</v>
      </c>
      <c r="Q104" s="331">
        <v>0</v>
      </c>
      <c r="R104" s="331">
        <f>Q104*H104</f>
        <v>0</v>
      </c>
      <c r="S104" s="331">
        <v>0</v>
      </c>
      <c r="T104" s="332">
        <f>S104*H104</f>
        <v>0</v>
      </c>
      <c r="U104" s="251"/>
      <c r="V104" s="251"/>
      <c r="W104" s="32"/>
      <c r="X104" s="32"/>
      <c r="Y104" s="32"/>
      <c r="Z104" s="32"/>
      <c r="AA104" s="32"/>
      <c r="AB104" s="32"/>
      <c r="AC104" s="32"/>
      <c r="AD104" s="32"/>
      <c r="AE104" s="32"/>
      <c r="AR104" s="98" t="s">
        <v>177</v>
      </c>
      <c r="AT104" s="98" t="s">
        <v>173</v>
      </c>
      <c r="AU104" s="98" t="s">
        <v>85</v>
      </c>
      <c r="AY104" s="19" t="s">
        <v>171</v>
      </c>
      <c r="BE104" s="99">
        <f>IF(N104="základní",J104,0)</f>
        <v>0</v>
      </c>
      <c r="BF104" s="99">
        <f>IF(N104="snížená",J104,0)</f>
        <v>0</v>
      </c>
      <c r="BG104" s="99">
        <f>IF(N104="zákl. přenesená",J104,0)</f>
        <v>0</v>
      </c>
      <c r="BH104" s="99">
        <f>IF(N104="sníž. přenesená",J104,0)</f>
        <v>0</v>
      </c>
      <c r="BI104" s="99">
        <f>IF(N104="nulová",J104,0)</f>
        <v>0</v>
      </c>
      <c r="BJ104" s="19" t="s">
        <v>83</v>
      </c>
      <c r="BK104" s="99">
        <f>ROUND(I104*H104,2)</f>
        <v>0</v>
      </c>
      <c r="BL104" s="19" t="s">
        <v>177</v>
      </c>
      <c r="BM104" s="98" t="s">
        <v>770</v>
      </c>
    </row>
    <row r="105" spans="1:65" s="2" customFormat="1" x14ac:dyDescent="0.2">
      <c r="A105" s="251"/>
      <c r="B105" s="252"/>
      <c r="C105" s="251"/>
      <c r="D105" s="333" t="s">
        <v>179</v>
      </c>
      <c r="E105" s="251"/>
      <c r="F105" s="334" t="s">
        <v>771</v>
      </c>
      <c r="G105" s="251"/>
      <c r="H105" s="251"/>
      <c r="I105" s="251"/>
      <c r="J105" s="251"/>
      <c r="K105" s="251"/>
      <c r="L105" s="252"/>
      <c r="M105" s="335"/>
      <c r="N105" s="336"/>
      <c r="O105" s="330"/>
      <c r="P105" s="330"/>
      <c r="Q105" s="330"/>
      <c r="R105" s="330"/>
      <c r="S105" s="330"/>
      <c r="T105" s="337"/>
      <c r="U105" s="251"/>
      <c r="V105" s="251"/>
      <c r="W105" s="32"/>
      <c r="X105" s="32"/>
      <c r="Y105" s="32"/>
      <c r="Z105" s="32"/>
      <c r="AA105" s="32"/>
      <c r="AB105" s="32"/>
      <c r="AC105" s="32"/>
      <c r="AD105" s="32"/>
      <c r="AE105" s="32"/>
      <c r="AT105" s="19" t="s">
        <v>179</v>
      </c>
      <c r="AU105" s="19" t="s">
        <v>85</v>
      </c>
    </row>
    <row r="106" spans="1:65" s="2" customFormat="1" x14ac:dyDescent="0.2">
      <c r="A106" s="251"/>
      <c r="B106" s="252"/>
      <c r="C106" s="251"/>
      <c r="D106" s="338" t="s">
        <v>181</v>
      </c>
      <c r="E106" s="251"/>
      <c r="F106" s="339" t="s">
        <v>772</v>
      </c>
      <c r="G106" s="251"/>
      <c r="H106" s="251"/>
      <c r="I106" s="251"/>
      <c r="J106" s="251"/>
      <c r="K106" s="251"/>
      <c r="L106" s="252"/>
      <c r="M106" s="335"/>
      <c r="N106" s="336"/>
      <c r="O106" s="330"/>
      <c r="P106" s="330"/>
      <c r="Q106" s="330"/>
      <c r="R106" s="330"/>
      <c r="S106" s="330"/>
      <c r="T106" s="337"/>
      <c r="U106" s="251"/>
      <c r="V106" s="251"/>
      <c r="W106" s="32"/>
      <c r="X106" s="32"/>
      <c r="Y106" s="32"/>
      <c r="Z106" s="32"/>
      <c r="AA106" s="32"/>
      <c r="AB106" s="32"/>
      <c r="AC106" s="32"/>
      <c r="AD106" s="32"/>
      <c r="AE106" s="32"/>
      <c r="AT106" s="19" t="s">
        <v>181</v>
      </c>
      <c r="AU106" s="19" t="s">
        <v>85</v>
      </c>
    </row>
    <row r="107" spans="1:65" s="13" customFormat="1" x14ac:dyDescent="0.2">
      <c r="A107" s="340"/>
      <c r="B107" s="341"/>
      <c r="C107" s="340"/>
      <c r="D107" s="333" t="s">
        <v>183</v>
      </c>
      <c r="E107" s="342" t="s">
        <v>3</v>
      </c>
      <c r="F107" s="343" t="s">
        <v>773</v>
      </c>
      <c r="G107" s="340"/>
      <c r="H107" s="342" t="s">
        <v>3</v>
      </c>
      <c r="I107" s="340"/>
      <c r="J107" s="340"/>
      <c r="K107" s="340"/>
      <c r="L107" s="341"/>
      <c r="M107" s="344"/>
      <c r="N107" s="345"/>
      <c r="O107" s="345"/>
      <c r="P107" s="345"/>
      <c r="Q107" s="345"/>
      <c r="R107" s="345"/>
      <c r="S107" s="345"/>
      <c r="T107" s="346"/>
      <c r="U107" s="340"/>
      <c r="V107" s="340"/>
      <c r="AT107" s="101" t="s">
        <v>183</v>
      </c>
      <c r="AU107" s="101" t="s">
        <v>85</v>
      </c>
      <c r="AV107" s="13" t="s">
        <v>83</v>
      </c>
      <c r="AW107" s="13" t="s">
        <v>36</v>
      </c>
      <c r="AX107" s="13" t="s">
        <v>75</v>
      </c>
      <c r="AY107" s="101" t="s">
        <v>171</v>
      </c>
    </row>
    <row r="108" spans="1:65" s="14" customFormat="1" x14ac:dyDescent="0.2">
      <c r="A108" s="347"/>
      <c r="B108" s="348"/>
      <c r="C108" s="347"/>
      <c r="D108" s="333" t="s">
        <v>183</v>
      </c>
      <c r="E108" s="349" t="s">
        <v>3</v>
      </c>
      <c r="F108" s="350" t="s">
        <v>774</v>
      </c>
      <c r="G108" s="347"/>
      <c r="H108" s="351">
        <v>0.25600000000000001</v>
      </c>
      <c r="I108" s="347"/>
      <c r="J108" s="347"/>
      <c r="K108" s="347"/>
      <c r="L108" s="348"/>
      <c r="M108" s="352"/>
      <c r="N108" s="353"/>
      <c r="O108" s="353"/>
      <c r="P108" s="353"/>
      <c r="Q108" s="353"/>
      <c r="R108" s="353"/>
      <c r="S108" s="353"/>
      <c r="T108" s="354"/>
      <c r="U108" s="347"/>
      <c r="V108" s="347"/>
      <c r="AT108" s="102" t="s">
        <v>183</v>
      </c>
      <c r="AU108" s="102" t="s">
        <v>85</v>
      </c>
      <c r="AV108" s="14" t="s">
        <v>85</v>
      </c>
      <c r="AW108" s="14" t="s">
        <v>36</v>
      </c>
      <c r="AX108" s="14" t="s">
        <v>75</v>
      </c>
      <c r="AY108" s="102" t="s">
        <v>171</v>
      </c>
    </row>
    <row r="109" spans="1:65" s="15" customFormat="1" x14ac:dyDescent="0.2">
      <c r="A109" s="355"/>
      <c r="B109" s="356"/>
      <c r="C109" s="355"/>
      <c r="D109" s="333" t="s">
        <v>183</v>
      </c>
      <c r="E109" s="357" t="s">
        <v>740</v>
      </c>
      <c r="F109" s="358" t="s">
        <v>186</v>
      </c>
      <c r="G109" s="355"/>
      <c r="H109" s="359">
        <v>0.25600000000000001</v>
      </c>
      <c r="I109" s="355"/>
      <c r="J109" s="355"/>
      <c r="K109" s="355"/>
      <c r="L109" s="356"/>
      <c r="M109" s="360"/>
      <c r="N109" s="361"/>
      <c r="O109" s="361"/>
      <c r="P109" s="361"/>
      <c r="Q109" s="361"/>
      <c r="R109" s="361"/>
      <c r="S109" s="361"/>
      <c r="T109" s="362"/>
      <c r="U109" s="355"/>
      <c r="V109" s="355"/>
      <c r="AT109" s="103" t="s">
        <v>183</v>
      </c>
      <c r="AU109" s="103" t="s">
        <v>85</v>
      </c>
      <c r="AV109" s="15" t="s">
        <v>177</v>
      </c>
      <c r="AW109" s="15" t="s">
        <v>36</v>
      </c>
      <c r="AX109" s="15" t="s">
        <v>83</v>
      </c>
      <c r="AY109" s="103" t="s">
        <v>171</v>
      </c>
    </row>
    <row r="110" spans="1:65" s="2" customFormat="1" ht="21.75" customHeight="1" x14ac:dyDescent="0.2">
      <c r="A110" s="251"/>
      <c r="B110" s="252"/>
      <c r="C110" s="322" t="s">
        <v>177</v>
      </c>
      <c r="D110" s="322" t="s">
        <v>173</v>
      </c>
      <c r="E110" s="323" t="s">
        <v>242</v>
      </c>
      <c r="F110" s="324" t="s">
        <v>243</v>
      </c>
      <c r="G110" s="325" t="s">
        <v>108</v>
      </c>
      <c r="H110" s="326">
        <v>489.2</v>
      </c>
      <c r="I110" s="97"/>
      <c r="J110" s="327">
        <f>ROUND(I110*H110,2)</f>
        <v>0</v>
      </c>
      <c r="K110" s="324" t="s">
        <v>176</v>
      </c>
      <c r="L110" s="252"/>
      <c r="M110" s="328" t="s">
        <v>3</v>
      </c>
      <c r="N110" s="329" t="s">
        <v>46</v>
      </c>
      <c r="O110" s="330"/>
      <c r="P110" s="331">
        <f>O110*H110</f>
        <v>0</v>
      </c>
      <c r="Q110" s="331">
        <v>0</v>
      </c>
      <c r="R110" s="331">
        <f>Q110*H110</f>
        <v>0</v>
      </c>
      <c r="S110" s="331">
        <v>0</v>
      </c>
      <c r="T110" s="332">
        <f>S110*H110</f>
        <v>0</v>
      </c>
      <c r="U110" s="251"/>
      <c r="V110" s="251"/>
      <c r="W110" s="32"/>
      <c r="X110" s="32"/>
      <c r="Y110" s="32"/>
      <c r="Z110" s="32"/>
      <c r="AA110" s="32"/>
      <c r="AB110" s="32"/>
      <c r="AC110" s="32"/>
      <c r="AD110" s="32"/>
      <c r="AE110" s="32"/>
      <c r="AR110" s="98" t="s">
        <v>177</v>
      </c>
      <c r="AT110" s="98" t="s">
        <v>173</v>
      </c>
      <c r="AU110" s="98" t="s">
        <v>85</v>
      </c>
      <c r="AY110" s="19" t="s">
        <v>171</v>
      </c>
      <c r="BE110" s="99">
        <f>IF(N110="základní",J110,0)</f>
        <v>0</v>
      </c>
      <c r="BF110" s="99">
        <f>IF(N110="snížená",J110,0)</f>
        <v>0</v>
      </c>
      <c r="BG110" s="99">
        <f>IF(N110="zákl. přenesená",J110,0)</f>
        <v>0</v>
      </c>
      <c r="BH110" s="99">
        <f>IF(N110="sníž. přenesená",J110,0)</f>
        <v>0</v>
      </c>
      <c r="BI110" s="99">
        <f>IF(N110="nulová",J110,0)</f>
        <v>0</v>
      </c>
      <c r="BJ110" s="19" t="s">
        <v>83</v>
      </c>
      <c r="BK110" s="99">
        <f>ROUND(I110*H110,2)</f>
        <v>0</v>
      </c>
      <c r="BL110" s="19" t="s">
        <v>177</v>
      </c>
      <c r="BM110" s="98" t="s">
        <v>775</v>
      </c>
    </row>
    <row r="111" spans="1:65" s="2" customFormat="1" ht="19.2" x14ac:dyDescent="0.2">
      <c r="A111" s="251"/>
      <c r="B111" s="252"/>
      <c r="C111" s="251"/>
      <c r="D111" s="333" t="s">
        <v>179</v>
      </c>
      <c r="E111" s="251"/>
      <c r="F111" s="334" t="s">
        <v>245</v>
      </c>
      <c r="G111" s="251"/>
      <c r="H111" s="251"/>
      <c r="I111" s="251"/>
      <c r="J111" s="251"/>
      <c r="K111" s="251"/>
      <c r="L111" s="252"/>
      <c r="M111" s="335"/>
      <c r="N111" s="336"/>
      <c r="O111" s="330"/>
      <c r="P111" s="330"/>
      <c r="Q111" s="330"/>
      <c r="R111" s="330"/>
      <c r="S111" s="330"/>
      <c r="T111" s="337"/>
      <c r="U111" s="251"/>
      <c r="V111" s="251"/>
      <c r="W111" s="32"/>
      <c r="X111" s="32"/>
      <c r="Y111" s="32"/>
      <c r="Z111" s="32"/>
      <c r="AA111" s="32"/>
      <c r="AB111" s="32"/>
      <c r="AC111" s="32"/>
      <c r="AD111" s="32"/>
      <c r="AE111" s="32"/>
      <c r="AT111" s="19" t="s">
        <v>179</v>
      </c>
      <c r="AU111" s="19" t="s">
        <v>85</v>
      </c>
    </row>
    <row r="112" spans="1:65" s="2" customFormat="1" x14ac:dyDescent="0.2">
      <c r="A112" s="251"/>
      <c r="B112" s="252"/>
      <c r="C112" s="251"/>
      <c r="D112" s="338" t="s">
        <v>181</v>
      </c>
      <c r="E112" s="251"/>
      <c r="F112" s="339" t="s">
        <v>246</v>
      </c>
      <c r="G112" s="251"/>
      <c r="H112" s="251"/>
      <c r="I112" s="251"/>
      <c r="J112" s="251"/>
      <c r="K112" s="251"/>
      <c r="L112" s="252"/>
      <c r="M112" s="335"/>
      <c r="N112" s="336"/>
      <c r="O112" s="330"/>
      <c r="P112" s="330"/>
      <c r="Q112" s="330"/>
      <c r="R112" s="330"/>
      <c r="S112" s="330"/>
      <c r="T112" s="337"/>
      <c r="U112" s="251"/>
      <c r="V112" s="251"/>
      <c r="W112" s="32"/>
      <c r="X112" s="32"/>
      <c r="Y112" s="32"/>
      <c r="Z112" s="32"/>
      <c r="AA112" s="32"/>
      <c r="AB112" s="32"/>
      <c r="AC112" s="32"/>
      <c r="AD112" s="32"/>
      <c r="AE112" s="32"/>
      <c r="AT112" s="19" t="s">
        <v>181</v>
      </c>
      <c r="AU112" s="19" t="s">
        <v>85</v>
      </c>
    </row>
    <row r="113" spans="1:65" s="14" customFormat="1" x14ac:dyDescent="0.2">
      <c r="A113" s="347"/>
      <c r="B113" s="348"/>
      <c r="C113" s="347"/>
      <c r="D113" s="333" t="s">
        <v>183</v>
      </c>
      <c r="E113" s="349" t="s">
        <v>3</v>
      </c>
      <c r="F113" s="350" t="s">
        <v>776</v>
      </c>
      <c r="G113" s="347"/>
      <c r="H113" s="351">
        <v>448.26</v>
      </c>
      <c r="I113" s="347"/>
      <c r="J113" s="347"/>
      <c r="K113" s="347"/>
      <c r="L113" s="348"/>
      <c r="M113" s="352"/>
      <c r="N113" s="353"/>
      <c r="O113" s="353"/>
      <c r="P113" s="353"/>
      <c r="Q113" s="353"/>
      <c r="R113" s="353"/>
      <c r="S113" s="353"/>
      <c r="T113" s="354"/>
      <c r="U113" s="347"/>
      <c r="V113" s="347"/>
      <c r="AT113" s="102" t="s">
        <v>183</v>
      </c>
      <c r="AU113" s="102" t="s">
        <v>85</v>
      </c>
      <c r="AV113" s="14" t="s">
        <v>85</v>
      </c>
      <c r="AW113" s="14" t="s">
        <v>36</v>
      </c>
      <c r="AX113" s="14" t="s">
        <v>75</v>
      </c>
      <c r="AY113" s="102" t="s">
        <v>171</v>
      </c>
    </row>
    <row r="114" spans="1:65" s="14" customFormat="1" x14ac:dyDescent="0.2">
      <c r="A114" s="347"/>
      <c r="B114" s="348"/>
      <c r="C114" s="347"/>
      <c r="D114" s="333" t="s">
        <v>183</v>
      </c>
      <c r="E114" s="349" t="s">
        <v>3</v>
      </c>
      <c r="F114" s="350" t="s">
        <v>777</v>
      </c>
      <c r="G114" s="347"/>
      <c r="H114" s="351">
        <v>40.94</v>
      </c>
      <c r="I114" s="347"/>
      <c r="J114" s="347"/>
      <c r="K114" s="347"/>
      <c r="L114" s="348"/>
      <c r="M114" s="352"/>
      <c r="N114" s="353"/>
      <c r="O114" s="353"/>
      <c r="P114" s="353"/>
      <c r="Q114" s="353"/>
      <c r="R114" s="353"/>
      <c r="S114" s="353"/>
      <c r="T114" s="354"/>
      <c r="U114" s="347"/>
      <c r="V114" s="347"/>
      <c r="AT114" s="102" t="s">
        <v>183</v>
      </c>
      <c r="AU114" s="102" t="s">
        <v>85</v>
      </c>
      <c r="AV114" s="14" t="s">
        <v>85</v>
      </c>
      <c r="AW114" s="14" t="s">
        <v>36</v>
      </c>
      <c r="AX114" s="14" t="s">
        <v>75</v>
      </c>
      <c r="AY114" s="102" t="s">
        <v>171</v>
      </c>
    </row>
    <row r="115" spans="1:65" s="15" customFormat="1" x14ac:dyDescent="0.2">
      <c r="A115" s="355"/>
      <c r="B115" s="356"/>
      <c r="C115" s="355"/>
      <c r="D115" s="333" t="s">
        <v>183</v>
      </c>
      <c r="E115" s="357" t="s">
        <v>3</v>
      </c>
      <c r="F115" s="358" t="s">
        <v>186</v>
      </c>
      <c r="G115" s="355"/>
      <c r="H115" s="359">
        <v>489.2</v>
      </c>
      <c r="I115" s="355"/>
      <c r="J115" s="355"/>
      <c r="K115" s="355"/>
      <c r="L115" s="356"/>
      <c r="M115" s="360"/>
      <c r="N115" s="361"/>
      <c r="O115" s="361"/>
      <c r="P115" s="361"/>
      <c r="Q115" s="361"/>
      <c r="R115" s="361"/>
      <c r="S115" s="361"/>
      <c r="T115" s="362"/>
      <c r="U115" s="355"/>
      <c r="V115" s="355"/>
      <c r="AT115" s="103" t="s">
        <v>183</v>
      </c>
      <c r="AU115" s="103" t="s">
        <v>85</v>
      </c>
      <c r="AV115" s="15" t="s">
        <v>177</v>
      </c>
      <c r="AW115" s="15" t="s">
        <v>36</v>
      </c>
      <c r="AX115" s="15" t="s">
        <v>83</v>
      </c>
      <c r="AY115" s="103" t="s">
        <v>171</v>
      </c>
    </row>
    <row r="116" spans="1:65" s="2" customFormat="1" ht="21.75" customHeight="1" x14ac:dyDescent="0.2">
      <c r="A116" s="251"/>
      <c r="B116" s="252"/>
      <c r="C116" s="322" t="s">
        <v>208</v>
      </c>
      <c r="D116" s="322" t="s">
        <v>173</v>
      </c>
      <c r="E116" s="323" t="s">
        <v>778</v>
      </c>
      <c r="F116" s="324" t="s">
        <v>251</v>
      </c>
      <c r="G116" s="325" t="s">
        <v>108</v>
      </c>
      <c r="H116" s="326">
        <v>529.55600000000004</v>
      </c>
      <c r="I116" s="97"/>
      <c r="J116" s="327">
        <f>ROUND(I116*H116,2)</f>
        <v>0</v>
      </c>
      <c r="K116" s="324" t="s">
        <v>3</v>
      </c>
      <c r="L116" s="252"/>
      <c r="M116" s="328" t="s">
        <v>3</v>
      </c>
      <c r="N116" s="329" t="s">
        <v>46</v>
      </c>
      <c r="O116" s="330"/>
      <c r="P116" s="331">
        <f>O116*H116</f>
        <v>0</v>
      </c>
      <c r="Q116" s="331">
        <v>0</v>
      </c>
      <c r="R116" s="331">
        <f>Q116*H116</f>
        <v>0</v>
      </c>
      <c r="S116" s="331">
        <v>0</v>
      </c>
      <c r="T116" s="332">
        <f>S116*H116</f>
        <v>0</v>
      </c>
      <c r="U116" s="251"/>
      <c r="V116" s="251"/>
      <c r="W116" s="32"/>
      <c r="X116" s="32"/>
      <c r="Y116" s="32"/>
      <c r="Z116" s="32"/>
      <c r="AA116" s="32"/>
      <c r="AB116" s="32"/>
      <c r="AC116" s="32"/>
      <c r="AD116" s="32"/>
      <c r="AE116" s="32"/>
      <c r="AR116" s="98" t="s">
        <v>177</v>
      </c>
      <c r="AT116" s="98" t="s">
        <v>173</v>
      </c>
      <c r="AU116" s="98" t="s">
        <v>85</v>
      </c>
      <c r="AY116" s="19" t="s">
        <v>171</v>
      </c>
      <c r="BE116" s="99">
        <f>IF(N116="základní",J116,0)</f>
        <v>0</v>
      </c>
      <c r="BF116" s="99">
        <f>IF(N116="snížená",J116,0)</f>
        <v>0</v>
      </c>
      <c r="BG116" s="99">
        <f>IF(N116="zákl. přenesená",J116,0)</f>
        <v>0</v>
      </c>
      <c r="BH116" s="99">
        <f>IF(N116="sníž. přenesená",J116,0)</f>
        <v>0</v>
      </c>
      <c r="BI116" s="99">
        <f>IF(N116="nulová",J116,0)</f>
        <v>0</v>
      </c>
      <c r="BJ116" s="19" t="s">
        <v>83</v>
      </c>
      <c r="BK116" s="99">
        <f>ROUND(I116*H116,2)</f>
        <v>0</v>
      </c>
      <c r="BL116" s="19" t="s">
        <v>177</v>
      </c>
      <c r="BM116" s="98" t="s">
        <v>779</v>
      </c>
    </row>
    <row r="117" spans="1:65" s="2" customFormat="1" x14ac:dyDescent="0.2">
      <c r="A117" s="251"/>
      <c r="B117" s="252"/>
      <c r="C117" s="251"/>
      <c r="D117" s="333" t="s">
        <v>179</v>
      </c>
      <c r="E117" s="251"/>
      <c r="F117" s="334" t="s">
        <v>251</v>
      </c>
      <c r="G117" s="251"/>
      <c r="H117" s="251"/>
      <c r="I117" s="251"/>
      <c r="J117" s="251"/>
      <c r="K117" s="251"/>
      <c r="L117" s="252"/>
      <c r="M117" s="335"/>
      <c r="N117" s="336"/>
      <c r="O117" s="330"/>
      <c r="P117" s="330"/>
      <c r="Q117" s="330"/>
      <c r="R117" s="330"/>
      <c r="S117" s="330"/>
      <c r="T117" s="337"/>
      <c r="U117" s="251"/>
      <c r="V117" s="251"/>
      <c r="W117" s="32"/>
      <c r="X117" s="32"/>
      <c r="Y117" s="32"/>
      <c r="Z117" s="32"/>
      <c r="AA117" s="32"/>
      <c r="AB117" s="32"/>
      <c r="AC117" s="32"/>
      <c r="AD117" s="32"/>
      <c r="AE117" s="32"/>
      <c r="AT117" s="19" t="s">
        <v>179</v>
      </c>
      <c r="AU117" s="19" t="s">
        <v>85</v>
      </c>
    </row>
    <row r="118" spans="1:65" s="14" customFormat="1" x14ac:dyDescent="0.2">
      <c r="A118" s="347"/>
      <c r="B118" s="348"/>
      <c r="C118" s="347"/>
      <c r="D118" s="333" t="s">
        <v>183</v>
      </c>
      <c r="E118" s="349" t="s">
        <v>3</v>
      </c>
      <c r="F118" s="350" t="s">
        <v>722</v>
      </c>
      <c r="G118" s="347"/>
      <c r="H118" s="351">
        <v>529.29999999999995</v>
      </c>
      <c r="I118" s="347"/>
      <c r="J118" s="347"/>
      <c r="K118" s="347"/>
      <c r="L118" s="348"/>
      <c r="M118" s="352"/>
      <c r="N118" s="353"/>
      <c r="O118" s="353"/>
      <c r="P118" s="353"/>
      <c r="Q118" s="353"/>
      <c r="R118" s="353"/>
      <c r="S118" s="353"/>
      <c r="T118" s="354"/>
      <c r="U118" s="347"/>
      <c r="V118" s="347"/>
      <c r="AT118" s="102" t="s">
        <v>183</v>
      </c>
      <c r="AU118" s="102" t="s">
        <v>85</v>
      </c>
      <c r="AV118" s="14" t="s">
        <v>85</v>
      </c>
      <c r="AW118" s="14" t="s">
        <v>36</v>
      </c>
      <c r="AX118" s="14" t="s">
        <v>75</v>
      </c>
      <c r="AY118" s="102" t="s">
        <v>171</v>
      </c>
    </row>
    <row r="119" spans="1:65" s="14" customFormat="1" x14ac:dyDescent="0.2">
      <c r="A119" s="347"/>
      <c r="B119" s="348"/>
      <c r="C119" s="347"/>
      <c r="D119" s="333" t="s">
        <v>183</v>
      </c>
      <c r="E119" s="349" t="s">
        <v>3</v>
      </c>
      <c r="F119" s="350" t="s">
        <v>740</v>
      </c>
      <c r="G119" s="347"/>
      <c r="H119" s="351">
        <v>0.25600000000000001</v>
      </c>
      <c r="I119" s="347"/>
      <c r="J119" s="347"/>
      <c r="K119" s="347"/>
      <c r="L119" s="348"/>
      <c r="M119" s="352"/>
      <c r="N119" s="353"/>
      <c r="O119" s="353"/>
      <c r="P119" s="353"/>
      <c r="Q119" s="353"/>
      <c r="R119" s="353"/>
      <c r="S119" s="353"/>
      <c r="T119" s="354"/>
      <c r="U119" s="347"/>
      <c r="V119" s="347"/>
      <c r="AT119" s="102" t="s">
        <v>183</v>
      </c>
      <c r="AU119" s="102" t="s">
        <v>85</v>
      </c>
      <c r="AV119" s="14" t="s">
        <v>85</v>
      </c>
      <c r="AW119" s="14" t="s">
        <v>36</v>
      </c>
      <c r="AX119" s="14" t="s">
        <v>75</v>
      </c>
      <c r="AY119" s="102" t="s">
        <v>171</v>
      </c>
    </row>
    <row r="120" spans="1:65" s="15" customFormat="1" x14ac:dyDescent="0.2">
      <c r="A120" s="355"/>
      <c r="B120" s="356"/>
      <c r="C120" s="355"/>
      <c r="D120" s="333" t="s">
        <v>183</v>
      </c>
      <c r="E120" s="357" t="s">
        <v>3</v>
      </c>
      <c r="F120" s="358" t="s">
        <v>186</v>
      </c>
      <c r="G120" s="355"/>
      <c r="H120" s="359">
        <v>529.55600000000004</v>
      </c>
      <c r="I120" s="355"/>
      <c r="J120" s="355"/>
      <c r="K120" s="355"/>
      <c r="L120" s="356"/>
      <c r="M120" s="360"/>
      <c r="N120" s="361"/>
      <c r="O120" s="361"/>
      <c r="P120" s="361"/>
      <c r="Q120" s="361"/>
      <c r="R120" s="361"/>
      <c r="S120" s="361"/>
      <c r="T120" s="362"/>
      <c r="U120" s="355"/>
      <c r="V120" s="355"/>
      <c r="AT120" s="103" t="s">
        <v>183</v>
      </c>
      <c r="AU120" s="103" t="s">
        <v>85</v>
      </c>
      <c r="AV120" s="15" t="s">
        <v>177</v>
      </c>
      <c r="AW120" s="15" t="s">
        <v>36</v>
      </c>
      <c r="AX120" s="15" t="s">
        <v>83</v>
      </c>
      <c r="AY120" s="103" t="s">
        <v>171</v>
      </c>
    </row>
    <row r="121" spans="1:65" s="2" customFormat="1" ht="24.15" customHeight="1" x14ac:dyDescent="0.2">
      <c r="A121" s="251"/>
      <c r="B121" s="252"/>
      <c r="C121" s="322" t="s">
        <v>219</v>
      </c>
      <c r="D121" s="322" t="s">
        <v>173</v>
      </c>
      <c r="E121" s="323" t="s">
        <v>780</v>
      </c>
      <c r="F121" s="324" t="s">
        <v>781</v>
      </c>
      <c r="G121" s="325" t="s">
        <v>108</v>
      </c>
      <c r="H121" s="326">
        <v>292.67099999999999</v>
      </c>
      <c r="I121" s="97"/>
      <c r="J121" s="327">
        <f>ROUND(I121*H121,2)</f>
        <v>0</v>
      </c>
      <c r="K121" s="324" t="s">
        <v>3</v>
      </c>
      <c r="L121" s="252"/>
      <c r="M121" s="328" t="s">
        <v>3</v>
      </c>
      <c r="N121" s="329" t="s">
        <v>46</v>
      </c>
      <c r="O121" s="330"/>
      <c r="P121" s="331">
        <f>O121*H121</f>
        <v>0</v>
      </c>
      <c r="Q121" s="331">
        <v>0</v>
      </c>
      <c r="R121" s="331">
        <f>Q121*H121</f>
        <v>0</v>
      </c>
      <c r="S121" s="331">
        <v>0</v>
      </c>
      <c r="T121" s="332">
        <f>S121*H121</f>
        <v>0</v>
      </c>
      <c r="U121" s="251"/>
      <c r="V121" s="251"/>
      <c r="W121" s="32"/>
      <c r="X121" s="32"/>
      <c r="Y121" s="32"/>
      <c r="Z121" s="32"/>
      <c r="AA121" s="32"/>
      <c r="AB121" s="32"/>
      <c r="AC121" s="32"/>
      <c r="AD121" s="32"/>
      <c r="AE121" s="32"/>
      <c r="AR121" s="98" t="s">
        <v>177</v>
      </c>
      <c r="AT121" s="98" t="s">
        <v>173</v>
      </c>
      <c r="AU121" s="98" t="s">
        <v>85</v>
      </c>
      <c r="AY121" s="19" t="s">
        <v>171</v>
      </c>
      <c r="BE121" s="99">
        <f>IF(N121="základní",J121,0)</f>
        <v>0</v>
      </c>
      <c r="BF121" s="99">
        <f>IF(N121="snížená",J121,0)</f>
        <v>0</v>
      </c>
      <c r="BG121" s="99">
        <f>IF(N121="zákl. přenesená",J121,0)</f>
        <v>0</v>
      </c>
      <c r="BH121" s="99">
        <f>IF(N121="sníž. přenesená",J121,0)</f>
        <v>0</v>
      </c>
      <c r="BI121" s="99">
        <f>IF(N121="nulová",J121,0)</f>
        <v>0</v>
      </c>
      <c r="BJ121" s="19" t="s">
        <v>83</v>
      </c>
      <c r="BK121" s="99">
        <f>ROUND(I121*H121,2)</f>
        <v>0</v>
      </c>
      <c r="BL121" s="19" t="s">
        <v>177</v>
      </c>
      <c r="BM121" s="98" t="s">
        <v>782</v>
      </c>
    </row>
    <row r="122" spans="1:65" s="2" customFormat="1" x14ac:dyDescent="0.2">
      <c r="A122" s="251"/>
      <c r="B122" s="252"/>
      <c r="C122" s="251"/>
      <c r="D122" s="333" t="s">
        <v>179</v>
      </c>
      <c r="E122" s="251"/>
      <c r="F122" s="334" t="s">
        <v>781</v>
      </c>
      <c r="G122" s="251"/>
      <c r="H122" s="251"/>
      <c r="I122" s="251"/>
      <c r="J122" s="251"/>
      <c r="K122" s="251"/>
      <c r="L122" s="252"/>
      <c r="M122" s="335"/>
      <c r="N122" s="336"/>
      <c r="O122" s="330"/>
      <c r="P122" s="330"/>
      <c r="Q122" s="330"/>
      <c r="R122" s="330"/>
      <c r="S122" s="330"/>
      <c r="T122" s="337"/>
      <c r="U122" s="251"/>
      <c r="V122" s="251"/>
      <c r="W122" s="32"/>
      <c r="X122" s="32"/>
      <c r="Y122" s="32"/>
      <c r="Z122" s="32"/>
      <c r="AA122" s="32"/>
      <c r="AB122" s="32"/>
      <c r="AC122" s="32"/>
      <c r="AD122" s="32"/>
      <c r="AE122" s="32"/>
      <c r="AT122" s="19" t="s">
        <v>179</v>
      </c>
      <c r="AU122" s="19" t="s">
        <v>85</v>
      </c>
    </row>
    <row r="123" spans="1:65" s="14" customFormat="1" x14ac:dyDescent="0.2">
      <c r="A123" s="347"/>
      <c r="B123" s="348"/>
      <c r="C123" s="347"/>
      <c r="D123" s="333" t="s">
        <v>183</v>
      </c>
      <c r="E123" s="349" t="s">
        <v>3</v>
      </c>
      <c r="F123" s="350" t="s">
        <v>783</v>
      </c>
      <c r="G123" s="347"/>
      <c r="H123" s="351">
        <v>448.26</v>
      </c>
      <c r="I123" s="347"/>
      <c r="J123" s="347"/>
      <c r="K123" s="347"/>
      <c r="L123" s="348"/>
      <c r="M123" s="352"/>
      <c r="N123" s="353"/>
      <c r="O123" s="353"/>
      <c r="P123" s="353"/>
      <c r="Q123" s="353"/>
      <c r="R123" s="353"/>
      <c r="S123" s="353"/>
      <c r="T123" s="354"/>
      <c r="U123" s="347"/>
      <c r="V123" s="347"/>
      <c r="AT123" s="102" t="s">
        <v>183</v>
      </c>
      <c r="AU123" s="102" t="s">
        <v>85</v>
      </c>
      <c r="AV123" s="14" t="s">
        <v>85</v>
      </c>
      <c r="AW123" s="14" t="s">
        <v>36</v>
      </c>
      <c r="AX123" s="14" t="s">
        <v>75</v>
      </c>
      <c r="AY123" s="102" t="s">
        <v>171</v>
      </c>
    </row>
    <row r="124" spans="1:65" s="14" customFormat="1" x14ac:dyDescent="0.2">
      <c r="A124" s="347"/>
      <c r="B124" s="348"/>
      <c r="C124" s="347"/>
      <c r="D124" s="333" t="s">
        <v>183</v>
      </c>
      <c r="E124" s="349" t="s">
        <v>3</v>
      </c>
      <c r="F124" s="350" t="s">
        <v>784</v>
      </c>
      <c r="G124" s="347"/>
      <c r="H124" s="351">
        <v>-40.94</v>
      </c>
      <c r="I124" s="347"/>
      <c r="J124" s="347"/>
      <c r="K124" s="347"/>
      <c r="L124" s="348"/>
      <c r="M124" s="352"/>
      <c r="N124" s="353"/>
      <c r="O124" s="353"/>
      <c r="P124" s="353"/>
      <c r="Q124" s="353"/>
      <c r="R124" s="353"/>
      <c r="S124" s="353"/>
      <c r="T124" s="354"/>
      <c r="U124" s="347"/>
      <c r="V124" s="347"/>
      <c r="AT124" s="102" t="s">
        <v>183</v>
      </c>
      <c r="AU124" s="102" t="s">
        <v>85</v>
      </c>
      <c r="AV124" s="14" t="s">
        <v>85</v>
      </c>
      <c r="AW124" s="14" t="s">
        <v>36</v>
      </c>
      <c r="AX124" s="14" t="s">
        <v>75</v>
      </c>
      <c r="AY124" s="102" t="s">
        <v>171</v>
      </c>
    </row>
    <row r="125" spans="1:65" s="14" customFormat="1" x14ac:dyDescent="0.2">
      <c r="A125" s="347"/>
      <c r="B125" s="348"/>
      <c r="C125" s="347"/>
      <c r="D125" s="333" t="s">
        <v>183</v>
      </c>
      <c r="E125" s="349" t="s">
        <v>3</v>
      </c>
      <c r="F125" s="350" t="s">
        <v>785</v>
      </c>
      <c r="G125" s="347"/>
      <c r="H125" s="351">
        <v>-9.8089999999999993</v>
      </c>
      <c r="I125" s="347"/>
      <c r="J125" s="347"/>
      <c r="K125" s="347"/>
      <c r="L125" s="348"/>
      <c r="M125" s="352"/>
      <c r="N125" s="353"/>
      <c r="O125" s="353"/>
      <c r="P125" s="353"/>
      <c r="Q125" s="353"/>
      <c r="R125" s="353"/>
      <c r="S125" s="353"/>
      <c r="T125" s="354"/>
      <c r="U125" s="347"/>
      <c r="V125" s="347"/>
      <c r="AT125" s="102" t="s">
        <v>183</v>
      </c>
      <c r="AU125" s="102" t="s">
        <v>85</v>
      </c>
      <c r="AV125" s="14" t="s">
        <v>85</v>
      </c>
      <c r="AW125" s="14" t="s">
        <v>36</v>
      </c>
      <c r="AX125" s="14" t="s">
        <v>75</v>
      </c>
      <c r="AY125" s="102" t="s">
        <v>171</v>
      </c>
    </row>
    <row r="126" spans="1:65" s="14" customFormat="1" x14ac:dyDescent="0.2">
      <c r="A126" s="347"/>
      <c r="B126" s="348"/>
      <c r="C126" s="347"/>
      <c r="D126" s="333" t="s">
        <v>183</v>
      </c>
      <c r="E126" s="349" t="s">
        <v>3</v>
      </c>
      <c r="F126" s="350" t="s">
        <v>786</v>
      </c>
      <c r="G126" s="347"/>
      <c r="H126" s="351">
        <v>-104.84</v>
      </c>
      <c r="I126" s="347"/>
      <c r="J126" s="347"/>
      <c r="K126" s="347"/>
      <c r="L126" s="348"/>
      <c r="M126" s="352"/>
      <c r="N126" s="353"/>
      <c r="O126" s="353"/>
      <c r="P126" s="353"/>
      <c r="Q126" s="353"/>
      <c r="R126" s="353"/>
      <c r="S126" s="353"/>
      <c r="T126" s="354"/>
      <c r="U126" s="347"/>
      <c r="V126" s="347"/>
      <c r="AT126" s="102" t="s">
        <v>183</v>
      </c>
      <c r="AU126" s="102" t="s">
        <v>85</v>
      </c>
      <c r="AV126" s="14" t="s">
        <v>85</v>
      </c>
      <c r="AW126" s="14" t="s">
        <v>36</v>
      </c>
      <c r="AX126" s="14" t="s">
        <v>75</v>
      </c>
      <c r="AY126" s="102" t="s">
        <v>171</v>
      </c>
    </row>
    <row r="127" spans="1:65" s="15" customFormat="1" x14ac:dyDescent="0.2">
      <c r="A127" s="355"/>
      <c r="B127" s="356"/>
      <c r="C127" s="355"/>
      <c r="D127" s="333" t="s">
        <v>183</v>
      </c>
      <c r="E127" s="357" t="s">
        <v>3</v>
      </c>
      <c r="F127" s="358" t="s">
        <v>186</v>
      </c>
      <c r="G127" s="355"/>
      <c r="H127" s="359">
        <v>292.67099999999999</v>
      </c>
      <c r="I127" s="355"/>
      <c r="J127" s="355"/>
      <c r="K127" s="355"/>
      <c r="L127" s="356"/>
      <c r="M127" s="360"/>
      <c r="N127" s="361"/>
      <c r="O127" s="361"/>
      <c r="P127" s="361"/>
      <c r="Q127" s="361"/>
      <c r="R127" s="361"/>
      <c r="S127" s="361"/>
      <c r="T127" s="362"/>
      <c r="U127" s="355"/>
      <c r="V127" s="355"/>
      <c r="AT127" s="103" t="s">
        <v>183</v>
      </c>
      <c r="AU127" s="103" t="s">
        <v>85</v>
      </c>
      <c r="AV127" s="15" t="s">
        <v>177</v>
      </c>
      <c r="AW127" s="15" t="s">
        <v>36</v>
      </c>
      <c r="AX127" s="15" t="s">
        <v>83</v>
      </c>
      <c r="AY127" s="103" t="s">
        <v>171</v>
      </c>
    </row>
    <row r="128" spans="1:65" s="2" customFormat="1" ht="16.5" customHeight="1" x14ac:dyDescent="0.2">
      <c r="A128" s="251"/>
      <c r="B128" s="252"/>
      <c r="C128" s="322" t="s">
        <v>143</v>
      </c>
      <c r="D128" s="322" t="s">
        <v>173</v>
      </c>
      <c r="E128" s="323" t="s">
        <v>787</v>
      </c>
      <c r="F128" s="324" t="s">
        <v>788</v>
      </c>
      <c r="G128" s="325" t="s">
        <v>108</v>
      </c>
      <c r="H128" s="326">
        <v>40.94</v>
      </c>
      <c r="I128" s="97"/>
      <c r="J128" s="327">
        <f>ROUND(I128*H128,2)</f>
        <v>0</v>
      </c>
      <c r="K128" s="324" t="s">
        <v>176</v>
      </c>
      <c r="L128" s="252"/>
      <c r="M128" s="328" t="s">
        <v>3</v>
      </c>
      <c r="N128" s="329" t="s">
        <v>46</v>
      </c>
      <c r="O128" s="330"/>
      <c r="P128" s="331">
        <f>O128*H128</f>
        <v>0</v>
      </c>
      <c r="Q128" s="331">
        <v>0</v>
      </c>
      <c r="R128" s="331">
        <f>Q128*H128</f>
        <v>0</v>
      </c>
      <c r="S128" s="331">
        <v>0</v>
      </c>
      <c r="T128" s="332">
        <f>S128*H128</f>
        <v>0</v>
      </c>
      <c r="U128" s="251"/>
      <c r="V128" s="251"/>
      <c r="W128" s="32"/>
      <c r="X128" s="32"/>
      <c r="Y128" s="32"/>
      <c r="Z128" s="32"/>
      <c r="AA128" s="32"/>
      <c r="AB128" s="32"/>
      <c r="AC128" s="32"/>
      <c r="AD128" s="32"/>
      <c r="AE128" s="32"/>
      <c r="AR128" s="98" t="s">
        <v>177</v>
      </c>
      <c r="AT128" s="98" t="s">
        <v>173</v>
      </c>
      <c r="AU128" s="98" t="s">
        <v>85</v>
      </c>
      <c r="AY128" s="19" t="s">
        <v>171</v>
      </c>
      <c r="BE128" s="99">
        <f>IF(N128="základní",J128,0)</f>
        <v>0</v>
      </c>
      <c r="BF128" s="99">
        <f>IF(N128="snížená",J128,0)</f>
        <v>0</v>
      </c>
      <c r="BG128" s="99">
        <f>IF(N128="zákl. přenesená",J128,0)</f>
        <v>0</v>
      </c>
      <c r="BH128" s="99">
        <f>IF(N128="sníž. přenesená",J128,0)</f>
        <v>0</v>
      </c>
      <c r="BI128" s="99">
        <f>IF(N128="nulová",J128,0)</f>
        <v>0</v>
      </c>
      <c r="BJ128" s="19" t="s">
        <v>83</v>
      </c>
      <c r="BK128" s="99">
        <f>ROUND(I128*H128,2)</f>
        <v>0</v>
      </c>
      <c r="BL128" s="19" t="s">
        <v>177</v>
      </c>
      <c r="BM128" s="98" t="s">
        <v>789</v>
      </c>
    </row>
    <row r="129" spans="1:65" s="2" customFormat="1" ht="19.2" x14ac:dyDescent="0.2">
      <c r="A129" s="251"/>
      <c r="B129" s="252"/>
      <c r="C129" s="251"/>
      <c r="D129" s="333" t="s">
        <v>179</v>
      </c>
      <c r="E129" s="251"/>
      <c r="F129" s="334" t="s">
        <v>790</v>
      </c>
      <c r="G129" s="251"/>
      <c r="H129" s="251"/>
      <c r="I129" s="251"/>
      <c r="J129" s="251"/>
      <c r="K129" s="251"/>
      <c r="L129" s="252"/>
      <c r="M129" s="335"/>
      <c r="N129" s="336"/>
      <c r="O129" s="330"/>
      <c r="P129" s="330"/>
      <c r="Q129" s="330"/>
      <c r="R129" s="330"/>
      <c r="S129" s="330"/>
      <c r="T129" s="337"/>
      <c r="U129" s="251"/>
      <c r="V129" s="251"/>
      <c r="W129" s="32"/>
      <c r="X129" s="32"/>
      <c r="Y129" s="32"/>
      <c r="Z129" s="32"/>
      <c r="AA129" s="32"/>
      <c r="AB129" s="32"/>
      <c r="AC129" s="32"/>
      <c r="AD129" s="32"/>
      <c r="AE129" s="32"/>
      <c r="AT129" s="19" t="s">
        <v>179</v>
      </c>
      <c r="AU129" s="19" t="s">
        <v>85</v>
      </c>
    </row>
    <row r="130" spans="1:65" s="2" customFormat="1" x14ac:dyDescent="0.2">
      <c r="A130" s="251"/>
      <c r="B130" s="252"/>
      <c r="C130" s="251"/>
      <c r="D130" s="338" t="s">
        <v>181</v>
      </c>
      <c r="E130" s="251"/>
      <c r="F130" s="339" t="s">
        <v>791</v>
      </c>
      <c r="G130" s="251"/>
      <c r="H130" s="251"/>
      <c r="I130" s="251"/>
      <c r="J130" s="251"/>
      <c r="K130" s="251"/>
      <c r="L130" s="252"/>
      <c r="M130" s="335"/>
      <c r="N130" s="336"/>
      <c r="O130" s="330"/>
      <c r="P130" s="330"/>
      <c r="Q130" s="330"/>
      <c r="R130" s="330"/>
      <c r="S130" s="330"/>
      <c r="T130" s="337"/>
      <c r="U130" s="251"/>
      <c r="V130" s="251"/>
      <c r="W130" s="32"/>
      <c r="X130" s="32"/>
      <c r="Y130" s="32"/>
      <c r="Z130" s="32"/>
      <c r="AA130" s="32"/>
      <c r="AB130" s="32"/>
      <c r="AC130" s="32"/>
      <c r="AD130" s="32"/>
      <c r="AE130" s="32"/>
      <c r="AT130" s="19" t="s">
        <v>181</v>
      </c>
      <c r="AU130" s="19" t="s">
        <v>85</v>
      </c>
    </row>
    <row r="131" spans="1:65" s="14" customFormat="1" x14ac:dyDescent="0.2">
      <c r="A131" s="347"/>
      <c r="B131" s="348"/>
      <c r="C131" s="347"/>
      <c r="D131" s="333" t="s">
        <v>183</v>
      </c>
      <c r="E131" s="349" t="s">
        <v>3</v>
      </c>
      <c r="F131" s="350" t="s">
        <v>792</v>
      </c>
      <c r="G131" s="347"/>
      <c r="H131" s="351">
        <v>40.94</v>
      </c>
      <c r="I131" s="347"/>
      <c r="J131" s="347"/>
      <c r="K131" s="347"/>
      <c r="L131" s="348"/>
      <c r="M131" s="352"/>
      <c r="N131" s="353"/>
      <c r="O131" s="353"/>
      <c r="P131" s="353"/>
      <c r="Q131" s="353"/>
      <c r="R131" s="353"/>
      <c r="S131" s="353"/>
      <c r="T131" s="354"/>
      <c r="U131" s="347"/>
      <c r="V131" s="347"/>
      <c r="AT131" s="102" t="s">
        <v>183</v>
      </c>
      <c r="AU131" s="102" t="s">
        <v>85</v>
      </c>
      <c r="AV131" s="14" t="s">
        <v>85</v>
      </c>
      <c r="AW131" s="14" t="s">
        <v>36</v>
      </c>
      <c r="AX131" s="14" t="s">
        <v>83</v>
      </c>
      <c r="AY131" s="102" t="s">
        <v>171</v>
      </c>
    </row>
    <row r="132" spans="1:65" s="2" customFormat="1" ht="21.75" customHeight="1" x14ac:dyDescent="0.2">
      <c r="A132" s="251"/>
      <c r="B132" s="252"/>
      <c r="C132" s="322" t="s">
        <v>249</v>
      </c>
      <c r="D132" s="322" t="s">
        <v>173</v>
      </c>
      <c r="E132" s="323" t="s">
        <v>793</v>
      </c>
      <c r="F132" s="324" t="s">
        <v>794</v>
      </c>
      <c r="G132" s="325" t="s">
        <v>108</v>
      </c>
      <c r="H132" s="326">
        <v>33.700000000000003</v>
      </c>
      <c r="I132" s="97"/>
      <c r="J132" s="327">
        <f>ROUND(I132*H132,2)</f>
        <v>0</v>
      </c>
      <c r="K132" s="324" t="s">
        <v>176</v>
      </c>
      <c r="L132" s="252"/>
      <c r="M132" s="328" t="s">
        <v>3</v>
      </c>
      <c r="N132" s="329" t="s">
        <v>46</v>
      </c>
      <c r="O132" s="330"/>
      <c r="P132" s="331">
        <f>O132*H132</f>
        <v>0</v>
      </c>
      <c r="Q132" s="331">
        <v>0</v>
      </c>
      <c r="R132" s="331">
        <f>Q132*H132</f>
        <v>0</v>
      </c>
      <c r="S132" s="331">
        <v>0</v>
      </c>
      <c r="T132" s="332">
        <f>S132*H132</f>
        <v>0</v>
      </c>
      <c r="U132" s="251"/>
      <c r="V132" s="251"/>
      <c r="W132" s="32"/>
      <c r="X132" s="32"/>
      <c r="Y132" s="32"/>
      <c r="Z132" s="32"/>
      <c r="AA132" s="32"/>
      <c r="AB132" s="32"/>
      <c r="AC132" s="32"/>
      <c r="AD132" s="32"/>
      <c r="AE132" s="32"/>
      <c r="AR132" s="98" t="s">
        <v>177</v>
      </c>
      <c r="AT132" s="98" t="s">
        <v>173</v>
      </c>
      <c r="AU132" s="98" t="s">
        <v>85</v>
      </c>
      <c r="AY132" s="19" t="s">
        <v>171</v>
      </c>
      <c r="BE132" s="99">
        <f>IF(N132="základní",J132,0)</f>
        <v>0</v>
      </c>
      <c r="BF132" s="99">
        <f>IF(N132="snížená",J132,0)</f>
        <v>0</v>
      </c>
      <c r="BG132" s="99">
        <f>IF(N132="zákl. přenesená",J132,0)</f>
        <v>0</v>
      </c>
      <c r="BH132" s="99">
        <f>IF(N132="sníž. přenesená",J132,0)</f>
        <v>0</v>
      </c>
      <c r="BI132" s="99">
        <f>IF(N132="nulová",J132,0)</f>
        <v>0</v>
      </c>
      <c r="BJ132" s="19" t="s">
        <v>83</v>
      </c>
      <c r="BK132" s="99">
        <f>ROUND(I132*H132,2)</f>
        <v>0</v>
      </c>
      <c r="BL132" s="19" t="s">
        <v>177</v>
      </c>
      <c r="BM132" s="98" t="s">
        <v>795</v>
      </c>
    </row>
    <row r="133" spans="1:65" s="2" customFormat="1" ht="19.2" x14ac:dyDescent="0.2">
      <c r="A133" s="251"/>
      <c r="B133" s="252"/>
      <c r="C133" s="251"/>
      <c r="D133" s="333" t="s">
        <v>179</v>
      </c>
      <c r="E133" s="251"/>
      <c r="F133" s="334" t="s">
        <v>796</v>
      </c>
      <c r="G133" s="251"/>
      <c r="H133" s="251"/>
      <c r="I133" s="251"/>
      <c r="J133" s="251"/>
      <c r="K133" s="251"/>
      <c r="L133" s="252"/>
      <c r="M133" s="335"/>
      <c r="N133" s="336"/>
      <c r="O133" s="330"/>
      <c r="P133" s="330"/>
      <c r="Q133" s="330"/>
      <c r="R133" s="330"/>
      <c r="S133" s="330"/>
      <c r="T133" s="337"/>
      <c r="U133" s="251"/>
      <c r="V133" s="251"/>
      <c r="W133" s="32"/>
      <c r="X133" s="32"/>
      <c r="Y133" s="32"/>
      <c r="Z133" s="32"/>
      <c r="AA133" s="32"/>
      <c r="AB133" s="32"/>
      <c r="AC133" s="32"/>
      <c r="AD133" s="32"/>
      <c r="AE133" s="32"/>
      <c r="AT133" s="19" t="s">
        <v>179</v>
      </c>
      <c r="AU133" s="19" t="s">
        <v>85</v>
      </c>
    </row>
    <row r="134" spans="1:65" s="2" customFormat="1" x14ac:dyDescent="0.2">
      <c r="A134" s="251"/>
      <c r="B134" s="252"/>
      <c r="C134" s="251"/>
      <c r="D134" s="338" t="s">
        <v>181</v>
      </c>
      <c r="E134" s="251"/>
      <c r="F134" s="339" t="s">
        <v>797</v>
      </c>
      <c r="G134" s="251"/>
      <c r="H134" s="251"/>
      <c r="I134" s="251"/>
      <c r="J134" s="251"/>
      <c r="K134" s="251"/>
      <c r="L134" s="252"/>
      <c r="M134" s="335"/>
      <c r="N134" s="336"/>
      <c r="O134" s="330"/>
      <c r="P134" s="330"/>
      <c r="Q134" s="330"/>
      <c r="R134" s="330"/>
      <c r="S134" s="330"/>
      <c r="T134" s="337"/>
      <c r="U134" s="251"/>
      <c r="V134" s="251"/>
      <c r="W134" s="32"/>
      <c r="X134" s="32"/>
      <c r="Y134" s="32"/>
      <c r="Z134" s="32"/>
      <c r="AA134" s="32"/>
      <c r="AB134" s="32"/>
      <c r="AC134" s="32"/>
      <c r="AD134" s="32"/>
      <c r="AE134" s="32"/>
      <c r="AT134" s="19" t="s">
        <v>181</v>
      </c>
      <c r="AU134" s="19" t="s">
        <v>85</v>
      </c>
    </row>
    <row r="135" spans="1:65" s="13" customFormat="1" x14ac:dyDescent="0.2">
      <c r="A135" s="340"/>
      <c r="B135" s="341"/>
      <c r="C135" s="340"/>
      <c r="D135" s="333" t="s">
        <v>183</v>
      </c>
      <c r="E135" s="342" t="s">
        <v>3</v>
      </c>
      <c r="F135" s="343" t="s">
        <v>798</v>
      </c>
      <c r="G135" s="340"/>
      <c r="H135" s="342" t="s">
        <v>3</v>
      </c>
      <c r="I135" s="340"/>
      <c r="J135" s="340"/>
      <c r="K135" s="340"/>
      <c r="L135" s="341"/>
      <c r="M135" s="344"/>
      <c r="N135" s="345"/>
      <c r="O135" s="345"/>
      <c r="P135" s="345"/>
      <c r="Q135" s="345"/>
      <c r="R135" s="345"/>
      <c r="S135" s="345"/>
      <c r="T135" s="346"/>
      <c r="U135" s="340"/>
      <c r="V135" s="340"/>
      <c r="AT135" s="101" t="s">
        <v>183</v>
      </c>
      <c r="AU135" s="101" t="s">
        <v>85</v>
      </c>
      <c r="AV135" s="13" t="s">
        <v>83</v>
      </c>
      <c r="AW135" s="13" t="s">
        <v>36</v>
      </c>
      <c r="AX135" s="13" t="s">
        <v>75</v>
      </c>
      <c r="AY135" s="101" t="s">
        <v>171</v>
      </c>
    </row>
    <row r="136" spans="1:65" s="14" customFormat="1" x14ac:dyDescent="0.2">
      <c r="A136" s="347"/>
      <c r="B136" s="348"/>
      <c r="C136" s="347"/>
      <c r="D136" s="333" t="s">
        <v>183</v>
      </c>
      <c r="E136" s="349" t="s">
        <v>3</v>
      </c>
      <c r="F136" s="350" t="s">
        <v>799</v>
      </c>
      <c r="G136" s="347"/>
      <c r="H136" s="351">
        <v>33.700000000000003</v>
      </c>
      <c r="I136" s="347"/>
      <c r="J136" s="347"/>
      <c r="K136" s="347"/>
      <c r="L136" s="348"/>
      <c r="M136" s="352"/>
      <c r="N136" s="353"/>
      <c r="O136" s="353"/>
      <c r="P136" s="353"/>
      <c r="Q136" s="353"/>
      <c r="R136" s="353"/>
      <c r="S136" s="353"/>
      <c r="T136" s="354"/>
      <c r="U136" s="347"/>
      <c r="V136" s="347"/>
      <c r="AT136" s="102" t="s">
        <v>183</v>
      </c>
      <c r="AU136" s="102" t="s">
        <v>85</v>
      </c>
      <c r="AV136" s="14" t="s">
        <v>85</v>
      </c>
      <c r="AW136" s="14" t="s">
        <v>36</v>
      </c>
      <c r="AX136" s="14" t="s">
        <v>75</v>
      </c>
      <c r="AY136" s="102" t="s">
        <v>171</v>
      </c>
    </row>
    <row r="137" spans="1:65" s="15" customFormat="1" x14ac:dyDescent="0.2">
      <c r="A137" s="355"/>
      <c r="B137" s="356"/>
      <c r="C137" s="355"/>
      <c r="D137" s="333" t="s">
        <v>183</v>
      </c>
      <c r="E137" s="357" t="s">
        <v>727</v>
      </c>
      <c r="F137" s="358" t="s">
        <v>186</v>
      </c>
      <c r="G137" s="355"/>
      <c r="H137" s="359">
        <v>33.700000000000003</v>
      </c>
      <c r="I137" s="355"/>
      <c r="J137" s="355"/>
      <c r="K137" s="355"/>
      <c r="L137" s="356"/>
      <c r="M137" s="360"/>
      <c r="N137" s="361"/>
      <c r="O137" s="361"/>
      <c r="P137" s="361"/>
      <c r="Q137" s="361"/>
      <c r="R137" s="361"/>
      <c r="S137" s="361"/>
      <c r="T137" s="362"/>
      <c r="U137" s="355"/>
      <c r="V137" s="355"/>
      <c r="AT137" s="103" t="s">
        <v>183</v>
      </c>
      <c r="AU137" s="103" t="s">
        <v>85</v>
      </c>
      <c r="AV137" s="15" t="s">
        <v>177</v>
      </c>
      <c r="AW137" s="15" t="s">
        <v>36</v>
      </c>
      <c r="AX137" s="15" t="s">
        <v>83</v>
      </c>
      <c r="AY137" s="103" t="s">
        <v>171</v>
      </c>
    </row>
    <row r="138" spans="1:65" s="2" customFormat="1" ht="16.5" customHeight="1" x14ac:dyDescent="0.2">
      <c r="A138" s="251"/>
      <c r="B138" s="252"/>
      <c r="C138" s="371" t="s">
        <v>254</v>
      </c>
      <c r="D138" s="371" t="s">
        <v>292</v>
      </c>
      <c r="E138" s="372" t="s">
        <v>800</v>
      </c>
      <c r="F138" s="373" t="s">
        <v>801</v>
      </c>
      <c r="G138" s="374" t="s">
        <v>433</v>
      </c>
      <c r="H138" s="375">
        <v>65.715000000000003</v>
      </c>
      <c r="I138" s="105"/>
      <c r="J138" s="376">
        <f>ROUND(I138*H138,2)</f>
        <v>0</v>
      </c>
      <c r="K138" s="373" t="s">
        <v>176</v>
      </c>
      <c r="L138" s="377"/>
      <c r="M138" s="378" t="s">
        <v>3</v>
      </c>
      <c r="N138" s="379" t="s">
        <v>46</v>
      </c>
      <c r="O138" s="330"/>
      <c r="P138" s="331">
        <f>O138*H138</f>
        <v>0</v>
      </c>
      <c r="Q138" s="331">
        <v>1</v>
      </c>
      <c r="R138" s="331">
        <f>Q138*H138</f>
        <v>65.715000000000003</v>
      </c>
      <c r="S138" s="331">
        <v>0</v>
      </c>
      <c r="T138" s="332">
        <f>S138*H138</f>
        <v>0</v>
      </c>
      <c r="U138" s="251"/>
      <c r="V138" s="251"/>
      <c r="W138" s="32"/>
      <c r="X138" s="32"/>
      <c r="Y138" s="32"/>
      <c r="Z138" s="32"/>
      <c r="AA138" s="32"/>
      <c r="AB138" s="32"/>
      <c r="AC138" s="32"/>
      <c r="AD138" s="32"/>
      <c r="AE138" s="32"/>
      <c r="AR138" s="98" t="s">
        <v>249</v>
      </c>
      <c r="AT138" s="98" t="s">
        <v>292</v>
      </c>
      <c r="AU138" s="98" t="s">
        <v>85</v>
      </c>
      <c r="AY138" s="19" t="s">
        <v>171</v>
      </c>
      <c r="BE138" s="99">
        <f>IF(N138="základní",J138,0)</f>
        <v>0</v>
      </c>
      <c r="BF138" s="99">
        <f>IF(N138="snížená",J138,0)</f>
        <v>0</v>
      </c>
      <c r="BG138" s="99">
        <f>IF(N138="zákl. přenesená",J138,0)</f>
        <v>0</v>
      </c>
      <c r="BH138" s="99">
        <f>IF(N138="sníž. přenesená",J138,0)</f>
        <v>0</v>
      </c>
      <c r="BI138" s="99">
        <f>IF(N138="nulová",J138,0)</f>
        <v>0</v>
      </c>
      <c r="BJ138" s="19" t="s">
        <v>83</v>
      </c>
      <c r="BK138" s="99">
        <f>ROUND(I138*H138,2)</f>
        <v>0</v>
      </c>
      <c r="BL138" s="19" t="s">
        <v>177</v>
      </c>
      <c r="BM138" s="98" t="s">
        <v>802</v>
      </c>
    </row>
    <row r="139" spans="1:65" s="2" customFormat="1" x14ac:dyDescent="0.2">
      <c r="A139" s="251"/>
      <c r="B139" s="252"/>
      <c r="C139" s="251"/>
      <c r="D139" s="333" t="s">
        <v>179</v>
      </c>
      <c r="E139" s="251"/>
      <c r="F139" s="334" t="s">
        <v>801</v>
      </c>
      <c r="G139" s="251"/>
      <c r="H139" s="251"/>
      <c r="I139" s="251"/>
      <c r="J139" s="251"/>
      <c r="K139" s="251"/>
      <c r="L139" s="252"/>
      <c r="M139" s="335"/>
      <c r="N139" s="336"/>
      <c r="O139" s="330"/>
      <c r="P139" s="330"/>
      <c r="Q139" s="330"/>
      <c r="R139" s="330"/>
      <c r="S139" s="330"/>
      <c r="T139" s="337"/>
      <c r="U139" s="251"/>
      <c r="V139" s="251"/>
      <c r="W139" s="32"/>
      <c r="X139" s="32"/>
      <c r="Y139" s="32"/>
      <c r="Z139" s="32"/>
      <c r="AA139" s="32"/>
      <c r="AB139" s="32"/>
      <c r="AC139" s="32"/>
      <c r="AD139" s="32"/>
      <c r="AE139" s="32"/>
      <c r="AT139" s="19" t="s">
        <v>179</v>
      </c>
      <c r="AU139" s="19" t="s">
        <v>85</v>
      </c>
    </row>
    <row r="140" spans="1:65" s="14" customFormat="1" x14ac:dyDescent="0.2">
      <c r="A140" s="347"/>
      <c r="B140" s="348"/>
      <c r="C140" s="347"/>
      <c r="D140" s="333" t="s">
        <v>183</v>
      </c>
      <c r="E140" s="349" t="s">
        <v>3</v>
      </c>
      <c r="F140" s="350" t="s">
        <v>803</v>
      </c>
      <c r="G140" s="347"/>
      <c r="H140" s="351">
        <v>65.715000000000003</v>
      </c>
      <c r="I140" s="347"/>
      <c r="J140" s="347"/>
      <c r="K140" s="347"/>
      <c r="L140" s="348"/>
      <c r="M140" s="352"/>
      <c r="N140" s="353"/>
      <c r="O140" s="353"/>
      <c r="P140" s="353"/>
      <c r="Q140" s="353"/>
      <c r="R140" s="353"/>
      <c r="S140" s="353"/>
      <c r="T140" s="354"/>
      <c r="U140" s="347"/>
      <c r="V140" s="347"/>
      <c r="AT140" s="102" t="s">
        <v>183</v>
      </c>
      <c r="AU140" s="102" t="s">
        <v>85</v>
      </c>
      <c r="AV140" s="14" t="s">
        <v>85</v>
      </c>
      <c r="AW140" s="14" t="s">
        <v>36</v>
      </c>
      <c r="AX140" s="14" t="s">
        <v>83</v>
      </c>
      <c r="AY140" s="102" t="s">
        <v>171</v>
      </c>
    </row>
    <row r="141" spans="1:65" s="2" customFormat="1" ht="16.5" customHeight="1" x14ac:dyDescent="0.2">
      <c r="A141" s="251"/>
      <c r="B141" s="252"/>
      <c r="C141" s="322" t="s">
        <v>262</v>
      </c>
      <c r="D141" s="322" t="s">
        <v>173</v>
      </c>
      <c r="E141" s="323" t="s">
        <v>263</v>
      </c>
      <c r="F141" s="324" t="s">
        <v>264</v>
      </c>
      <c r="G141" s="325" t="s">
        <v>108</v>
      </c>
      <c r="H141" s="326">
        <v>448.26</v>
      </c>
      <c r="I141" s="97"/>
      <c r="J141" s="327">
        <f>ROUND(I141*H141,2)</f>
        <v>0</v>
      </c>
      <c r="K141" s="324" t="s">
        <v>176</v>
      </c>
      <c r="L141" s="252"/>
      <c r="M141" s="328" t="s">
        <v>3</v>
      </c>
      <c r="N141" s="329" t="s">
        <v>46</v>
      </c>
      <c r="O141" s="330"/>
      <c r="P141" s="331">
        <f>O141*H141</f>
        <v>0</v>
      </c>
      <c r="Q141" s="331">
        <v>0</v>
      </c>
      <c r="R141" s="331">
        <f>Q141*H141</f>
        <v>0</v>
      </c>
      <c r="S141" s="331">
        <v>0</v>
      </c>
      <c r="T141" s="332">
        <f>S141*H141</f>
        <v>0</v>
      </c>
      <c r="U141" s="251"/>
      <c r="V141" s="251"/>
      <c r="W141" s="32"/>
      <c r="X141" s="32"/>
      <c r="Y141" s="32"/>
      <c r="Z141" s="32"/>
      <c r="AA141" s="32"/>
      <c r="AB141" s="32"/>
      <c r="AC141" s="32"/>
      <c r="AD141" s="32"/>
      <c r="AE141" s="32"/>
      <c r="AR141" s="98" t="s">
        <v>177</v>
      </c>
      <c r="AT141" s="98" t="s">
        <v>173</v>
      </c>
      <c r="AU141" s="98" t="s">
        <v>85</v>
      </c>
      <c r="AY141" s="19" t="s">
        <v>171</v>
      </c>
      <c r="BE141" s="99">
        <f>IF(N141="základní",J141,0)</f>
        <v>0</v>
      </c>
      <c r="BF141" s="99">
        <f>IF(N141="snížená",J141,0)</f>
        <v>0</v>
      </c>
      <c r="BG141" s="99">
        <f>IF(N141="zákl. přenesená",J141,0)</f>
        <v>0</v>
      </c>
      <c r="BH141" s="99">
        <f>IF(N141="sníž. přenesená",J141,0)</f>
        <v>0</v>
      </c>
      <c r="BI141" s="99">
        <f>IF(N141="nulová",J141,0)</f>
        <v>0</v>
      </c>
      <c r="BJ141" s="19" t="s">
        <v>83</v>
      </c>
      <c r="BK141" s="99">
        <f>ROUND(I141*H141,2)</f>
        <v>0</v>
      </c>
      <c r="BL141" s="19" t="s">
        <v>177</v>
      </c>
      <c r="BM141" s="98" t="s">
        <v>804</v>
      </c>
    </row>
    <row r="142" spans="1:65" s="2" customFormat="1" x14ac:dyDescent="0.2">
      <c r="A142" s="251"/>
      <c r="B142" s="252"/>
      <c r="C142" s="251"/>
      <c r="D142" s="333" t="s">
        <v>179</v>
      </c>
      <c r="E142" s="251"/>
      <c r="F142" s="334" t="s">
        <v>266</v>
      </c>
      <c r="G142" s="251"/>
      <c r="H142" s="251"/>
      <c r="I142" s="251"/>
      <c r="J142" s="251"/>
      <c r="K142" s="251"/>
      <c r="L142" s="252"/>
      <c r="M142" s="335"/>
      <c r="N142" s="336"/>
      <c r="O142" s="330"/>
      <c r="P142" s="330"/>
      <c r="Q142" s="330"/>
      <c r="R142" s="330"/>
      <c r="S142" s="330"/>
      <c r="T142" s="337"/>
      <c r="U142" s="251"/>
      <c r="V142" s="251"/>
      <c r="W142" s="32"/>
      <c r="X142" s="32"/>
      <c r="Y142" s="32"/>
      <c r="Z142" s="32"/>
      <c r="AA142" s="32"/>
      <c r="AB142" s="32"/>
      <c r="AC142" s="32"/>
      <c r="AD142" s="32"/>
      <c r="AE142" s="32"/>
      <c r="AT142" s="19" t="s">
        <v>179</v>
      </c>
      <c r="AU142" s="19" t="s">
        <v>85</v>
      </c>
    </row>
    <row r="143" spans="1:65" s="2" customFormat="1" x14ac:dyDescent="0.2">
      <c r="A143" s="251"/>
      <c r="B143" s="252"/>
      <c r="C143" s="251"/>
      <c r="D143" s="338" t="s">
        <v>181</v>
      </c>
      <c r="E143" s="251"/>
      <c r="F143" s="339" t="s">
        <v>267</v>
      </c>
      <c r="G143" s="251"/>
      <c r="H143" s="251"/>
      <c r="I143" s="251"/>
      <c r="J143" s="251"/>
      <c r="K143" s="251"/>
      <c r="L143" s="252"/>
      <c r="M143" s="335"/>
      <c r="N143" s="336"/>
      <c r="O143" s="330"/>
      <c r="P143" s="330"/>
      <c r="Q143" s="330"/>
      <c r="R143" s="330"/>
      <c r="S143" s="330"/>
      <c r="T143" s="337"/>
      <c r="U143" s="251"/>
      <c r="V143" s="251"/>
      <c r="W143" s="32"/>
      <c r="X143" s="32"/>
      <c r="Y143" s="32"/>
      <c r="Z143" s="32"/>
      <c r="AA143" s="32"/>
      <c r="AB143" s="32"/>
      <c r="AC143" s="32"/>
      <c r="AD143" s="32"/>
      <c r="AE143" s="32"/>
      <c r="AT143" s="19" t="s">
        <v>181</v>
      </c>
      <c r="AU143" s="19" t="s">
        <v>85</v>
      </c>
    </row>
    <row r="144" spans="1:65" s="14" customFormat="1" x14ac:dyDescent="0.2">
      <c r="A144" s="347"/>
      <c r="B144" s="348"/>
      <c r="C144" s="347"/>
      <c r="D144" s="333" t="s">
        <v>183</v>
      </c>
      <c r="E144" s="349" t="s">
        <v>3</v>
      </c>
      <c r="F144" s="350" t="s">
        <v>805</v>
      </c>
      <c r="G144" s="347"/>
      <c r="H144" s="351">
        <v>448.26</v>
      </c>
      <c r="I144" s="347"/>
      <c r="J144" s="347"/>
      <c r="K144" s="347"/>
      <c r="L144" s="348"/>
      <c r="M144" s="352"/>
      <c r="N144" s="353"/>
      <c r="O144" s="353"/>
      <c r="P144" s="353"/>
      <c r="Q144" s="353"/>
      <c r="R144" s="353"/>
      <c r="S144" s="353"/>
      <c r="T144" s="354"/>
      <c r="U144" s="347"/>
      <c r="V144" s="347"/>
      <c r="AT144" s="102" t="s">
        <v>183</v>
      </c>
      <c r="AU144" s="102" t="s">
        <v>85</v>
      </c>
      <c r="AV144" s="14" t="s">
        <v>85</v>
      </c>
      <c r="AW144" s="14" t="s">
        <v>36</v>
      </c>
      <c r="AX144" s="14" t="s">
        <v>83</v>
      </c>
      <c r="AY144" s="102" t="s">
        <v>171</v>
      </c>
    </row>
    <row r="145" spans="1:65" s="2" customFormat="1" ht="16.5" customHeight="1" x14ac:dyDescent="0.2">
      <c r="A145" s="251"/>
      <c r="B145" s="252"/>
      <c r="C145" s="322" t="s">
        <v>269</v>
      </c>
      <c r="D145" s="322" t="s">
        <v>173</v>
      </c>
      <c r="E145" s="323" t="s">
        <v>806</v>
      </c>
      <c r="F145" s="324" t="s">
        <v>807</v>
      </c>
      <c r="G145" s="325" t="s">
        <v>116</v>
      </c>
      <c r="H145" s="326">
        <v>409.4</v>
      </c>
      <c r="I145" s="97"/>
      <c r="J145" s="327">
        <f>ROUND(I145*H145,2)</f>
        <v>0</v>
      </c>
      <c r="K145" s="324" t="s">
        <v>176</v>
      </c>
      <c r="L145" s="252"/>
      <c r="M145" s="328" t="s">
        <v>3</v>
      </c>
      <c r="N145" s="329" t="s">
        <v>46</v>
      </c>
      <c r="O145" s="330"/>
      <c r="P145" s="331">
        <f>O145*H145</f>
        <v>0</v>
      </c>
      <c r="Q145" s="331">
        <v>0</v>
      </c>
      <c r="R145" s="331">
        <f>Q145*H145</f>
        <v>0</v>
      </c>
      <c r="S145" s="331">
        <v>0</v>
      </c>
      <c r="T145" s="332">
        <f>S145*H145</f>
        <v>0</v>
      </c>
      <c r="U145" s="251"/>
      <c r="V145" s="251"/>
      <c r="W145" s="32"/>
      <c r="X145" s="32"/>
      <c r="Y145" s="32"/>
      <c r="Z145" s="32"/>
      <c r="AA145" s="32"/>
      <c r="AB145" s="32"/>
      <c r="AC145" s="32"/>
      <c r="AD145" s="32"/>
      <c r="AE145" s="32"/>
      <c r="AR145" s="98" t="s">
        <v>177</v>
      </c>
      <c r="AT145" s="98" t="s">
        <v>173</v>
      </c>
      <c r="AU145" s="98" t="s">
        <v>85</v>
      </c>
      <c r="AY145" s="19" t="s">
        <v>171</v>
      </c>
      <c r="BE145" s="99">
        <f>IF(N145="základní",J145,0)</f>
        <v>0</v>
      </c>
      <c r="BF145" s="99">
        <f>IF(N145="snížená",J145,0)</f>
        <v>0</v>
      </c>
      <c r="BG145" s="99">
        <f>IF(N145="zákl. přenesená",J145,0)</f>
        <v>0</v>
      </c>
      <c r="BH145" s="99">
        <f>IF(N145="sníž. přenesená",J145,0)</f>
        <v>0</v>
      </c>
      <c r="BI145" s="99">
        <f>IF(N145="nulová",J145,0)</f>
        <v>0</v>
      </c>
      <c r="BJ145" s="19" t="s">
        <v>83</v>
      </c>
      <c r="BK145" s="99">
        <f>ROUND(I145*H145,2)</f>
        <v>0</v>
      </c>
      <c r="BL145" s="19" t="s">
        <v>177</v>
      </c>
      <c r="BM145" s="98" t="s">
        <v>808</v>
      </c>
    </row>
    <row r="146" spans="1:65" s="2" customFormat="1" x14ac:dyDescent="0.2">
      <c r="A146" s="251"/>
      <c r="B146" s="252"/>
      <c r="C146" s="251"/>
      <c r="D146" s="333" t="s">
        <v>179</v>
      </c>
      <c r="E146" s="251"/>
      <c r="F146" s="334" t="s">
        <v>809</v>
      </c>
      <c r="G146" s="251"/>
      <c r="H146" s="251"/>
      <c r="I146" s="251"/>
      <c r="J146" s="251"/>
      <c r="K146" s="251"/>
      <c r="L146" s="252"/>
      <c r="M146" s="335"/>
      <c r="N146" s="336"/>
      <c r="O146" s="330"/>
      <c r="P146" s="330"/>
      <c r="Q146" s="330"/>
      <c r="R146" s="330"/>
      <c r="S146" s="330"/>
      <c r="T146" s="337"/>
      <c r="U146" s="251"/>
      <c r="V146" s="251"/>
      <c r="W146" s="32"/>
      <c r="X146" s="32"/>
      <c r="Y146" s="32"/>
      <c r="Z146" s="32"/>
      <c r="AA146" s="32"/>
      <c r="AB146" s="32"/>
      <c r="AC146" s="32"/>
      <c r="AD146" s="32"/>
      <c r="AE146" s="32"/>
      <c r="AT146" s="19" t="s">
        <v>179</v>
      </c>
      <c r="AU146" s="19" t="s">
        <v>85</v>
      </c>
    </row>
    <row r="147" spans="1:65" s="2" customFormat="1" x14ac:dyDescent="0.2">
      <c r="A147" s="251"/>
      <c r="B147" s="252"/>
      <c r="C147" s="251"/>
      <c r="D147" s="338" t="s">
        <v>181</v>
      </c>
      <c r="E147" s="251"/>
      <c r="F147" s="339" t="s">
        <v>810</v>
      </c>
      <c r="G147" s="251"/>
      <c r="H147" s="251"/>
      <c r="I147" s="251"/>
      <c r="J147" s="251"/>
      <c r="K147" s="251"/>
      <c r="L147" s="252"/>
      <c r="M147" s="335"/>
      <c r="N147" s="336"/>
      <c r="O147" s="330"/>
      <c r="P147" s="330"/>
      <c r="Q147" s="330"/>
      <c r="R147" s="330"/>
      <c r="S147" s="330"/>
      <c r="T147" s="337"/>
      <c r="U147" s="251"/>
      <c r="V147" s="251"/>
      <c r="W147" s="32"/>
      <c r="X147" s="32"/>
      <c r="Y147" s="32"/>
      <c r="Z147" s="32"/>
      <c r="AA147" s="32"/>
      <c r="AB147" s="32"/>
      <c r="AC147" s="32"/>
      <c r="AD147" s="32"/>
      <c r="AE147" s="32"/>
      <c r="AT147" s="19" t="s">
        <v>181</v>
      </c>
      <c r="AU147" s="19" t="s">
        <v>85</v>
      </c>
    </row>
    <row r="148" spans="1:65" s="14" customFormat="1" x14ac:dyDescent="0.2">
      <c r="A148" s="347"/>
      <c r="B148" s="348"/>
      <c r="C148" s="347"/>
      <c r="D148" s="333" t="s">
        <v>183</v>
      </c>
      <c r="E148" s="349" t="s">
        <v>3</v>
      </c>
      <c r="F148" s="350" t="s">
        <v>132</v>
      </c>
      <c r="G148" s="347"/>
      <c r="H148" s="351">
        <v>409.4</v>
      </c>
      <c r="I148" s="347"/>
      <c r="J148" s="347"/>
      <c r="K148" s="347"/>
      <c r="L148" s="348"/>
      <c r="M148" s="352"/>
      <c r="N148" s="353"/>
      <c r="O148" s="353"/>
      <c r="P148" s="353"/>
      <c r="Q148" s="353"/>
      <c r="R148" s="353"/>
      <c r="S148" s="353"/>
      <c r="T148" s="354"/>
      <c r="U148" s="347"/>
      <c r="V148" s="347"/>
      <c r="AT148" s="102" t="s">
        <v>183</v>
      </c>
      <c r="AU148" s="102" t="s">
        <v>85</v>
      </c>
      <c r="AV148" s="14" t="s">
        <v>85</v>
      </c>
      <c r="AW148" s="14" t="s">
        <v>36</v>
      </c>
      <c r="AX148" s="14" t="s">
        <v>83</v>
      </c>
      <c r="AY148" s="102" t="s">
        <v>171</v>
      </c>
    </row>
    <row r="149" spans="1:65" s="2" customFormat="1" ht="16.5" customHeight="1" x14ac:dyDescent="0.2">
      <c r="A149" s="251"/>
      <c r="B149" s="252"/>
      <c r="C149" s="371" t="s">
        <v>285</v>
      </c>
      <c r="D149" s="371" t="s">
        <v>292</v>
      </c>
      <c r="E149" s="372" t="s">
        <v>293</v>
      </c>
      <c r="F149" s="373" t="s">
        <v>294</v>
      </c>
      <c r="G149" s="374" t="s">
        <v>295</v>
      </c>
      <c r="H149" s="375">
        <v>6.141</v>
      </c>
      <c r="I149" s="105"/>
      <c r="J149" s="376">
        <f>ROUND(I149*H149,2)</f>
        <v>0</v>
      </c>
      <c r="K149" s="373" t="s">
        <v>176</v>
      </c>
      <c r="L149" s="377"/>
      <c r="M149" s="378" t="s">
        <v>3</v>
      </c>
      <c r="N149" s="379" t="s">
        <v>46</v>
      </c>
      <c r="O149" s="330"/>
      <c r="P149" s="331">
        <f>O149*H149</f>
        <v>0</v>
      </c>
      <c r="Q149" s="331">
        <v>1E-3</v>
      </c>
      <c r="R149" s="331">
        <f>Q149*H149</f>
        <v>6.1409999999999998E-3</v>
      </c>
      <c r="S149" s="331">
        <v>0</v>
      </c>
      <c r="T149" s="332">
        <f>S149*H149</f>
        <v>0</v>
      </c>
      <c r="U149" s="251"/>
      <c r="V149" s="251"/>
      <c r="W149" s="32"/>
      <c r="X149" s="32"/>
      <c r="Y149" s="32"/>
      <c r="Z149" s="32"/>
      <c r="AA149" s="32"/>
      <c r="AB149" s="32"/>
      <c r="AC149" s="32"/>
      <c r="AD149" s="32"/>
      <c r="AE149" s="32"/>
      <c r="AR149" s="98" t="s">
        <v>249</v>
      </c>
      <c r="AT149" s="98" t="s">
        <v>292</v>
      </c>
      <c r="AU149" s="98" t="s">
        <v>85</v>
      </c>
      <c r="AY149" s="19" t="s">
        <v>171</v>
      </c>
      <c r="BE149" s="99">
        <f>IF(N149="základní",J149,0)</f>
        <v>0</v>
      </c>
      <c r="BF149" s="99">
        <f>IF(N149="snížená",J149,0)</f>
        <v>0</v>
      </c>
      <c r="BG149" s="99">
        <f>IF(N149="zákl. přenesená",J149,0)</f>
        <v>0</v>
      </c>
      <c r="BH149" s="99">
        <f>IF(N149="sníž. přenesená",J149,0)</f>
        <v>0</v>
      </c>
      <c r="BI149" s="99">
        <f>IF(N149="nulová",J149,0)</f>
        <v>0</v>
      </c>
      <c r="BJ149" s="19" t="s">
        <v>83</v>
      </c>
      <c r="BK149" s="99">
        <f>ROUND(I149*H149,2)</f>
        <v>0</v>
      </c>
      <c r="BL149" s="19" t="s">
        <v>177</v>
      </c>
      <c r="BM149" s="98" t="s">
        <v>811</v>
      </c>
    </row>
    <row r="150" spans="1:65" s="2" customFormat="1" x14ac:dyDescent="0.2">
      <c r="A150" s="251"/>
      <c r="B150" s="252"/>
      <c r="C150" s="251"/>
      <c r="D150" s="333" t="s">
        <v>179</v>
      </c>
      <c r="E150" s="251"/>
      <c r="F150" s="334" t="s">
        <v>294</v>
      </c>
      <c r="G150" s="251"/>
      <c r="H150" s="251"/>
      <c r="I150" s="251"/>
      <c r="J150" s="251"/>
      <c r="K150" s="251"/>
      <c r="L150" s="252"/>
      <c r="M150" s="335"/>
      <c r="N150" s="336"/>
      <c r="O150" s="330"/>
      <c r="P150" s="330"/>
      <c r="Q150" s="330"/>
      <c r="R150" s="330"/>
      <c r="S150" s="330"/>
      <c r="T150" s="337"/>
      <c r="U150" s="251"/>
      <c r="V150" s="251"/>
      <c r="W150" s="32"/>
      <c r="X150" s="32"/>
      <c r="Y150" s="32"/>
      <c r="Z150" s="32"/>
      <c r="AA150" s="32"/>
      <c r="AB150" s="32"/>
      <c r="AC150" s="32"/>
      <c r="AD150" s="32"/>
      <c r="AE150" s="32"/>
      <c r="AT150" s="19" t="s">
        <v>179</v>
      </c>
      <c r="AU150" s="19" t="s">
        <v>85</v>
      </c>
    </row>
    <row r="151" spans="1:65" s="14" customFormat="1" x14ac:dyDescent="0.2">
      <c r="A151" s="347"/>
      <c r="B151" s="348"/>
      <c r="C151" s="347"/>
      <c r="D151" s="333" t="s">
        <v>183</v>
      </c>
      <c r="E151" s="349" t="s">
        <v>3</v>
      </c>
      <c r="F151" s="350" t="s">
        <v>297</v>
      </c>
      <c r="G151" s="347"/>
      <c r="H151" s="351">
        <v>6.141</v>
      </c>
      <c r="I151" s="347"/>
      <c r="J151" s="347"/>
      <c r="K151" s="347"/>
      <c r="L151" s="348"/>
      <c r="M151" s="352"/>
      <c r="N151" s="353"/>
      <c r="O151" s="353"/>
      <c r="P151" s="353"/>
      <c r="Q151" s="353"/>
      <c r="R151" s="353"/>
      <c r="S151" s="353"/>
      <c r="T151" s="354"/>
      <c r="U151" s="347"/>
      <c r="V151" s="347"/>
      <c r="AT151" s="102" t="s">
        <v>183</v>
      </c>
      <c r="AU151" s="102" t="s">
        <v>85</v>
      </c>
      <c r="AV151" s="14" t="s">
        <v>85</v>
      </c>
      <c r="AW151" s="14" t="s">
        <v>36</v>
      </c>
      <c r="AX151" s="14" t="s">
        <v>83</v>
      </c>
      <c r="AY151" s="102" t="s">
        <v>171</v>
      </c>
    </row>
    <row r="152" spans="1:65" s="2" customFormat="1" ht="16.5" customHeight="1" x14ac:dyDescent="0.2">
      <c r="A152" s="251"/>
      <c r="B152" s="252"/>
      <c r="C152" s="322" t="s">
        <v>291</v>
      </c>
      <c r="D152" s="322" t="s">
        <v>173</v>
      </c>
      <c r="E152" s="323" t="s">
        <v>812</v>
      </c>
      <c r="F152" s="324" t="s">
        <v>813</v>
      </c>
      <c r="G152" s="325" t="s">
        <v>116</v>
      </c>
      <c r="H152" s="326">
        <v>1494.2</v>
      </c>
      <c r="I152" s="97"/>
      <c r="J152" s="327">
        <f>ROUND(I152*H152,2)</f>
        <v>0</v>
      </c>
      <c r="K152" s="324" t="s">
        <v>176</v>
      </c>
      <c r="L152" s="252"/>
      <c r="M152" s="328" t="s">
        <v>3</v>
      </c>
      <c r="N152" s="329" t="s">
        <v>46</v>
      </c>
      <c r="O152" s="330"/>
      <c r="P152" s="331">
        <f>O152*H152</f>
        <v>0</v>
      </c>
      <c r="Q152" s="331">
        <v>0</v>
      </c>
      <c r="R152" s="331">
        <f>Q152*H152</f>
        <v>0</v>
      </c>
      <c r="S152" s="331">
        <v>0</v>
      </c>
      <c r="T152" s="332">
        <f>S152*H152</f>
        <v>0</v>
      </c>
      <c r="U152" s="251"/>
      <c r="V152" s="251"/>
      <c r="W152" s="32"/>
      <c r="X152" s="32"/>
      <c r="Y152" s="32"/>
      <c r="Z152" s="32"/>
      <c r="AA152" s="32"/>
      <c r="AB152" s="32"/>
      <c r="AC152" s="32"/>
      <c r="AD152" s="32"/>
      <c r="AE152" s="32"/>
      <c r="AR152" s="98" t="s">
        <v>177</v>
      </c>
      <c r="AT152" s="98" t="s">
        <v>173</v>
      </c>
      <c r="AU152" s="98" t="s">
        <v>85</v>
      </c>
      <c r="AY152" s="19" t="s">
        <v>171</v>
      </c>
      <c r="BE152" s="99">
        <f>IF(N152="základní",J152,0)</f>
        <v>0</v>
      </c>
      <c r="BF152" s="99">
        <f>IF(N152="snížená",J152,0)</f>
        <v>0</v>
      </c>
      <c r="BG152" s="99">
        <f>IF(N152="zákl. přenesená",J152,0)</f>
        <v>0</v>
      </c>
      <c r="BH152" s="99">
        <f>IF(N152="sníž. přenesená",J152,0)</f>
        <v>0</v>
      </c>
      <c r="BI152" s="99">
        <f>IF(N152="nulová",J152,0)</f>
        <v>0</v>
      </c>
      <c r="BJ152" s="19" t="s">
        <v>83</v>
      </c>
      <c r="BK152" s="99">
        <f>ROUND(I152*H152,2)</f>
        <v>0</v>
      </c>
      <c r="BL152" s="19" t="s">
        <v>177</v>
      </c>
      <c r="BM152" s="98" t="s">
        <v>814</v>
      </c>
    </row>
    <row r="153" spans="1:65" s="2" customFormat="1" x14ac:dyDescent="0.2">
      <c r="A153" s="251"/>
      <c r="B153" s="252"/>
      <c r="C153" s="251"/>
      <c r="D153" s="333" t="s">
        <v>179</v>
      </c>
      <c r="E153" s="251"/>
      <c r="F153" s="334" t="s">
        <v>815</v>
      </c>
      <c r="G153" s="251"/>
      <c r="H153" s="251"/>
      <c r="I153" s="251"/>
      <c r="J153" s="251"/>
      <c r="K153" s="251"/>
      <c r="L153" s="252"/>
      <c r="M153" s="335"/>
      <c r="N153" s="336"/>
      <c r="O153" s="330"/>
      <c r="P153" s="330"/>
      <c r="Q153" s="330"/>
      <c r="R153" s="330"/>
      <c r="S153" s="330"/>
      <c r="T153" s="337"/>
      <c r="U153" s="251"/>
      <c r="V153" s="251"/>
      <c r="W153" s="32"/>
      <c r="X153" s="32"/>
      <c r="Y153" s="32"/>
      <c r="Z153" s="32"/>
      <c r="AA153" s="32"/>
      <c r="AB153" s="32"/>
      <c r="AC153" s="32"/>
      <c r="AD153" s="32"/>
      <c r="AE153" s="32"/>
      <c r="AT153" s="19" t="s">
        <v>179</v>
      </c>
      <c r="AU153" s="19" t="s">
        <v>85</v>
      </c>
    </row>
    <row r="154" spans="1:65" s="2" customFormat="1" x14ac:dyDescent="0.2">
      <c r="A154" s="251"/>
      <c r="B154" s="252"/>
      <c r="C154" s="251"/>
      <c r="D154" s="338" t="s">
        <v>181</v>
      </c>
      <c r="E154" s="251"/>
      <c r="F154" s="339" t="s">
        <v>816</v>
      </c>
      <c r="G154" s="251"/>
      <c r="H154" s="251"/>
      <c r="I154" s="251"/>
      <c r="J154" s="251"/>
      <c r="K154" s="251"/>
      <c r="L154" s="252"/>
      <c r="M154" s="335"/>
      <c r="N154" s="336"/>
      <c r="O154" s="330"/>
      <c r="P154" s="330"/>
      <c r="Q154" s="330"/>
      <c r="R154" s="330"/>
      <c r="S154" s="330"/>
      <c r="T154" s="337"/>
      <c r="U154" s="251"/>
      <c r="V154" s="251"/>
      <c r="W154" s="32"/>
      <c r="X154" s="32"/>
      <c r="Y154" s="32"/>
      <c r="Z154" s="32"/>
      <c r="AA154" s="32"/>
      <c r="AB154" s="32"/>
      <c r="AC154" s="32"/>
      <c r="AD154" s="32"/>
      <c r="AE154" s="32"/>
      <c r="AT154" s="19" t="s">
        <v>181</v>
      </c>
      <c r="AU154" s="19" t="s">
        <v>85</v>
      </c>
    </row>
    <row r="155" spans="1:65" s="14" customFormat="1" x14ac:dyDescent="0.2">
      <c r="A155" s="347"/>
      <c r="B155" s="348"/>
      <c r="C155" s="347"/>
      <c r="D155" s="333" t="s">
        <v>183</v>
      </c>
      <c r="E155" s="349" t="s">
        <v>3</v>
      </c>
      <c r="F155" s="350" t="s">
        <v>817</v>
      </c>
      <c r="G155" s="347"/>
      <c r="H155" s="351">
        <v>1494.2</v>
      </c>
      <c r="I155" s="347"/>
      <c r="J155" s="347"/>
      <c r="K155" s="347"/>
      <c r="L155" s="348"/>
      <c r="M155" s="352"/>
      <c r="N155" s="353"/>
      <c r="O155" s="353"/>
      <c r="P155" s="353"/>
      <c r="Q155" s="353"/>
      <c r="R155" s="353"/>
      <c r="S155" s="353"/>
      <c r="T155" s="354"/>
      <c r="U155" s="347"/>
      <c r="V155" s="347"/>
      <c r="AT155" s="102" t="s">
        <v>183</v>
      </c>
      <c r="AU155" s="102" t="s">
        <v>85</v>
      </c>
      <c r="AV155" s="14" t="s">
        <v>85</v>
      </c>
      <c r="AW155" s="14" t="s">
        <v>36</v>
      </c>
      <c r="AX155" s="14" t="s">
        <v>83</v>
      </c>
      <c r="AY155" s="102" t="s">
        <v>171</v>
      </c>
    </row>
    <row r="156" spans="1:65" s="2" customFormat="1" ht="16.5" customHeight="1" x14ac:dyDescent="0.2">
      <c r="A156" s="251"/>
      <c r="B156" s="252"/>
      <c r="C156" s="322" t="s">
        <v>298</v>
      </c>
      <c r="D156" s="322" t="s">
        <v>173</v>
      </c>
      <c r="E156" s="323" t="s">
        <v>299</v>
      </c>
      <c r="F156" s="324" t="s">
        <v>300</v>
      </c>
      <c r="G156" s="325" t="s">
        <v>116</v>
      </c>
      <c r="H156" s="326">
        <v>409.4</v>
      </c>
      <c r="I156" s="97"/>
      <c r="J156" s="327">
        <f>ROUND(I156*H156,2)</f>
        <v>0</v>
      </c>
      <c r="K156" s="324" t="s">
        <v>176</v>
      </c>
      <c r="L156" s="252"/>
      <c r="M156" s="328" t="s">
        <v>3</v>
      </c>
      <c r="N156" s="329" t="s">
        <v>46</v>
      </c>
      <c r="O156" s="330"/>
      <c r="P156" s="331">
        <f>O156*H156</f>
        <v>0</v>
      </c>
      <c r="Q156" s="331">
        <v>0</v>
      </c>
      <c r="R156" s="331">
        <f>Q156*H156</f>
        <v>0</v>
      </c>
      <c r="S156" s="331">
        <v>0</v>
      </c>
      <c r="T156" s="332">
        <f>S156*H156</f>
        <v>0</v>
      </c>
      <c r="U156" s="251"/>
      <c r="V156" s="251"/>
      <c r="W156" s="32"/>
      <c r="X156" s="32"/>
      <c r="Y156" s="32"/>
      <c r="Z156" s="32"/>
      <c r="AA156" s="32"/>
      <c r="AB156" s="32"/>
      <c r="AC156" s="32"/>
      <c r="AD156" s="32"/>
      <c r="AE156" s="32"/>
      <c r="AR156" s="98" t="s">
        <v>177</v>
      </c>
      <c r="AT156" s="98" t="s">
        <v>173</v>
      </c>
      <c r="AU156" s="98" t="s">
        <v>85</v>
      </c>
      <c r="AY156" s="19" t="s">
        <v>171</v>
      </c>
      <c r="BE156" s="99">
        <f>IF(N156="základní",J156,0)</f>
        <v>0</v>
      </c>
      <c r="BF156" s="99">
        <f>IF(N156="snížená",J156,0)</f>
        <v>0</v>
      </c>
      <c r="BG156" s="99">
        <f>IF(N156="zákl. přenesená",J156,0)</f>
        <v>0</v>
      </c>
      <c r="BH156" s="99">
        <f>IF(N156="sníž. přenesená",J156,0)</f>
        <v>0</v>
      </c>
      <c r="BI156" s="99">
        <f>IF(N156="nulová",J156,0)</f>
        <v>0</v>
      </c>
      <c r="BJ156" s="19" t="s">
        <v>83</v>
      </c>
      <c r="BK156" s="99">
        <f>ROUND(I156*H156,2)</f>
        <v>0</v>
      </c>
      <c r="BL156" s="19" t="s">
        <v>177</v>
      </c>
      <c r="BM156" s="98" t="s">
        <v>818</v>
      </c>
    </row>
    <row r="157" spans="1:65" s="2" customFormat="1" ht="19.2" x14ac:dyDescent="0.2">
      <c r="A157" s="251"/>
      <c r="B157" s="252"/>
      <c r="C157" s="251"/>
      <c r="D157" s="333" t="s">
        <v>179</v>
      </c>
      <c r="E157" s="251"/>
      <c r="F157" s="334" t="s">
        <v>302</v>
      </c>
      <c r="G157" s="251"/>
      <c r="H157" s="251"/>
      <c r="I157" s="251"/>
      <c r="J157" s="251"/>
      <c r="K157" s="251"/>
      <c r="L157" s="252"/>
      <c r="M157" s="335"/>
      <c r="N157" s="336"/>
      <c r="O157" s="330"/>
      <c r="P157" s="330"/>
      <c r="Q157" s="330"/>
      <c r="R157" s="330"/>
      <c r="S157" s="330"/>
      <c r="T157" s="337"/>
      <c r="U157" s="251"/>
      <c r="V157" s="251"/>
      <c r="W157" s="32"/>
      <c r="X157" s="32"/>
      <c r="Y157" s="32"/>
      <c r="Z157" s="32"/>
      <c r="AA157" s="32"/>
      <c r="AB157" s="32"/>
      <c r="AC157" s="32"/>
      <c r="AD157" s="32"/>
      <c r="AE157" s="32"/>
      <c r="AT157" s="19" t="s">
        <v>179</v>
      </c>
      <c r="AU157" s="19" t="s">
        <v>85</v>
      </c>
    </row>
    <row r="158" spans="1:65" s="2" customFormat="1" x14ac:dyDescent="0.2">
      <c r="A158" s="251"/>
      <c r="B158" s="252"/>
      <c r="C158" s="251"/>
      <c r="D158" s="338" t="s">
        <v>181</v>
      </c>
      <c r="E158" s="251"/>
      <c r="F158" s="339" t="s">
        <v>303</v>
      </c>
      <c r="G158" s="251"/>
      <c r="H158" s="251"/>
      <c r="I158" s="251"/>
      <c r="J158" s="251"/>
      <c r="K158" s="251"/>
      <c r="L158" s="252"/>
      <c r="M158" s="335"/>
      <c r="N158" s="336"/>
      <c r="O158" s="330"/>
      <c r="P158" s="330"/>
      <c r="Q158" s="330"/>
      <c r="R158" s="330"/>
      <c r="S158" s="330"/>
      <c r="T158" s="337"/>
      <c r="U158" s="251"/>
      <c r="V158" s="251"/>
      <c r="W158" s="32"/>
      <c r="X158" s="32"/>
      <c r="Y158" s="32"/>
      <c r="Z158" s="32"/>
      <c r="AA158" s="32"/>
      <c r="AB158" s="32"/>
      <c r="AC158" s="32"/>
      <c r="AD158" s="32"/>
      <c r="AE158" s="32"/>
      <c r="AT158" s="19" t="s">
        <v>181</v>
      </c>
      <c r="AU158" s="19" t="s">
        <v>85</v>
      </c>
    </row>
    <row r="159" spans="1:65" s="14" customFormat="1" x14ac:dyDescent="0.2">
      <c r="A159" s="347"/>
      <c r="B159" s="348"/>
      <c r="C159" s="347"/>
      <c r="D159" s="333" t="s">
        <v>183</v>
      </c>
      <c r="E159" s="349" t="s">
        <v>3</v>
      </c>
      <c r="F159" s="350" t="s">
        <v>132</v>
      </c>
      <c r="G159" s="347"/>
      <c r="H159" s="351">
        <v>409.4</v>
      </c>
      <c r="I159" s="347"/>
      <c r="J159" s="347"/>
      <c r="K159" s="347"/>
      <c r="L159" s="348"/>
      <c r="M159" s="352"/>
      <c r="N159" s="353"/>
      <c r="O159" s="353"/>
      <c r="P159" s="353"/>
      <c r="Q159" s="353"/>
      <c r="R159" s="353"/>
      <c r="S159" s="353"/>
      <c r="T159" s="354"/>
      <c r="U159" s="347"/>
      <c r="V159" s="347"/>
      <c r="AT159" s="102" t="s">
        <v>183</v>
      </c>
      <c r="AU159" s="102" t="s">
        <v>85</v>
      </c>
      <c r="AV159" s="14" t="s">
        <v>85</v>
      </c>
      <c r="AW159" s="14" t="s">
        <v>36</v>
      </c>
      <c r="AX159" s="14" t="s">
        <v>83</v>
      </c>
      <c r="AY159" s="102" t="s">
        <v>171</v>
      </c>
    </row>
    <row r="160" spans="1:65" s="2" customFormat="1" ht="16.5" customHeight="1" x14ac:dyDescent="0.2">
      <c r="A160" s="251"/>
      <c r="B160" s="252"/>
      <c r="C160" s="322" t="s">
        <v>9</v>
      </c>
      <c r="D160" s="322" t="s">
        <v>173</v>
      </c>
      <c r="E160" s="323" t="s">
        <v>304</v>
      </c>
      <c r="F160" s="324" t="s">
        <v>305</v>
      </c>
      <c r="G160" s="325" t="s">
        <v>116</v>
      </c>
      <c r="H160" s="326">
        <v>409.4</v>
      </c>
      <c r="I160" s="97"/>
      <c r="J160" s="327">
        <f>ROUND(I160*H160,2)</f>
        <v>0</v>
      </c>
      <c r="K160" s="324" t="s">
        <v>176</v>
      </c>
      <c r="L160" s="252"/>
      <c r="M160" s="328" t="s">
        <v>3</v>
      </c>
      <c r="N160" s="329" t="s">
        <v>46</v>
      </c>
      <c r="O160" s="330"/>
      <c r="P160" s="331">
        <f>O160*H160</f>
        <v>0</v>
      </c>
      <c r="Q160" s="331">
        <v>0</v>
      </c>
      <c r="R160" s="331">
        <f>Q160*H160</f>
        <v>0</v>
      </c>
      <c r="S160" s="331">
        <v>0</v>
      </c>
      <c r="T160" s="332">
        <f>S160*H160</f>
        <v>0</v>
      </c>
      <c r="U160" s="251"/>
      <c r="V160" s="251"/>
      <c r="W160" s="32"/>
      <c r="X160" s="32"/>
      <c r="Y160" s="32"/>
      <c r="Z160" s="32"/>
      <c r="AA160" s="32"/>
      <c r="AB160" s="32"/>
      <c r="AC160" s="32"/>
      <c r="AD160" s="32"/>
      <c r="AE160" s="32"/>
      <c r="AR160" s="98" t="s">
        <v>177</v>
      </c>
      <c r="AT160" s="98" t="s">
        <v>173</v>
      </c>
      <c r="AU160" s="98" t="s">
        <v>85</v>
      </c>
      <c r="AY160" s="19" t="s">
        <v>171</v>
      </c>
      <c r="BE160" s="99">
        <f>IF(N160="základní",J160,0)</f>
        <v>0</v>
      </c>
      <c r="BF160" s="99">
        <f>IF(N160="snížená",J160,0)</f>
        <v>0</v>
      </c>
      <c r="BG160" s="99">
        <f>IF(N160="zákl. přenesená",J160,0)</f>
        <v>0</v>
      </c>
      <c r="BH160" s="99">
        <f>IF(N160="sníž. přenesená",J160,0)</f>
        <v>0</v>
      </c>
      <c r="BI160" s="99">
        <f>IF(N160="nulová",J160,0)</f>
        <v>0</v>
      </c>
      <c r="BJ160" s="19" t="s">
        <v>83</v>
      </c>
      <c r="BK160" s="99">
        <f>ROUND(I160*H160,2)</f>
        <v>0</v>
      </c>
      <c r="BL160" s="19" t="s">
        <v>177</v>
      </c>
      <c r="BM160" s="98" t="s">
        <v>819</v>
      </c>
    </row>
    <row r="161" spans="1:65" s="2" customFormat="1" x14ac:dyDescent="0.2">
      <c r="A161" s="251"/>
      <c r="B161" s="252"/>
      <c r="C161" s="251"/>
      <c r="D161" s="333" t="s">
        <v>179</v>
      </c>
      <c r="E161" s="251"/>
      <c r="F161" s="334" t="s">
        <v>307</v>
      </c>
      <c r="G161" s="251"/>
      <c r="H161" s="251"/>
      <c r="I161" s="251"/>
      <c r="J161" s="251"/>
      <c r="K161" s="251"/>
      <c r="L161" s="252"/>
      <c r="M161" s="335"/>
      <c r="N161" s="336"/>
      <c r="O161" s="330"/>
      <c r="P161" s="330"/>
      <c r="Q161" s="330"/>
      <c r="R161" s="330"/>
      <c r="S161" s="330"/>
      <c r="T161" s="337"/>
      <c r="U161" s="251"/>
      <c r="V161" s="251"/>
      <c r="W161" s="32"/>
      <c r="X161" s="32"/>
      <c r="Y161" s="32"/>
      <c r="Z161" s="32"/>
      <c r="AA161" s="32"/>
      <c r="AB161" s="32"/>
      <c r="AC161" s="32"/>
      <c r="AD161" s="32"/>
      <c r="AE161" s="32"/>
      <c r="AT161" s="19" t="s">
        <v>179</v>
      </c>
      <c r="AU161" s="19" t="s">
        <v>85</v>
      </c>
    </row>
    <row r="162" spans="1:65" s="2" customFormat="1" x14ac:dyDescent="0.2">
      <c r="A162" s="251"/>
      <c r="B162" s="252"/>
      <c r="C162" s="251"/>
      <c r="D162" s="338" t="s">
        <v>181</v>
      </c>
      <c r="E162" s="251"/>
      <c r="F162" s="339" t="s">
        <v>308</v>
      </c>
      <c r="G162" s="251"/>
      <c r="H162" s="251"/>
      <c r="I162" s="251"/>
      <c r="J162" s="251"/>
      <c r="K162" s="251"/>
      <c r="L162" s="252"/>
      <c r="M162" s="335"/>
      <c r="N162" s="336"/>
      <c r="O162" s="330"/>
      <c r="P162" s="330"/>
      <c r="Q162" s="330"/>
      <c r="R162" s="330"/>
      <c r="S162" s="330"/>
      <c r="T162" s="337"/>
      <c r="U162" s="251"/>
      <c r="V162" s="251"/>
      <c r="W162" s="32"/>
      <c r="X162" s="32"/>
      <c r="Y162" s="32"/>
      <c r="Z162" s="32"/>
      <c r="AA162" s="32"/>
      <c r="AB162" s="32"/>
      <c r="AC162" s="32"/>
      <c r="AD162" s="32"/>
      <c r="AE162" s="32"/>
      <c r="AT162" s="19" t="s">
        <v>181</v>
      </c>
      <c r="AU162" s="19" t="s">
        <v>85</v>
      </c>
    </row>
    <row r="163" spans="1:65" s="14" customFormat="1" x14ac:dyDescent="0.2">
      <c r="A163" s="347"/>
      <c r="B163" s="348"/>
      <c r="C163" s="347"/>
      <c r="D163" s="333" t="s">
        <v>183</v>
      </c>
      <c r="E163" s="349" t="s">
        <v>3</v>
      </c>
      <c r="F163" s="350" t="s">
        <v>820</v>
      </c>
      <c r="G163" s="347"/>
      <c r="H163" s="351">
        <v>409.4</v>
      </c>
      <c r="I163" s="347"/>
      <c r="J163" s="347"/>
      <c r="K163" s="347"/>
      <c r="L163" s="348"/>
      <c r="M163" s="352"/>
      <c r="N163" s="353"/>
      <c r="O163" s="353"/>
      <c r="P163" s="353"/>
      <c r="Q163" s="353"/>
      <c r="R163" s="353"/>
      <c r="S163" s="353"/>
      <c r="T163" s="354"/>
      <c r="U163" s="347"/>
      <c r="V163" s="347"/>
      <c r="AT163" s="102" t="s">
        <v>183</v>
      </c>
      <c r="AU163" s="102" t="s">
        <v>85</v>
      </c>
      <c r="AV163" s="14" t="s">
        <v>85</v>
      </c>
      <c r="AW163" s="14" t="s">
        <v>36</v>
      </c>
      <c r="AX163" s="14" t="s">
        <v>75</v>
      </c>
      <c r="AY163" s="102" t="s">
        <v>171</v>
      </c>
    </row>
    <row r="164" spans="1:65" s="15" customFormat="1" x14ac:dyDescent="0.2">
      <c r="A164" s="355"/>
      <c r="B164" s="356"/>
      <c r="C164" s="355"/>
      <c r="D164" s="333" t="s">
        <v>183</v>
      </c>
      <c r="E164" s="357" t="s">
        <v>132</v>
      </c>
      <c r="F164" s="358" t="s">
        <v>186</v>
      </c>
      <c r="G164" s="355"/>
      <c r="H164" s="359">
        <v>409.4</v>
      </c>
      <c r="I164" s="355"/>
      <c r="J164" s="355"/>
      <c r="K164" s="355"/>
      <c r="L164" s="356"/>
      <c r="M164" s="360"/>
      <c r="N164" s="361"/>
      <c r="O164" s="361"/>
      <c r="P164" s="361"/>
      <c r="Q164" s="361"/>
      <c r="R164" s="361"/>
      <c r="S164" s="361"/>
      <c r="T164" s="362"/>
      <c r="U164" s="355"/>
      <c r="V164" s="355"/>
      <c r="AT164" s="103" t="s">
        <v>183</v>
      </c>
      <c r="AU164" s="103" t="s">
        <v>85</v>
      </c>
      <c r="AV164" s="15" t="s">
        <v>177</v>
      </c>
      <c r="AW164" s="15" t="s">
        <v>36</v>
      </c>
      <c r="AX164" s="15" t="s">
        <v>83</v>
      </c>
      <c r="AY164" s="103" t="s">
        <v>171</v>
      </c>
    </row>
    <row r="165" spans="1:65" s="2" customFormat="1" ht="16.5" customHeight="1" x14ac:dyDescent="0.2">
      <c r="A165" s="251"/>
      <c r="B165" s="252"/>
      <c r="C165" s="322" t="s">
        <v>320</v>
      </c>
      <c r="D165" s="322" t="s">
        <v>173</v>
      </c>
      <c r="E165" s="323" t="s">
        <v>821</v>
      </c>
      <c r="F165" s="324" t="s">
        <v>822</v>
      </c>
      <c r="G165" s="325" t="s">
        <v>116</v>
      </c>
      <c r="H165" s="326">
        <v>409.4</v>
      </c>
      <c r="I165" s="97"/>
      <c r="J165" s="327">
        <f>ROUND(I165*H165,2)</f>
        <v>0</v>
      </c>
      <c r="K165" s="324" t="s">
        <v>176</v>
      </c>
      <c r="L165" s="252"/>
      <c r="M165" s="328" t="s">
        <v>3</v>
      </c>
      <c r="N165" s="329" t="s">
        <v>46</v>
      </c>
      <c r="O165" s="330"/>
      <c r="P165" s="331">
        <f>O165*H165</f>
        <v>0</v>
      </c>
      <c r="Q165" s="331">
        <v>0</v>
      </c>
      <c r="R165" s="331">
        <f>Q165*H165</f>
        <v>0</v>
      </c>
      <c r="S165" s="331">
        <v>0</v>
      </c>
      <c r="T165" s="332">
        <f>S165*H165</f>
        <v>0</v>
      </c>
      <c r="U165" s="251"/>
      <c r="V165" s="251"/>
      <c r="W165" s="32"/>
      <c r="X165" s="32"/>
      <c r="Y165" s="32"/>
      <c r="Z165" s="32"/>
      <c r="AA165" s="32"/>
      <c r="AB165" s="32"/>
      <c r="AC165" s="32"/>
      <c r="AD165" s="32"/>
      <c r="AE165" s="32"/>
      <c r="AR165" s="98" t="s">
        <v>177</v>
      </c>
      <c r="AT165" s="98" t="s">
        <v>173</v>
      </c>
      <c r="AU165" s="98" t="s">
        <v>85</v>
      </c>
      <c r="AY165" s="19" t="s">
        <v>171</v>
      </c>
      <c r="BE165" s="99">
        <f>IF(N165="základní",J165,0)</f>
        <v>0</v>
      </c>
      <c r="BF165" s="99">
        <f>IF(N165="snížená",J165,0)</f>
        <v>0</v>
      </c>
      <c r="BG165" s="99">
        <f>IF(N165="zákl. přenesená",J165,0)</f>
        <v>0</v>
      </c>
      <c r="BH165" s="99">
        <f>IF(N165="sníž. přenesená",J165,0)</f>
        <v>0</v>
      </c>
      <c r="BI165" s="99">
        <f>IF(N165="nulová",J165,0)</f>
        <v>0</v>
      </c>
      <c r="BJ165" s="19" t="s">
        <v>83</v>
      </c>
      <c r="BK165" s="99">
        <f>ROUND(I165*H165,2)</f>
        <v>0</v>
      </c>
      <c r="BL165" s="19" t="s">
        <v>177</v>
      </c>
      <c r="BM165" s="98" t="s">
        <v>823</v>
      </c>
    </row>
    <row r="166" spans="1:65" s="2" customFormat="1" x14ac:dyDescent="0.2">
      <c r="A166" s="251"/>
      <c r="B166" s="252"/>
      <c r="C166" s="251"/>
      <c r="D166" s="333" t="s">
        <v>179</v>
      </c>
      <c r="E166" s="251"/>
      <c r="F166" s="334" t="s">
        <v>824</v>
      </c>
      <c r="G166" s="251"/>
      <c r="H166" s="251"/>
      <c r="I166" s="251"/>
      <c r="J166" s="251"/>
      <c r="K166" s="251"/>
      <c r="L166" s="252"/>
      <c r="M166" s="335"/>
      <c r="N166" s="336"/>
      <c r="O166" s="330"/>
      <c r="P166" s="330"/>
      <c r="Q166" s="330"/>
      <c r="R166" s="330"/>
      <c r="S166" s="330"/>
      <c r="T166" s="337"/>
      <c r="U166" s="251"/>
      <c r="V166" s="251"/>
      <c r="W166" s="32"/>
      <c r="X166" s="32"/>
      <c r="Y166" s="32"/>
      <c r="Z166" s="32"/>
      <c r="AA166" s="32"/>
      <c r="AB166" s="32"/>
      <c r="AC166" s="32"/>
      <c r="AD166" s="32"/>
      <c r="AE166" s="32"/>
      <c r="AT166" s="19" t="s">
        <v>179</v>
      </c>
      <c r="AU166" s="19" t="s">
        <v>85</v>
      </c>
    </row>
    <row r="167" spans="1:65" s="2" customFormat="1" x14ac:dyDescent="0.2">
      <c r="A167" s="251"/>
      <c r="B167" s="252"/>
      <c r="C167" s="251"/>
      <c r="D167" s="338" t="s">
        <v>181</v>
      </c>
      <c r="E167" s="251"/>
      <c r="F167" s="339" t="s">
        <v>825</v>
      </c>
      <c r="G167" s="251"/>
      <c r="H167" s="251"/>
      <c r="I167" s="251"/>
      <c r="J167" s="251"/>
      <c r="K167" s="251"/>
      <c r="L167" s="252"/>
      <c r="M167" s="335"/>
      <c r="N167" s="336"/>
      <c r="O167" s="330"/>
      <c r="P167" s="330"/>
      <c r="Q167" s="330"/>
      <c r="R167" s="330"/>
      <c r="S167" s="330"/>
      <c r="T167" s="337"/>
      <c r="U167" s="251"/>
      <c r="V167" s="251"/>
      <c r="W167" s="32"/>
      <c r="X167" s="32"/>
      <c r="Y167" s="32"/>
      <c r="Z167" s="32"/>
      <c r="AA167" s="32"/>
      <c r="AB167" s="32"/>
      <c r="AC167" s="32"/>
      <c r="AD167" s="32"/>
      <c r="AE167" s="32"/>
      <c r="AT167" s="19" t="s">
        <v>181</v>
      </c>
      <c r="AU167" s="19" t="s">
        <v>85</v>
      </c>
    </row>
    <row r="168" spans="1:65" s="14" customFormat="1" x14ac:dyDescent="0.2">
      <c r="A168" s="347"/>
      <c r="B168" s="348"/>
      <c r="C168" s="347"/>
      <c r="D168" s="333" t="s">
        <v>183</v>
      </c>
      <c r="E168" s="349" t="s">
        <v>3</v>
      </c>
      <c r="F168" s="350" t="s">
        <v>132</v>
      </c>
      <c r="G168" s="347"/>
      <c r="H168" s="351">
        <v>409.4</v>
      </c>
      <c r="I168" s="347"/>
      <c r="J168" s="347"/>
      <c r="K168" s="347"/>
      <c r="L168" s="348"/>
      <c r="M168" s="352"/>
      <c r="N168" s="353"/>
      <c r="O168" s="353"/>
      <c r="P168" s="353"/>
      <c r="Q168" s="353"/>
      <c r="R168" s="353"/>
      <c r="S168" s="353"/>
      <c r="T168" s="354"/>
      <c r="U168" s="347"/>
      <c r="V168" s="347"/>
      <c r="AT168" s="102" t="s">
        <v>183</v>
      </c>
      <c r="AU168" s="102" t="s">
        <v>85</v>
      </c>
      <c r="AV168" s="14" t="s">
        <v>85</v>
      </c>
      <c r="AW168" s="14" t="s">
        <v>36</v>
      </c>
      <c r="AX168" s="14" t="s">
        <v>83</v>
      </c>
      <c r="AY168" s="102" t="s">
        <v>171</v>
      </c>
    </row>
    <row r="169" spans="1:65" s="2" customFormat="1" ht="16.5" customHeight="1" x14ac:dyDescent="0.2">
      <c r="A169" s="251"/>
      <c r="B169" s="252"/>
      <c r="C169" s="322" t="s">
        <v>327</v>
      </c>
      <c r="D169" s="322" t="s">
        <v>173</v>
      </c>
      <c r="E169" s="323" t="s">
        <v>334</v>
      </c>
      <c r="F169" s="324" t="s">
        <v>335</v>
      </c>
      <c r="G169" s="325" t="s">
        <v>108</v>
      </c>
      <c r="H169" s="326">
        <v>12.282</v>
      </c>
      <c r="I169" s="97"/>
      <c r="J169" s="327">
        <f>ROUND(I169*H169,2)</f>
        <v>0</v>
      </c>
      <c r="K169" s="324" t="s">
        <v>176</v>
      </c>
      <c r="L169" s="252"/>
      <c r="M169" s="328" t="s">
        <v>3</v>
      </c>
      <c r="N169" s="329" t="s">
        <v>46</v>
      </c>
      <c r="O169" s="330"/>
      <c r="P169" s="331">
        <f>O169*H169</f>
        <v>0</v>
      </c>
      <c r="Q169" s="331">
        <v>0</v>
      </c>
      <c r="R169" s="331">
        <f>Q169*H169</f>
        <v>0</v>
      </c>
      <c r="S169" s="331">
        <v>0</v>
      </c>
      <c r="T169" s="332">
        <f>S169*H169</f>
        <v>0</v>
      </c>
      <c r="U169" s="251"/>
      <c r="V169" s="251"/>
      <c r="W169" s="32"/>
      <c r="X169" s="32"/>
      <c r="Y169" s="32"/>
      <c r="Z169" s="32"/>
      <c r="AA169" s="32"/>
      <c r="AB169" s="32"/>
      <c r="AC169" s="32"/>
      <c r="AD169" s="32"/>
      <c r="AE169" s="32"/>
      <c r="AR169" s="98" t="s">
        <v>177</v>
      </c>
      <c r="AT169" s="98" t="s">
        <v>173</v>
      </c>
      <c r="AU169" s="98" t="s">
        <v>85</v>
      </c>
      <c r="AY169" s="19" t="s">
        <v>171</v>
      </c>
      <c r="BE169" s="99">
        <f>IF(N169="základní",J169,0)</f>
        <v>0</v>
      </c>
      <c r="BF169" s="99">
        <f>IF(N169="snížená",J169,0)</f>
        <v>0</v>
      </c>
      <c r="BG169" s="99">
        <f>IF(N169="zákl. přenesená",J169,0)</f>
        <v>0</v>
      </c>
      <c r="BH169" s="99">
        <f>IF(N169="sníž. přenesená",J169,0)</f>
        <v>0</v>
      </c>
      <c r="BI169" s="99">
        <f>IF(N169="nulová",J169,0)</f>
        <v>0</v>
      </c>
      <c r="BJ169" s="19" t="s">
        <v>83</v>
      </c>
      <c r="BK169" s="99">
        <f>ROUND(I169*H169,2)</f>
        <v>0</v>
      </c>
      <c r="BL169" s="19" t="s">
        <v>177</v>
      </c>
      <c r="BM169" s="98" t="s">
        <v>826</v>
      </c>
    </row>
    <row r="170" spans="1:65" s="2" customFormat="1" x14ac:dyDescent="0.2">
      <c r="A170" s="251"/>
      <c r="B170" s="252"/>
      <c r="C170" s="251"/>
      <c r="D170" s="333" t="s">
        <v>179</v>
      </c>
      <c r="E170" s="251"/>
      <c r="F170" s="334" t="s">
        <v>337</v>
      </c>
      <c r="G170" s="251"/>
      <c r="H170" s="251"/>
      <c r="I170" s="251"/>
      <c r="J170" s="251"/>
      <c r="K170" s="251"/>
      <c r="L170" s="252"/>
      <c r="M170" s="335"/>
      <c r="N170" s="336"/>
      <c r="O170" s="330"/>
      <c r="P170" s="330"/>
      <c r="Q170" s="330"/>
      <c r="R170" s="330"/>
      <c r="S170" s="330"/>
      <c r="T170" s="337"/>
      <c r="U170" s="251"/>
      <c r="V170" s="251"/>
      <c r="W170" s="32"/>
      <c r="X170" s="32"/>
      <c r="Y170" s="32"/>
      <c r="Z170" s="32"/>
      <c r="AA170" s="32"/>
      <c r="AB170" s="32"/>
      <c r="AC170" s="32"/>
      <c r="AD170" s="32"/>
      <c r="AE170" s="32"/>
      <c r="AT170" s="19" t="s">
        <v>179</v>
      </c>
      <c r="AU170" s="19" t="s">
        <v>85</v>
      </c>
    </row>
    <row r="171" spans="1:65" s="2" customFormat="1" x14ac:dyDescent="0.2">
      <c r="A171" s="251"/>
      <c r="B171" s="252"/>
      <c r="C171" s="251"/>
      <c r="D171" s="338" t="s">
        <v>181</v>
      </c>
      <c r="E171" s="251"/>
      <c r="F171" s="339" t="s">
        <v>338</v>
      </c>
      <c r="G171" s="251"/>
      <c r="H171" s="251"/>
      <c r="I171" s="251"/>
      <c r="J171" s="251"/>
      <c r="K171" s="251"/>
      <c r="L171" s="252"/>
      <c r="M171" s="335"/>
      <c r="N171" s="336"/>
      <c r="O171" s="330"/>
      <c r="P171" s="330"/>
      <c r="Q171" s="330"/>
      <c r="R171" s="330"/>
      <c r="S171" s="330"/>
      <c r="T171" s="337"/>
      <c r="U171" s="251"/>
      <c r="V171" s="251"/>
      <c r="W171" s="32"/>
      <c r="X171" s="32"/>
      <c r="Y171" s="32"/>
      <c r="Z171" s="32"/>
      <c r="AA171" s="32"/>
      <c r="AB171" s="32"/>
      <c r="AC171" s="32"/>
      <c r="AD171" s="32"/>
      <c r="AE171" s="32"/>
      <c r="AT171" s="19" t="s">
        <v>181</v>
      </c>
      <c r="AU171" s="19" t="s">
        <v>85</v>
      </c>
    </row>
    <row r="172" spans="1:65" s="14" customFormat="1" x14ac:dyDescent="0.2">
      <c r="A172" s="347"/>
      <c r="B172" s="348"/>
      <c r="C172" s="347"/>
      <c r="D172" s="333" t="s">
        <v>183</v>
      </c>
      <c r="E172" s="349" t="s">
        <v>3</v>
      </c>
      <c r="F172" s="350" t="s">
        <v>339</v>
      </c>
      <c r="G172" s="347"/>
      <c r="H172" s="351">
        <v>12.282</v>
      </c>
      <c r="I172" s="347"/>
      <c r="J172" s="347"/>
      <c r="K172" s="347"/>
      <c r="L172" s="348"/>
      <c r="M172" s="352"/>
      <c r="N172" s="353"/>
      <c r="O172" s="353"/>
      <c r="P172" s="353"/>
      <c r="Q172" s="353"/>
      <c r="R172" s="353"/>
      <c r="S172" s="353"/>
      <c r="T172" s="354"/>
      <c r="U172" s="347"/>
      <c r="V172" s="347"/>
      <c r="AT172" s="102" t="s">
        <v>183</v>
      </c>
      <c r="AU172" s="102" t="s">
        <v>85</v>
      </c>
      <c r="AV172" s="14" t="s">
        <v>85</v>
      </c>
      <c r="AW172" s="14" t="s">
        <v>36</v>
      </c>
      <c r="AX172" s="14" t="s">
        <v>75</v>
      </c>
      <c r="AY172" s="102" t="s">
        <v>171</v>
      </c>
    </row>
    <row r="173" spans="1:65" s="15" customFormat="1" x14ac:dyDescent="0.2">
      <c r="A173" s="355"/>
      <c r="B173" s="356"/>
      <c r="C173" s="355"/>
      <c r="D173" s="333" t="s">
        <v>183</v>
      </c>
      <c r="E173" s="357" t="s">
        <v>135</v>
      </c>
      <c r="F173" s="358" t="s">
        <v>186</v>
      </c>
      <c r="G173" s="355"/>
      <c r="H173" s="359">
        <v>12.282</v>
      </c>
      <c r="I173" s="355"/>
      <c r="J173" s="355"/>
      <c r="K173" s="355"/>
      <c r="L173" s="356"/>
      <c r="M173" s="360"/>
      <c r="N173" s="361"/>
      <c r="O173" s="361"/>
      <c r="P173" s="361"/>
      <c r="Q173" s="361"/>
      <c r="R173" s="361"/>
      <c r="S173" s="361"/>
      <c r="T173" s="362"/>
      <c r="U173" s="355"/>
      <c r="V173" s="355"/>
      <c r="AT173" s="103" t="s">
        <v>183</v>
      </c>
      <c r="AU173" s="103" t="s">
        <v>85</v>
      </c>
      <c r="AV173" s="15" t="s">
        <v>177</v>
      </c>
      <c r="AW173" s="15" t="s">
        <v>36</v>
      </c>
      <c r="AX173" s="15" t="s">
        <v>83</v>
      </c>
      <c r="AY173" s="103" t="s">
        <v>171</v>
      </c>
    </row>
    <row r="174" spans="1:65" s="2" customFormat="1" ht="16.5" customHeight="1" x14ac:dyDescent="0.2">
      <c r="A174" s="251"/>
      <c r="B174" s="252"/>
      <c r="C174" s="322" t="s">
        <v>333</v>
      </c>
      <c r="D174" s="322" t="s">
        <v>173</v>
      </c>
      <c r="E174" s="323" t="s">
        <v>341</v>
      </c>
      <c r="F174" s="324" t="s">
        <v>342</v>
      </c>
      <c r="G174" s="325" t="s">
        <v>108</v>
      </c>
      <c r="H174" s="326">
        <v>12.282</v>
      </c>
      <c r="I174" s="97"/>
      <c r="J174" s="327">
        <f>ROUND(I174*H174,2)</f>
        <v>0</v>
      </c>
      <c r="K174" s="324" t="s">
        <v>176</v>
      </c>
      <c r="L174" s="252"/>
      <c r="M174" s="328" t="s">
        <v>3</v>
      </c>
      <c r="N174" s="329" t="s">
        <v>46</v>
      </c>
      <c r="O174" s="330"/>
      <c r="P174" s="331">
        <f>O174*H174</f>
        <v>0</v>
      </c>
      <c r="Q174" s="331">
        <v>0</v>
      </c>
      <c r="R174" s="331">
        <f>Q174*H174</f>
        <v>0</v>
      </c>
      <c r="S174" s="331">
        <v>0</v>
      </c>
      <c r="T174" s="332">
        <f>S174*H174</f>
        <v>0</v>
      </c>
      <c r="U174" s="251"/>
      <c r="V174" s="251"/>
      <c r="W174" s="32"/>
      <c r="X174" s="32"/>
      <c r="Y174" s="32"/>
      <c r="Z174" s="32"/>
      <c r="AA174" s="32"/>
      <c r="AB174" s="32"/>
      <c r="AC174" s="32"/>
      <c r="AD174" s="32"/>
      <c r="AE174" s="32"/>
      <c r="AR174" s="98" t="s">
        <v>177</v>
      </c>
      <c r="AT174" s="98" t="s">
        <v>173</v>
      </c>
      <c r="AU174" s="98" t="s">
        <v>85</v>
      </c>
      <c r="AY174" s="19" t="s">
        <v>171</v>
      </c>
      <c r="BE174" s="99">
        <f>IF(N174="základní",J174,0)</f>
        <v>0</v>
      </c>
      <c r="BF174" s="99">
        <f>IF(N174="snížená",J174,0)</f>
        <v>0</v>
      </c>
      <c r="BG174" s="99">
        <f>IF(N174="zákl. přenesená",J174,0)</f>
        <v>0</v>
      </c>
      <c r="BH174" s="99">
        <f>IF(N174="sníž. přenesená",J174,0)</f>
        <v>0</v>
      </c>
      <c r="BI174" s="99">
        <f>IF(N174="nulová",J174,0)</f>
        <v>0</v>
      </c>
      <c r="BJ174" s="19" t="s">
        <v>83</v>
      </c>
      <c r="BK174" s="99">
        <f>ROUND(I174*H174,2)</f>
        <v>0</v>
      </c>
      <c r="BL174" s="19" t="s">
        <v>177</v>
      </c>
      <c r="BM174" s="98" t="s">
        <v>827</v>
      </c>
    </row>
    <row r="175" spans="1:65" s="2" customFormat="1" x14ac:dyDescent="0.2">
      <c r="A175" s="251"/>
      <c r="B175" s="252"/>
      <c r="C175" s="251"/>
      <c r="D175" s="333" t="s">
        <v>179</v>
      </c>
      <c r="E175" s="251"/>
      <c r="F175" s="334" t="s">
        <v>344</v>
      </c>
      <c r="G175" s="251"/>
      <c r="H175" s="251"/>
      <c r="I175" s="251"/>
      <c r="J175" s="251"/>
      <c r="K175" s="251"/>
      <c r="L175" s="252"/>
      <c r="M175" s="335"/>
      <c r="N175" s="336"/>
      <c r="O175" s="330"/>
      <c r="P175" s="330"/>
      <c r="Q175" s="330"/>
      <c r="R175" s="330"/>
      <c r="S175" s="330"/>
      <c r="T175" s="337"/>
      <c r="U175" s="251"/>
      <c r="V175" s="251"/>
      <c r="W175" s="32"/>
      <c r="X175" s="32"/>
      <c r="Y175" s="32"/>
      <c r="Z175" s="32"/>
      <c r="AA175" s="32"/>
      <c r="AB175" s="32"/>
      <c r="AC175" s="32"/>
      <c r="AD175" s="32"/>
      <c r="AE175" s="32"/>
      <c r="AT175" s="19" t="s">
        <v>179</v>
      </c>
      <c r="AU175" s="19" t="s">
        <v>85</v>
      </c>
    </row>
    <row r="176" spans="1:65" s="2" customFormat="1" x14ac:dyDescent="0.2">
      <c r="A176" s="251"/>
      <c r="B176" s="252"/>
      <c r="C176" s="251"/>
      <c r="D176" s="338" t="s">
        <v>181</v>
      </c>
      <c r="E176" s="251"/>
      <c r="F176" s="339" t="s">
        <v>345</v>
      </c>
      <c r="G176" s="251"/>
      <c r="H176" s="251"/>
      <c r="I176" s="251"/>
      <c r="J176" s="251"/>
      <c r="K176" s="251"/>
      <c r="L176" s="252"/>
      <c r="M176" s="335"/>
      <c r="N176" s="336"/>
      <c r="O176" s="330"/>
      <c r="P176" s="330"/>
      <c r="Q176" s="330"/>
      <c r="R176" s="330"/>
      <c r="S176" s="330"/>
      <c r="T176" s="337"/>
      <c r="U176" s="251"/>
      <c r="V176" s="251"/>
      <c r="W176" s="32"/>
      <c r="X176" s="32"/>
      <c r="Y176" s="32"/>
      <c r="Z176" s="32"/>
      <c r="AA176" s="32"/>
      <c r="AB176" s="32"/>
      <c r="AC176" s="32"/>
      <c r="AD176" s="32"/>
      <c r="AE176" s="32"/>
      <c r="AT176" s="19" t="s">
        <v>181</v>
      </c>
      <c r="AU176" s="19" t="s">
        <v>85</v>
      </c>
    </row>
    <row r="177" spans="1:65" s="14" customFormat="1" x14ac:dyDescent="0.2">
      <c r="A177" s="347"/>
      <c r="B177" s="348"/>
      <c r="C177" s="347"/>
      <c r="D177" s="333" t="s">
        <v>183</v>
      </c>
      <c r="E177" s="349" t="s">
        <v>3</v>
      </c>
      <c r="F177" s="350" t="s">
        <v>135</v>
      </c>
      <c r="G177" s="347"/>
      <c r="H177" s="351">
        <v>12.282</v>
      </c>
      <c r="I177" s="347"/>
      <c r="J177" s="347"/>
      <c r="K177" s="347"/>
      <c r="L177" s="348"/>
      <c r="M177" s="352"/>
      <c r="N177" s="353"/>
      <c r="O177" s="353"/>
      <c r="P177" s="353"/>
      <c r="Q177" s="353"/>
      <c r="R177" s="353"/>
      <c r="S177" s="353"/>
      <c r="T177" s="354"/>
      <c r="U177" s="347"/>
      <c r="V177" s="347"/>
      <c r="AT177" s="102" t="s">
        <v>183</v>
      </c>
      <c r="AU177" s="102" t="s">
        <v>85</v>
      </c>
      <c r="AV177" s="14" t="s">
        <v>85</v>
      </c>
      <c r="AW177" s="14" t="s">
        <v>36</v>
      </c>
      <c r="AX177" s="14" t="s">
        <v>83</v>
      </c>
      <c r="AY177" s="102" t="s">
        <v>171</v>
      </c>
    </row>
    <row r="178" spans="1:65" s="12" customFormat="1" ht="22.95" customHeight="1" x14ac:dyDescent="0.25">
      <c r="A178" s="311"/>
      <c r="B178" s="312"/>
      <c r="C178" s="311"/>
      <c r="D178" s="313" t="s">
        <v>74</v>
      </c>
      <c r="E178" s="320" t="s">
        <v>85</v>
      </c>
      <c r="F178" s="320" t="s">
        <v>346</v>
      </c>
      <c r="G178" s="311"/>
      <c r="H178" s="311"/>
      <c r="I178" s="311"/>
      <c r="J178" s="321">
        <f>BK178</f>
        <v>0</v>
      </c>
      <c r="K178" s="311"/>
      <c r="L178" s="312"/>
      <c r="M178" s="316"/>
      <c r="N178" s="317"/>
      <c r="O178" s="317"/>
      <c r="P178" s="318">
        <f>SUM(P179:P204)</f>
        <v>0</v>
      </c>
      <c r="Q178" s="317"/>
      <c r="R178" s="318">
        <f>SUM(R179:R204)</f>
        <v>4.0608893999999998</v>
      </c>
      <c r="S178" s="317"/>
      <c r="T178" s="319">
        <f>SUM(T179:T204)</f>
        <v>0</v>
      </c>
      <c r="U178" s="311"/>
      <c r="V178" s="311"/>
      <c r="AR178" s="94" t="s">
        <v>83</v>
      </c>
      <c r="AT178" s="95" t="s">
        <v>74</v>
      </c>
      <c r="AU178" s="95" t="s">
        <v>83</v>
      </c>
      <c r="AY178" s="94" t="s">
        <v>171</v>
      </c>
      <c r="BK178" s="96">
        <f>SUM(BK179:BK204)</f>
        <v>0</v>
      </c>
    </row>
    <row r="179" spans="1:65" s="2" customFormat="1" ht="24.15" customHeight="1" x14ac:dyDescent="0.2">
      <c r="A179" s="251"/>
      <c r="B179" s="252"/>
      <c r="C179" s="322" t="s">
        <v>340</v>
      </c>
      <c r="D179" s="322" t="s">
        <v>173</v>
      </c>
      <c r="E179" s="323" t="s">
        <v>828</v>
      </c>
      <c r="F179" s="324" t="s">
        <v>829</v>
      </c>
      <c r="G179" s="325" t="s">
        <v>189</v>
      </c>
      <c r="H179" s="326">
        <v>6</v>
      </c>
      <c r="I179" s="97"/>
      <c r="J179" s="327">
        <f>ROUND(I179*H179,2)</f>
        <v>0</v>
      </c>
      <c r="K179" s="324" t="s">
        <v>176</v>
      </c>
      <c r="L179" s="252"/>
      <c r="M179" s="328" t="s">
        <v>3</v>
      </c>
      <c r="N179" s="329" t="s">
        <v>46</v>
      </c>
      <c r="O179" s="330"/>
      <c r="P179" s="331">
        <f>O179*H179</f>
        <v>0</v>
      </c>
      <c r="Q179" s="331">
        <v>0.20449000000000001</v>
      </c>
      <c r="R179" s="331">
        <f>Q179*H179</f>
        <v>1.2269399999999999</v>
      </c>
      <c r="S179" s="331">
        <v>0</v>
      </c>
      <c r="T179" s="332">
        <f>S179*H179</f>
        <v>0</v>
      </c>
      <c r="U179" s="251"/>
      <c r="V179" s="251"/>
      <c r="W179" s="32"/>
      <c r="X179" s="32"/>
      <c r="Y179" s="32"/>
      <c r="Z179" s="32"/>
      <c r="AA179" s="32"/>
      <c r="AB179" s="32"/>
      <c r="AC179" s="32"/>
      <c r="AD179" s="32"/>
      <c r="AE179" s="32"/>
      <c r="AR179" s="98" t="s">
        <v>177</v>
      </c>
      <c r="AT179" s="98" t="s">
        <v>173</v>
      </c>
      <c r="AU179" s="98" t="s">
        <v>85</v>
      </c>
      <c r="AY179" s="19" t="s">
        <v>171</v>
      </c>
      <c r="BE179" s="99">
        <f>IF(N179="základní",J179,0)</f>
        <v>0</v>
      </c>
      <c r="BF179" s="99">
        <f>IF(N179="snížená",J179,0)</f>
        <v>0</v>
      </c>
      <c r="BG179" s="99">
        <f>IF(N179="zákl. přenesená",J179,0)</f>
        <v>0</v>
      </c>
      <c r="BH179" s="99">
        <f>IF(N179="sníž. přenesená",J179,0)</f>
        <v>0</v>
      </c>
      <c r="BI179" s="99">
        <f>IF(N179="nulová",J179,0)</f>
        <v>0</v>
      </c>
      <c r="BJ179" s="19" t="s">
        <v>83</v>
      </c>
      <c r="BK179" s="99">
        <f>ROUND(I179*H179,2)</f>
        <v>0</v>
      </c>
      <c r="BL179" s="19" t="s">
        <v>177</v>
      </c>
      <c r="BM179" s="98" t="s">
        <v>830</v>
      </c>
    </row>
    <row r="180" spans="1:65" s="2" customFormat="1" ht="19.2" x14ac:dyDescent="0.2">
      <c r="A180" s="251"/>
      <c r="B180" s="252"/>
      <c r="C180" s="251"/>
      <c r="D180" s="333" t="s">
        <v>179</v>
      </c>
      <c r="E180" s="251"/>
      <c r="F180" s="334" t="s">
        <v>831</v>
      </c>
      <c r="G180" s="251"/>
      <c r="H180" s="251"/>
      <c r="I180" s="251"/>
      <c r="J180" s="251"/>
      <c r="K180" s="251"/>
      <c r="L180" s="252"/>
      <c r="M180" s="335"/>
      <c r="N180" s="336"/>
      <c r="O180" s="330"/>
      <c r="P180" s="330"/>
      <c r="Q180" s="330"/>
      <c r="R180" s="330"/>
      <c r="S180" s="330"/>
      <c r="T180" s="337"/>
      <c r="U180" s="251"/>
      <c r="V180" s="251"/>
      <c r="W180" s="32"/>
      <c r="X180" s="32"/>
      <c r="Y180" s="32"/>
      <c r="Z180" s="32"/>
      <c r="AA180" s="32"/>
      <c r="AB180" s="32"/>
      <c r="AC180" s="32"/>
      <c r="AD180" s="32"/>
      <c r="AE180" s="32"/>
      <c r="AT180" s="19" t="s">
        <v>179</v>
      </c>
      <c r="AU180" s="19" t="s">
        <v>85</v>
      </c>
    </row>
    <row r="181" spans="1:65" s="2" customFormat="1" x14ac:dyDescent="0.2">
      <c r="A181" s="251"/>
      <c r="B181" s="252"/>
      <c r="C181" s="251"/>
      <c r="D181" s="338" t="s">
        <v>181</v>
      </c>
      <c r="E181" s="251"/>
      <c r="F181" s="339" t="s">
        <v>832</v>
      </c>
      <c r="G181" s="251"/>
      <c r="H181" s="251"/>
      <c r="I181" s="251"/>
      <c r="J181" s="251"/>
      <c r="K181" s="251"/>
      <c r="L181" s="252"/>
      <c r="M181" s="335"/>
      <c r="N181" s="336"/>
      <c r="O181" s="330"/>
      <c r="P181" s="330"/>
      <c r="Q181" s="330"/>
      <c r="R181" s="330"/>
      <c r="S181" s="330"/>
      <c r="T181" s="337"/>
      <c r="U181" s="251"/>
      <c r="V181" s="251"/>
      <c r="W181" s="32"/>
      <c r="X181" s="32"/>
      <c r="Y181" s="32"/>
      <c r="Z181" s="32"/>
      <c r="AA181" s="32"/>
      <c r="AB181" s="32"/>
      <c r="AC181" s="32"/>
      <c r="AD181" s="32"/>
      <c r="AE181" s="32"/>
      <c r="AT181" s="19" t="s">
        <v>181</v>
      </c>
      <c r="AU181" s="19" t="s">
        <v>85</v>
      </c>
    </row>
    <row r="182" spans="1:65" s="13" customFormat="1" x14ac:dyDescent="0.2">
      <c r="A182" s="340"/>
      <c r="B182" s="341"/>
      <c r="C182" s="340"/>
      <c r="D182" s="333" t="s">
        <v>183</v>
      </c>
      <c r="E182" s="342" t="s">
        <v>3</v>
      </c>
      <c r="F182" s="343" t="s">
        <v>833</v>
      </c>
      <c r="G182" s="340"/>
      <c r="H182" s="342" t="s">
        <v>3</v>
      </c>
      <c r="I182" s="340"/>
      <c r="J182" s="340"/>
      <c r="K182" s="340"/>
      <c r="L182" s="341"/>
      <c r="M182" s="344"/>
      <c r="N182" s="345"/>
      <c r="O182" s="345"/>
      <c r="P182" s="345"/>
      <c r="Q182" s="345"/>
      <c r="R182" s="345"/>
      <c r="S182" s="345"/>
      <c r="T182" s="346"/>
      <c r="U182" s="340"/>
      <c r="V182" s="340"/>
      <c r="AT182" s="101" t="s">
        <v>183</v>
      </c>
      <c r="AU182" s="101" t="s">
        <v>85</v>
      </c>
      <c r="AV182" s="13" t="s">
        <v>83</v>
      </c>
      <c r="AW182" s="13" t="s">
        <v>36</v>
      </c>
      <c r="AX182" s="13" t="s">
        <v>75</v>
      </c>
      <c r="AY182" s="101" t="s">
        <v>171</v>
      </c>
    </row>
    <row r="183" spans="1:65" s="14" customFormat="1" x14ac:dyDescent="0.2">
      <c r="A183" s="347"/>
      <c r="B183" s="348"/>
      <c r="C183" s="347"/>
      <c r="D183" s="333" t="s">
        <v>183</v>
      </c>
      <c r="E183" s="349" t="s">
        <v>3</v>
      </c>
      <c r="F183" s="350" t="s">
        <v>834</v>
      </c>
      <c r="G183" s="347"/>
      <c r="H183" s="351">
        <v>6</v>
      </c>
      <c r="I183" s="347"/>
      <c r="J183" s="347"/>
      <c r="K183" s="347"/>
      <c r="L183" s="348"/>
      <c r="M183" s="352"/>
      <c r="N183" s="353"/>
      <c r="O183" s="353"/>
      <c r="P183" s="353"/>
      <c r="Q183" s="353"/>
      <c r="R183" s="353"/>
      <c r="S183" s="353"/>
      <c r="T183" s="354"/>
      <c r="U183" s="347"/>
      <c r="V183" s="347"/>
      <c r="AT183" s="102" t="s">
        <v>183</v>
      </c>
      <c r="AU183" s="102" t="s">
        <v>85</v>
      </c>
      <c r="AV183" s="14" t="s">
        <v>85</v>
      </c>
      <c r="AW183" s="14" t="s">
        <v>36</v>
      </c>
      <c r="AX183" s="14" t="s">
        <v>83</v>
      </c>
      <c r="AY183" s="102" t="s">
        <v>171</v>
      </c>
    </row>
    <row r="184" spans="1:65" s="2" customFormat="1" ht="24.15" customHeight="1" x14ac:dyDescent="0.2">
      <c r="A184" s="251"/>
      <c r="B184" s="252"/>
      <c r="C184" s="322" t="s">
        <v>347</v>
      </c>
      <c r="D184" s="322" t="s">
        <v>173</v>
      </c>
      <c r="E184" s="323" t="s">
        <v>835</v>
      </c>
      <c r="F184" s="324" t="s">
        <v>836</v>
      </c>
      <c r="G184" s="325" t="s">
        <v>189</v>
      </c>
      <c r="H184" s="326">
        <v>5.5</v>
      </c>
      <c r="I184" s="97"/>
      <c r="J184" s="327">
        <f>ROUND(I184*H184,2)</f>
        <v>0</v>
      </c>
      <c r="K184" s="324" t="s">
        <v>176</v>
      </c>
      <c r="L184" s="252"/>
      <c r="M184" s="328" t="s">
        <v>3</v>
      </c>
      <c r="N184" s="329" t="s">
        <v>46</v>
      </c>
      <c r="O184" s="330"/>
      <c r="P184" s="331">
        <f>O184*H184</f>
        <v>0</v>
      </c>
      <c r="Q184" s="331">
        <v>0.28736</v>
      </c>
      <c r="R184" s="331">
        <f>Q184*H184</f>
        <v>1.5804800000000001</v>
      </c>
      <c r="S184" s="331">
        <v>0</v>
      </c>
      <c r="T184" s="332">
        <f>S184*H184</f>
        <v>0</v>
      </c>
      <c r="U184" s="251"/>
      <c r="V184" s="251"/>
      <c r="W184" s="32"/>
      <c r="X184" s="32"/>
      <c r="Y184" s="32"/>
      <c r="Z184" s="32"/>
      <c r="AA184" s="32"/>
      <c r="AB184" s="32"/>
      <c r="AC184" s="32"/>
      <c r="AD184" s="32"/>
      <c r="AE184" s="32"/>
      <c r="AR184" s="98" t="s">
        <v>177</v>
      </c>
      <c r="AT184" s="98" t="s">
        <v>173</v>
      </c>
      <c r="AU184" s="98" t="s">
        <v>85</v>
      </c>
      <c r="AY184" s="19" t="s">
        <v>171</v>
      </c>
      <c r="BE184" s="99">
        <f>IF(N184="základní",J184,0)</f>
        <v>0</v>
      </c>
      <c r="BF184" s="99">
        <f>IF(N184="snížená",J184,0)</f>
        <v>0</v>
      </c>
      <c r="BG184" s="99">
        <f>IF(N184="zákl. přenesená",J184,0)</f>
        <v>0</v>
      </c>
      <c r="BH184" s="99">
        <f>IF(N184="sníž. přenesená",J184,0)</f>
        <v>0</v>
      </c>
      <c r="BI184" s="99">
        <f>IF(N184="nulová",J184,0)</f>
        <v>0</v>
      </c>
      <c r="BJ184" s="19" t="s">
        <v>83</v>
      </c>
      <c r="BK184" s="99">
        <f>ROUND(I184*H184,2)</f>
        <v>0</v>
      </c>
      <c r="BL184" s="19" t="s">
        <v>177</v>
      </c>
      <c r="BM184" s="98" t="s">
        <v>837</v>
      </c>
    </row>
    <row r="185" spans="1:65" s="2" customFormat="1" ht="19.2" x14ac:dyDescent="0.2">
      <c r="A185" s="251"/>
      <c r="B185" s="252"/>
      <c r="C185" s="251"/>
      <c r="D185" s="333" t="s">
        <v>179</v>
      </c>
      <c r="E185" s="251"/>
      <c r="F185" s="334" t="s">
        <v>838</v>
      </c>
      <c r="G185" s="251"/>
      <c r="H185" s="251"/>
      <c r="I185" s="251"/>
      <c r="J185" s="251"/>
      <c r="K185" s="251"/>
      <c r="L185" s="252"/>
      <c r="M185" s="335"/>
      <c r="N185" s="336"/>
      <c r="O185" s="330"/>
      <c r="P185" s="330"/>
      <c r="Q185" s="330"/>
      <c r="R185" s="330"/>
      <c r="S185" s="330"/>
      <c r="T185" s="337"/>
      <c r="U185" s="251"/>
      <c r="V185" s="251"/>
      <c r="W185" s="32"/>
      <c r="X185" s="32"/>
      <c r="Y185" s="32"/>
      <c r="Z185" s="32"/>
      <c r="AA185" s="32"/>
      <c r="AB185" s="32"/>
      <c r="AC185" s="32"/>
      <c r="AD185" s="32"/>
      <c r="AE185" s="32"/>
      <c r="AT185" s="19" t="s">
        <v>179</v>
      </c>
      <c r="AU185" s="19" t="s">
        <v>85</v>
      </c>
    </row>
    <row r="186" spans="1:65" s="2" customFormat="1" x14ac:dyDescent="0.2">
      <c r="A186" s="251"/>
      <c r="B186" s="252"/>
      <c r="C186" s="251"/>
      <c r="D186" s="338" t="s">
        <v>181</v>
      </c>
      <c r="E186" s="251"/>
      <c r="F186" s="339" t="s">
        <v>839</v>
      </c>
      <c r="G186" s="251"/>
      <c r="H186" s="251"/>
      <c r="I186" s="251"/>
      <c r="J186" s="251"/>
      <c r="K186" s="251"/>
      <c r="L186" s="252"/>
      <c r="M186" s="335"/>
      <c r="N186" s="336"/>
      <c r="O186" s="330"/>
      <c r="P186" s="330"/>
      <c r="Q186" s="330"/>
      <c r="R186" s="330"/>
      <c r="S186" s="330"/>
      <c r="T186" s="337"/>
      <c r="U186" s="251"/>
      <c r="V186" s="251"/>
      <c r="W186" s="32"/>
      <c r="X186" s="32"/>
      <c r="Y186" s="32"/>
      <c r="Z186" s="32"/>
      <c r="AA186" s="32"/>
      <c r="AB186" s="32"/>
      <c r="AC186" s="32"/>
      <c r="AD186" s="32"/>
      <c r="AE186" s="32"/>
      <c r="AT186" s="19" t="s">
        <v>181</v>
      </c>
      <c r="AU186" s="19" t="s">
        <v>85</v>
      </c>
    </row>
    <row r="187" spans="1:65" s="13" customFormat="1" x14ac:dyDescent="0.2">
      <c r="A187" s="340"/>
      <c r="B187" s="341"/>
      <c r="C187" s="340"/>
      <c r="D187" s="333" t="s">
        <v>183</v>
      </c>
      <c r="E187" s="342" t="s">
        <v>3</v>
      </c>
      <c r="F187" s="343" t="s">
        <v>833</v>
      </c>
      <c r="G187" s="340"/>
      <c r="H187" s="342" t="s">
        <v>3</v>
      </c>
      <c r="I187" s="340"/>
      <c r="J187" s="340"/>
      <c r="K187" s="340"/>
      <c r="L187" s="341"/>
      <c r="M187" s="344"/>
      <c r="N187" s="345"/>
      <c r="O187" s="345"/>
      <c r="P187" s="345"/>
      <c r="Q187" s="345"/>
      <c r="R187" s="345"/>
      <c r="S187" s="345"/>
      <c r="T187" s="346"/>
      <c r="U187" s="340"/>
      <c r="V187" s="340"/>
      <c r="AT187" s="101" t="s">
        <v>183</v>
      </c>
      <c r="AU187" s="101" t="s">
        <v>85</v>
      </c>
      <c r="AV187" s="13" t="s">
        <v>83</v>
      </c>
      <c r="AW187" s="13" t="s">
        <v>36</v>
      </c>
      <c r="AX187" s="13" t="s">
        <v>75</v>
      </c>
      <c r="AY187" s="101" t="s">
        <v>171</v>
      </c>
    </row>
    <row r="188" spans="1:65" s="14" customFormat="1" x14ac:dyDescent="0.2">
      <c r="A188" s="347"/>
      <c r="B188" s="348"/>
      <c r="C188" s="347"/>
      <c r="D188" s="333" t="s">
        <v>183</v>
      </c>
      <c r="E188" s="349" t="s">
        <v>3</v>
      </c>
      <c r="F188" s="350" t="s">
        <v>840</v>
      </c>
      <c r="G188" s="347"/>
      <c r="H188" s="351">
        <v>5.5</v>
      </c>
      <c r="I188" s="347"/>
      <c r="J188" s="347"/>
      <c r="K188" s="347"/>
      <c r="L188" s="348"/>
      <c r="M188" s="352"/>
      <c r="N188" s="353"/>
      <c r="O188" s="353"/>
      <c r="P188" s="353"/>
      <c r="Q188" s="353"/>
      <c r="R188" s="353"/>
      <c r="S188" s="353"/>
      <c r="T188" s="354"/>
      <c r="U188" s="347"/>
      <c r="V188" s="347"/>
      <c r="AT188" s="102" t="s">
        <v>183</v>
      </c>
      <c r="AU188" s="102" t="s">
        <v>85</v>
      </c>
      <c r="AV188" s="14" t="s">
        <v>85</v>
      </c>
      <c r="AW188" s="14" t="s">
        <v>36</v>
      </c>
      <c r="AX188" s="14" t="s">
        <v>83</v>
      </c>
      <c r="AY188" s="102" t="s">
        <v>171</v>
      </c>
    </row>
    <row r="189" spans="1:65" s="2" customFormat="1" ht="16.5" customHeight="1" x14ac:dyDescent="0.2">
      <c r="A189" s="251"/>
      <c r="B189" s="252"/>
      <c r="C189" s="322" t="s">
        <v>8</v>
      </c>
      <c r="D189" s="322" t="s">
        <v>173</v>
      </c>
      <c r="E189" s="323" t="s">
        <v>841</v>
      </c>
      <c r="F189" s="324" t="s">
        <v>842</v>
      </c>
      <c r="G189" s="325" t="s">
        <v>108</v>
      </c>
      <c r="H189" s="326">
        <v>0.5</v>
      </c>
      <c r="I189" s="97"/>
      <c r="J189" s="327">
        <f>ROUND(I189*H189,2)</f>
        <v>0</v>
      </c>
      <c r="K189" s="324" t="s">
        <v>176</v>
      </c>
      <c r="L189" s="252"/>
      <c r="M189" s="328" t="s">
        <v>3</v>
      </c>
      <c r="N189" s="329" t="s">
        <v>46</v>
      </c>
      <c r="O189" s="330"/>
      <c r="P189" s="331">
        <f>O189*H189</f>
        <v>0</v>
      </c>
      <c r="Q189" s="331">
        <v>2.5018699999999998</v>
      </c>
      <c r="R189" s="331">
        <f>Q189*H189</f>
        <v>1.2509349999999999</v>
      </c>
      <c r="S189" s="331">
        <v>0</v>
      </c>
      <c r="T189" s="332">
        <f>S189*H189</f>
        <v>0</v>
      </c>
      <c r="U189" s="251"/>
      <c r="V189" s="251"/>
      <c r="W189" s="32"/>
      <c r="X189" s="32"/>
      <c r="Y189" s="32"/>
      <c r="Z189" s="32"/>
      <c r="AA189" s="32"/>
      <c r="AB189" s="32"/>
      <c r="AC189" s="32"/>
      <c r="AD189" s="32"/>
      <c r="AE189" s="32"/>
      <c r="AR189" s="98" t="s">
        <v>177</v>
      </c>
      <c r="AT189" s="98" t="s">
        <v>173</v>
      </c>
      <c r="AU189" s="98" t="s">
        <v>85</v>
      </c>
      <c r="AY189" s="19" t="s">
        <v>171</v>
      </c>
      <c r="BE189" s="99">
        <f>IF(N189="základní",J189,0)</f>
        <v>0</v>
      </c>
      <c r="BF189" s="99">
        <f>IF(N189="snížená",J189,0)</f>
        <v>0</v>
      </c>
      <c r="BG189" s="99">
        <f>IF(N189="zákl. přenesená",J189,0)</f>
        <v>0</v>
      </c>
      <c r="BH189" s="99">
        <f>IF(N189="sníž. přenesená",J189,0)</f>
        <v>0</v>
      </c>
      <c r="BI189" s="99">
        <f>IF(N189="nulová",J189,0)</f>
        <v>0</v>
      </c>
      <c r="BJ189" s="19" t="s">
        <v>83</v>
      </c>
      <c r="BK189" s="99">
        <f>ROUND(I189*H189,2)</f>
        <v>0</v>
      </c>
      <c r="BL189" s="19" t="s">
        <v>177</v>
      </c>
      <c r="BM189" s="98" t="s">
        <v>843</v>
      </c>
    </row>
    <row r="190" spans="1:65" s="2" customFormat="1" x14ac:dyDescent="0.2">
      <c r="A190" s="251"/>
      <c r="B190" s="252"/>
      <c r="C190" s="251"/>
      <c r="D190" s="333" t="s">
        <v>179</v>
      </c>
      <c r="E190" s="251"/>
      <c r="F190" s="334" t="s">
        <v>844</v>
      </c>
      <c r="G190" s="251"/>
      <c r="H190" s="251"/>
      <c r="I190" s="251"/>
      <c r="J190" s="251"/>
      <c r="K190" s="251"/>
      <c r="L190" s="252"/>
      <c r="M190" s="335"/>
      <c r="N190" s="336"/>
      <c r="O190" s="330"/>
      <c r="P190" s="330"/>
      <c r="Q190" s="330"/>
      <c r="R190" s="330"/>
      <c r="S190" s="330"/>
      <c r="T190" s="337"/>
      <c r="U190" s="251"/>
      <c r="V190" s="251"/>
      <c r="W190" s="32"/>
      <c r="X190" s="32"/>
      <c r="Y190" s="32"/>
      <c r="Z190" s="32"/>
      <c r="AA190" s="32"/>
      <c r="AB190" s="32"/>
      <c r="AC190" s="32"/>
      <c r="AD190" s="32"/>
      <c r="AE190" s="32"/>
      <c r="AT190" s="19" t="s">
        <v>179</v>
      </c>
      <c r="AU190" s="19" t="s">
        <v>85</v>
      </c>
    </row>
    <row r="191" spans="1:65" s="2" customFormat="1" x14ac:dyDescent="0.2">
      <c r="A191" s="251"/>
      <c r="B191" s="252"/>
      <c r="C191" s="251"/>
      <c r="D191" s="338" t="s">
        <v>181</v>
      </c>
      <c r="E191" s="251"/>
      <c r="F191" s="339" t="s">
        <v>845</v>
      </c>
      <c r="G191" s="251"/>
      <c r="H191" s="251"/>
      <c r="I191" s="251"/>
      <c r="J191" s="251"/>
      <c r="K191" s="251"/>
      <c r="L191" s="252"/>
      <c r="M191" s="335"/>
      <c r="N191" s="336"/>
      <c r="O191" s="330"/>
      <c r="P191" s="330"/>
      <c r="Q191" s="330"/>
      <c r="R191" s="330"/>
      <c r="S191" s="330"/>
      <c r="T191" s="337"/>
      <c r="U191" s="251"/>
      <c r="V191" s="251"/>
      <c r="W191" s="32"/>
      <c r="X191" s="32"/>
      <c r="Y191" s="32"/>
      <c r="Z191" s="32"/>
      <c r="AA191" s="32"/>
      <c r="AB191" s="32"/>
      <c r="AC191" s="32"/>
      <c r="AD191" s="32"/>
      <c r="AE191" s="32"/>
      <c r="AT191" s="19" t="s">
        <v>181</v>
      </c>
      <c r="AU191" s="19" t="s">
        <v>85</v>
      </c>
    </row>
    <row r="192" spans="1:65" s="2" customFormat="1" ht="19.2" x14ac:dyDescent="0.2">
      <c r="A192" s="251"/>
      <c r="B192" s="252"/>
      <c r="C192" s="251"/>
      <c r="D192" s="333" t="s">
        <v>360</v>
      </c>
      <c r="E192" s="251"/>
      <c r="F192" s="380" t="s">
        <v>452</v>
      </c>
      <c r="G192" s="251"/>
      <c r="H192" s="251"/>
      <c r="I192" s="251"/>
      <c r="J192" s="251"/>
      <c r="K192" s="251"/>
      <c r="L192" s="252"/>
      <c r="M192" s="335"/>
      <c r="N192" s="336"/>
      <c r="O192" s="330"/>
      <c r="P192" s="330"/>
      <c r="Q192" s="330"/>
      <c r="R192" s="330"/>
      <c r="S192" s="330"/>
      <c r="T192" s="337"/>
      <c r="U192" s="251"/>
      <c r="V192" s="251"/>
      <c r="W192" s="32"/>
      <c r="X192" s="32"/>
      <c r="Y192" s="32"/>
      <c r="Z192" s="32"/>
      <c r="AA192" s="32"/>
      <c r="AB192" s="32"/>
      <c r="AC192" s="32"/>
      <c r="AD192" s="32"/>
      <c r="AE192" s="32"/>
      <c r="AT192" s="19" t="s">
        <v>360</v>
      </c>
      <c r="AU192" s="19" t="s">
        <v>85</v>
      </c>
    </row>
    <row r="193" spans="1:65" s="13" customFormat="1" x14ac:dyDescent="0.2">
      <c r="A193" s="340"/>
      <c r="B193" s="341"/>
      <c r="C193" s="340"/>
      <c r="D193" s="333" t="s">
        <v>183</v>
      </c>
      <c r="E193" s="342" t="s">
        <v>3</v>
      </c>
      <c r="F193" s="343" t="s">
        <v>846</v>
      </c>
      <c r="G193" s="340"/>
      <c r="H193" s="342" t="s">
        <v>3</v>
      </c>
      <c r="I193" s="340"/>
      <c r="J193" s="340"/>
      <c r="K193" s="340"/>
      <c r="L193" s="341"/>
      <c r="M193" s="344"/>
      <c r="N193" s="345"/>
      <c r="O193" s="345"/>
      <c r="P193" s="345"/>
      <c r="Q193" s="345"/>
      <c r="R193" s="345"/>
      <c r="S193" s="345"/>
      <c r="T193" s="346"/>
      <c r="U193" s="340"/>
      <c r="V193" s="340"/>
      <c r="AT193" s="101" t="s">
        <v>183</v>
      </c>
      <c r="AU193" s="101" t="s">
        <v>85</v>
      </c>
      <c r="AV193" s="13" t="s">
        <v>83</v>
      </c>
      <c r="AW193" s="13" t="s">
        <v>36</v>
      </c>
      <c r="AX193" s="13" t="s">
        <v>75</v>
      </c>
      <c r="AY193" s="101" t="s">
        <v>171</v>
      </c>
    </row>
    <row r="194" spans="1:65" s="14" customFormat="1" x14ac:dyDescent="0.2">
      <c r="A194" s="347"/>
      <c r="B194" s="348"/>
      <c r="C194" s="347"/>
      <c r="D194" s="333" t="s">
        <v>183</v>
      </c>
      <c r="E194" s="349" t="s">
        <v>3</v>
      </c>
      <c r="F194" s="350" t="s">
        <v>847</v>
      </c>
      <c r="G194" s="347"/>
      <c r="H194" s="351">
        <v>0.5</v>
      </c>
      <c r="I194" s="347"/>
      <c r="J194" s="347"/>
      <c r="K194" s="347"/>
      <c r="L194" s="348"/>
      <c r="M194" s="352"/>
      <c r="N194" s="353"/>
      <c r="O194" s="353"/>
      <c r="P194" s="353"/>
      <c r="Q194" s="353"/>
      <c r="R194" s="353"/>
      <c r="S194" s="353"/>
      <c r="T194" s="354"/>
      <c r="U194" s="347"/>
      <c r="V194" s="347"/>
      <c r="AT194" s="102" t="s">
        <v>183</v>
      </c>
      <c r="AU194" s="102" t="s">
        <v>85</v>
      </c>
      <c r="AV194" s="14" t="s">
        <v>85</v>
      </c>
      <c r="AW194" s="14" t="s">
        <v>36</v>
      </c>
      <c r="AX194" s="14" t="s">
        <v>83</v>
      </c>
      <c r="AY194" s="102" t="s">
        <v>171</v>
      </c>
    </row>
    <row r="195" spans="1:65" s="2" customFormat="1" ht="16.5" customHeight="1" x14ac:dyDescent="0.2">
      <c r="A195" s="251"/>
      <c r="B195" s="252"/>
      <c r="C195" s="322" t="s">
        <v>363</v>
      </c>
      <c r="D195" s="322" t="s">
        <v>173</v>
      </c>
      <c r="E195" s="323" t="s">
        <v>848</v>
      </c>
      <c r="F195" s="324" t="s">
        <v>849</v>
      </c>
      <c r="G195" s="325" t="s">
        <v>116</v>
      </c>
      <c r="H195" s="326">
        <v>0.96</v>
      </c>
      <c r="I195" s="97"/>
      <c r="J195" s="327">
        <f>ROUND(I195*H195,2)</f>
        <v>0</v>
      </c>
      <c r="K195" s="324" t="s">
        <v>176</v>
      </c>
      <c r="L195" s="252"/>
      <c r="M195" s="328" t="s">
        <v>3</v>
      </c>
      <c r="N195" s="329" t="s">
        <v>46</v>
      </c>
      <c r="O195" s="330"/>
      <c r="P195" s="331">
        <f>O195*H195</f>
        <v>0</v>
      </c>
      <c r="Q195" s="331">
        <v>2.64E-3</v>
      </c>
      <c r="R195" s="331">
        <f>Q195*H195</f>
        <v>2.5344E-3</v>
      </c>
      <c r="S195" s="331">
        <v>0</v>
      </c>
      <c r="T195" s="332">
        <f>S195*H195</f>
        <v>0</v>
      </c>
      <c r="U195" s="251"/>
      <c r="V195" s="251"/>
      <c r="W195" s="32"/>
      <c r="X195" s="32"/>
      <c r="Y195" s="32"/>
      <c r="Z195" s="32"/>
      <c r="AA195" s="32"/>
      <c r="AB195" s="32"/>
      <c r="AC195" s="32"/>
      <c r="AD195" s="32"/>
      <c r="AE195" s="32"/>
      <c r="AR195" s="98" t="s">
        <v>177</v>
      </c>
      <c r="AT195" s="98" t="s">
        <v>173</v>
      </c>
      <c r="AU195" s="98" t="s">
        <v>85</v>
      </c>
      <c r="AY195" s="19" t="s">
        <v>171</v>
      </c>
      <c r="BE195" s="99">
        <f>IF(N195="základní",J195,0)</f>
        <v>0</v>
      </c>
      <c r="BF195" s="99">
        <f>IF(N195="snížená",J195,0)</f>
        <v>0</v>
      </c>
      <c r="BG195" s="99">
        <f>IF(N195="zákl. přenesená",J195,0)</f>
        <v>0</v>
      </c>
      <c r="BH195" s="99">
        <f>IF(N195="sníž. přenesená",J195,0)</f>
        <v>0</v>
      </c>
      <c r="BI195" s="99">
        <f>IF(N195="nulová",J195,0)</f>
        <v>0</v>
      </c>
      <c r="BJ195" s="19" t="s">
        <v>83</v>
      </c>
      <c r="BK195" s="99">
        <f>ROUND(I195*H195,2)</f>
        <v>0</v>
      </c>
      <c r="BL195" s="19" t="s">
        <v>177</v>
      </c>
      <c r="BM195" s="98" t="s">
        <v>850</v>
      </c>
    </row>
    <row r="196" spans="1:65" s="2" customFormat="1" x14ac:dyDescent="0.2">
      <c r="A196" s="251"/>
      <c r="B196" s="252"/>
      <c r="C196" s="251"/>
      <c r="D196" s="333" t="s">
        <v>179</v>
      </c>
      <c r="E196" s="251"/>
      <c r="F196" s="334" t="s">
        <v>851</v>
      </c>
      <c r="G196" s="251"/>
      <c r="H196" s="251"/>
      <c r="I196" s="251"/>
      <c r="J196" s="251"/>
      <c r="K196" s="251"/>
      <c r="L196" s="252"/>
      <c r="M196" s="335"/>
      <c r="N196" s="336"/>
      <c r="O196" s="330"/>
      <c r="P196" s="330"/>
      <c r="Q196" s="330"/>
      <c r="R196" s="330"/>
      <c r="S196" s="330"/>
      <c r="T196" s="337"/>
      <c r="U196" s="251"/>
      <c r="V196" s="251"/>
      <c r="W196" s="32"/>
      <c r="X196" s="32"/>
      <c r="Y196" s="32"/>
      <c r="Z196" s="32"/>
      <c r="AA196" s="32"/>
      <c r="AB196" s="32"/>
      <c r="AC196" s="32"/>
      <c r="AD196" s="32"/>
      <c r="AE196" s="32"/>
      <c r="AT196" s="19" t="s">
        <v>179</v>
      </c>
      <c r="AU196" s="19" t="s">
        <v>85</v>
      </c>
    </row>
    <row r="197" spans="1:65" s="2" customFormat="1" x14ac:dyDescent="0.2">
      <c r="A197" s="251"/>
      <c r="B197" s="252"/>
      <c r="C197" s="251"/>
      <c r="D197" s="338" t="s">
        <v>181</v>
      </c>
      <c r="E197" s="251"/>
      <c r="F197" s="339" t="s">
        <v>852</v>
      </c>
      <c r="G197" s="251"/>
      <c r="H197" s="251"/>
      <c r="I197" s="251"/>
      <c r="J197" s="251"/>
      <c r="K197" s="251"/>
      <c r="L197" s="252"/>
      <c r="M197" s="335"/>
      <c r="N197" s="336"/>
      <c r="O197" s="330"/>
      <c r="P197" s="330"/>
      <c r="Q197" s="330"/>
      <c r="R197" s="330"/>
      <c r="S197" s="330"/>
      <c r="T197" s="337"/>
      <c r="U197" s="251"/>
      <c r="V197" s="251"/>
      <c r="W197" s="32"/>
      <c r="X197" s="32"/>
      <c r="Y197" s="32"/>
      <c r="Z197" s="32"/>
      <c r="AA197" s="32"/>
      <c r="AB197" s="32"/>
      <c r="AC197" s="32"/>
      <c r="AD197" s="32"/>
      <c r="AE197" s="32"/>
      <c r="AT197" s="19" t="s">
        <v>181</v>
      </c>
      <c r="AU197" s="19" t="s">
        <v>85</v>
      </c>
    </row>
    <row r="198" spans="1:65" s="13" customFormat="1" x14ac:dyDescent="0.2">
      <c r="A198" s="340"/>
      <c r="B198" s="341"/>
      <c r="C198" s="340"/>
      <c r="D198" s="333" t="s">
        <v>183</v>
      </c>
      <c r="E198" s="342" t="s">
        <v>3</v>
      </c>
      <c r="F198" s="343" t="s">
        <v>853</v>
      </c>
      <c r="G198" s="340"/>
      <c r="H198" s="342" t="s">
        <v>3</v>
      </c>
      <c r="I198" s="340"/>
      <c r="J198" s="340"/>
      <c r="K198" s="340"/>
      <c r="L198" s="341"/>
      <c r="M198" s="344"/>
      <c r="N198" s="345"/>
      <c r="O198" s="345"/>
      <c r="P198" s="345"/>
      <c r="Q198" s="345"/>
      <c r="R198" s="345"/>
      <c r="S198" s="345"/>
      <c r="T198" s="346"/>
      <c r="U198" s="340"/>
      <c r="V198" s="340"/>
      <c r="AT198" s="101" t="s">
        <v>183</v>
      </c>
      <c r="AU198" s="101" t="s">
        <v>85</v>
      </c>
      <c r="AV198" s="13" t="s">
        <v>83</v>
      </c>
      <c r="AW198" s="13" t="s">
        <v>36</v>
      </c>
      <c r="AX198" s="13" t="s">
        <v>75</v>
      </c>
      <c r="AY198" s="101" t="s">
        <v>171</v>
      </c>
    </row>
    <row r="199" spans="1:65" s="14" customFormat="1" x14ac:dyDescent="0.2">
      <c r="A199" s="347"/>
      <c r="B199" s="348"/>
      <c r="C199" s="347"/>
      <c r="D199" s="333" t="s">
        <v>183</v>
      </c>
      <c r="E199" s="349" t="s">
        <v>3</v>
      </c>
      <c r="F199" s="350" t="s">
        <v>854</v>
      </c>
      <c r="G199" s="347"/>
      <c r="H199" s="351">
        <v>0.96</v>
      </c>
      <c r="I199" s="347"/>
      <c r="J199" s="347"/>
      <c r="K199" s="347"/>
      <c r="L199" s="348"/>
      <c r="M199" s="352"/>
      <c r="N199" s="353"/>
      <c r="O199" s="353"/>
      <c r="P199" s="353"/>
      <c r="Q199" s="353"/>
      <c r="R199" s="353"/>
      <c r="S199" s="353"/>
      <c r="T199" s="354"/>
      <c r="U199" s="347"/>
      <c r="V199" s="347"/>
      <c r="AT199" s="102" t="s">
        <v>183</v>
      </c>
      <c r="AU199" s="102" t="s">
        <v>85</v>
      </c>
      <c r="AV199" s="14" t="s">
        <v>85</v>
      </c>
      <c r="AW199" s="14" t="s">
        <v>36</v>
      </c>
      <c r="AX199" s="14" t="s">
        <v>75</v>
      </c>
      <c r="AY199" s="102" t="s">
        <v>171</v>
      </c>
    </row>
    <row r="200" spans="1:65" s="15" customFormat="1" x14ac:dyDescent="0.2">
      <c r="A200" s="355"/>
      <c r="B200" s="356"/>
      <c r="C200" s="355"/>
      <c r="D200" s="333" t="s">
        <v>183</v>
      </c>
      <c r="E200" s="357" t="s">
        <v>743</v>
      </c>
      <c r="F200" s="358" t="s">
        <v>186</v>
      </c>
      <c r="G200" s="355"/>
      <c r="H200" s="359">
        <v>0.96</v>
      </c>
      <c r="I200" s="355"/>
      <c r="J200" s="355"/>
      <c r="K200" s="355"/>
      <c r="L200" s="356"/>
      <c r="M200" s="360"/>
      <c r="N200" s="361"/>
      <c r="O200" s="361"/>
      <c r="P200" s="361"/>
      <c r="Q200" s="361"/>
      <c r="R200" s="361"/>
      <c r="S200" s="361"/>
      <c r="T200" s="362"/>
      <c r="U200" s="355"/>
      <c r="V200" s="355"/>
      <c r="AT200" s="103" t="s">
        <v>183</v>
      </c>
      <c r="AU200" s="103" t="s">
        <v>85</v>
      </c>
      <c r="AV200" s="15" t="s">
        <v>177</v>
      </c>
      <c r="AW200" s="15" t="s">
        <v>36</v>
      </c>
      <c r="AX200" s="15" t="s">
        <v>83</v>
      </c>
      <c r="AY200" s="103" t="s">
        <v>171</v>
      </c>
    </row>
    <row r="201" spans="1:65" s="2" customFormat="1" ht="16.5" customHeight="1" x14ac:dyDescent="0.2">
      <c r="A201" s="251"/>
      <c r="B201" s="252"/>
      <c r="C201" s="322" t="s">
        <v>372</v>
      </c>
      <c r="D201" s="322" t="s">
        <v>173</v>
      </c>
      <c r="E201" s="323" t="s">
        <v>855</v>
      </c>
      <c r="F201" s="324" t="s">
        <v>856</v>
      </c>
      <c r="G201" s="325" t="s">
        <v>116</v>
      </c>
      <c r="H201" s="326">
        <v>0.96</v>
      </c>
      <c r="I201" s="97"/>
      <c r="J201" s="327">
        <f>ROUND(I201*H201,2)</f>
        <v>0</v>
      </c>
      <c r="K201" s="324" t="s">
        <v>176</v>
      </c>
      <c r="L201" s="252"/>
      <c r="M201" s="328" t="s">
        <v>3</v>
      </c>
      <c r="N201" s="329" t="s">
        <v>46</v>
      </c>
      <c r="O201" s="330"/>
      <c r="P201" s="331">
        <f>O201*H201</f>
        <v>0</v>
      </c>
      <c r="Q201" s="331">
        <v>0</v>
      </c>
      <c r="R201" s="331">
        <f>Q201*H201</f>
        <v>0</v>
      </c>
      <c r="S201" s="331">
        <v>0</v>
      </c>
      <c r="T201" s="332">
        <f>S201*H201</f>
        <v>0</v>
      </c>
      <c r="U201" s="251"/>
      <c r="V201" s="251"/>
      <c r="W201" s="32"/>
      <c r="X201" s="32"/>
      <c r="Y201" s="32"/>
      <c r="Z201" s="32"/>
      <c r="AA201" s="32"/>
      <c r="AB201" s="32"/>
      <c r="AC201" s="32"/>
      <c r="AD201" s="32"/>
      <c r="AE201" s="32"/>
      <c r="AR201" s="98" t="s">
        <v>177</v>
      </c>
      <c r="AT201" s="98" t="s">
        <v>173</v>
      </c>
      <c r="AU201" s="98" t="s">
        <v>85</v>
      </c>
      <c r="AY201" s="19" t="s">
        <v>171</v>
      </c>
      <c r="BE201" s="99">
        <f>IF(N201="základní",J201,0)</f>
        <v>0</v>
      </c>
      <c r="BF201" s="99">
        <f>IF(N201="snížená",J201,0)</f>
        <v>0</v>
      </c>
      <c r="BG201" s="99">
        <f>IF(N201="zákl. přenesená",J201,0)</f>
        <v>0</v>
      </c>
      <c r="BH201" s="99">
        <f>IF(N201="sníž. přenesená",J201,0)</f>
        <v>0</v>
      </c>
      <c r="BI201" s="99">
        <f>IF(N201="nulová",J201,0)</f>
        <v>0</v>
      </c>
      <c r="BJ201" s="19" t="s">
        <v>83</v>
      </c>
      <c r="BK201" s="99">
        <f>ROUND(I201*H201,2)</f>
        <v>0</v>
      </c>
      <c r="BL201" s="19" t="s">
        <v>177</v>
      </c>
      <c r="BM201" s="98" t="s">
        <v>857</v>
      </c>
    </row>
    <row r="202" spans="1:65" s="2" customFormat="1" x14ac:dyDescent="0.2">
      <c r="A202" s="251"/>
      <c r="B202" s="252"/>
      <c r="C202" s="251"/>
      <c r="D202" s="333" t="s">
        <v>179</v>
      </c>
      <c r="E202" s="251"/>
      <c r="F202" s="334" t="s">
        <v>858</v>
      </c>
      <c r="G202" s="251"/>
      <c r="H202" s="251"/>
      <c r="I202" s="251"/>
      <c r="J202" s="251"/>
      <c r="K202" s="251"/>
      <c r="L202" s="252"/>
      <c r="M202" s="335"/>
      <c r="N202" s="336"/>
      <c r="O202" s="330"/>
      <c r="P202" s="330"/>
      <c r="Q202" s="330"/>
      <c r="R202" s="330"/>
      <c r="S202" s="330"/>
      <c r="T202" s="337"/>
      <c r="U202" s="251"/>
      <c r="V202" s="251"/>
      <c r="W202" s="32"/>
      <c r="X202" s="32"/>
      <c r="Y202" s="32"/>
      <c r="Z202" s="32"/>
      <c r="AA202" s="32"/>
      <c r="AB202" s="32"/>
      <c r="AC202" s="32"/>
      <c r="AD202" s="32"/>
      <c r="AE202" s="32"/>
      <c r="AT202" s="19" t="s">
        <v>179</v>
      </c>
      <c r="AU202" s="19" t="s">
        <v>85</v>
      </c>
    </row>
    <row r="203" spans="1:65" s="2" customFormat="1" x14ac:dyDescent="0.2">
      <c r="A203" s="251"/>
      <c r="B203" s="252"/>
      <c r="C203" s="251"/>
      <c r="D203" s="338" t="s">
        <v>181</v>
      </c>
      <c r="E203" s="251"/>
      <c r="F203" s="339" t="s">
        <v>859</v>
      </c>
      <c r="G203" s="251"/>
      <c r="H203" s="251"/>
      <c r="I203" s="251"/>
      <c r="J203" s="251"/>
      <c r="K203" s="251"/>
      <c r="L203" s="252"/>
      <c r="M203" s="335"/>
      <c r="N203" s="336"/>
      <c r="O203" s="330"/>
      <c r="P203" s="330"/>
      <c r="Q203" s="330"/>
      <c r="R203" s="330"/>
      <c r="S203" s="330"/>
      <c r="T203" s="337"/>
      <c r="U203" s="251"/>
      <c r="V203" s="251"/>
      <c r="W203" s="32"/>
      <c r="X203" s="32"/>
      <c r="Y203" s="32"/>
      <c r="Z203" s="32"/>
      <c r="AA203" s="32"/>
      <c r="AB203" s="32"/>
      <c r="AC203" s="32"/>
      <c r="AD203" s="32"/>
      <c r="AE203" s="32"/>
      <c r="AT203" s="19" t="s">
        <v>181</v>
      </c>
      <c r="AU203" s="19" t="s">
        <v>85</v>
      </c>
    </row>
    <row r="204" spans="1:65" s="14" customFormat="1" x14ac:dyDescent="0.2">
      <c r="A204" s="347"/>
      <c r="B204" s="348"/>
      <c r="C204" s="347"/>
      <c r="D204" s="333" t="s">
        <v>183</v>
      </c>
      <c r="E204" s="349" t="s">
        <v>3</v>
      </c>
      <c r="F204" s="350" t="s">
        <v>743</v>
      </c>
      <c r="G204" s="347"/>
      <c r="H204" s="351">
        <v>0.96</v>
      </c>
      <c r="I204" s="347"/>
      <c r="J204" s="347"/>
      <c r="K204" s="347"/>
      <c r="L204" s="348"/>
      <c r="M204" s="352"/>
      <c r="N204" s="353"/>
      <c r="O204" s="353"/>
      <c r="P204" s="353"/>
      <c r="Q204" s="353"/>
      <c r="R204" s="353"/>
      <c r="S204" s="353"/>
      <c r="T204" s="354"/>
      <c r="U204" s="347"/>
      <c r="V204" s="347"/>
      <c r="AT204" s="102" t="s">
        <v>183</v>
      </c>
      <c r="AU204" s="102" t="s">
        <v>85</v>
      </c>
      <c r="AV204" s="14" t="s">
        <v>85</v>
      </c>
      <c r="AW204" s="14" t="s">
        <v>36</v>
      </c>
      <c r="AX204" s="14" t="s">
        <v>83</v>
      </c>
      <c r="AY204" s="102" t="s">
        <v>171</v>
      </c>
    </row>
    <row r="205" spans="1:65" s="12" customFormat="1" ht="22.95" customHeight="1" x14ac:dyDescent="0.25">
      <c r="A205" s="311"/>
      <c r="B205" s="312"/>
      <c r="C205" s="311"/>
      <c r="D205" s="313" t="s">
        <v>74</v>
      </c>
      <c r="E205" s="320" t="s">
        <v>177</v>
      </c>
      <c r="F205" s="320" t="s">
        <v>445</v>
      </c>
      <c r="G205" s="311"/>
      <c r="H205" s="311"/>
      <c r="I205" s="311"/>
      <c r="J205" s="321">
        <f>BK205</f>
        <v>0</v>
      </c>
      <c r="K205" s="311"/>
      <c r="L205" s="312"/>
      <c r="M205" s="316"/>
      <c r="N205" s="317"/>
      <c r="O205" s="317"/>
      <c r="P205" s="318">
        <f>SUM(P206:P219)</f>
        <v>0</v>
      </c>
      <c r="Q205" s="317"/>
      <c r="R205" s="318">
        <f>SUM(R206:R219)</f>
        <v>4.6012399999999998</v>
      </c>
      <c r="S205" s="317"/>
      <c r="T205" s="319">
        <f>SUM(T206:T219)</f>
        <v>0</v>
      </c>
      <c r="U205" s="311"/>
      <c r="V205" s="311"/>
      <c r="AR205" s="94" t="s">
        <v>83</v>
      </c>
      <c r="AT205" s="95" t="s">
        <v>74</v>
      </c>
      <c r="AU205" s="95" t="s">
        <v>83</v>
      </c>
      <c r="AY205" s="94" t="s">
        <v>171</v>
      </c>
      <c r="BK205" s="96">
        <f>SUM(BK206:BK219)</f>
        <v>0</v>
      </c>
    </row>
    <row r="206" spans="1:65" s="2" customFormat="1" ht="21.75" customHeight="1" x14ac:dyDescent="0.2">
      <c r="A206" s="251"/>
      <c r="B206" s="252"/>
      <c r="C206" s="322" t="s">
        <v>384</v>
      </c>
      <c r="D206" s="322" t="s">
        <v>173</v>
      </c>
      <c r="E206" s="323" t="s">
        <v>860</v>
      </c>
      <c r="F206" s="324" t="s">
        <v>861</v>
      </c>
      <c r="G206" s="325" t="s">
        <v>116</v>
      </c>
      <c r="H206" s="326">
        <v>4</v>
      </c>
      <c r="I206" s="97"/>
      <c r="J206" s="327">
        <f>ROUND(I206*H206,2)</f>
        <v>0</v>
      </c>
      <c r="K206" s="324" t="s">
        <v>176</v>
      </c>
      <c r="L206" s="252"/>
      <c r="M206" s="328" t="s">
        <v>3</v>
      </c>
      <c r="N206" s="329" t="s">
        <v>46</v>
      </c>
      <c r="O206" s="330"/>
      <c r="P206" s="331">
        <f>O206*H206</f>
        <v>0</v>
      </c>
      <c r="Q206" s="331">
        <v>0</v>
      </c>
      <c r="R206" s="331">
        <f>Q206*H206</f>
        <v>0</v>
      </c>
      <c r="S206" s="331">
        <v>0</v>
      </c>
      <c r="T206" s="332">
        <f>S206*H206</f>
        <v>0</v>
      </c>
      <c r="U206" s="251"/>
      <c r="V206" s="251"/>
      <c r="W206" s="32"/>
      <c r="X206" s="32"/>
      <c r="Y206" s="32"/>
      <c r="Z206" s="32"/>
      <c r="AA206" s="32"/>
      <c r="AB206" s="32"/>
      <c r="AC206" s="32"/>
      <c r="AD206" s="32"/>
      <c r="AE206" s="32"/>
      <c r="AR206" s="98" t="s">
        <v>177</v>
      </c>
      <c r="AT206" s="98" t="s">
        <v>173</v>
      </c>
      <c r="AU206" s="98" t="s">
        <v>85</v>
      </c>
      <c r="AY206" s="19" t="s">
        <v>171</v>
      </c>
      <c r="BE206" s="99">
        <f>IF(N206="základní",J206,0)</f>
        <v>0</v>
      </c>
      <c r="BF206" s="99">
        <f>IF(N206="snížená",J206,0)</f>
        <v>0</v>
      </c>
      <c r="BG206" s="99">
        <f>IF(N206="zákl. přenesená",J206,0)</f>
        <v>0</v>
      </c>
      <c r="BH206" s="99">
        <f>IF(N206="sníž. přenesená",J206,0)</f>
        <v>0</v>
      </c>
      <c r="BI206" s="99">
        <f>IF(N206="nulová",J206,0)</f>
        <v>0</v>
      </c>
      <c r="BJ206" s="19" t="s">
        <v>83</v>
      </c>
      <c r="BK206" s="99">
        <f>ROUND(I206*H206,2)</f>
        <v>0</v>
      </c>
      <c r="BL206" s="19" t="s">
        <v>177</v>
      </c>
      <c r="BM206" s="98" t="s">
        <v>862</v>
      </c>
    </row>
    <row r="207" spans="1:65" s="2" customFormat="1" x14ac:dyDescent="0.2">
      <c r="A207" s="251"/>
      <c r="B207" s="252"/>
      <c r="C207" s="251"/>
      <c r="D207" s="333" t="s">
        <v>179</v>
      </c>
      <c r="E207" s="251"/>
      <c r="F207" s="334" t="s">
        <v>863</v>
      </c>
      <c r="G207" s="251"/>
      <c r="H207" s="251"/>
      <c r="I207" s="251"/>
      <c r="J207" s="251"/>
      <c r="K207" s="251"/>
      <c r="L207" s="252"/>
      <c r="M207" s="335"/>
      <c r="N207" s="336"/>
      <c r="O207" s="330"/>
      <c r="P207" s="330"/>
      <c r="Q207" s="330"/>
      <c r="R207" s="330"/>
      <c r="S207" s="330"/>
      <c r="T207" s="337"/>
      <c r="U207" s="251"/>
      <c r="V207" s="251"/>
      <c r="W207" s="32"/>
      <c r="X207" s="32"/>
      <c r="Y207" s="32"/>
      <c r="Z207" s="32"/>
      <c r="AA207" s="32"/>
      <c r="AB207" s="32"/>
      <c r="AC207" s="32"/>
      <c r="AD207" s="32"/>
      <c r="AE207" s="32"/>
      <c r="AT207" s="19" t="s">
        <v>179</v>
      </c>
      <c r="AU207" s="19" t="s">
        <v>85</v>
      </c>
    </row>
    <row r="208" spans="1:65" s="2" customFormat="1" x14ac:dyDescent="0.2">
      <c r="A208" s="251"/>
      <c r="B208" s="252"/>
      <c r="C208" s="251"/>
      <c r="D208" s="338" t="s">
        <v>181</v>
      </c>
      <c r="E208" s="251"/>
      <c r="F208" s="339" t="s">
        <v>864</v>
      </c>
      <c r="G208" s="251"/>
      <c r="H208" s="251"/>
      <c r="I208" s="251"/>
      <c r="J208" s="251"/>
      <c r="K208" s="251"/>
      <c r="L208" s="252"/>
      <c r="M208" s="335"/>
      <c r="N208" s="336"/>
      <c r="O208" s="330"/>
      <c r="P208" s="330"/>
      <c r="Q208" s="330"/>
      <c r="R208" s="330"/>
      <c r="S208" s="330"/>
      <c r="T208" s="337"/>
      <c r="U208" s="251"/>
      <c r="V208" s="251"/>
      <c r="W208" s="32"/>
      <c r="X208" s="32"/>
      <c r="Y208" s="32"/>
      <c r="Z208" s="32"/>
      <c r="AA208" s="32"/>
      <c r="AB208" s="32"/>
      <c r="AC208" s="32"/>
      <c r="AD208" s="32"/>
      <c r="AE208" s="32"/>
      <c r="AT208" s="19" t="s">
        <v>181</v>
      </c>
      <c r="AU208" s="19" t="s">
        <v>85</v>
      </c>
    </row>
    <row r="209" spans="1:65" s="14" customFormat="1" x14ac:dyDescent="0.2">
      <c r="A209" s="347"/>
      <c r="B209" s="348"/>
      <c r="C209" s="347"/>
      <c r="D209" s="333" t="s">
        <v>183</v>
      </c>
      <c r="E209" s="349" t="s">
        <v>3</v>
      </c>
      <c r="F209" s="350" t="s">
        <v>746</v>
      </c>
      <c r="G209" s="347"/>
      <c r="H209" s="351">
        <v>4</v>
      </c>
      <c r="I209" s="347"/>
      <c r="J209" s="347"/>
      <c r="K209" s="347"/>
      <c r="L209" s="348"/>
      <c r="M209" s="352"/>
      <c r="N209" s="353"/>
      <c r="O209" s="353"/>
      <c r="P209" s="353"/>
      <c r="Q209" s="353"/>
      <c r="R209" s="353"/>
      <c r="S209" s="353"/>
      <c r="T209" s="354"/>
      <c r="U209" s="347"/>
      <c r="V209" s="347"/>
      <c r="AT209" s="102" t="s">
        <v>183</v>
      </c>
      <c r="AU209" s="102" t="s">
        <v>85</v>
      </c>
      <c r="AV209" s="14" t="s">
        <v>85</v>
      </c>
      <c r="AW209" s="14" t="s">
        <v>36</v>
      </c>
      <c r="AX209" s="14" t="s">
        <v>83</v>
      </c>
      <c r="AY209" s="102" t="s">
        <v>171</v>
      </c>
    </row>
    <row r="210" spans="1:65" s="2" customFormat="1" ht="16.5" customHeight="1" x14ac:dyDescent="0.2">
      <c r="A210" s="251"/>
      <c r="B210" s="252"/>
      <c r="C210" s="322" t="s">
        <v>395</v>
      </c>
      <c r="D210" s="322" t="s">
        <v>173</v>
      </c>
      <c r="E210" s="323" t="s">
        <v>473</v>
      </c>
      <c r="F210" s="324" t="s">
        <v>474</v>
      </c>
      <c r="G210" s="325" t="s">
        <v>116</v>
      </c>
      <c r="H210" s="326">
        <v>4</v>
      </c>
      <c r="I210" s="97"/>
      <c r="J210" s="327">
        <f>ROUND(I210*H210,2)</f>
        <v>0</v>
      </c>
      <c r="K210" s="324" t="s">
        <v>176</v>
      </c>
      <c r="L210" s="252"/>
      <c r="M210" s="328" t="s">
        <v>3</v>
      </c>
      <c r="N210" s="329" t="s">
        <v>46</v>
      </c>
      <c r="O210" s="330"/>
      <c r="P210" s="331">
        <f>O210*H210</f>
        <v>0</v>
      </c>
      <c r="Q210" s="331">
        <v>0.21251999999999999</v>
      </c>
      <c r="R210" s="331">
        <f>Q210*H210</f>
        <v>0.85007999999999995</v>
      </c>
      <c r="S210" s="331">
        <v>0</v>
      </c>
      <c r="T210" s="332">
        <f>S210*H210</f>
        <v>0</v>
      </c>
      <c r="U210" s="251"/>
      <c r="V210" s="251"/>
      <c r="W210" s="32"/>
      <c r="X210" s="32"/>
      <c r="Y210" s="32"/>
      <c r="Z210" s="32"/>
      <c r="AA210" s="32"/>
      <c r="AB210" s="32"/>
      <c r="AC210" s="32"/>
      <c r="AD210" s="32"/>
      <c r="AE210" s="32"/>
      <c r="AR210" s="98" t="s">
        <v>177</v>
      </c>
      <c r="AT210" s="98" t="s">
        <v>173</v>
      </c>
      <c r="AU210" s="98" t="s">
        <v>85</v>
      </c>
      <c r="AY210" s="19" t="s">
        <v>171</v>
      </c>
      <c r="BE210" s="99">
        <f>IF(N210="základní",J210,0)</f>
        <v>0</v>
      </c>
      <c r="BF210" s="99">
        <f>IF(N210="snížená",J210,0)</f>
        <v>0</v>
      </c>
      <c r="BG210" s="99">
        <f>IF(N210="zákl. přenesená",J210,0)</f>
        <v>0</v>
      </c>
      <c r="BH210" s="99">
        <f>IF(N210="sníž. přenesená",J210,0)</f>
        <v>0</v>
      </c>
      <c r="BI210" s="99">
        <f>IF(N210="nulová",J210,0)</f>
        <v>0</v>
      </c>
      <c r="BJ210" s="19" t="s">
        <v>83</v>
      </c>
      <c r="BK210" s="99">
        <f>ROUND(I210*H210,2)</f>
        <v>0</v>
      </c>
      <c r="BL210" s="19" t="s">
        <v>177</v>
      </c>
      <c r="BM210" s="98" t="s">
        <v>865</v>
      </c>
    </row>
    <row r="211" spans="1:65" s="2" customFormat="1" x14ac:dyDescent="0.2">
      <c r="A211" s="251"/>
      <c r="B211" s="252"/>
      <c r="C211" s="251"/>
      <c r="D211" s="333" t="s">
        <v>179</v>
      </c>
      <c r="E211" s="251"/>
      <c r="F211" s="334" t="s">
        <v>476</v>
      </c>
      <c r="G211" s="251"/>
      <c r="H211" s="251"/>
      <c r="I211" s="251"/>
      <c r="J211" s="251"/>
      <c r="K211" s="251"/>
      <c r="L211" s="252"/>
      <c r="M211" s="335"/>
      <c r="N211" s="336"/>
      <c r="O211" s="330"/>
      <c r="P211" s="330"/>
      <c r="Q211" s="330"/>
      <c r="R211" s="330"/>
      <c r="S211" s="330"/>
      <c r="T211" s="337"/>
      <c r="U211" s="251"/>
      <c r="V211" s="251"/>
      <c r="W211" s="32"/>
      <c r="X211" s="32"/>
      <c r="Y211" s="32"/>
      <c r="Z211" s="32"/>
      <c r="AA211" s="32"/>
      <c r="AB211" s="32"/>
      <c r="AC211" s="32"/>
      <c r="AD211" s="32"/>
      <c r="AE211" s="32"/>
      <c r="AT211" s="19" t="s">
        <v>179</v>
      </c>
      <c r="AU211" s="19" t="s">
        <v>85</v>
      </c>
    </row>
    <row r="212" spans="1:65" s="2" customFormat="1" x14ac:dyDescent="0.2">
      <c r="A212" s="251"/>
      <c r="B212" s="252"/>
      <c r="C212" s="251"/>
      <c r="D212" s="338" t="s">
        <v>181</v>
      </c>
      <c r="E212" s="251"/>
      <c r="F212" s="339" t="s">
        <v>477</v>
      </c>
      <c r="G212" s="251"/>
      <c r="H212" s="251"/>
      <c r="I212" s="251"/>
      <c r="J212" s="251"/>
      <c r="K212" s="251"/>
      <c r="L212" s="252"/>
      <c r="M212" s="335"/>
      <c r="N212" s="336"/>
      <c r="O212" s="330"/>
      <c r="P212" s="330"/>
      <c r="Q212" s="330"/>
      <c r="R212" s="330"/>
      <c r="S212" s="330"/>
      <c r="T212" s="337"/>
      <c r="U212" s="251"/>
      <c r="V212" s="251"/>
      <c r="W212" s="32"/>
      <c r="X212" s="32"/>
      <c r="Y212" s="32"/>
      <c r="Z212" s="32"/>
      <c r="AA212" s="32"/>
      <c r="AB212" s="32"/>
      <c r="AC212" s="32"/>
      <c r="AD212" s="32"/>
      <c r="AE212" s="32"/>
      <c r="AT212" s="19" t="s">
        <v>181</v>
      </c>
      <c r="AU212" s="19" t="s">
        <v>85</v>
      </c>
    </row>
    <row r="213" spans="1:65" s="14" customFormat="1" x14ac:dyDescent="0.2">
      <c r="A213" s="347"/>
      <c r="B213" s="348"/>
      <c r="C213" s="347"/>
      <c r="D213" s="333" t="s">
        <v>183</v>
      </c>
      <c r="E213" s="349" t="s">
        <v>3</v>
      </c>
      <c r="F213" s="350" t="s">
        <v>746</v>
      </c>
      <c r="G213" s="347"/>
      <c r="H213" s="351">
        <v>4</v>
      </c>
      <c r="I213" s="347"/>
      <c r="J213" s="347"/>
      <c r="K213" s="347"/>
      <c r="L213" s="348"/>
      <c r="M213" s="352"/>
      <c r="N213" s="353"/>
      <c r="O213" s="353"/>
      <c r="P213" s="353"/>
      <c r="Q213" s="353"/>
      <c r="R213" s="353"/>
      <c r="S213" s="353"/>
      <c r="T213" s="354"/>
      <c r="U213" s="347"/>
      <c r="V213" s="347"/>
      <c r="AT213" s="102" t="s">
        <v>183</v>
      </c>
      <c r="AU213" s="102" t="s">
        <v>85</v>
      </c>
      <c r="AV213" s="14" t="s">
        <v>85</v>
      </c>
      <c r="AW213" s="14" t="s">
        <v>36</v>
      </c>
      <c r="AX213" s="14" t="s">
        <v>83</v>
      </c>
      <c r="AY213" s="102" t="s">
        <v>171</v>
      </c>
    </row>
    <row r="214" spans="1:65" s="2" customFormat="1" ht="16.5" customHeight="1" x14ac:dyDescent="0.2">
      <c r="A214" s="251"/>
      <c r="B214" s="252"/>
      <c r="C214" s="322" t="s">
        <v>405</v>
      </c>
      <c r="D214" s="322" t="s">
        <v>173</v>
      </c>
      <c r="E214" s="323" t="s">
        <v>497</v>
      </c>
      <c r="F214" s="324" t="s">
        <v>498</v>
      </c>
      <c r="G214" s="325" t="s">
        <v>116</v>
      </c>
      <c r="H214" s="326">
        <v>4</v>
      </c>
      <c r="I214" s="97"/>
      <c r="J214" s="327">
        <f>ROUND(I214*H214,2)</f>
        <v>0</v>
      </c>
      <c r="K214" s="324" t="s">
        <v>176</v>
      </c>
      <c r="L214" s="252"/>
      <c r="M214" s="328" t="s">
        <v>3</v>
      </c>
      <c r="N214" s="329" t="s">
        <v>46</v>
      </c>
      <c r="O214" s="330"/>
      <c r="P214" s="331">
        <f>O214*H214</f>
        <v>0</v>
      </c>
      <c r="Q214" s="331">
        <v>0.93779000000000001</v>
      </c>
      <c r="R214" s="331">
        <f>Q214*H214</f>
        <v>3.75116</v>
      </c>
      <c r="S214" s="331">
        <v>0</v>
      </c>
      <c r="T214" s="332">
        <f>S214*H214</f>
        <v>0</v>
      </c>
      <c r="U214" s="251"/>
      <c r="V214" s="251"/>
      <c r="W214" s="32"/>
      <c r="X214" s="32"/>
      <c r="Y214" s="32"/>
      <c r="Z214" s="32"/>
      <c r="AA214" s="32"/>
      <c r="AB214" s="32"/>
      <c r="AC214" s="32"/>
      <c r="AD214" s="32"/>
      <c r="AE214" s="32"/>
      <c r="AR214" s="98" t="s">
        <v>177</v>
      </c>
      <c r="AT214" s="98" t="s">
        <v>173</v>
      </c>
      <c r="AU214" s="98" t="s">
        <v>85</v>
      </c>
      <c r="AY214" s="19" t="s">
        <v>171</v>
      </c>
      <c r="BE214" s="99">
        <f>IF(N214="základní",J214,0)</f>
        <v>0</v>
      </c>
      <c r="BF214" s="99">
        <f>IF(N214="snížená",J214,0)</f>
        <v>0</v>
      </c>
      <c r="BG214" s="99">
        <f>IF(N214="zákl. přenesená",J214,0)</f>
        <v>0</v>
      </c>
      <c r="BH214" s="99">
        <f>IF(N214="sníž. přenesená",J214,0)</f>
        <v>0</v>
      </c>
      <c r="BI214" s="99">
        <f>IF(N214="nulová",J214,0)</f>
        <v>0</v>
      </c>
      <c r="BJ214" s="19" t="s">
        <v>83</v>
      </c>
      <c r="BK214" s="99">
        <f>ROUND(I214*H214,2)</f>
        <v>0</v>
      </c>
      <c r="BL214" s="19" t="s">
        <v>177</v>
      </c>
      <c r="BM214" s="98" t="s">
        <v>866</v>
      </c>
    </row>
    <row r="215" spans="1:65" s="2" customFormat="1" ht="19.2" x14ac:dyDescent="0.2">
      <c r="A215" s="251"/>
      <c r="B215" s="252"/>
      <c r="C215" s="251"/>
      <c r="D215" s="333" t="s">
        <v>179</v>
      </c>
      <c r="E215" s="251"/>
      <c r="F215" s="334" t="s">
        <v>500</v>
      </c>
      <c r="G215" s="251"/>
      <c r="H215" s="251"/>
      <c r="I215" s="251"/>
      <c r="J215" s="251"/>
      <c r="K215" s="251"/>
      <c r="L215" s="252"/>
      <c r="M215" s="335"/>
      <c r="N215" s="336"/>
      <c r="O215" s="330"/>
      <c r="P215" s="330"/>
      <c r="Q215" s="330"/>
      <c r="R215" s="330"/>
      <c r="S215" s="330"/>
      <c r="T215" s="337"/>
      <c r="U215" s="251"/>
      <c r="V215" s="251"/>
      <c r="W215" s="32"/>
      <c r="X215" s="32"/>
      <c r="Y215" s="32"/>
      <c r="Z215" s="32"/>
      <c r="AA215" s="32"/>
      <c r="AB215" s="32"/>
      <c r="AC215" s="32"/>
      <c r="AD215" s="32"/>
      <c r="AE215" s="32"/>
      <c r="AT215" s="19" t="s">
        <v>179</v>
      </c>
      <c r="AU215" s="19" t="s">
        <v>85</v>
      </c>
    </row>
    <row r="216" spans="1:65" s="2" customFormat="1" x14ac:dyDescent="0.2">
      <c r="A216" s="251"/>
      <c r="B216" s="252"/>
      <c r="C216" s="251"/>
      <c r="D216" s="338" t="s">
        <v>181</v>
      </c>
      <c r="E216" s="251"/>
      <c r="F216" s="339" t="s">
        <v>501</v>
      </c>
      <c r="G216" s="251"/>
      <c r="H216" s="251"/>
      <c r="I216" s="251"/>
      <c r="J216" s="251"/>
      <c r="K216" s="251"/>
      <c r="L216" s="252"/>
      <c r="M216" s="335"/>
      <c r="N216" s="336"/>
      <c r="O216" s="330"/>
      <c r="P216" s="330"/>
      <c r="Q216" s="330"/>
      <c r="R216" s="330"/>
      <c r="S216" s="330"/>
      <c r="T216" s="337"/>
      <c r="U216" s="251"/>
      <c r="V216" s="251"/>
      <c r="W216" s="32"/>
      <c r="X216" s="32"/>
      <c r="Y216" s="32"/>
      <c r="Z216" s="32"/>
      <c r="AA216" s="32"/>
      <c r="AB216" s="32"/>
      <c r="AC216" s="32"/>
      <c r="AD216" s="32"/>
      <c r="AE216" s="32"/>
      <c r="AT216" s="19" t="s">
        <v>181</v>
      </c>
      <c r="AU216" s="19" t="s">
        <v>85</v>
      </c>
    </row>
    <row r="217" spans="1:65" s="13" customFormat="1" x14ac:dyDescent="0.2">
      <c r="A217" s="340"/>
      <c r="B217" s="341"/>
      <c r="C217" s="340"/>
      <c r="D217" s="333" t="s">
        <v>183</v>
      </c>
      <c r="E217" s="342" t="s">
        <v>3</v>
      </c>
      <c r="F217" s="343" t="s">
        <v>867</v>
      </c>
      <c r="G217" s="340"/>
      <c r="H217" s="342" t="s">
        <v>3</v>
      </c>
      <c r="I217" s="340"/>
      <c r="J217" s="340"/>
      <c r="K217" s="340"/>
      <c r="L217" s="341"/>
      <c r="M217" s="344"/>
      <c r="N217" s="345"/>
      <c r="O217" s="345"/>
      <c r="P217" s="345"/>
      <c r="Q217" s="345"/>
      <c r="R217" s="345"/>
      <c r="S217" s="345"/>
      <c r="T217" s="346"/>
      <c r="U217" s="340"/>
      <c r="V217" s="340"/>
      <c r="AT217" s="101" t="s">
        <v>183</v>
      </c>
      <c r="AU217" s="101" t="s">
        <v>85</v>
      </c>
      <c r="AV217" s="13" t="s">
        <v>83</v>
      </c>
      <c r="AW217" s="13" t="s">
        <v>36</v>
      </c>
      <c r="AX217" s="13" t="s">
        <v>75</v>
      </c>
      <c r="AY217" s="101" t="s">
        <v>171</v>
      </c>
    </row>
    <row r="218" spans="1:65" s="14" customFormat="1" x14ac:dyDescent="0.2">
      <c r="A218" s="347"/>
      <c r="B218" s="348"/>
      <c r="C218" s="347"/>
      <c r="D218" s="333" t="s">
        <v>183</v>
      </c>
      <c r="E218" s="349" t="s">
        <v>3</v>
      </c>
      <c r="F218" s="350" t="s">
        <v>868</v>
      </c>
      <c r="G218" s="347"/>
      <c r="H218" s="351">
        <v>4</v>
      </c>
      <c r="I218" s="347"/>
      <c r="J218" s="347"/>
      <c r="K218" s="347"/>
      <c r="L218" s="348"/>
      <c r="M218" s="352"/>
      <c r="N218" s="353"/>
      <c r="O218" s="353"/>
      <c r="P218" s="353"/>
      <c r="Q218" s="353"/>
      <c r="R218" s="353"/>
      <c r="S218" s="353"/>
      <c r="T218" s="354"/>
      <c r="U218" s="347"/>
      <c r="V218" s="347"/>
      <c r="AT218" s="102" t="s">
        <v>183</v>
      </c>
      <c r="AU218" s="102" t="s">
        <v>85</v>
      </c>
      <c r="AV218" s="14" t="s">
        <v>85</v>
      </c>
      <c r="AW218" s="14" t="s">
        <v>36</v>
      </c>
      <c r="AX218" s="14" t="s">
        <v>75</v>
      </c>
      <c r="AY218" s="102" t="s">
        <v>171</v>
      </c>
    </row>
    <row r="219" spans="1:65" s="15" customFormat="1" x14ac:dyDescent="0.2">
      <c r="A219" s="355"/>
      <c r="B219" s="356"/>
      <c r="C219" s="355"/>
      <c r="D219" s="333" t="s">
        <v>183</v>
      </c>
      <c r="E219" s="357" t="s">
        <v>746</v>
      </c>
      <c r="F219" s="358" t="s">
        <v>186</v>
      </c>
      <c r="G219" s="355"/>
      <c r="H219" s="359">
        <v>4</v>
      </c>
      <c r="I219" s="355"/>
      <c r="J219" s="355"/>
      <c r="K219" s="355"/>
      <c r="L219" s="356"/>
      <c r="M219" s="360"/>
      <c r="N219" s="361"/>
      <c r="O219" s="361"/>
      <c r="P219" s="361"/>
      <c r="Q219" s="361"/>
      <c r="R219" s="361"/>
      <c r="S219" s="361"/>
      <c r="T219" s="362"/>
      <c r="U219" s="355"/>
      <c r="V219" s="355"/>
      <c r="AT219" s="103" t="s">
        <v>183</v>
      </c>
      <c r="AU219" s="103" t="s">
        <v>85</v>
      </c>
      <c r="AV219" s="15" t="s">
        <v>177</v>
      </c>
      <c r="AW219" s="15" t="s">
        <v>36</v>
      </c>
      <c r="AX219" s="15" t="s">
        <v>83</v>
      </c>
      <c r="AY219" s="103" t="s">
        <v>171</v>
      </c>
    </row>
    <row r="220" spans="1:65" s="12" customFormat="1" ht="22.95" customHeight="1" x14ac:dyDescent="0.25">
      <c r="A220" s="311"/>
      <c r="B220" s="312"/>
      <c r="C220" s="311"/>
      <c r="D220" s="313" t="s">
        <v>74</v>
      </c>
      <c r="E220" s="320" t="s">
        <v>208</v>
      </c>
      <c r="F220" s="320" t="s">
        <v>869</v>
      </c>
      <c r="G220" s="311"/>
      <c r="H220" s="311"/>
      <c r="I220" s="311"/>
      <c r="J220" s="321">
        <f>BK220</f>
        <v>0</v>
      </c>
      <c r="K220" s="311"/>
      <c r="L220" s="312"/>
      <c r="M220" s="316"/>
      <c r="N220" s="317"/>
      <c r="O220" s="317"/>
      <c r="P220" s="318">
        <f>SUM(P221:P286)</f>
        <v>0</v>
      </c>
      <c r="Q220" s="317"/>
      <c r="R220" s="318">
        <f>SUM(R221:R286)</f>
        <v>28.410750000000004</v>
      </c>
      <c r="S220" s="317"/>
      <c r="T220" s="319">
        <f>SUM(T221:T286)</f>
        <v>0</v>
      </c>
      <c r="U220" s="311"/>
      <c r="V220" s="311"/>
      <c r="AR220" s="94" t="s">
        <v>83</v>
      </c>
      <c r="AT220" s="95" t="s">
        <v>74</v>
      </c>
      <c r="AU220" s="95" t="s">
        <v>83</v>
      </c>
      <c r="AY220" s="94" t="s">
        <v>171</v>
      </c>
      <c r="BK220" s="96">
        <f>SUM(BK221:BK286)</f>
        <v>0</v>
      </c>
    </row>
    <row r="221" spans="1:65" s="2" customFormat="1" ht="16.5" customHeight="1" x14ac:dyDescent="0.2">
      <c r="A221" s="251"/>
      <c r="B221" s="252"/>
      <c r="C221" s="322" t="s">
        <v>414</v>
      </c>
      <c r="D221" s="322" t="s">
        <v>173</v>
      </c>
      <c r="E221" s="323" t="s">
        <v>870</v>
      </c>
      <c r="F221" s="324" t="s">
        <v>871</v>
      </c>
      <c r="G221" s="325" t="s">
        <v>116</v>
      </c>
      <c r="H221" s="326">
        <v>290.39999999999998</v>
      </c>
      <c r="I221" s="97"/>
      <c r="J221" s="327">
        <f>ROUND(I221*H221,2)</f>
        <v>0</v>
      </c>
      <c r="K221" s="324" t="s">
        <v>176</v>
      </c>
      <c r="L221" s="252"/>
      <c r="M221" s="328" t="s">
        <v>3</v>
      </c>
      <c r="N221" s="329" t="s">
        <v>46</v>
      </c>
      <c r="O221" s="330"/>
      <c r="P221" s="331">
        <f>O221*H221</f>
        <v>0</v>
      </c>
      <c r="Q221" s="331">
        <v>0</v>
      </c>
      <c r="R221" s="331">
        <f>Q221*H221</f>
        <v>0</v>
      </c>
      <c r="S221" s="331">
        <v>0</v>
      </c>
      <c r="T221" s="332">
        <f>S221*H221</f>
        <v>0</v>
      </c>
      <c r="U221" s="251"/>
      <c r="V221" s="251"/>
      <c r="W221" s="32"/>
      <c r="X221" s="32"/>
      <c r="Y221" s="32"/>
      <c r="Z221" s="32"/>
      <c r="AA221" s="32"/>
      <c r="AB221" s="32"/>
      <c r="AC221" s="32"/>
      <c r="AD221" s="32"/>
      <c r="AE221" s="32"/>
      <c r="AR221" s="98" t="s">
        <v>177</v>
      </c>
      <c r="AT221" s="98" t="s">
        <v>173</v>
      </c>
      <c r="AU221" s="98" t="s">
        <v>85</v>
      </c>
      <c r="AY221" s="19" t="s">
        <v>171</v>
      </c>
      <c r="BE221" s="99">
        <f>IF(N221="základní",J221,0)</f>
        <v>0</v>
      </c>
      <c r="BF221" s="99">
        <f>IF(N221="snížená",J221,0)</f>
        <v>0</v>
      </c>
      <c r="BG221" s="99">
        <f>IF(N221="zákl. přenesená",J221,0)</f>
        <v>0</v>
      </c>
      <c r="BH221" s="99">
        <f>IF(N221="sníž. přenesená",J221,0)</f>
        <v>0</v>
      </c>
      <c r="BI221" s="99">
        <f>IF(N221="nulová",J221,0)</f>
        <v>0</v>
      </c>
      <c r="BJ221" s="19" t="s">
        <v>83</v>
      </c>
      <c r="BK221" s="99">
        <f>ROUND(I221*H221,2)</f>
        <v>0</v>
      </c>
      <c r="BL221" s="19" t="s">
        <v>177</v>
      </c>
      <c r="BM221" s="98" t="s">
        <v>872</v>
      </c>
    </row>
    <row r="222" spans="1:65" s="2" customFormat="1" ht="19.2" x14ac:dyDescent="0.2">
      <c r="A222" s="251"/>
      <c r="B222" s="252"/>
      <c r="C222" s="251"/>
      <c r="D222" s="333" t="s">
        <v>179</v>
      </c>
      <c r="E222" s="251"/>
      <c r="F222" s="334" t="s">
        <v>873</v>
      </c>
      <c r="G222" s="251"/>
      <c r="H222" s="251"/>
      <c r="I222" s="251"/>
      <c r="J222" s="251"/>
      <c r="K222" s="251"/>
      <c r="L222" s="252"/>
      <c r="M222" s="335"/>
      <c r="N222" s="336"/>
      <c r="O222" s="330"/>
      <c r="P222" s="330"/>
      <c r="Q222" s="330"/>
      <c r="R222" s="330"/>
      <c r="S222" s="330"/>
      <c r="T222" s="337"/>
      <c r="U222" s="251"/>
      <c r="V222" s="251"/>
      <c r="W222" s="32"/>
      <c r="X222" s="32"/>
      <c r="Y222" s="32"/>
      <c r="Z222" s="32"/>
      <c r="AA222" s="32"/>
      <c r="AB222" s="32"/>
      <c r="AC222" s="32"/>
      <c r="AD222" s="32"/>
      <c r="AE222" s="32"/>
      <c r="AT222" s="19" t="s">
        <v>179</v>
      </c>
      <c r="AU222" s="19" t="s">
        <v>85</v>
      </c>
    </row>
    <row r="223" spans="1:65" s="2" customFormat="1" x14ac:dyDescent="0.2">
      <c r="A223" s="251"/>
      <c r="B223" s="252"/>
      <c r="C223" s="251"/>
      <c r="D223" s="338" t="s">
        <v>181</v>
      </c>
      <c r="E223" s="251"/>
      <c r="F223" s="339" t="s">
        <v>874</v>
      </c>
      <c r="G223" s="251"/>
      <c r="H223" s="251"/>
      <c r="I223" s="251"/>
      <c r="J223" s="251"/>
      <c r="K223" s="251"/>
      <c r="L223" s="252"/>
      <c r="M223" s="335"/>
      <c r="N223" s="336"/>
      <c r="O223" s="330"/>
      <c r="P223" s="330"/>
      <c r="Q223" s="330"/>
      <c r="R223" s="330"/>
      <c r="S223" s="330"/>
      <c r="T223" s="337"/>
      <c r="U223" s="251"/>
      <c r="V223" s="251"/>
      <c r="W223" s="32"/>
      <c r="X223" s="32"/>
      <c r="Y223" s="32"/>
      <c r="Z223" s="32"/>
      <c r="AA223" s="32"/>
      <c r="AB223" s="32"/>
      <c r="AC223" s="32"/>
      <c r="AD223" s="32"/>
      <c r="AE223" s="32"/>
      <c r="AT223" s="19" t="s">
        <v>181</v>
      </c>
      <c r="AU223" s="19" t="s">
        <v>85</v>
      </c>
    </row>
    <row r="224" spans="1:65" s="13" customFormat="1" x14ac:dyDescent="0.2">
      <c r="A224" s="340"/>
      <c r="B224" s="341"/>
      <c r="C224" s="340"/>
      <c r="D224" s="333" t="s">
        <v>183</v>
      </c>
      <c r="E224" s="342" t="s">
        <v>3</v>
      </c>
      <c r="F224" s="343" t="s">
        <v>875</v>
      </c>
      <c r="G224" s="340"/>
      <c r="H224" s="342" t="s">
        <v>3</v>
      </c>
      <c r="I224" s="340"/>
      <c r="J224" s="340"/>
      <c r="K224" s="340"/>
      <c r="L224" s="341"/>
      <c r="M224" s="344"/>
      <c r="N224" s="345"/>
      <c r="O224" s="345"/>
      <c r="P224" s="345"/>
      <c r="Q224" s="345"/>
      <c r="R224" s="345"/>
      <c r="S224" s="345"/>
      <c r="T224" s="346"/>
      <c r="U224" s="340"/>
      <c r="V224" s="340"/>
      <c r="AT224" s="101" t="s">
        <v>183</v>
      </c>
      <c r="AU224" s="101" t="s">
        <v>85</v>
      </c>
      <c r="AV224" s="13" t="s">
        <v>83</v>
      </c>
      <c r="AW224" s="13" t="s">
        <v>36</v>
      </c>
      <c r="AX224" s="13" t="s">
        <v>75</v>
      </c>
      <c r="AY224" s="101" t="s">
        <v>171</v>
      </c>
    </row>
    <row r="225" spans="1:65" s="14" customFormat="1" x14ac:dyDescent="0.2">
      <c r="A225" s="347"/>
      <c r="B225" s="348"/>
      <c r="C225" s="347"/>
      <c r="D225" s="333" t="s">
        <v>183</v>
      </c>
      <c r="E225" s="349" t="s">
        <v>3</v>
      </c>
      <c r="F225" s="350" t="s">
        <v>876</v>
      </c>
      <c r="G225" s="347"/>
      <c r="H225" s="351">
        <v>290.39999999999998</v>
      </c>
      <c r="I225" s="347"/>
      <c r="J225" s="347"/>
      <c r="K225" s="347"/>
      <c r="L225" s="348"/>
      <c r="M225" s="352"/>
      <c r="N225" s="353"/>
      <c r="O225" s="353"/>
      <c r="P225" s="353"/>
      <c r="Q225" s="353"/>
      <c r="R225" s="353"/>
      <c r="S225" s="353"/>
      <c r="T225" s="354"/>
      <c r="U225" s="347"/>
      <c r="V225" s="347"/>
      <c r="AT225" s="102" t="s">
        <v>183</v>
      </c>
      <c r="AU225" s="102" t="s">
        <v>85</v>
      </c>
      <c r="AV225" s="14" t="s">
        <v>85</v>
      </c>
      <c r="AW225" s="14" t="s">
        <v>36</v>
      </c>
      <c r="AX225" s="14" t="s">
        <v>75</v>
      </c>
      <c r="AY225" s="102" t="s">
        <v>171</v>
      </c>
    </row>
    <row r="226" spans="1:65" s="15" customFormat="1" x14ac:dyDescent="0.2">
      <c r="A226" s="355"/>
      <c r="B226" s="356"/>
      <c r="C226" s="355"/>
      <c r="D226" s="333" t="s">
        <v>183</v>
      </c>
      <c r="E226" s="357" t="s">
        <v>730</v>
      </c>
      <c r="F226" s="358" t="s">
        <v>186</v>
      </c>
      <c r="G226" s="355"/>
      <c r="H226" s="359">
        <v>290.39999999999998</v>
      </c>
      <c r="I226" s="355"/>
      <c r="J226" s="355"/>
      <c r="K226" s="355"/>
      <c r="L226" s="356"/>
      <c r="M226" s="360"/>
      <c r="N226" s="361"/>
      <c r="O226" s="361"/>
      <c r="P226" s="361"/>
      <c r="Q226" s="361"/>
      <c r="R226" s="361"/>
      <c r="S226" s="361"/>
      <c r="T226" s="362"/>
      <c r="U226" s="355"/>
      <c r="V226" s="355"/>
      <c r="AT226" s="103" t="s">
        <v>183</v>
      </c>
      <c r="AU226" s="103" t="s">
        <v>85</v>
      </c>
      <c r="AV226" s="15" t="s">
        <v>177</v>
      </c>
      <c r="AW226" s="15" t="s">
        <v>36</v>
      </c>
      <c r="AX226" s="15" t="s">
        <v>83</v>
      </c>
      <c r="AY226" s="103" t="s">
        <v>171</v>
      </c>
    </row>
    <row r="227" spans="1:65" s="2" customFormat="1" ht="16.5" customHeight="1" x14ac:dyDescent="0.2">
      <c r="A227" s="251"/>
      <c r="B227" s="252"/>
      <c r="C227" s="371" t="s">
        <v>424</v>
      </c>
      <c r="D227" s="371" t="s">
        <v>292</v>
      </c>
      <c r="E227" s="372" t="s">
        <v>877</v>
      </c>
      <c r="F227" s="373" t="s">
        <v>878</v>
      </c>
      <c r="G227" s="374" t="s">
        <v>433</v>
      </c>
      <c r="H227" s="375">
        <v>166.98</v>
      </c>
      <c r="I227" s="105"/>
      <c r="J227" s="376">
        <f>ROUND(I227*H227,2)</f>
        <v>0</v>
      </c>
      <c r="K227" s="373" t="s">
        <v>3</v>
      </c>
      <c r="L227" s="377"/>
      <c r="M227" s="378" t="s">
        <v>3</v>
      </c>
      <c r="N227" s="379" t="s">
        <v>46</v>
      </c>
      <c r="O227" s="330"/>
      <c r="P227" s="331">
        <f>O227*H227</f>
        <v>0</v>
      </c>
      <c r="Q227" s="331">
        <v>0</v>
      </c>
      <c r="R227" s="331">
        <f>Q227*H227</f>
        <v>0</v>
      </c>
      <c r="S227" s="331">
        <v>0</v>
      </c>
      <c r="T227" s="332">
        <f>S227*H227</f>
        <v>0</v>
      </c>
      <c r="U227" s="251"/>
      <c r="V227" s="251"/>
      <c r="W227" s="32"/>
      <c r="X227" s="32"/>
      <c r="Y227" s="32"/>
      <c r="Z227" s="32"/>
      <c r="AA227" s="32"/>
      <c r="AB227" s="32"/>
      <c r="AC227" s="32"/>
      <c r="AD227" s="32"/>
      <c r="AE227" s="32"/>
      <c r="AR227" s="98" t="s">
        <v>249</v>
      </c>
      <c r="AT227" s="98" t="s">
        <v>292</v>
      </c>
      <c r="AU227" s="98" t="s">
        <v>85</v>
      </c>
      <c r="AY227" s="19" t="s">
        <v>171</v>
      </c>
      <c r="BE227" s="99">
        <f>IF(N227="základní",J227,0)</f>
        <v>0</v>
      </c>
      <c r="BF227" s="99">
        <f>IF(N227="snížená",J227,0)</f>
        <v>0</v>
      </c>
      <c r="BG227" s="99">
        <f>IF(N227="zákl. přenesená",J227,0)</f>
        <v>0</v>
      </c>
      <c r="BH227" s="99">
        <f>IF(N227="sníž. přenesená",J227,0)</f>
        <v>0</v>
      </c>
      <c r="BI227" s="99">
        <f>IF(N227="nulová",J227,0)</f>
        <v>0</v>
      </c>
      <c r="BJ227" s="19" t="s">
        <v>83</v>
      </c>
      <c r="BK227" s="99">
        <f>ROUND(I227*H227,2)</f>
        <v>0</v>
      </c>
      <c r="BL227" s="19" t="s">
        <v>177</v>
      </c>
      <c r="BM227" s="98" t="s">
        <v>879</v>
      </c>
    </row>
    <row r="228" spans="1:65" s="2" customFormat="1" x14ac:dyDescent="0.2">
      <c r="A228" s="251"/>
      <c r="B228" s="252"/>
      <c r="C228" s="251"/>
      <c r="D228" s="333" t="s">
        <v>179</v>
      </c>
      <c r="E228" s="251"/>
      <c r="F228" s="334" t="s">
        <v>878</v>
      </c>
      <c r="G228" s="251"/>
      <c r="H228" s="251"/>
      <c r="I228" s="251"/>
      <c r="J228" s="251"/>
      <c r="K228" s="251"/>
      <c r="L228" s="252"/>
      <c r="M228" s="335"/>
      <c r="N228" s="336"/>
      <c r="O228" s="330"/>
      <c r="P228" s="330"/>
      <c r="Q228" s="330"/>
      <c r="R228" s="330"/>
      <c r="S228" s="330"/>
      <c r="T228" s="337"/>
      <c r="U228" s="251"/>
      <c r="V228" s="251"/>
      <c r="W228" s="32"/>
      <c r="X228" s="32"/>
      <c r="Y228" s="32"/>
      <c r="Z228" s="32"/>
      <c r="AA228" s="32"/>
      <c r="AB228" s="32"/>
      <c r="AC228" s="32"/>
      <c r="AD228" s="32"/>
      <c r="AE228" s="32"/>
      <c r="AT228" s="19" t="s">
        <v>179</v>
      </c>
      <c r="AU228" s="19" t="s">
        <v>85</v>
      </c>
    </row>
    <row r="229" spans="1:65" s="14" customFormat="1" x14ac:dyDescent="0.2">
      <c r="A229" s="347"/>
      <c r="B229" s="348"/>
      <c r="C229" s="347"/>
      <c r="D229" s="333" t="s">
        <v>183</v>
      </c>
      <c r="E229" s="349" t="s">
        <v>3</v>
      </c>
      <c r="F229" s="350" t="s">
        <v>880</v>
      </c>
      <c r="G229" s="347"/>
      <c r="H229" s="351">
        <v>166.98</v>
      </c>
      <c r="I229" s="347"/>
      <c r="J229" s="347"/>
      <c r="K229" s="347"/>
      <c r="L229" s="348"/>
      <c r="M229" s="352"/>
      <c r="N229" s="353"/>
      <c r="O229" s="353"/>
      <c r="P229" s="353"/>
      <c r="Q229" s="353"/>
      <c r="R229" s="353"/>
      <c r="S229" s="353"/>
      <c r="T229" s="354"/>
      <c r="U229" s="347"/>
      <c r="V229" s="347"/>
      <c r="AT229" s="102" t="s">
        <v>183</v>
      </c>
      <c r="AU229" s="102" t="s">
        <v>85</v>
      </c>
      <c r="AV229" s="14" t="s">
        <v>85</v>
      </c>
      <c r="AW229" s="14" t="s">
        <v>36</v>
      </c>
      <c r="AX229" s="14" t="s">
        <v>83</v>
      </c>
      <c r="AY229" s="102" t="s">
        <v>171</v>
      </c>
    </row>
    <row r="230" spans="1:65" s="2" customFormat="1" ht="16.5" customHeight="1" x14ac:dyDescent="0.2">
      <c r="A230" s="251"/>
      <c r="B230" s="252"/>
      <c r="C230" s="322" t="s">
        <v>430</v>
      </c>
      <c r="D230" s="322" t="s">
        <v>173</v>
      </c>
      <c r="E230" s="323" t="s">
        <v>881</v>
      </c>
      <c r="F230" s="324" t="s">
        <v>882</v>
      </c>
      <c r="G230" s="325" t="s">
        <v>116</v>
      </c>
      <c r="H230" s="326">
        <v>290</v>
      </c>
      <c r="I230" s="97"/>
      <c r="J230" s="327">
        <f>ROUND(I230*H230,2)</f>
        <v>0</v>
      </c>
      <c r="K230" s="324" t="s">
        <v>176</v>
      </c>
      <c r="L230" s="252"/>
      <c r="M230" s="328" t="s">
        <v>3</v>
      </c>
      <c r="N230" s="329" t="s">
        <v>46</v>
      </c>
      <c r="O230" s="330"/>
      <c r="P230" s="331">
        <f>O230*H230</f>
        <v>0</v>
      </c>
      <c r="Q230" s="331">
        <v>0</v>
      </c>
      <c r="R230" s="331">
        <f>Q230*H230</f>
        <v>0</v>
      </c>
      <c r="S230" s="331">
        <v>0</v>
      </c>
      <c r="T230" s="332">
        <f>S230*H230</f>
        <v>0</v>
      </c>
      <c r="U230" s="251"/>
      <c r="V230" s="251"/>
      <c r="W230" s="32"/>
      <c r="X230" s="32"/>
      <c r="Y230" s="32"/>
      <c r="Z230" s="32"/>
      <c r="AA230" s="32"/>
      <c r="AB230" s="32"/>
      <c r="AC230" s="32"/>
      <c r="AD230" s="32"/>
      <c r="AE230" s="32"/>
      <c r="AR230" s="98" t="s">
        <v>177</v>
      </c>
      <c r="AT230" s="98" t="s">
        <v>173</v>
      </c>
      <c r="AU230" s="98" t="s">
        <v>85</v>
      </c>
      <c r="AY230" s="19" t="s">
        <v>171</v>
      </c>
      <c r="BE230" s="99">
        <f>IF(N230="základní",J230,0)</f>
        <v>0</v>
      </c>
      <c r="BF230" s="99">
        <f>IF(N230="snížená",J230,0)</f>
        <v>0</v>
      </c>
      <c r="BG230" s="99">
        <f>IF(N230="zákl. přenesená",J230,0)</f>
        <v>0</v>
      </c>
      <c r="BH230" s="99">
        <f>IF(N230="sníž. přenesená",J230,0)</f>
        <v>0</v>
      </c>
      <c r="BI230" s="99">
        <f>IF(N230="nulová",J230,0)</f>
        <v>0</v>
      </c>
      <c r="BJ230" s="19" t="s">
        <v>83</v>
      </c>
      <c r="BK230" s="99">
        <f>ROUND(I230*H230,2)</f>
        <v>0</v>
      </c>
      <c r="BL230" s="19" t="s">
        <v>177</v>
      </c>
      <c r="BM230" s="98" t="s">
        <v>883</v>
      </c>
    </row>
    <row r="231" spans="1:65" s="2" customFormat="1" ht="19.2" x14ac:dyDescent="0.2">
      <c r="A231" s="251"/>
      <c r="B231" s="252"/>
      <c r="C231" s="251"/>
      <c r="D231" s="333" t="s">
        <v>179</v>
      </c>
      <c r="E231" s="251"/>
      <c r="F231" s="334" t="s">
        <v>884</v>
      </c>
      <c r="G231" s="251"/>
      <c r="H231" s="251"/>
      <c r="I231" s="251"/>
      <c r="J231" s="251"/>
      <c r="K231" s="251"/>
      <c r="L231" s="252"/>
      <c r="M231" s="335"/>
      <c r="N231" s="336"/>
      <c r="O231" s="330"/>
      <c r="P231" s="330"/>
      <c r="Q231" s="330"/>
      <c r="R231" s="330"/>
      <c r="S231" s="330"/>
      <c r="T231" s="337"/>
      <c r="U231" s="251"/>
      <c r="V231" s="251"/>
      <c r="W231" s="32"/>
      <c r="X231" s="32"/>
      <c r="Y231" s="32"/>
      <c r="Z231" s="32"/>
      <c r="AA231" s="32"/>
      <c r="AB231" s="32"/>
      <c r="AC231" s="32"/>
      <c r="AD231" s="32"/>
      <c r="AE231" s="32"/>
      <c r="AT231" s="19" t="s">
        <v>179</v>
      </c>
      <c r="AU231" s="19" t="s">
        <v>85</v>
      </c>
    </row>
    <row r="232" spans="1:65" s="2" customFormat="1" x14ac:dyDescent="0.2">
      <c r="A232" s="251"/>
      <c r="B232" s="252"/>
      <c r="C232" s="251"/>
      <c r="D232" s="338" t="s">
        <v>181</v>
      </c>
      <c r="E232" s="251"/>
      <c r="F232" s="339" t="s">
        <v>885</v>
      </c>
      <c r="G232" s="251"/>
      <c r="H232" s="251"/>
      <c r="I232" s="251"/>
      <c r="J232" s="251"/>
      <c r="K232" s="251"/>
      <c r="L232" s="252"/>
      <c r="M232" s="335"/>
      <c r="N232" s="336"/>
      <c r="O232" s="330"/>
      <c r="P232" s="330"/>
      <c r="Q232" s="330"/>
      <c r="R232" s="330"/>
      <c r="S232" s="330"/>
      <c r="T232" s="337"/>
      <c r="U232" s="251"/>
      <c r="V232" s="251"/>
      <c r="W232" s="32"/>
      <c r="X232" s="32"/>
      <c r="Y232" s="32"/>
      <c r="Z232" s="32"/>
      <c r="AA232" s="32"/>
      <c r="AB232" s="32"/>
      <c r="AC232" s="32"/>
      <c r="AD232" s="32"/>
      <c r="AE232" s="32"/>
      <c r="AT232" s="19" t="s">
        <v>181</v>
      </c>
      <c r="AU232" s="19" t="s">
        <v>85</v>
      </c>
    </row>
    <row r="233" spans="1:65" s="13" customFormat="1" x14ac:dyDescent="0.2">
      <c r="A233" s="340"/>
      <c r="B233" s="341"/>
      <c r="C233" s="340"/>
      <c r="D233" s="333" t="s">
        <v>183</v>
      </c>
      <c r="E233" s="342" t="s">
        <v>3</v>
      </c>
      <c r="F233" s="343" t="s">
        <v>734</v>
      </c>
      <c r="G233" s="340"/>
      <c r="H233" s="342" t="s">
        <v>3</v>
      </c>
      <c r="I233" s="340"/>
      <c r="J233" s="340"/>
      <c r="K233" s="340"/>
      <c r="L233" s="341"/>
      <c r="M233" s="344"/>
      <c r="N233" s="345"/>
      <c r="O233" s="345"/>
      <c r="P233" s="345"/>
      <c r="Q233" s="345"/>
      <c r="R233" s="345"/>
      <c r="S233" s="345"/>
      <c r="T233" s="346"/>
      <c r="U233" s="340"/>
      <c r="V233" s="340"/>
      <c r="AT233" s="101" t="s">
        <v>183</v>
      </c>
      <c r="AU233" s="101" t="s">
        <v>85</v>
      </c>
      <c r="AV233" s="13" t="s">
        <v>83</v>
      </c>
      <c r="AW233" s="13" t="s">
        <v>36</v>
      </c>
      <c r="AX233" s="13" t="s">
        <v>75</v>
      </c>
      <c r="AY233" s="101" t="s">
        <v>171</v>
      </c>
    </row>
    <row r="234" spans="1:65" s="14" customFormat="1" x14ac:dyDescent="0.2">
      <c r="A234" s="347"/>
      <c r="B234" s="348"/>
      <c r="C234" s="347"/>
      <c r="D234" s="333" t="s">
        <v>183</v>
      </c>
      <c r="E234" s="349" t="s">
        <v>3</v>
      </c>
      <c r="F234" s="350" t="s">
        <v>886</v>
      </c>
      <c r="G234" s="347"/>
      <c r="H234" s="351">
        <v>290</v>
      </c>
      <c r="I234" s="347"/>
      <c r="J234" s="347"/>
      <c r="K234" s="347"/>
      <c r="L234" s="348"/>
      <c r="M234" s="352"/>
      <c r="N234" s="353"/>
      <c r="O234" s="353"/>
      <c r="P234" s="353"/>
      <c r="Q234" s="353"/>
      <c r="R234" s="353"/>
      <c r="S234" s="353"/>
      <c r="T234" s="354"/>
      <c r="U234" s="347"/>
      <c r="V234" s="347"/>
      <c r="AT234" s="102" t="s">
        <v>183</v>
      </c>
      <c r="AU234" s="102" t="s">
        <v>85</v>
      </c>
      <c r="AV234" s="14" t="s">
        <v>85</v>
      </c>
      <c r="AW234" s="14" t="s">
        <v>36</v>
      </c>
      <c r="AX234" s="14" t="s">
        <v>75</v>
      </c>
      <c r="AY234" s="102" t="s">
        <v>171</v>
      </c>
    </row>
    <row r="235" spans="1:65" s="15" customFormat="1" x14ac:dyDescent="0.2">
      <c r="A235" s="355"/>
      <c r="B235" s="356"/>
      <c r="C235" s="355"/>
      <c r="D235" s="333" t="s">
        <v>183</v>
      </c>
      <c r="E235" s="357" t="s">
        <v>733</v>
      </c>
      <c r="F235" s="358" t="s">
        <v>186</v>
      </c>
      <c r="G235" s="355"/>
      <c r="H235" s="359">
        <v>290</v>
      </c>
      <c r="I235" s="355"/>
      <c r="J235" s="355"/>
      <c r="K235" s="355"/>
      <c r="L235" s="356"/>
      <c r="M235" s="360"/>
      <c r="N235" s="361"/>
      <c r="O235" s="361"/>
      <c r="P235" s="361"/>
      <c r="Q235" s="361"/>
      <c r="R235" s="361"/>
      <c r="S235" s="361"/>
      <c r="T235" s="362"/>
      <c r="U235" s="355"/>
      <c r="V235" s="355"/>
      <c r="AT235" s="103" t="s">
        <v>183</v>
      </c>
      <c r="AU235" s="103" t="s">
        <v>85</v>
      </c>
      <c r="AV235" s="15" t="s">
        <v>177</v>
      </c>
      <c r="AW235" s="15" t="s">
        <v>36</v>
      </c>
      <c r="AX235" s="15" t="s">
        <v>83</v>
      </c>
      <c r="AY235" s="103" t="s">
        <v>171</v>
      </c>
    </row>
    <row r="236" spans="1:65" s="2" customFormat="1" ht="16.5" customHeight="1" x14ac:dyDescent="0.2">
      <c r="A236" s="251"/>
      <c r="B236" s="252"/>
      <c r="C236" s="371" t="s">
        <v>438</v>
      </c>
      <c r="D236" s="371" t="s">
        <v>292</v>
      </c>
      <c r="E236" s="372" t="s">
        <v>887</v>
      </c>
      <c r="F236" s="373" t="s">
        <v>888</v>
      </c>
      <c r="G236" s="374" t="s">
        <v>433</v>
      </c>
      <c r="H236" s="375">
        <v>182.7</v>
      </c>
      <c r="I236" s="105"/>
      <c r="J236" s="376">
        <f>ROUND(I236*H236,2)</f>
        <v>0</v>
      </c>
      <c r="K236" s="373" t="s">
        <v>176</v>
      </c>
      <c r="L236" s="377"/>
      <c r="M236" s="378" t="s">
        <v>3</v>
      </c>
      <c r="N236" s="379" t="s">
        <v>46</v>
      </c>
      <c r="O236" s="330"/>
      <c r="P236" s="331">
        <f>O236*H236</f>
        <v>0</v>
      </c>
      <c r="Q236" s="331">
        <v>0</v>
      </c>
      <c r="R236" s="331">
        <f>Q236*H236</f>
        <v>0</v>
      </c>
      <c r="S236" s="331">
        <v>0</v>
      </c>
      <c r="T236" s="332">
        <f>S236*H236</f>
        <v>0</v>
      </c>
      <c r="U236" s="251"/>
      <c r="V236" s="251"/>
      <c r="W236" s="32"/>
      <c r="X236" s="32"/>
      <c r="Y236" s="32"/>
      <c r="Z236" s="32"/>
      <c r="AA236" s="32"/>
      <c r="AB236" s="32"/>
      <c r="AC236" s="32"/>
      <c r="AD236" s="32"/>
      <c r="AE236" s="32"/>
      <c r="AR236" s="98" t="s">
        <v>249</v>
      </c>
      <c r="AT236" s="98" t="s">
        <v>292</v>
      </c>
      <c r="AU236" s="98" t="s">
        <v>85</v>
      </c>
      <c r="AY236" s="19" t="s">
        <v>171</v>
      </c>
      <c r="BE236" s="99">
        <f>IF(N236="základní",J236,0)</f>
        <v>0</v>
      </c>
      <c r="BF236" s="99">
        <f>IF(N236="snížená",J236,0)</f>
        <v>0</v>
      </c>
      <c r="BG236" s="99">
        <f>IF(N236="zákl. přenesená",J236,0)</f>
        <v>0</v>
      </c>
      <c r="BH236" s="99">
        <f>IF(N236="sníž. přenesená",J236,0)</f>
        <v>0</v>
      </c>
      <c r="BI236" s="99">
        <f>IF(N236="nulová",J236,0)</f>
        <v>0</v>
      </c>
      <c r="BJ236" s="19" t="s">
        <v>83</v>
      </c>
      <c r="BK236" s="99">
        <f>ROUND(I236*H236,2)</f>
        <v>0</v>
      </c>
      <c r="BL236" s="19" t="s">
        <v>177</v>
      </c>
      <c r="BM236" s="98" t="s">
        <v>889</v>
      </c>
    </row>
    <row r="237" spans="1:65" s="2" customFormat="1" x14ac:dyDescent="0.2">
      <c r="A237" s="251"/>
      <c r="B237" s="252"/>
      <c r="C237" s="251"/>
      <c r="D237" s="333" t="s">
        <v>179</v>
      </c>
      <c r="E237" s="251"/>
      <c r="F237" s="334" t="s">
        <v>888</v>
      </c>
      <c r="G237" s="251"/>
      <c r="H237" s="251"/>
      <c r="I237" s="251"/>
      <c r="J237" s="251"/>
      <c r="K237" s="251"/>
      <c r="L237" s="252"/>
      <c r="M237" s="335"/>
      <c r="N237" s="336"/>
      <c r="O237" s="330"/>
      <c r="P237" s="330"/>
      <c r="Q237" s="330"/>
      <c r="R237" s="330"/>
      <c r="S237" s="330"/>
      <c r="T237" s="337"/>
      <c r="U237" s="251"/>
      <c r="V237" s="251"/>
      <c r="W237" s="32"/>
      <c r="X237" s="32"/>
      <c r="Y237" s="32"/>
      <c r="Z237" s="32"/>
      <c r="AA237" s="32"/>
      <c r="AB237" s="32"/>
      <c r="AC237" s="32"/>
      <c r="AD237" s="32"/>
      <c r="AE237" s="32"/>
      <c r="AT237" s="19" t="s">
        <v>179</v>
      </c>
      <c r="AU237" s="19" t="s">
        <v>85</v>
      </c>
    </row>
    <row r="238" spans="1:65" s="14" customFormat="1" x14ac:dyDescent="0.2">
      <c r="A238" s="347"/>
      <c r="B238" s="348"/>
      <c r="C238" s="347"/>
      <c r="D238" s="333" t="s">
        <v>183</v>
      </c>
      <c r="E238" s="349" t="s">
        <v>3</v>
      </c>
      <c r="F238" s="350" t="s">
        <v>890</v>
      </c>
      <c r="G238" s="347"/>
      <c r="H238" s="351">
        <v>182.7</v>
      </c>
      <c r="I238" s="347"/>
      <c r="J238" s="347"/>
      <c r="K238" s="347"/>
      <c r="L238" s="348"/>
      <c r="M238" s="352"/>
      <c r="N238" s="353"/>
      <c r="O238" s="353"/>
      <c r="P238" s="353"/>
      <c r="Q238" s="353"/>
      <c r="R238" s="353"/>
      <c r="S238" s="353"/>
      <c r="T238" s="354"/>
      <c r="U238" s="347"/>
      <c r="V238" s="347"/>
      <c r="AT238" s="102" t="s">
        <v>183</v>
      </c>
      <c r="AU238" s="102" t="s">
        <v>85</v>
      </c>
      <c r="AV238" s="14" t="s">
        <v>85</v>
      </c>
      <c r="AW238" s="14" t="s">
        <v>36</v>
      </c>
      <c r="AX238" s="14" t="s">
        <v>83</v>
      </c>
      <c r="AY238" s="102" t="s">
        <v>171</v>
      </c>
    </row>
    <row r="239" spans="1:65" s="2" customFormat="1" ht="16.5" customHeight="1" x14ac:dyDescent="0.2">
      <c r="A239" s="251"/>
      <c r="B239" s="252"/>
      <c r="C239" s="322" t="s">
        <v>446</v>
      </c>
      <c r="D239" s="322" t="s">
        <v>173</v>
      </c>
      <c r="E239" s="323" t="s">
        <v>891</v>
      </c>
      <c r="F239" s="324" t="s">
        <v>892</v>
      </c>
      <c r="G239" s="325" t="s">
        <v>116</v>
      </c>
      <c r="H239" s="326">
        <v>1304.5329999999999</v>
      </c>
      <c r="I239" s="97"/>
      <c r="J239" s="327">
        <f>ROUND(I239*H239,2)</f>
        <v>0</v>
      </c>
      <c r="K239" s="324" t="s">
        <v>176</v>
      </c>
      <c r="L239" s="252"/>
      <c r="M239" s="328" t="s">
        <v>3</v>
      </c>
      <c r="N239" s="329" t="s">
        <v>46</v>
      </c>
      <c r="O239" s="330"/>
      <c r="P239" s="331">
        <f>O239*H239</f>
        <v>0</v>
      </c>
      <c r="Q239" s="331">
        <v>0</v>
      </c>
      <c r="R239" s="331">
        <f>Q239*H239</f>
        <v>0</v>
      </c>
      <c r="S239" s="331">
        <v>0</v>
      </c>
      <c r="T239" s="332">
        <f>S239*H239</f>
        <v>0</v>
      </c>
      <c r="U239" s="251"/>
      <c r="V239" s="251"/>
      <c r="W239" s="32"/>
      <c r="X239" s="32"/>
      <c r="Y239" s="32"/>
      <c r="Z239" s="32"/>
      <c r="AA239" s="32"/>
      <c r="AB239" s="32"/>
      <c r="AC239" s="32"/>
      <c r="AD239" s="32"/>
      <c r="AE239" s="32"/>
      <c r="AR239" s="98" t="s">
        <v>177</v>
      </c>
      <c r="AT239" s="98" t="s">
        <v>173</v>
      </c>
      <c r="AU239" s="98" t="s">
        <v>85</v>
      </c>
      <c r="AY239" s="19" t="s">
        <v>171</v>
      </c>
      <c r="BE239" s="99">
        <f>IF(N239="základní",J239,0)</f>
        <v>0</v>
      </c>
      <c r="BF239" s="99">
        <f>IF(N239="snížená",J239,0)</f>
        <v>0</v>
      </c>
      <c r="BG239" s="99">
        <f>IF(N239="zákl. přenesená",J239,0)</f>
        <v>0</v>
      </c>
      <c r="BH239" s="99">
        <f>IF(N239="sníž. přenesená",J239,0)</f>
        <v>0</v>
      </c>
      <c r="BI239" s="99">
        <f>IF(N239="nulová",J239,0)</f>
        <v>0</v>
      </c>
      <c r="BJ239" s="19" t="s">
        <v>83</v>
      </c>
      <c r="BK239" s="99">
        <f>ROUND(I239*H239,2)</f>
        <v>0</v>
      </c>
      <c r="BL239" s="19" t="s">
        <v>177</v>
      </c>
      <c r="BM239" s="98" t="s">
        <v>893</v>
      </c>
    </row>
    <row r="240" spans="1:65" s="2" customFormat="1" ht="19.2" x14ac:dyDescent="0.2">
      <c r="A240" s="251"/>
      <c r="B240" s="252"/>
      <c r="C240" s="251"/>
      <c r="D240" s="333" t="s">
        <v>179</v>
      </c>
      <c r="E240" s="251"/>
      <c r="F240" s="334" t="s">
        <v>894</v>
      </c>
      <c r="G240" s="251"/>
      <c r="H240" s="251"/>
      <c r="I240" s="251"/>
      <c r="J240" s="251"/>
      <c r="K240" s="251"/>
      <c r="L240" s="252"/>
      <c r="M240" s="335"/>
      <c r="N240" s="336"/>
      <c r="O240" s="330"/>
      <c r="P240" s="330"/>
      <c r="Q240" s="330"/>
      <c r="R240" s="330"/>
      <c r="S240" s="330"/>
      <c r="T240" s="337"/>
      <c r="U240" s="251"/>
      <c r="V240" s="251"/>
      <c r="W240" s="32"/>
      <c r="X240" s="32"/>
      <c r="Y240" s="32"/>
      <c r="Z240" s="32"/>
      <c r="AA240" s="32"/>
      <c r="AB240" s="32"/>
      <c r="AC240" s="32"/>
      <c r="AD240" s="32"/>
      <c r="AE240" s="32"/>
      <c r="AT240" s="19" t="s">
        <v>179</v>
      </c>
      <c r="AU240" s="19" t="s">
        <v>85</v>
      </c>
    </row>
    <row r="241" spans="1:65" s="2" customFormat="1" x14ac:dyDescent="0.2">
      <c r="A241" s="251"/>
      <c r="B241" s="252"/>
      <c r="C241" s="251"/>
      <c r="D241" s="338" t="s">
        <v>181</v>
      </c>
      <c r="E241" s="251"/>
      <c r="F241" s="339" t="s">
        <v>895</v>
      </c>
      <c r="G241" s="251"/>
      <c r="H241" s="251"/>
      <c r="I241" s="251"/>
      <c r="J241" s="251"/>
      <c r="K241" s="251"/>
      <c r="L241" s="252"/>
      <c r="M241" s="335"/>
      <c r="N241" s="336"/>
      <c r="O241" s="330"/>
      <c r="P241" s="330"/>
      <c r="Q241" s="330"/>
      <c r="R241" s="330"/>
      <c r="S241" s="330"/>
      <c r="T241" s="337"/>
      <c r="U241" s="251"/>
      <c r="V241" s="251"/>
      <c r="W241" s="32"/>
      <c r="X241" s="32"/>
      <c r="Y241" s="32"/>
      <c r="Z241" s="32"/>
      <c r="AA241" s="32"/>
      <c r="AB241" s="32"/>
      <c r="AC241" s="32"/>
      <c r="AD241" s="32"/>
      <c r="AE241" s="32"/>
      <c r="AT241" s="19" t="s">
        <v>181</v>
      </c>
      <c r="AU241" s="19" t="s">
        <v>85</v>
      </c>
    </row>
    <row r="242" spans="1:65" s="13" customFormat="1" x14ac:dyDescent="0.2">
      <c r="A242" s="340"/>
      <c r="B242" s="341"/>
      <c r="C242" s="340"/>
      <c r="D242" s="333" t="s">
        <v>183</v>
      </c>
      <c r="E242" s="342" t="s">
        <v>3</v>
      </c>
      <c r="F242" s="343" t="s">
        <v>896</v>
      </c>
      <c r="G242" s="340"/>
      <c r="H242" s="342" t="s">
        <v>3</v>
      </c>
      <c r="I242" s="340"/>
      <c r="J242" s="340"/>
      <c r="K242" s="340"/>
      <c r="L242" s="341"/>
      <c r="M242" s="344"/>
      <c r="N242" s="345"/>
      <c r="O242" s="345"/>
      <c r="P242" s="345"/>
      <c r="Q242" s="345"/>
      <c r="R242" s="345"/>
      <c r="S242" s="345"/>
      <c r="T242" s="346"/>
      <c r="U242" s="340"/>
      <c r="V242" s="340"/>
      <c r="AT242" s="101" t="s">
        <v>183</v>
      </c>
      <c r="AU242" s="101" t="s">
        <v>85</v>
      </c>
      <c r="AV242" s="13" t="s">
        <v>83</v>
      </c>
      <c r="AW242" s="13" t="s">
        <v>36</v>
      </c>
      <c r="AX242" s="13" t="s">
        <v>75</v>
      </c>
      <c r="AY242" s="101" t="s">
        <v>171</v>
      </c>
    </row>
    <row r="243" spans="1:65" s="14" customFormat="1" x14ac:dyDescent="0.2">
      <c r="A243" s="347"/>
      <c r="B243" s="348"/>
      <c r="C243" s="347"/>
      <c r="D243" s="333" t="s">
        <v>183</v>
      </c>
      <c r="E243" s="349" t="s">
        <v>3</v>
      </c>
      <c r="F243" s="350" t="s">
        <v>897</v>
      </c>
      <c r="G243" s="347"/>
      <c r="H243" s="351">
        <v>1244.3330000000001</v>
      </c>
      <c r="I243" s="347"/>
      <c r="J243" s="347"/>
      <c r="K243" s="347"/>
      <c r="L243" s="348"/>
      <c r="M243" s="352"/>
      <c r="N243" s="353"/>
      <c r="O243" s="353"/>
      <c r="P243" s="353"/>
      <c r="Q243" s="353"/>
      <c r="R243" s="353"/>
      <c r="S243" s="353"/>
      <c r="T243" s="354"/>
      <c r="U243" s="347"/>
      <c r="V243" s="347"/>
      <c r="AT243" s="102" t="s">
        <v>183</v>
      </c>
      <c r="AU243" s="102" t="s">
        <v>85</v>
      </c>
      <c r="AV243" s="14" t="s">
        <v>85</v>
      </c>
      <c r="AW243" s="14" t="s">
        <v>36</v>
      </c>
      <c r="AX243" s="14" t="s">
        <v>75</v>
      </c>
      <c r="AY243" s="102" t="s">
        <v>171</v>
      </c>
    </row>
    <row r="244" spans="1:65" s="14" customFormat="1" x14ac:dyDescent="0.2">
      <c r="A244" s="347"/>
      <c r="B244" s="348"/>
      <c r="C244" s="347"/>
      <c r="D244" s="333" t="s">
        <v>183</v>
      </c>
      <c r="E244" s="349" t="s">
        <v>3</v>
      </c>
      <c r="F244" s="350" t="s">
        <v>898</v>
      </c>
      <c r="G244" s="347"/>
      <c r="H244" s="351">
        <v>23.4</v>
      </c>
      <c r="I244" s="347"/>
      <c r="J244" s="347"/>
      <c r="K244" s="347"/>
      <c r="L244" s="348"/>
      <c r="M244" s="352"/>
      <c r="N244" s="353"/>
      <c r="O244" s="353"/>
      <c r="P244" s="353"/>
      <c r="Q244" s="353"/>
      <c r="R244" s="353"/>
      <c r="S244" s="353"/>
      <c r="T244" s="354"/>
      <c r="U244" s="347"/>
      <c r="V244" s="347"/>
      <c r="AT244" s="102" t="s">
        <v>183</v>
      </c>
      <c r="AU244" s="102" t="s">
        <v>85</v>
      </c>
      <c r="AV244" s="14" t="s">
        <v>85</v>
      </c>
      <c r="AW244" s="14" t="s">
        <v>36</v>
      </c>
      <c r="AX244" s="14" t="s">
        <v>75</v>
      </c>
      <c r="AY244" s="102" t="s">
        <v>171</v>
      </c>
    </row>
    <row r="245" spans="1:65" s="14" customFormat="1" x14ac:dyDescent="0.2">
      <c r="A245" s="347"/>
      <c r="B245" s="348"/>
      <c r="C245" s="347"/>
      <c r="D245" s="333" t="s">
        <v>183</v>
      </c>
      <c r="E245" s="349" t="s">
        <v>3</v>
      </c>
      <c r="F245" s="350" t="s">
        <v>899</v>
      </c>
      <c r="G245" s="347"/>
      <c r="H245" s="351">
        <v>36.799999999999997</v>
      </c>
      <c r="I245" s="347"/>
      <c r="J245" s="347"/>
      <c r="K245" s="347"/>
      <c r="L245" s="348"/>
      <c r="M245" s="352"/>
      <c r="N245" s="353"/>
      <c r="O245" s="353"/>
      <c r="P245" s="353"/>
      <c r="Q245" s="353"/>
      <c r="R245" s="353"/>
      <c r="S245" s="353"/>
      <c r="T245" s="354"/>
      <c r="U245" s="347"/>
      <c r="V245" s="347"/>
      <c r="AT245" s="102" t="s">
        <v>183</v>
      </c>
      <c r="AU245" s="102" t="s">
        <v>85</v>
      </c>
      <c r="AV245" s="14" t="s">
        <v>85</v>
      </c>
      <c r="AW245" s="14" t="s">
        <v>36</v>
      </c>
      <c r="AX245" s="14" t="s">
        <v>75</v>
      </c>
      <c r="AY245" s="102" t="s">
        <v>171</v>
      </c>
    </row>
    <row r="246" spans="1:65" s="15" customFormat="1" x14ac:dyDescent="0.2">
      <c r="A246" s="355"/>
      <c r="B246" s="356"/>
      <c r="C246" s="355"/>
      <c r="D246" s="333" t="s">
        <v>183</v>
      </c>
      <c r="E246" s="357" t="s">
        <v>737</v>
      </c>
      <c r="F246" s="358" t="s">
        <v>186</v>
      </c>
      <c r="G246" s="355"/>
      <c r="H246" s="359">
        <v>1304.5329999999999</v>
      </c>
      <c r="I246" s="355"/>
      <c r="J246" s="355"/>
      <c r="K246" s="355"/>
      <c r="L246" s="356"/>
      <c r="M246" s="360"/>
      <c r="N246" s="361"/>
      <c r="O246" s="361"/>
      <c r="P246" s="361"/>
      <c r="Q246" s="361"/>
      <c r="R246" s="361"/>
      <c r="S246" s="361"/>
      <c r="T246" s="362"/>
      <c r="U246" s="355"/>
      <c r="V246" s="355"/>
      <c r="AT246" s="103" t="s">
        <v>183</v>
      </c>
      <c r="AU246" s="103" t="s">
        <v>85</v>
      </c>
      <c r="AV246" s="15" t="s">
        <v>177</v>
      </c>
      <c r="AW246" s="15" t="s">
        <v>36</v>
      </c>
      <c r="AX246" s="15" t="s">
        <v>83</v>
      </c>
      <c r="AY246" s="103" t="s">
        <v>171</v>
      </c>
    </row>
    <row r="247" spans="1:65" s="2" customFormat="1" ht="16.5" customHeight="1" x14ac:dyDescent="0.2">
      <c r="A247" s="251"/>
      <c r="B247" s="252"/>
      <c r="C247" s="371" t="s">
        <v>457</v>
      </c>
      <c r="D247" s="371" t="s">
        <v>292</v>
      </c>
      <c r="E247" s="372" t="s">
        <v>900</v>
      </c>
      <c r="F247" s="373" t="s">
        <v>901</v>
      </c>
      <c r="G247" s="374" t="s">
        <v>433</v>
      </c>
      <c r="H247" s="375">
        <v>782.72</v>
      </c>
      <c r="I247" s="105"/>
      <c r="J247" s="376">
        <f>ROUND(I247*H247,2)</f>
        <v>0</v>
      </c>
      <c r="K247" s="373" t="s">
        <v>3</v>
      </c>
      <c r="L247" s="377"/>
      <c r="M247" s="378" t="s">
        <v>3</v>
      </c>
      <c r="N247" s="379" t="s">
        <v>46</v>
      </c>
      <c r="O247" s="330"/>
      <c r="P247" s="331">
        <f>O247*H247</f>
        <v>0</v>
      </c>
      <c r="Q247" s="331">
        <v>0</v>
      </c>
      <c r="R247" s="331">
        <f>Q247*H247</f>
        <v>0</v>
      </c>
      <c r="S247" s="331">
        <v>0</v>
      </c>
      <c r="T247" s="332">
        <f>S247*H247</f>
        <v>0</v>
      </c>
      <c r="U247" s="251"/>
      <c r="V247" s="251"/>
      <c r="W247" s="32"/>
      <c r="X247" s="32"/>
      <c r="Y247" s="32"/>
      <c r="Z247" s="32"/>
      <c r="AA247" s="32"/>
      <c r="AB247" s="32"/>
      <c r="AC247" s="32"/>
      <c r="AD247" s="32"/>
      <c r="AE247" s="32"/>
      <c r="AR247" s="98" t="s">
        <v>249</v>
      </c>
      <c r="AT247" s="98" t="s">
        <v>292</v>
      </c>
      <c r="AU247" s="98" t="s">
        <v>85</v>
      </c>
      <c r="AY247" s="19" t="s">
        <v>171</v>
      </c>
      <c r="BE247" s="99">
        <f>IF(N247="základní",J247,0)</f>
        <v>0</v>
      </c>
      <c r="BF247" s="99">
        <f>IF(N247="snížená",J247,0)</f>
        <v>0</v>
      </c>
      <c r="BG247" s="99">
        <f>IF(N247="zákl. přenesená",J247,0)</f>
        <v>0</v>
      </c>
      <c r="BH247" s="99">
        <f>IF(N247="sníž. přenesená",J247,0)</f>
        <v>0</v>
      </c>
      <c r="BI247" s="99">
        <f>IF(N247="nulová",J247,0)</f>
        <v>0</v>
      </c>
      <c r="BJ247" s="19" t="s">
        <v>83</v>
      </c>
      <c r="BK247" s="99">
        <f>ROUND(I247*H247,2)</f>
        <v>0</v>
      </c>
      <c r="BL247" s="19" t="s">
        <v>177</v>
      </c>
      <c r="BM247" s="98" t="s">
        <v>902</v>
      </c>
    </row>
    <row r="248" spans="1:65" s="2" customFormat="1" x14ac:dyDescent="0.2">
      <c r="A248" s="251"/>
      <c r="B248" s="252"/>
      <c r="C248" s="251"/>
      <c r="D248" s="333" t="s">
        <v>179</v>
      </c>
      <c r="E248" s="251"/>
      <c r="F248" s="334" t="s">
        <v>901</v>
      </c>
      <c r="G248" s="251"/>
      <c r="H248" s="251"/>
      <c r="I248" s="251"/>
      <c r="J248" s="251"/>
      <c r="K248" s="251"/>
      <c r="L248" s="252"/>
      <c r="M248" s="335"/>
      <c r="N248" s="336"/>
      <c r="O248" s="330"/>
      <c r="P248" s="330"/>
      <c r="Q248" s="330"/>
      <c r="R248" s="330"/>
      <c r="S248" s="330"/>
      <c r="T248" s="337"/>
      <c r="U248" s="251"/>
      <c r="V248" s="251"/>
      <c r="W248" s="32"/>
      <c r="X248" s="32"/>
      <c r="Y248" s="32"/>
      <c r="Z248" s="32"/>
      <c r="AA248" s="32"/>
      <c r="AB248" s="32"/>
      <c r="AC248" s="32"/>
      <c r="AD248" s="32"/>
      <c r="AE248" s="32"/>
      <c r="AT248" s="19" t="s">
        <v>179</v>
      </c>
      <c r="AU248" s="19" t="s">
        <v>85</v>
      </c>
    </row>
    <row r="249" spans="1:65" s="14" customFormat="1" x14ac:dyDescent="0.2">
      <c r="A249" s="347"/>
      <c r="B249" s="348"/>
      <c r="C249" s="347"/>
      <c r="D249" s="333" t="s">
        <v>183</v>
      </c>
      <c r="E249" s="349" t="s">
        <v>3</v>
      </c>
      <c r="F249" s="350" t="s">
        <v>903</v>
      </c>
      <c r="G249" s="347"/>
      <c r="H249" s="351">
        <v>782.72</v>
      </c>
      <c r="I249" s="347"/>
      <c r="J249" s="347"/>
      <c r="K249" s="347"/>
      <c r="L249" s="348"/>
      <c r="M249" s="352"/>
      <c r="N249" s="353"/>
      <c r="O249" s="353"/>
      <c r="P249" s="353"/>
      <c r="Q249" s="353"/>
      <c r="R249" s="353"/>
      <c r="S249" s="353"/>
      <c r="T249" s="354"/>
      <c r="U249" s="347"/>
      <c r="V249" s="347"/>
      <c r="AT249" s="102" t="s">
        <v>183</v>
      </c>
      <c r="AU249" s="102" t="s">
        <v>85</v>
      </c>
      <c r="AV249" s="14" t="s">
        <v>85</v>
      </c>
      <c r="AW249" s="14" t="s">
        <v>36</v>
      </c>
      <c r="AX249" s="14" t="s">
        <v>83</v>
      </c>
      <c r="AY249" s="102" t="s">
        <v>171</v>
      </c>
    </row>
    <row r="250" spans="1:65" s="2" customFormat="1" ht="16.5" customHeight="1" x14ac:dyDescent="0.2">
      <c r="A250" s="251"/>
      <c r="B250" s="252"/>
      <c r="C250" s="322" t="s">
        <v>465</v>
      </c>
      <c r="D250" s="322" t="s">
        <v>173</v>
      </c>
      <c r="E250" s="323" t="s">
        <v>904</v>
      </c>
      <c r="F250" s="324" t="s">
        <v>905</v>
      </c>
      <c r="G250" s="325" t="s">
        <v>116</v>
      </c>
      <c r="H250" s="326">
        <v>1288.7329999999999</v>
      </c>
      <c r="I250" s="97"/>
      <c r="J250" s="327">
        <f>ROUND(I250*H250,2)</f>
        <v>0</v>
      </c>
      <c r="K250" s="324" t="s">
        <v>176</v>
      </c>
      <c r="L250" s="252"/>
      <c r="M250" s="328" t="s">
        <v>3</v>
      </c>
      <c r="N250" s="329" t="s">
        <v>46</v>
      </c>
      <c r="O250" s="330"/>
      <c r="P250" s="331">
        <f>O250*H250</f>
        <v>0</v>
      </c>
      <c r="Q250" s="331">
        <v>0</v>
      </c>
      <c r="R250" s="331">
        <f>Q250*H250</f>
        <v>0</v>
      </c>
      <c r="S250" s="331">
        <v>0</v>
      </c>
      <c r="T250" s="332">
        <f>S250*H250</f>
        <v>0</v>
      </c>
      <c r="U250" s="251"/>
      <c r="V250" s="251"/>
      <c r="W250" s="32"/>
      <c r="X250" s="32"/>
      <c r="Y250" s="32"/>
      <c r="Z250" s="32"/>
      <c r="AA250" s="32"/>
      <c r="AB250" s="32"/>
      <c r="AC250" s="32"/>
      <c r="AD250" s="32"/>
      <c r="AE250" s="32"/>
      <c r="AR250" s="98" t="s">
        <v>177</v>
      </c>
      <c r="AT250" s="98" t="s">
        <v>173</v>
      </c>
      <c r="AU250" s="98" t="s">
        <v>85</v>
      </c>
      <c r="AY250" s="19" t="s">
        <v>171</v>
      </c>
      <c r="BE250" s="99">
        <f>IF(N250="základní",J250,0)</f>
        <v>0</v>
      </c>
      <c r="BF250" s="99">
        <f>IF(N250="snížená",J250,0)</f>
        <v>0</v>
      </c>
      <c r="BG250" s="99">
        <f>IF(N250="zákl. přenesená",J250,0)</f>
        <v>0</v>
      </c>
      <c r="BH250" s="99">
        <f>IF(N250="sníž. přenesená",J250,0)</f>
        <v>0</v>
      </c>
      <c r="BI250" s="99">
        <f>IF(N250="nulová",J250,0)</f>
        <v>0</v>
      </c>
      <c r="BJ250" s="19" t="s">
        <v>83</v>
      </c>
      <c r="BK250" s="99">
        <f>ROUND(I250*H250,2)</f>
        <v>0</v>
      </c>
      <c r="BL250" s="19" t="s">
        <v>177</v>
      </c>
      <c r="BM250" s="98" t="s">
        <v>906</v>
      </c>
    </row>
    <row r="251" spans="1:65" s="2" customFormat="1" x14ac:dyDescent="0.2">
      <c r="A251" s="251"/>
      <c r="B251" s="252"/>
      <c r="C251" s="251"/>
      <c r="D251" s="333" t="s">
        <v>179</v>
      </c>
      <c r="E251" s="251"/>
      <c r="F251" s="334" t="s">
        <v>907</v>
      </c>
      <c r="G251" s="251"/>
      <c r="H251" s="251"/>
      <c r="I251" s="251"/>
      <c r="J251" s="251"/>
      <c r="K251" s="251"/>
      <c r="L251" s="252"/>
      <c r="M251" s="335"/>
      <c r="N251" s="336"/>
      <c r="O251" s="330"/>
      <c r="P251" s="330"/>
      <c r="Q251" s="330"/>
      <c r="R251" s="330"/>
      <c r="S251" s="330"/>
      <c r="T251" s="337"/>
      <c r="U251" s="251"/>
      <c r="V251" s="251"/>
      <c r="W251" s="32"/>
      <c r="X251" s="32"/>
      <c r="Y251" s="32"/>
      <c r="Z251" s="32"/>
      <c r="AA251" s="32"/>
      <c r="AB251" s="32"/>
      <c r="AC251" s="32"/>
      <c r="AD251" s="32"/>
      <c r="AE251" s="32"/>
      <c r="AT251" s="19" t="s">
        <v>179</v>
      </c>
      <c r="AU251" s="19" t="s">
        <v>85</v>
      </c>
    </row>
    <row r="252" spans="1:65" s="2" customFormat="1" x14ac:dyDescent="0.2">
      <c r="A252" s="251"/>
      <c r="B252" s="252"/>
      <c r="C252" s="251"/>
      <c r="D252" s="338" t="s">
        <v>181</v>
      </c>
      <c r="E252" s="251"/>
      <c r="F252" s="339" t="s">
        <v>908</v>
      </c>
      <c r="G252" s="251"/>
      <c r="H252" s="251"/>
      <c r="I252" s="251"/>
      <c r="J252" s="251"/>
      <c r="K252" s="251"/>
      <c r="L252" s="252"/>
      <c r="M252" s="335"/>
      <c r="N252" s="336"/>
      <c r="O252" s="330"/>
      <c r="P252" s="330"/>
      <c r="Q252" s="330"/>
      <c r="R252" s="330"/>
      <c r="S252" s="330"/>
      <c r="T252" s="337"/>
      <c r="U252" s="251"/>
      <c r="V252" s="251"/>
      <c r="W252" s="32"/>
      <c r="X252" s="32"/>
      <c r="Y252" s="32"/>
      <c r="Z252" s="32"/>
      <c r="AA252" s="32"/>
      <c r="AB252" s="32"/>
      <c r="AC252" s="32"/>
      <c r="AD252" s="32"/>
      <c r="AE252" s="32"/>
      <c r="AT252" s="19" t="s">
        <v>181</v>
      </c>
      <c r="AU252" s="19" t="s">
        <v>85</v>
      </c>
    </row>
    <row r="253" spans="1:65" s="13" customFormat="1" x14ac:dyDescent="0.2">
      <c r="A253" s="340"/>
      <c r="B253" s="341"/>
      <c r="C253" s="340"/>
      <c r="D253" s="333" t="s">
        <v>183</v>
      </c>
      <c r="E253" s="342" t="s">
        <v>3</v>
      </c>
      <c r="F253" s="343" t="s">
        <v>909</v>
      </c>
      <c r="G253" s="340"/>
      <c r="H253" s="342" t="s">
        <v>3</v>
      </c>
      <c r="I253" s="340"/>
      <c r="J253" s="340"/>
      <c r="K253" s="340"/>
      <c r="L253" s="341"/>
      <c r="M253" s="344"/>
      <c r="N253" s="345"/>
      <c r="O253" s="345"/>
      <c r="P253" s="345"/>
      <c r="Q253" s="345"/>
      <c r="R253" s="345"/>
      <c r="S253" s="345"/>
      <c r="T253" s="346"/>
      <c r="U253" s="340"/>
      <c r="V253" s="340"/>
      <c r="AT253" s="101" t="s">
        <v>183</v>
      </c>
      <c r="AU253" s="101" t="s">
        <v>85</v>
      </c>
      <c r="AV253" s="13" t="s">
        <v>83</v>
      </c>
      <c r="AW253" s="13" t="s">
        <v>36</v>
      </c>
      <c r="AX253" s="13" t="s">
        <v>75</v>
      </c>
      <c r="AY253" s="101" t="s">
        <v>171</v>
      </c>
    </row>
    <row r="254" spans="1:65" s="14" customFormat="1" x14ac:dyDescent="0.2">
      <c r="A254" s="347"/>
      <c r="B254" s="348"/>
      <c r="C254" s="347"/>
      <c r="D254" s="333" t="s">
        <v>183</v>
      </c>
      <c r="E254" s="349" t="s">
        <v>3</v>
      </c>
      <c r="F254" s="350" t="s">
        <v>910</v>
      </c>
      <c r="G254" s="347"/>
      <c r="H254" s="351">
        <v>1232.3330000000001</v>
      </c>
      <c r="I254" s="347"/>
      <c r="J254" s="347"/>
      <c r="K254" s="347"/>
      <c r="L254" s="348"/>
      <c r="M254" s="352"/>
      <c r="N254" s="353"/>
      <c r="O254" s="353"/>
      <c r="P254" s="353"/>
      <c r="Q254" s="353"/>
      <c r="R254" s="353"/>
      <c r="S254" s="353"/>
      <c r="T254" s="354"/>
      <c r="U254" s="347"/>
      <c r="V254" s="347"/>
      <c r="AT254" s="102" t="s">
        <v>183</v>
      </c>
      <c r="AU254" s="102" t="s">
        <v>85</v>
      </c>
      <c r="AV254" s="14" t="s">
        <v>85</v>
      </c>
      <c r="AW254" s="14" t="s">
        <v>36</v>
      </c>
      <c r="AX254" s="14" t="s">
        <v>75</v>
      </c>
      <c r="AY254" s="102" t="s">
        <v>171</v>
      </c>
    </row>
    <row r="255" spans="1:65" s="14" customFormat="1" x14ac:dyDescent="0.2">
      <c r="A255" s="347"/>
      <c r="B255" s="348"/>
      <c r="C255" s="347"/>
      <c r="D255" s="333" t="s">
        <v>183</v>
      </c>
      <c r="E255" s="349" t="s">
        <v>3</v>
      </c>
      <c r="F255" s="350" t="s">
        <v>911</v>
      </c>
      <c r="G255" s="347"/>
      <c r="H255" s="351">
        <v>19.8</v>
      </c>
      <c r="I255" s="347"/>
      <c r="J255" s="347"/>
      <c r="K255" s="347"/>
      <c r="L255" s="348"/>
      <c r="M255" s="352"/>
      <c r="N255" s="353"/>
      <c r="O255" s="353"/>
      <c r="P255" s="353"/>
      <c r="Q255" s="353"/>
      <c r="R255" s="353"/>
      <c r="S255" s="353"/>
      <c r="T255" s="354"/>
      <c r="U255" s="347"/>
      <c r="V255" s="347"/>
      <c r="AT255" s="102" t="s">
        <v>183</v>
      </c>
      <c r="AU255" s="102" t="s">
        <v>85</v>
      </c>
      <c r="AV255" s="14" t="s">
        <v>85</v>
      </c>
      <c r="AW255" s="14" t="s">
        <v>36</v>
      </c>
      <c r="AX255" s="14" t="s">
        <v>75</v>
      </c>
      <c r="AY255" s="102" t="s">
        <v>171</v>
      </c>
    </row>
    <row r="256" spans="1:65" s="14" customFormat="1" x14ac:dyDescent="0.2">
      <c r="A256" s="347"/>
      <c r="B256" s="348"/>
      <c r="C256" s="347"/>
      <c r="D256" s="333" t="s">
        <v>183</v>
      </c>
      <c r="E256" s="349" t="s">
        <v>3</v>
      </c>
      <c r="F256" s="350" t="s">
        <v>912</v>
      </c>
      <c r="G256" s="347"/>
      <c r="H256" s="351">
        <v>36.6</v>
      </c>
      <c r="I256" s="347"/>
      <c r="J256" s="347"/>
      <c r="K256" s="347"/>
      <c r="L256" s="348"/>
      <c r="M256" s="352"/>
      <c r="N256" s="353"/>
      <c r="O256" s="353"/>
      <c r="P256" s="353"/>
      <c r="Q256" s="353"/>
      <c r="R256" s="353"/>
      <c r="S256" s="353"/>
      <c r="T256" s="354"/>
      <c r="U256" s="347"/>
      <c r="V256" s="347"/>
      <c r="AT256" s="102" t="s">
        <v>183</v>
      </c>
      <c r="AU256" s="102" t="s">
        <v>85</v>
      </c>
      <c r="AV256" s="14" t="s">
        <v>85</v>
      </c>
      <c r="AW256" s="14" t="s">
        <v>36</v>
      </c>
      <c r="AX256" s="14" t="s">
        <v>75</v>
      </c>
      <c r="AY256" s="102" t="s">
        <v>171</v>
      </c>
    </row>
    <row r="257" spans="1:65" s="15" customFormat="1" x14ac:dyDescent="0.2">
      <c r="A257" s="355"/>
      <c r="B257" s="356"/>
      <c r="C257" s="355"/>
      <c r="D257" s="333" t="s">
        <v>183</v>
      </c>
      <c r="E257" s="357" t="s">
        <v>3</v>
      </c>
      <c r="F257" s="358" t="s">
        <v>186</v>
      </c>
      <c r="G257" s="355"/>
      <c r="H257" s="359">
        <v>1288.7329999999999</v>
      </c>
      <c r="I257" s="355"/>
      <c r="J257" s="355"/>
      <c r="K257" s="355"/>
      <c r="L257" s="356"/>
      <c r="M257" s="360"/>
      <c r="N257" s="361"/>
      <c r="O257" s="361"/>
      <c r="P257" s="361"/>
      <c r="Q257" s="361"/>
      <c r="R257" s="361"/>
      <c r="S257" s="361"/>
      <c r="T257" s="362"/>
      <c r="U257" s="355"/>
      <c r="V257" s="355"/>
      <c r="AT257" s="103" t="s">
        <v>183</v>
      </c>
      <c r="AU257" s="103" t="s">
        <v>85</v>
      </c>
      <c r="AV257" s="15" t="s">
        <v>177</v>
      </c>
      <c r="AW257" s="15" t="s">
        <v>36</v>
      </c>
      <c r="AX257" s="15" t="s">
        <v>83</v>
      </c>
      <c r="AY257" s="103" t="s">
        <v>171</v>
      </c>
    </row>
    <row r="258" spans="1:65" s="2" customFormat="1" ht="16.5" customHeight="1" x14ac:dyDescent="0.2">
      <c r="A258" s="251"/>
      <c r="B258" s="252"/>
      <c r="C258" s="322" t="s">
        <v>472</v>
      </c>
      <c r="D258" s="322" t="s">
        <v>173</v>
      </c>
      <c r="E258" s="323" t="s">
        <v>913</v>
      </c>
      <c r="F258" s="324" t="s">
        <v>914</v>
      </c>
      <c r="G258" s="325" t="s">
        <v>116</v>
      </c>
      <c r="H258" s="326">
        <v>123.52500000000001</v>
      </c>
      <c r="I258" s="97"/>
      <c r="J258" s="327">
        <f>ROUND(I258*H258,2)</f>
        <v>0</v>
      </c>
      <c r="K258" s="324" t="s">
        <v>176</v>
      </c>
      <c r="L258" s="252"/>
      <c r="M258" s="328" t="s">
        <v>3</v>
      </c>
      <c r="N258" s="329" t="s">
        <v>46</v>
      </c>
      <c r="O258" s="330"/>
      <c r="P258" s="331">
        <f>O258*H258</f>
        <v>0</v>
      </c>
      <c r="Q258" s="331">
        <v>0.23</v>
      </c>
      <c r="R258" s="331">
        <f>Q258*H258</f>
        <v>28.410750000000004</v>
      </c>
      <c r="S258" s="331">
        <v>0</v>
      </c>
      <c r="T258" s="332">
        <f>S258*H258</f>
        <v>0</v>
      </c>
      <c r="U258" s="251"/>
      <c r="V258" s="251"/>
      <c r="W258" s="32"/>
      <c r="X258" s="32"/>
      <c r="Y258" s="32"/>
      <c r="Z258" s="32"/>
      <c r="AA258" s="32"/>
      <c r="AB258" s="32"/>
      <c r="AC258" s="32"/>
      <c r="AD258" s="32"/>
      <c r="AE258" s="32"/>
      <c r="AR258" s="98" t="s">
        <v>177</v>
      </c>
      <c r="AT258" s="98" t="s">
        <v>173</v>
      </c>
      <c r="AU258" s="98" t="s">
        <v>85</v>
      </c>
      <c r="AY258" s="19" t="s">
        <v>171</v>
      </c>
      <c r="BE258" s="99">
        <f>IF(N258="základní",J258,0)</f>
        <v>0</v>
      </c>
      <c r="BF258" s="99">
        <f>IF(N258="snížená",J258,0)</f>
        <v>0</v>
      </c>
      <c r="BG258" s="99">
        <f>IF(N258="zákl. přenesená",J258,0)</f>
        <v>0</v>
      </c>
      <c r="BH258" s="99">
        <f>IF(N258="sníž. přenesená",J258,0)</f>
        <v>0</v>
      </c>
      <c r="BI258" s="99">
        <f>IF(N258="nulová",J258,0)</f>
        <v>0</v>
      </c>
      <c r="BJ258" s="19" t="s">
        <v>83</v>
      </c>
      <c r="BK258" s="99">
        <f>ROUND(I258*H258,2)</f>
        <v>0</v>
      </c>
      <c r="BL258" s="19" t="s">
        <v>177</v>
      </c>
      <c r="BM258" s="98" t="s">
        <v>915</v>
      </c>
    </row>
    <row r="259" spans="1:65" s="2" customFormat="1" x14ac:dyDescent="0.2">
      <c r="A259" s="251"/>
      <c r="B259" s="252"/>
      <c r="C259" s="251"/>
      <c r="D259" s="333" t="s">
        <v>179</v>
      </c>
      <c r="E259" s="251"/>
      <c r="F259" s="334" t="s">
        <v>916</v>
      </c>
      <c r="G259" s="251"/>
      <c r="H259" s="251"/>
      <c r="I259" s="251"/>
      <c r="J259" s="251"/>
      <c r="K259" s="251"/>
      <c r="L259" s="252"/>
      <c r="M259" s="335"/>
      <c r="N259" s="336"/>
      <c r="O259" s="330"/>
      <c r="P259" s="330"/>
      <c r="Q259" s="330"/>
      <c r="R259" s="330"/>
      <c r="S259" s="330"/>
      <c r="T259" s="337"/>
      <c r="U259" s="251"/>
      <c r="V259" s="251"/>
      <c r="W259" s="32"/>
      <c r="X259" s="32"/>
      <c r="Y259" s="32"/>
      <c r="Z259" s="32"/>
      <c r="AA259" s="32"/>
      <c r="AB259" s="32"/>
      <c r="AC259" s="32"/>
      <c r="AD259" s="32"/>
      <c r="AE259" s="32"/>
      <c r="AT259" s="19" t="s">
        <v>179</v>
      </c>
      <c r="AU259" s="19" t="s">
        <v>85</v>
      </c>
    </row>
    <row r="260" spans="1:65" s="2" customFormat="1" x14ac:dyDescent="0.2">
      <c r="A260" s="251"/>
      <c r="B260" s="252"/>
      <c r="C260" s="251"/>
      <c r="D260" s="338" t="s">
        <v>181</v>
      </c>
      <c r="E260" s="251"/>
      <c r="F260" s="339" t="s">
        <v>917</v>
      </c>
      <c r="G260" s="251"/>
      <c r="H260" s="251"/>
      <c r="I260" s="251"/>
      <c r="J260" s="251"/>
      <c r="K260" s="251"/>
      <c r="L260" s="252"/>
      <c r="M260" s="335"/>
      <c r="N260" s="336"/>
      <c r="O260" s="330"/>
      <c r="P260" s="330"/>
      <c r="Q260" s="330"/>
      <c r="R260" s="330"/>
      <c r="S260" s="330"/>
      <c r="T260" s="337"/>
      <c r="U260" s="251"/>
      <c r="V260" s="251"/>
      <c r="W260" s="32"/>
      <c r="X260" s="32"/>
      <c r="Y260" s="32"/>
      <c r="Z260" s="32"/>
      <c r="AA260" s="32"/>
      <c r="AB260" s="32"/>
      <c r="AC260" s="32"/>
      <c r="AD260" s="32"/>
      <c r="AE260" s="32"/>
      <c r="AT260" s="19" t="s">
        <v>181</v>
      </c>
      <c r="AU260" s="19" t="s">
        <v>85</v>
      </c>
    </row>
    <row r="261" spans="1:65" s="14" customFormat="1" x14ac:dyDescent="0.2">
      <c r="A261" s="347"/>
      <c r="B261" s="348"/>
      <c r="C261" s="347"/>
      <c r="D261" s="333" t="s">
        <v>183</v>
      </c>
      <c r="E261" s="349" t="s">
        <v>3</v>
      </c>
      <c r="F261" s="350" t="s">
        <v>918</v>
      </c>
      <c r="G261" s="347"/>
      <c r="H261" s="351">
        <v>117</v>
      </c>
      <c r="I261" s="347"/>
      <c r="J261" s="347"/>
      <c r="K261" s="347"/>
      <c r="L261" s="348"/>
      <c r="M261" s="352"/>
      <c r="N261" s="353"/>
      <c r="O261" s="353"/>
      <c r="P261" s="353"/>
      <c r="Q261" s="353"/>
      <c r="R261" s="353"/>
      <c r="S261" s="353"/>
      <c r="T261" s="354"/>
      <c r="U261" s="347"/>
      <c r="V261" s="347"/>
      <c r="AT261" s="102" t="s">
        <v>183</v>
      </c>
      <c r="AU261" s="102" t="s">
        <v>85</v>
      </c>
      <c r="AV261" s="14" t="s">
        <v>85</v>
      </c>
      <c r="AW261" s="14" t="s">
        <v>36</v>
      </c>
      <c r="AX261" s="14" t="s">
        <v>75</v>
      </c>
      <c r="AY261" s="102" t="s">
        <v>171</v>
      </c>
    </row>
    <row r="262" spans="1:65" s="14" customFormat="1" x14ac:dyDescent="0.2">
      <c r="A262" s="347"/>
      <c r="B262" s="348"/>
      <c r="C262" s="347"/>
      <c r="D262" s="333" t="s">
        <v>183</v>
      </c>
      <c r="E262" s="349" t="s">
        <v>3</v>
      </c>
      <c r="F262" s="350" t="s">
        <v>919</v>
      </c>
      <c r="G262" s="347"/>
      <c r="H262" s="351">
        <v>2.375</v>
      </c>
      <c r="I262" s="347"/>
      <c r="J262" s="347"/>
      <c r="K262" s="347"/>
      <c r="L262" s="348"/>
      <c r="M262" s="352"/>
      <c r="N262" s="353"/>
      <c r="O262" s="353"/>
      <c r="P262" s="353"/>
      <c r="Q262" s="353"/>
      <c r="R262" s="353"/>
      <c r="S262" s="353"/>
      <c r="T262" s="354"/>
      <c r="U262" s="347"/>
      <c r="V262" s="347"/>
      <c r="AT262" s="102" t="s">
        <v>183</v>
      </c>
      <c r="AU262" s="102" t="s">
        <v>85</v>
      </c>
      <c r="AV262" s="14" t="s">
        <v>85</v>
      </c>
      <c r="AW262" s="14" t="s">
        <v>36</v>
      </c>
      <c r="AX262" s="14" t="s">
        <v>75</v>
      </c>
      <c r="AY262" s="102" t="s">
        <v>171</v>
      </c>
    </row>
    <row r="263" spans="1:65" s="14" customFormat="1" x14ac:dyDescent="0.2">
      <c r="A263" s="347"/>
      <c r="B263" s="348"/>
      <c r="C263" s="347"/>
      <c r="D263" s="333" t="s">
        <v>183</v>
      </c>
      <c r="E263" s="349" t="s">
        <v>3</v>
      </c>
      <c r="F263" s="350" t="s">
        <v>920</v>
      </c>
      <c r="G263" s="347"/>
      <c r="H263" s="351">
        <v>4.1500000000000004</v>
      </c>
      <c r="I263" s="347"/>
      <c r="J263" s="347"/>
      <c r="K263" s="347"/>
      <c r="L263" s="348"/>
      <c r="M263" s="352"/>
      <c r="N263" s="353"/>
      <c r="O263" s="353"/>
      <c r="P263" s="353"/>
      <c r="Q263" s="353"/>
      <c r="R263" s="353"/>
      <c r="S263" s="353"/>
      <c r="T263" s="354"/>
      <c r="U263" s="347"/>
      <c r="V263" s="347"/>
      <c r="AT263" s="102" t="s">
        <v>183</v>
      </c>
      <c r="AU263" s="102" t="s">
        <v>85</v>
      </c>
      <c r="AV263" s="14" t="s">
        <v>85</v>
      </c>
      <c r="AW263" s="14" t="s">
        <v>36</v>
      </c>
      <c r="AX263" s="14" t="s">
        <v>75</v>
      </c>
      <c r="AY263" s="102" t="s">
        <v>171</v>
      </c>
    </row>
    <row r="264" spans="1:65" s="15" customFormat="1" x14ac:dyDescent="0.2">
      <c r="A264" s="355"/>
      <c r="B264" s="356"/>
      <c r="C264" s="355"/>
      <c r="D264" s="333" t="s">
        <v>183</v>
      </c>
      <c r="E264" s="357" t="s">
        <v>3</v>
      </c>
      <c r="F264" s="358" t="s">
        <v>186</v>
      </c>
      <c r="G264" s="355"/>
      <c r="H264" s="359">
        <v>123.52500000000001</v>
      </c>
      <c r="I264" s="355"/>
      <c r="J264" s="355"/>
      <c r="K264" s="355"/>
      <c r="L264" s="356"/>
      <c r="M264" s="360"/>
      <c r="N264" s="361"/>
      <c r="O264" s="361"/>
      <c r="P264" s="361"/>
      <c r="Q264" s="361"/>
      <c r="R264" s="361"/>
      <c r="S264" s="361"/>
      <c r="T264" s="362"/>
      <c r="U264" s="355"/>
      <c r="V264" s="355"/>
      <c r="AT264" s="103" t="s">
        <v>183</v>
      </c>
      <c r="AU264" s="103" t="s">
        <v>85</v>
      </c>
      <c r="AV264" s="15" t="s">
        <v>177</v>
      </c>
      <c r="AW264" s="15" t="s">
        <v>36</v>
      </c>
      <c r="AX264" s="15" t="s">
        <v>83</v>
      </c>
      <c r="AY264" s="103" t="s">
        <v>171</v>
      </c>
    </row>
    <row r="265" spans="1:65" s="2" customFormat="1" ht="16.5" customHeight="1" x14ac:dyDescent="0.2">
      <c r="A265" s="251"/>
      <c r="B265" s="252"/>
      <c r="C265" s="322" t="s">
        <v>478</v>
      </c>
      <c r="D265" s="322" t="s">
        <v>173</v>
      </c>
      <c r="E265" s="323" t="s">
        <v>921</v>
      </c>
      <c r="F265" s="324" t="s">
        <v>922</v>
      </c>
      <c r="G265" s="325" t="s">
        <v>116</v>
      </c>
      <c r="H265" s="326">
        <v>1150.8</v>
      </c>
      <c r="I265" s="97"/>
      <c r="J265" s="327">
        <f>ROUND(I265*H265,2)</f>
        <v>0</v>
      </c>
      <c r="K265" s="324" t="s">
        <v>176</v>
      </c>
      <c r="L265" s="252"/>
      <c r="M265" s="328" t="s">
        <v>3</v>
      </c>
      <c r="N265" s="329" t="s">
        <v>46</v>
      </c>
      <c r="O265" s="330"/>
      <c r="P265" s="331">
        <f>O265*H265</f>
        <v>0</v>
      </c>
      <c r="Q265" s="331">
        <v>0</v>
      </c>
      <c r="R265" s="331">
        <f>Q265*H265</f>
        <v>0</v>
      </c>
      <c r="S265" s="331">
        <v>0</v>
      </c>
      <c r="T265" s="332">
        <f>S265*H265</f>
        <v>0</v>
      </c>
      <c r="U265" s="251"/>
      <c r="V265" s="251"/>
      <c r="W265" s="32"/>
      <c r="X265" s="32"/>
      <c r="Y265" s="32"/>
      <c r="Z265" s="32"/>
      <c r="AA265" s="32"/>
      <c r="AB265" s="32"/>
      <c r="AC265" s="32"/>
      <c r="AD265" s="32"/>
      <c r="AE265" s="32"/>
      <c r="AR265" s="98" t="s">
        <v>177</v>
      </c>
      <c r="AT265" s="98" t="s">
        <v>173</v>
      </c>
      <c r="AU265" s="98" t="s">
        <v>85</v>
      </c>
      <c r="AY265" s="19" t="s">
        <v>171</v>
      </c>
      <c r="BE265" s="99">
        <f>IF(N265="základní",J265,0)</f>
        <v>0</v>
      </c>
      <c r="BF265" s="99">
        <f>IF(N265="snížená",J265,0)</f>
        <v>0</v>
      </c>
      <c r="BG265" s="99">
        <f>IF(N265="zákl. přenesená",J265,0)</f>
        <v>0</v>
      </c>
      <c r="BH265" s="99">
        <f>IF(N265="sníž. přenesená",J265,0)</f>
        <v>0</v>
      </c>
      <c r="BI265" s="99">
        <f>IF(N265="nulová",J265,0)</f>
        <v>0</v>
      </c>
      <c r="BJ265" s="19" t="s">
        <v>83</v>
      </c>
      <c r="BK265" s="99">
        <f>ROUND(I265*H265,2)</f>
        <v>0</v>
      </c>
      <c r="BL265" s="19" t="s">
        <v>177</v>
      </c>
      <c r="BM265" s="98" t="s">
        <v>923</v>
      </c>
    </row>
    <row r="266" spans="1:65" s="2" customFormat="1" x14ac:dyDescent="0.2">
      <c r="A266" s="251"/>
      <c r="B266" s="252"/>
      <c r="C266" s="251"/>
      <c r="D266" s="333" t="s">
        <v>179</v>
      </c>
      <c r="E266" s="251"/>
      <c r="F266" s="334" t="s">
        <v>924</v>
      </c>
      <c r="G266" s="251"/>
      <c r="H266" s="251"/>
      <c r="I266" s="251"/>
      <c r="J266" s="251"/>
      <c r="K266" s="251"/>
      <c r="L266" s="252"/>
      <c r="M266" s="335"/>
      <c r="N266" s="336"/>
      <c r="O266" s="330"/>
      <c r="P266" s="330"/>
      <c r="Q266" s="330"/>
      <c r="R266" s="330"/>
      <c r="S266" s="330"/>
      <c r="T266" s="337"/>
      <c r="U266" s="251"/>
      <c r="V266" s="251"/>
      <c r="W266" s="32"/>
      <c r="X266" s="32"/>
      <c r="Y266" s="32"/>
      <c r="Z266" s="32"/>
      <c r="AA266" s="32"/>
      <c r="AB266" s="32"/>
      <c r="AC266" s="32"/>
      <c r="AD266" s="32"/>
      <c r="AE266" s="32"/>
      <c r="AT266" s="19" t="s">
        <v>179</v>
      </c>
      <c r="AU266" s="19" t="s">
        <v>85</v>
      </c>
    </row>
    <row r="267" spans="1:65" s="2" customFormat="1" x14ac:dyDescent="0.2">
      <c r="A267" s="251"/>
      <c r="B267" s="252"/>
      <c r="C267" s="251"/>
      <c r="D267" s="338" t="s">
        <v>181</v>
      </c>
      <c r="E267" s="251"/>
      <c r="F267" s="339" t="s">
        <v>925</v>
      </c>
      <c r="G267" s="251"/>
      <c r="H267" s="251"/>
      <c r="I267" s="251"/>
      <c r="J267" s="251"/>
      <c r="K267" s="251"/>
      <c r="L267" s="252"/>
      <c r="M267" s="335"/>
      <c r="N267" s="336"/>
      <c r="O267" s="330"/>
      <c r="P267" s="330"/>
      <c r="Q267" s="330"/>
      <c r="R267" s="330"/>
      <c r="S267" s="330"/>
      <c r="T267" s="337"/>
      <c r="U267" s="251"/>
      <c r="V267" s="251"/>
      <c r="W267" s="32"/>
      <c r="X267" s="32"/>
      <c r="Y267" s="32"/>
      <c r="Z267" s="32"/>
      <c r="AA267" s="32"/>
      <c r="AB267" s="32"/>
      <c r="AC267" s="32"/>
      <c r="AD267" s="32"/>
      <c r="AE267" s="32"/>
      <c r="AT267" s="19" t="s">
        <v>181</v>
      </c>
      <c r="AU267" s="19" t="s">
        <v>85</v>
      </c>
    </row>
    <row r="268" spans="1:65" s="14" customFormat="1" x14ac:dyDescent="0.2">
      <c r="A268" s="347"/>
      <c r="B268" s="348"/>
      <c r="C268" s="347"/>
      <c r="D268" s="333" t="s">
        <v>183</v>
      </c>
      <c r="E268" s="349" t="s">
        <v>3</v>
      </c>
      <c r="F268" s="350" t="s">
        <v>926</v>
      </c>
      <c r="G268" s="347"/>
      <c r="H268" s="351">
        <v>1094.4000000000001</v>
      </c>
      <c r="I268" s="347"/>
      <c r="J268" s="347"/>
      <c r="K268" s="347"/>
      <c r="L268" s="348"/>
      <c r="M268" s="352"/>
      <c r="N268" s="353"/>
      <c r="O268" s="353"/>
      <c r="P268" s="353"/>
      <c r="Q268" s="353"/>
      <c r="R268" s="353"/>
      <c r="S268" s="353"/>
      <c r="T268" s="354"/>
      <c r="U268" s="347"/>
      <c r="V268" s="347"/>
      <c r="AT268" s="102" t="s">
        <v>183</v>
      </c>
      <c r="AU268" s="102" t="s">
        <v>85</v>
      </c>
      <c r="AV268" s="14" t="s">
        <v>85</v>
      </c>
      <c r="AW268" s="14" t="s">
        <v>36</v>
      </c>
      <c r="AX268" s="14" t="s">
        <v>75</v>
      </c>
      <c r="AY268" s="102" t="s">
        <v>171</v>
      </c>
    </row>
    <row r="269" spans="1:65" s="14" customFormat="1" x14ac:dyDescent="0.2">
      <c r="A269" s="347"/>
      <c r="B269" s="348"/>
      <c r="C269" s="347"/>
      <c r="D269" s="333" t="s">
        <v>183</v>
      </c>
      <c r="E269" s="349" t="s">
        <v>3</v>
      </c>
      <c r="F269" s="350" t="s">
        <v>911</v>
      </c>
      <c r="G269" s="347"/>
      <c r="H269" s="351">
        <v>19.8</v>
      </c>
      <c r="I269" s="347"/>
      <c r="J269" s="347"/>
      <c r="K269" s="347"/>
      <c r="L269" s="348"/>
      <c r="M269" s="352"/>
      <c r="N269" s="353"/>
      <c r="O269" s="353"/>
      <c r="P269" s="353"/>
      <c r="Q269" s="353"/>
      <c r="R269" s="353"/>
      <c r="S269" s="353"/>
      <c r="T269" s="354"/>
      <c r="U269" s="347"/>
      <c r="V269" s="347"/>
      <c r="AT269" s="102" t="s">
        <v>183</v>
      </c>
      <c r="AU269" s="102" t="s">
        <v>85</v>
      </c>
      <c r="AV269" s="14" t="s">
        <v>85</v>
      </c>
      <c r="AW269" s="14" t="s">
        <v>36</v>
      </c>
      <c r="AX269" s="14" t="s">
        <v>75</v>
      </c>
      <c r="AY269" s="102" t="s">
        <v>171</v>
      </c>
    </row>
    <row r="270" spans="1:65" s="14" customFormat="1" x14ac:dyDescent="0.2">
      <c r="A270" s="347"/>
      <c r="B270" s="348"/>
      <c r="C270" s="347"/>
      <c r="D270" s="333" t="s">
        <v>183</v>
      </c>
      <c r="E270" s="349" t="s">
        <v>3</v>
      </c>
      <c r="F270" s="350" t="s">
        <v>912</v>
      </c>
      <c r="G270" s="347"/>
      <c r="H270" s="351">
        <v>36.6</v>
      </c>
      <c r="I270" s="347"/>
      <c r="J270" s="347"/>
      <c r="K270" s="347"/>
      <c r="L270" s="348"/>
      <c r="M270" s="352"/>
      <c r="N270" s="353"/>
      <c r="O270" s="353"/>
      <c r="P270" s="353"/>
      <c r="Q270" s="353"/>
      <c r="R270" s="353"/>
      <c r="S270" s="353"/>
      <c r="T270" s="354"/>
      <c r="U270" s="347"/>
      <c r="V270" s="347"/>
      <c r="AT270" s="102" t="s">
        <v>183</v>
      </c>
      <c r="AU270" s="102" t="s">
        <v>85</v>
      </c>
      <c r="AV270" s="14" t="s">
        <v>85</v>
      </c>
      <c r="AW270" s="14" t="s">
        <v>36</v>
      </c>
      <c r="AX270" s="14" t="s">
        <v>75</v>
      </c>
      <c r="AY270" s="102" t="s">
        <v>171</v>
      </c>
    </row>
    <row r="271" spans="1:65" s="15" customFormat="1" x14ac:dyDescent="0.2">
      <c r="A271" s="355"/>
      <c r="B271" s="356"/>
      <c r="C271" s="355"/>
      <c r="D271" s="333" t="s">
        <v>183</v>
      </c>
      <c r="E271" s="357" t="s">
        <v>3</v>
      </c>
      <c r="F271" s="358" t="s">
        <v>186</v>
      </c>
      <c r="G271" s="355"/>
      <c r="H271" s="359">
        <v>1150.8</v>
      </c>
      <c r="I271" s="355"/>
      <c r="J271" s="355"/>
      <c r="K271" s="355"/>
      <c r="L271" s="356"/>
      <c r="M271" s="360"/>
      <c r="N271" s="361"/>
      <c r="O271" s="361"/>
      <c r="P271" s="361"/>
      <c r="Q271" s="361"/>
      <c r="R271" s="361"/>
      <c r="S271" s="361"/>
      <c r="T271" s="362"/>
      <c r="U271" s="355"/>
      <c r="V271" s="355"/>
      <c r="AT271" s="103" t="s">
        <v>183</v>
      </c>
      <c r="AU271" s="103" t="s">
        <v>85</v>
      </c>
      <c r="AV271" s="15" t="s">
        <v>177</v>
      </c>
      <c r="AW271" s="15" t="s">
        <v>36</v>
      </c>
      <c r="AX271" s="15" t="s">
        <v>83</v>
      </c>
      <c r="AY271" s="103" t="s">
        <v>171</v>
      </c>
    </row>
    <row r="272" spans="1:65" s="2" customFormat="1" ht="16.5" customHeight="1" x14ac:dyDescent="0.2">
      <c r="A272" s="251"/>
      <c r="B272" s="252"/>
      <c r="C272" s="322" t="s">
        <v>487</v>
      </c>
      <c r="D272" s="322" t="s">
        <v>173</v>
      </c>
      <c r="E272" s="323" t="s">
        <v>927</v>
      </c>
      <c r="F272" s="324" t="s">
        <v>928</v>
      </c>
      <c r="G272" s="325" t="s">
        <v>116</v>
      </c>
      <c r="H272" s="326">
        <v>1057.5</v>
      </c>
      <c r="I272" s="97"/>
      <c r="J272" s="327">
        <f>ROUND(I272*H272,2)</f>
        <v>0</v>
      </c>
      <c r="K272" s="324" t="s">
        <v>3</v>
      </c>
      <c r="L272" s="252"/>
      <c r="M272" s="328" t="s">
        <v>3</v>
      </c>
      <c r="N272" s="329" t="s">
        <v>46</v>
      </c>
      <c r="O272" s="330"/>
      <c r="P272" s="331">
        <f>O272*H272</f>
        <v>0</v>
      </c>
      <c r="Q272" s="331">
        <v>0</v>
      </c>
      <c r="R272" s="331">
        <f>Q272*H272</f>
        <v>0</v>
      </c>
      <c r="S272" s="331">
        <v>0</v>
      </c>
      <c r="T272" s="332">
        <f>S272*H272</f>
        <v>0</v>
      </c>
      <c r="U272" s="251"/>
      <c r="V272" s="251"/>
      <c r="W272" s="32"/>
      <c r="X272" s="32"/>
      <c r="Y272" s="32"/>
      <c r="Z272" s="32"/>
      <c r="AA272" s="32"/>
      <c r="AB272" s="32"/>
      <c r="AC272" s="32"/>
      <c r="AD272" s="32"/>
      <c r="AE272" s="32"/>
      <c r="AR272" s="98" t="s">
        <v>177</v>
      </c>
      <c r="AT272" s="98" t="s">
        <v>173</v>
      </c>
      <c r="AU272" s="98" t="s">
        <v>85</v>
      </c>
      <c r="AY272" s="19" t="s">
        <v>171</v>
      </c>
      <c r="BE272" s="99">
        <f>IF(N272="základní",J272,0)</f>
        <v>0</v>
      </c>
      <c r="BF272" s="99">
        <f>IF(N272="snížená",J272,0)</f>
        <v>0</v>
      </c>
      <c r="BG272" s="99">
        <f>IF(N272="zákl. přenesená",J272,0)</f>
        <v>0</v>
      </c>
      <c r="BH272" s="99">
        <f>IF(N272="sníž. přenesená",J272,0)</f>
        <v>0</v>
      </c>
      <c r="BI272" s="99">
        <f>IF(N272="nulová",J272,0)</f>
        <v>0</v>
      </c>
      <c r="BJ272" s="19" t="s">
        <v>83</v>
      </c>
      <c r="BK272" s="99">
        <f>ROUND(I272*H272,2)</f>
        <v>0</v>
      </c>
      <c r="BL272" s="19" t="s">
        <v>177</v>
      </c>
      <c r="BM272" s="98" t="s">
        <v>929</v>
      </c>
    </row>
    <row r="273" spans="1:65" s="2" customFormat="1" x14ac:dyDescent="0.2">
      <c r="A273" s="251"/>
      <c r="B273" s="252"/>
      <c r="C273" s="251"/>
      <c r="D273" s="333" t="s">
        <v>179</v>
      </c>
      <c r="E273" s="251"/>
      <c r="F273" s="334" t="s">
        <v>930</v>
      </c>
      <c r="G273" s="251"/>
      <c r="H273" s="251"/>
      <c r="I273" s="251"/>
      <c r="J273" s="251"/>
      <c r="K273" s="251"/>
      <c r="L273" s="252"/>
      <c r="M273" s="335"/>
      <c r="N273" s="336"/>
      <c r="O273" s="330"/>
      <c r="P273" s="330"/>
      <c r="Q273" s="330"/>
      <c r="R273" s="330"/>
      <c r="S273" s="330"/>
      <c r="T273" s="337"/>
      <c r="U273" s="251"/>
      <c r="V273" s="251"/>
      <c r="W273" s="32"/>
      <c r="X273" s="32"/>
      <c r="Y273" s="32"/>
      <c r="Z273" s="32"/>
      <c r="AA273" s="32"/>
      <c r="AB273" s="32"/>
      <c r="AC273" s="32"/>
      <c r="AD273" s="32"/>
      <c r="AE273" s="32"/>
      <c r="AT273" s="19" t="s">
        <v>179</v>
      </c>
      <c r="AU273" s="19" t="s">
        <v>85</v>
      </c>
    </row>
    <row r="274" spans="1:65" s="2" customFormat="1" ht="38.4" x14ac:dyDescent="0.2">
      <c r="A274" s="251"/>
      <c r="B274" s="252"/>
      <c r="C274" s="251"/>
      <c r="D274" s="333" t="s">
        <v>360</v>
      </c>
      <c r="E274" s="251"/>
      <c r="F274" s="380" t="s">
        <v>931</v>
      </c>
      <c r="G274" s="251"/>
      <c r="H274" s="251"/>
      <c r="I274" s="251"/>
      <c r="J274" s="251"/>
      <c r="K274" s="251"/>
      <c r="L274" s="252"/>
      <c r="M274" s="335"/>
      <c r="N274" s="336"/>
      <c r="O274" s="330"/>
      <c r="P274" s="330"/>
      <c r="Q274" s="330"/>
      <c r="R274" s="330"/>
      <c r="S274" s="330"/>
      <c r="T274" s="337"/>
      <c r="U274" s="251"/>
      <c r="V274" s="251"/>
      <c r="W274" s="32"/>
      <c r="X274" s="32"/>
      <c r="Y274" s="32"/>
      <c r="Z274" s="32"/>
      <c r="AA274" s="32"/>
      <c r="AB274" s="32"/>
      <c r="AC274" s="32"/>
      <c r="AD274" s="32"/>
      <c r="AE274" s="32"/>
      <c r="AT274" s="19" t="s">
        <v>360</v>
      </c>
      <c r="AU274" s="19" t="s">
        <v>85</v>
      </c>
    </row>
    <row r="275" spans="1:65" s="14" customFormat="1" x14ac:dyDescent="0.2">
      <c r="A275" s="347"/>
      <c r="B275" s="348"/>
      <c r="C275" s="347"/>
      <c r="D275" s="333" t="s">
        <v>183</v>
      </c>
      <c r="E275" s="349" t="s">
        <v>3</v>
      </c>
      <c r="F275" s="350" t="s">
        <v>932</v>
      </c>
      <c r="G275" s="347"/>
      <c r="H275" s="351">
        <v>1001.1</v>
      </c>
      <c r="I275" s="347"/>
      <c r="J275" s="347"/>
      <c r="K275" s="347"/>
      <c r="L275" s="348"/>
      <c r="M275" s="352"/>
      <c r="N275" s="353"/>
      <c r="O275" s="353"/>
      <c r="P275" s="353"/>
      <c r="Q275" s="353"/>
      <c r="R275" s="353"/>
      <c r="S275" s="353"/>
      <c r="T275" s="354"/>
      <c r="U275" s="347"/>
      <c r="V275" s="347"/>
      <c r="AT275" s="102" t="s">
        <v>183</v>
      </c>
      <c r="AU275" s="102" t="s">
        <v>85</v>
      </c>
      <c r="AV275" s="14" t="s">
        <v>85</v>
      </c>
      <c r="AW275" s="14" t="s">
        <v>36</v>
      </c>
      <c r="AX275" s="14" t="s">
        <v>75</v>
      </c>
      <c r="AY275" s="102" t="s">
        <v>171</v>
      </c>
    </row>
    <row r="276" spans="1:65" s="14" customFormat="1" x14ac:dyDescent="0.2">
      <c r="A276" s="347"/>
      <c r="B276" s="348"/>
      <c r="C276" s="347"/>
      <c r="D276" s="333" t="s">
        <v>183</v>
      </c>
      <c r="E276" s="349" t="s">
        <v>3</v>
      </c>
      <c r="F276" s="350" t="s">
        <v>911</v>
      </c>
      <c r="G276" s="347"/>
      <c r="H276" s="351">
        <v>19.8</v>
      </c>
      <c r="I276" s="347"/>
      <c r="J276" s="347"/>
      <c r="K276" s="347"/>
      <c r="L276" s="348"/>
      <c r="M276" s="352"/>
      <c r="N276" s="353"/>
      <c r="O276" s="353"/>
      <c r="P276" s="353"/>
      <c r="Q276" s="353"/>
      <c r="R276" s="353"/>
      <c r="S276" s="353"/>
      <c r="T276" s="354"/>
      <c r="U276" s="347"/>
      <c r="V276" s="347"/>
      <c r="AT276" s="102" t="s">
        <v>183</v>
      </c>
      <c r="AU276" s="102" t="s">
        <v>85</v>
      </c>
      <c r="AV276" s="14" t="s">
        <v>85</v>
      </c>
      <c r="AW276" s="14" t="s">
        <v>36</v>
      </c>
      <c r="AX276" s="14" t="s">
        <v>75</v>
      </c>
      <c r="AY276" s="102" t="s">
        <v>171</v>
      </c>
    </row>
    <row r="277" spans="1:65" s="14" customFormat="1" x14ac:dyDescent="0.2">
      <c r="A277" s="347"/>
      <c r="B277" s="348"/>
      <c r="C277" s="347"/>
      <c r="D277" s="333" t="s">
        <v>183</v>
      </c>
      <c r="E277" s="349" t="s">
        <v>3</v>
      </c>
      <c r="F277" s="350" t="s">
        <v>912</v>
      </c>
      <c r="G277" s="347"/>
      <c r="H277" s="351">
        <v>36.6</v>
      </c>
      <c r="I277" s="347"/>
      <c r="J277" s="347"/>
      <c r="K277" s="347"/>
      <c r="L277" s="348"/>
      <c r="M277" s="352"/>
      <c r="N277" s="353"/>
      <c r="O277" s="353"/>
      <c r="P277" s="353"/>
      <c r="Q277" s="353"/>
      <c r="R277" s="353"/>
      <c r="S277" s="353"/>
      <c r="T277" s="354"/>
      <c r="U277" s="347"/>
      <c r="V277" s="347"/>
      <c r="AT277" s="102" t="s">
        <v>183</v>
      </c>
      <c r="AU277" s="102" t="s">
        <v>85</v>
      </c>
      <c r="AV277" s="14" t="s">
        <v>85</v>
      </c>
      <c r="AW277" s="14" t="s">
        <v>36</v>
      </c>
      <c r="AX277" s="14" t="s">
        <v>75</v>
      </c>
      <c r="AY277" s="102" t="s">
        <v>171</v>
      </c>
    </row>
    <row r="278" spans="1:65" s="15" customFormat="1" x14ac:dyDescent="0.2">
      <c r="A278" s="355"/>
      <c r="B278" s="356"/>
      <c r="C278" s="355"/>
      <c r="D278" s="333" t="s">
        <v>183</v>
      </c>
      <c r="E278" s="357" t="s">
        <v>3</v>
      </c>
      <c r="F278" s="358" t="s">
        <v>186</v>
      </c>
      <c r="G278" s="355"/>
      <c r="H278" s="359">
        <v>1057.5</v>
      </c>
      <c r="I278" s="355"/>
      <c r="J278" s="355"/>
      <c r="K278" s="355"/>
      <c r="L278" s="356"/>
      <c r="M278" s="360"/>
      <c r="N278" s="361"/>
      <c r="O278" s="361"/>
      <c r="P278" s="361"/>
      <c r="Q278" s="361"/>
      <c r="R278" s="361"/>
      <c r="S278" s="361"/>
      <c r="T278" s="362"/>
      <c r="U278" s="355"/>
      <c r="V278" s="355"/>
      <c r="AT278" s="103" t="s">
        <v>183</v>
      </c>
      <c r="AU278" s="103" t="s">
        <v>85</v>
      </c>
      <c r="AV278" s="15" t="s">
        <v>177</v>
      </c>
      <c r="AW278" s="15" t="s">
        <v>36</v>
      </c>
      <c r="AX278" s="15" t="s">
        <v>83</v>
      </c>
      <c r="AY278" s="103" t="s">
        <v>171</v>
      </c>
    </row>
    <row r="279" spans="1:65" s="2" customFormat="1" ht="16.5" customHeight="1" x14ac:dyDescent="0.2">
      <c r="A279" s="251"/>
      <c r="B279" s="252"/>
      <c r="C279" s="322" t="s">
        <v>496</v>
      </c>
      <c r="D279" s="322" t="s">
        <v>173</v>
      </c>
      <c r="E279" s="323" t="s">
        <v>933</v>
      </c>
      <c r="F279" s="324" t="s">
        <v>934</v>
      </c>
      <c r="G279" s="325" t="s">
        <v>116</v>
      </c>
      <c r="H279" s="326">
        <v>1078.4000000000001</v>
      </c>
      <c r="I279" s="97"/>
      <c r="J279" s="327">
        <f>ROUND(I279*H279,2)</f>
        <v>0</v>
      </c>
      <c r="K279" s="324" t="s">
        <v>176</v>
      </c>
      <c r="L279" s="252"/>
      <c r="M279" s="328" t="s">
        <v>3</v>
      </c>
      <c r="N279" s="329" t="s">
        <v>46</v>
      </c>
      <c r="O279" s="330"/>
      <c r="P279" s="331">
        <f>O279*H279</f>
        <v>0</v>
      </c>
      <c r="Q279" s="331">
        <v>0</v>
      </c>
      <c r="R279" s="331">
        <f>Q279*H279</f>
        <v>0</v>
      </c>
      <c r="S279" s="331">
        <v>0</v>
      </c>
      <c r="T279" s="332">
        <f>S279*H279</f>
        <v>0</v>
      </c>
      <c r="U279" s="251"/>
      <c r="V279" s="251"/>
      <c r="W279" s="32"/>
      <c r="X279" s="32"/>
      <c r="Y279" s="32"/>
      <c r="Z279" s="32"/>
      <c r="AA279" s="32"/>
      <c r="AB279" s="32"/>
      <c r="AC279" s="32"/>
      <c r="AD279" s="32"/>
      <c r="AE279" s="32"/>
      <c r="AR279" s="98" t="s">
        <v>177</v>
      </c>
      <c r="AT279" s="98" t="s">
        <v>173</v>
      </c>
      <c r="AU279" s="98" t="s">
        <v>85</v>
      </c>
      <c r="AY279" s="19" t="s">
        <v>171</v>
      </c>
      <c r="BE279" s="99">
        <f>IF(N279="základní",J279,0)</f>
        <v>0</v>
      </c>
      <c r="BF279" s="99">
        <f>IF(N279="snížená",J279,0)</f>
        <v>0</v>
      </c>
      <c r="BG279" s="99">
        <f>IF(N279="zákl. přenesená",J279,0)</f>
        <v>0</v>
      </c>
      <c r="BH279" s="99">
        <f>IF(N279="sníž. přenesená",J279,0)</f>
        <v>0</v>
      </c>
      <c r="BI279" s="99">
        <f>IF(N279="nulová",J279,0)</f>
        <v>0</v>
      </c>
      <c r="BJ279" s="19" t="s">
        <v>83</v>
      </c>
      <c r="BK279" s="99">
        <f>ROUND(I279*H279,2)</f>
        <v>0</v>
      </c>
      <c r="BL279" s="19" t="s">
        <v>177</v>
      </c>
      <c r="BM279" s="98" t="s">
        <v>935</v>
      </c>
    </row>
    <row r="280" spans="1:65" s="2" customFormat="1" ht="19.2" x14ac:dyDescent="0.2">
      <c r="A280" s="251"/>
      <c r="B280" s="252"/>
      <c r="C280" s="251"/>
      <c r="D280" s="333" t="s">
        <v>179</v>
      </c>
      <c r="E280" s="251"/>
      <c r="F280" s="334" t="s">
        <v>936</v>
      </c>
      <c r="G280" s="251"/>
      <c r="H280" s="251"/>
      <c r="I280" s="251"/>
      <c r="J280" s="251"/>
      <c r="K280" s="251"/>
      <c r="L280" s="252"/>
      <c r="M280" s="335"/>
      <c r="N280" s="336"/>
      <c r="O280" s="330"/>
      <c r="P280" s="330"/>
      <c r="Q280" s="330"/>
      <c r="R280" s="330"/>
      <c r="S280" s="330"/>
      <c r="T280" s="337"/>
      <c r="U280" s="251"/>
      <c r="V280" s="251"/>
      <c r="W280" s="32"/>
      <c r="X280" s="32"/>
      <c r="Y280" s="32"/>
      <c r="Z280" s="32"/>
      <c r="AA280" s="32"/>
      <c r="AB280" s="32"/>
      <c r="AC280" s="32"/>
      <c r="AD280" s="32"/>
      <c r="AE280" s="32"/>
      <c r="AT280" s="19" t="s">
        <v>179</v>
      </c>
      <c r="AU280" s="19" t="s">
        <v>85</v>
      </c>
    </row>
    <row r="281" spans="1:65" s="2" customFormat="1" x14ac:dyDescent="0.2">
      <c r="A281" s="251"/>
      <c r="B281" s="252"/>
      <c r="C281" s="251"/>
      <c r="D281" s="338" t="s">
        <v>181</v>
      </c>
      <c r="E281" s="251"/>
      <c r="F281" s="339" t="s">
        <v>937</v>
      </c>
      <c r="G281" s="251"/>
      <c r="H281" s="251"/>
      <c r="I281" s="251"/>
      <c r="J281" s="251"/>
      <c r="K281" s="251"/>
      <c r="L281" s="252"/>
      <c r="M281" s="335"/>
      <c r="N281" s="336"/>
      <c r="O281" s="330"/>
      <c r="P281" s="330"/>
      <c r="Q281" s="330"/>
      <c r="R281" s="330"/>
      <c r="S281" s="330"/>
      <c r="T281" s="337"/>
      <c r="U281" s="251"/>
      <c r="V281" s="251"/>
      <c r="W281" s="32"/>
      <c r="X281" s="32"/>
      <c r="Y281" s="32"/>
      <c r="Z281" s="32"/>
      <c r="AA281" s="32"/>
      <c r="AB281" s="32"/>
      <c r="AC281" s="32"/>
      <c r="AD281" s="32"/>
      <c r="AE281" s="32"/>
      <c r="AT281" s="19" t="s">
        <v>181</v>
      </c>
      <c r="AU281" s="19" t="s">
        <v>85</v>
      </c>
    </row>
    <row r="282" spans="1:65" s="2" customFormat="1" ht="19.2" x14ac:dyDescent="0.2">
      <c r="A282" s="251"/>
      <c r="B282" s="252"/>
      <c r="C282" s="251"/>
      <c r="D282" s="333" t="s">
        <v>360</v>
      </c>
      <c r="E282" s="251"/>
      <c r="F282" s="380" t="s">
        <v>938</v>
      </c>
      <c r="G282" s="251"/>
      <c r="H282" s="251"/>
      <c r="I282" s="251"/>
      <c r="J282" s="251"/>
      <c r="K282" s="251"/>
      <c r="L282" s="252"/>
      <c r="M282" s="335"/>
      <c r="N282" s="336"/>
      <c r="O282" s="330"/>
      <c r="P282" s="330"/>
      <c r="Q282" s="330"/>
      <c r="R282" s="330"/>
      <c r="S282" s="330"/>
      <c r="T282" s="337"/>
      <c r="U282" s="251"/>
      <c r="V282" s="251"/>
      <c r="W282" s="32"/>
      <c r="X282" s="32"/>
      <c r="Y282" s="32"/>
      <c r="Z282" s="32"/>
      <c r="AA282" s="32"/>
      <c r="AB282" s="32"/>
      <c r="AC282" s="32"/>
      <c r="AD282" s="32"/>
      <c r="AE282" s="32"/>
      <c r="AT282" s="19" t="s">
        <v>360</v>
      </c>
      <c r="AU282" s="19" t="s">
        <v>85</v>
      </c>
    </row>
    <row r="283" spans="1:65" s="14" customFormat="1" x14ac:dyDescent="0.2">
      <c r="A283" s="347"/>
      <c r="B283" s="348"/>
      <c r="C283" s="347"/>
      <c r="D283" s="333" t="s">
        <v>183</v>
      </c>
      <c r="E283" s="349" t="s">
        <v>3</v>
      </c>
      <c r="F283" s="350" t="s">
        <v>939</v>
      </c>
      <c r="G283" s="347"/>
      <c r="H283" s="351">
        <v>1022</v>
      </c>
      <c r="I283" s="347"/>
      <c r="J283" s="347"/>
      <c r="K283" s="347"/>
      <c r="L283" s="348"/>
      <c r="M283" s="352"/>
      <c r="N283" s="353"/>
      <c r="O283" s="353"/>
      <c r="P283" s="353"/>
      <c r="Q283" s="353"/>
      <c r="R283" s="353"/>
      <c r="S283" s="353"/>
      <c r="T283" s="354"/>
      <c r="U283" s="347"/>
      <c r="V283" s="347"/>
      <c r="AT283" s="102" t="s">
        <v>183</v>
      </c>
      <c r="AU283" s="102" t="s">
        <v>85</v>
      </c>
      <c r="AV283" s="14" t="s">
        <v>85</v>
      </c>
      <c r="AW283" s="14" t="s">
        <v>36</v>
      </c>
      <c r="AX283" s="14" t="s">
        <v>75</v>
      </c>
      <c r="AY283" s="102" t="s">
        <v>171</v>
      </c>
    </row>
    <row r="284" spans="1:65" s="14" customFormat="1" x14ac:dyDescent="0.2">
      <c r="A284" s="347"/>
      <c r="B284" s="348"/>
      <c r="C284" s="347"/>
      <c r="D284" s="333" t="s">
        <v>183</v>
      </c>
      <c r="E284" s="349" t="s">
        <v>3</v>
      </c>
      <c r="F284" s="350" t="s">
        <v>911</v>
      </c>
      <c r="G284" s="347"/>
      <c r="H284" s="351">
        <v>19.8</v>
      </c>
      <c r="I284" s="347"/>
      <c r="J284" s="347"/>
      <c r="K284" s="347"/>
      <c r="L284" s="348"/>
      <c r="M284" s="352"/>
      <c r="N284" s="353"/>
      <c r="O284" s="353"/>
      <c r="P284" s="353"/>
      <c r="Q284" s="353"/>
      <c r="R284" s="353"/>
      <c r="S284" s="353"/>
      <c r="T284" s="354"/>
      <c r="U284" s="347"/>
      <c r="V284" s="347"/>
      <c r="AT284" s="102" t="s">
        <v>183</v>
      </c>
      <c r="AU284" s="102" t="s">
        <v>85</v>
      </c>
      <c r="AV284" s="14" t="s">
        <v>85</v>
      </c>
      <c r="AW284" s="14" t="s">
        <v>36</v>
      </c>
      <c r="AX284" s="14" t="s">
        <v>75</v>
      </c>
      <c r="AY284" s="102" t="s">
        <v>171</v>
      </c>
    </row>
    <row r="285" spans="1:65" s="14" customFormat="1" x14ac:dyDescent="0.2">
      <c r="A285" s="347"/>
      <c r="B285" s="348"/>
      <c r="C285" s="347"/>
      <c r="D285" s="333" t="s">
        <v>183</v>
      </c>
      <c r="E285" s="349" t="s">
        <v>3</v>
      </c>
      <c r="F285" s="350" t="s">
        <v>912</v>
      </c>
      <c r="G285" s="347"/>
      <c r="H285" s="351">
        <v>36.6</v>
      </c>
      <c r="I285" s="347"/>
      <c r="J285" s="347"/>
      <c r="K285" s="347"/>
      <c r="L285" s="348"/>
      <c r="M285" s="352"/>
      <c r="N285" s="353"/>
      <c r="O285" s="353"/>
      <c r="P285" s="353"/>
      <c r="Q285" s="353"/>
      <c r="R285" s="353"/>
      <c r="S285" s="353"/>
      <c r="T285" s="354"/>
      <c r="U285" s="347"/>
      <c r="V285" s="347"/>
      <c r="AT285" s="102" t="s">
        <v>183</v>
      </c>
      <c r="AU285" s="102" t="s">
        <v>85</v>
      </c>
      <c r="AV285" s="14" t="s">
        <v>85</v>
      </c>
      <c r="AW285" s="14" t="s">
        <v>36</v>
      </c>
      <c r="AX285" s="14" t="s">
        <v>75</v>
      </c>
      <c r="AY285" s="102" t="s">
        <v>171</v>
      </c>
    </row>
    <row r="286" spans="1:65" s="15" customFormat="1" x14ac:dyDescent="0.2">
      <c r="A286" s="355"/>
      <c r="B286" s="356"/>
      <c r="C286" s="355"/>
      <c r="D286" s="333" t="s">
        <v>183</v>
      </c>
      <c r="E286" s="357" t="s">
        <v>3</v>
      </c>
      <c r="F286" s="358" t="s">
        <v>186</v>
      </c>
      <c r="G286" s="355"/>
      <c r="H286" s="359">
        <v>1078.4000000000001</v>
      </c>
      <c r="I286" s="355"/>
      <c r="J286" s="355"/>
      <c r="K286" s="355"/>
      <c r="L286" s="356"/>
      <c r="M286" s="360"/>
      <c r="N286" s="361"/>
      <c r="O286" s="361"/>
      <c r="P286" s="361"/>
      <c r="Q286" s="361"/>
      <c r="R286" s="361"/>
      <c r="S286" s="361"/>
      <c r="T286" s="362"/>
      <c r="U286" s="355"/>
      <c r="V286" s="355"/>
      <c r="AT286" s="103" t="s">
        <v>183</v>
      </c>
      <c r="AU286" s="103" t="s">
        <v>85</v>
      </c>
      <c r="AV286" s="15" t="s">
        <v>177</v>
      </c>
      <c r="AW286" s="15" t="s">
        <v>36</v>
      </c>
      <c r="AX286" s="15" t="s">
        <v>83</v>
      </c>
      <c r="AY286" s="103" t="s">
        <v>171</v>
      </c>
    </row>
    <row r="287" spans="1:65" s="12" customFormat="1" ht="22.95" customHeight="1" x14ac:dyDescent="0.25">
      <c r="A287" s="311"/>
      <c r="B287" s="312"/>
      <c r="C287" s="311"/>
      <c r="D287" s="313" t="s">
        <v>74</v>
      </c>
      <c r="E287" s="320" t="s">
        <v>249</v>
      </c>
      <c r="F287" s="320" t="s">
        <v>706</v>
      </c>
      <c r="G287" s="311"/>
      <c r="H287" s="311"/>
      <c r="I287" s="311"/>
      <c r="J287" s="321">
        <f>BK287</f>
        <v>0</v>
      </c>
      <c r="K287" s="311"/>
      <c r="L287" s="312"/>
      <c r="M287" s="316"/>
      <c r="N287" s="317"/>
      <c r="O287" s="317"/>
      <c r="P287" s="318">
        <f>SUM(P288:P303)</f>
        <v>0</v>
      </c>
      <c r="Q287" s="317"/>
      <c r="R287" s="318">
        <f>SUM(R288:R303)</f>
        <v>1.0560000000000002E-2</v>
      </c>
      <c r="S287" s="317"/>
      <c r="T287" s="319">
        <f>SUM(T288:T303)</f>
        <v>0</v>
      </c>
      <c r="U287" s="311"/>
      <c r="V287" s="311"/>
      <c r="AR287" s="94" t="s">
        <v>83</v>
      </c>
      <c r="AT287" s="95" t="s">
        <v>74</v>
      </c>
      <c r="AU287" s="95" t="s">
        <v>83</v>
      </c>
      <c r="AY287" s="94" t="s">
        <v>171</v>
      </c>
      <c r="BK287" s="96">
        <f>SUM(BK288:BK303)</f>
        <v>0</v>
      </c>
    </row>
    <row r="288" spans="1:65" s="2" customFormat="1" ht="16.5" customHeight="1" x14ac:dyDescent="0.2">
      <c r="A288" s="251"/>
      <c r="B288" s="252"/>
      <c r="C288" s="322" t="s">
        <v>506</v>
      </c>
      <c r="D288" s="322" t="s">
        <v>173</v>
      </c>
      <c r="E288" s="323" t="s">
        <v>940</v>
      </c>
      <c r="F288" s="324" t="s">
        <v>941</v>
      </c>
      <c r="G288" s="325" t="s">
        <v>323</v>
      </c>
      <c r="H288" s="326">
        <v>2</v>
      </c>
      <c r="I288" s="97"/>
      <c r="J288" s="327">
        <f>ROUND(I288*H288,2)</f>
        <v>0</v>
      </c>
      <c r="K288" s="324" t="s">
        <v>176</v>
      </c>
      <c r="L288" s="252"/>
      <c r="M288" s="328" t="s">
        <v>3</v>
      </c>
      <c r="N288" s="329" t="s">
        <v>46</v>
      </c>
      <c r="O288" s="330"/>
      <c r="P288" s="331">
        <f>O288*H288</f>
        <v>0</v>
      </c>
      <c r="Q288" s="331">
        <v>1.6900000000000001E-3</v>
      </c>
      <c r="R288" s="331">
        <f>Q288*H288</f>
        <v>3.3800000000000002E-3</v>
      </c>
      <c r="S288" s="331">
        <v>0</v>
      </c>
      <c r="T288" s="332">
        <f>S288*H288</f>
        <v>0</v>
      </c>
      <c r="U288" s="251"/>
      <c r="V288" s="251"/>
      <c r="W288" s="32"/>
      <c r="X288" s="32"/>
      <c r="Y288" s="32"/>
      <c r="Z288" s="32"/>
      <c r="AA288" s="32"/>
      <c r="AB288" s="32"/>
      <c r="AC288" s="32"/>
      <c r="AD288" s="32"/>
      <c r="AE288" s="32"/>
      <c r="AR288" s="98" t="s">
        <v>177</v>
      </c>
      <c r="AT288" s="98" t="s">
        <v>173</v>
      </c>
      <c r="AU288" s="98" t="s">
        <v>85</v>
      </c>
      <c r="AY288" s="19" t="s">
        <v>171</v>
      </c>
      <c r="BE288" s="99">
        <f>IF(N288="základní",J288,0)</f>
        <v>0</v>
      </c>
      <c r="BF288" s="99">
        <f>IF(N288="snížená",J288,0)</f>
        <v>0</v>
      </c>
      <c r="BG288" s="99">
        <f>IF(N288="zákl. přenesená",J288,0)</f>
        <v>0</v>
      </c>
      <c r="BH288" s="99">
        <f>IF(N288="sníž. přenesená",J288,0)</f>
        <v>0</v>
      </c>
      <c r="BI288" s="99">
        <f>IF(N288="nulová",J288,0)</f>
        <v>0</v>
      </c>
      <c r="BJ288" s="19" t="s">
        <v>83</v>
      </c>
      <c r="BK288" s="99">
        <f>ROUND(I288*H288,2)</f>
        <v>0</v>
      </c>
      <c r="BL288" s="19" t="s">
        <v>177</v>
      </c>
      <c r="BM288" s="98" t="s">
        <v>942</v>
      </c>
    </row>
    <row r="289" spans="1:65" s="2" customFormat="1" x14ac:dyDescent="0.2">
      <c r="A289" s="251"/>
      <c r="B289" s="252"/>
      <c r="C289" s="251"/>
      <c r="D289" s="333" t="s">
        <v>179</v>
      </c>
      <c r="E289" s="251"/>
      <c r="F289" s="334" t="s">
        <v>943</v>
      </c>
      <c r="G289" s="251"/>
      <c r="H289" s="251"/>
      <c r="I289" s="251"/>
      <c r="J289" s="251"/>
      <c r="K289" s="251"/>
      <c r="L289" s="252"/>
      <c r="M289" s="335"/>
      <c r="N289" s="336"/>
      <c r="O289" s="330"/>
      <c r="P289" s="330"/>
      <c r="Q289" s="330"/>
      <c r="R289" s="330"/>
      <c r="S289" s="330"/>
      <c r="T289" s="337"/>
      <c r="U289" s="251"/>
      <c r="V289" s="251"/>
      <c r="W289" s="32"/>
      <c r="X289" s="32"/>
      <c r="Y289" s="32"/>
      <c r="Z289" s="32"/>
      <c r="AA289" s="32"/>
      <c r="AB289" s="32"/>
      <c r="AC289" s="32"/>
      <c r="AD289" s="32"/>
      <c r="AE289" s="32"/>
      <c r="AT289" s="19" t="s">
        <v>179</v>
      </c>
      <c r="AU289" s="19" t="s">
        <v>85</v>
      </c>
    </row>
    <row r="290" spans="1:65" s="2" customFormat="1" x14ac:dyDescent="0.2">
      <c r="A290" s="251"/>
      <c r="B290" s="252"/>
      <c r="C290" s="251"/>
      <c r="D290" s="338" t="s">
        <v>181</v>
      </c>
      <c r="E290" s="251"/>
      <c r="F290" s="339" t="s">
        <v>944</v>
      </c>
      <c r="G290" s="251"/>
      <c r="H290" s="251"/>
      <c r="I290" s="251"/>
      <c r="J290" s="251"/>
      <c r="K290" s="251"/>
      <c r="L290" s="252"/>
      <c r="M290" s="335"/>
      <c r="N290" s="336"/>
      <c r="O290" s="330"/>
      <c r="P290" s="330"/>
      <c r="Q290" s="330"/>
      <c r="R290" s="330"/>
      <c r="S290" s="330"/>
      <c r="T290" s="337"/>
      <c r="U290" s="251"/>
      <c r="V290" s="251"/>
      <c r="W290" s="32"/>
      <c r="X290" s="32"/>
      <c r="Y290" s="32"/>
      <c r="Z290" s="32"/>
      <c r="AA290" s="32"/>
      <c r="AB290" s="32"/>
      <c r="AC290" s="32"/>
      <c r="AD290" s="32"/>
      <c r="AE290" s="32"/>
      <c r="AT290" s="19" t="s">
        <v>181</v>
      </c>
      <c r="AU290" s="19" t="s">
        <v>85</v>
      </c>
    </row>
    <row r="291" spans="1:65" s="14" customFormat="1" x14ac:dyDescent="0.2">
      <c r="A291" s="347"/>
      <c r="B291" s="348"/>
      <c r="C291" s="347"/>
      <c r="D291" s="333" t="s">
        <v>183</v>
      </c>
      <c r="E291" s="349" t="s">
        <v>3</v>
      </c>
      <c r="F291" s="350" t="s">
        <v>945</v>
      </c>
      <c r="G291" s="347"/>
      <c r="H291" s="351">
        <v>2</v>
      </c>
      <c r="I291" s="347"/>
      <c r="J291" s="347"/>
      <c r="K291" s="347"/>
      <c r="L291" s="348"/>
      <c r="M291" s="352"/>
      <c r="N291" s="353"/>
      <c r="O291" s="353"/>
      <c r="P291" s="353"/>
      <c r="Q291" s="353"/>
      <c r="R291" s="353"/>
      <c r="S291" s="353"/>
      <c r="T291" s="354"/>
      <c r="U291" s="347"/>
      <c r="V291" s="347"/>
      <c r="AT291" s="102" t="s">
        <v>183</v>
      </c>
      <c r="AU291" s="102" t="s">
        <v>85</v>
      </c>
      <c r="AV291" s="14" t="s">
        <v>85</v>
      </c>
      <c r="AW291" s="14" t="s">
        <v>36</v>
      </c>
      <c r="AX291" s="14" t="s">
        <v>83</v>
      </c>
      <c r="AY291" s="102" t="s">
        <v>171</v>
      </c>
    </row>
    <row r="292" spans="1:65" s="2" customFormat="1" ht="16.5" customHeight="1" x14ac:dyDescent="0.2">
      <c r="A292" s="251"/>
      <c r="B292" s="252"/>
      <c r="C292" s="371" t="s">
        <v>517</v>
      </c>
      <c r="D292" s="371" t="s">
        <v>292</v>
      </c>
      <c r="E292" s="372" t="s">
        <v>946</v>
      </c>
      <c r="F292" s="373" t="s">
        <v>947</v>
      </c>
      <c r="G292" s="374" t="s">
        <v>323</v>
      </c>
      <c r="H292" s="375">
        <v>2</v>
      </c>
      <c r="I292" s="105"/>
      <c r="J292" s="376">
        <f>ROUND(I292*H292,2)</f>
        <v>0</v>
      </c>
      <c r="K292" s="373" t="s">
        <v>176</v>
      </c>
      <c r="L292" s="377"/>
      <c r="M292" s="378" t="s">
        <v>3</v>
      </c>
      <c r="N292" s="379" t="s">
        <v>46</v>
      </c>
      <c r="O292" s="330"/>
      <c r="P292" s="331">
        <f>O292*H292</f>
        <v>0</v>
      </c>
      <c r="Q292" s="331">
        <v>2.0000000000000001E-4</v>
      </c>
      <c r="R292" s="331">
        <f>Q292*H292</f>
        <v>4.0000000000000002E-4</v>
      </c>
      <c r="S292" s="331">
        <v>0</v>
      </c>
      <c r="T292" s="332">
        <f>S292*H292</f>
        <v>0</v>
      </c>
      <c r="U292" s="251"/>
      <c r="V292" s="251"/>
      <c r="W292" s="32"/>
      <c r="X292" s="32"/>
      <c r="Y292" s="32"/>
      <c r="Z292" s="32"/>
      <c r="AA292" s="32"/>
      <c r="AB292" s="32"/>
      <c r="AC292" s="32"/>
      <c r="AD292" s="32"/>
      <c r="AE292" s="32"/>
      <c r="AR292" s="98" t="s">
        <v>249</v>
      </c>
      <c r="AT292" s="98" t="s">
        <v>292</v>
      </c>
      <c r="AU292" s="98" t="s">
        <v>85</v>
      </c>
      <c r="AY292" s="19" t="s">
        <v>171</v>
      </c>
      <c r="BE292" s="99">
        <f>IF(N292="základní",J292,0)</f>
        <v>0</v>
      </c>
      <c r="BF292" s="99">
        <f>IF(N292="snížená",J292,0)</f>
        <v>0</v>
      </c>
      <c r="BG292" s="99">
        <f>IF(N292="zákl. přenesená",J292,0)</f>
        <v>0</v>
      </c>
      <c r="BH292" s="99">
        <f>IF(N292="sníž. přenesená",J292,0)</f>
        <v>0</v>
      </c>
      <c r="BI292" s="99">
        <f>IF(N292="nulová",J292,0)</f>
        <v>0</v>
      </c>
      <c r="BJ292" s="19" t="s">
        <v>83</v>
      </c>
      <c r="BK292" s="99">
        <f>ROUND(I292*H292,2)</f>
        <v>0</v>
      </c>
      <c r="BL292" s="19" t="s">
        <v>177</v>
      </c>
      <c r="BM292" s="98" t="s">
        <v>948</v>
      </c>
    </row>
    <row r="293" spans="1:65" s="2" customFormat="1" x14ac:dyDescent="0.2">
      <c r="A293" s="251"/>
      <c r="B293" s="252"/>
      <c r="C293" s="251"/>
      <c r="D293" s="333" t="s">
        <v>179</v>
      </c>
      <c r="E293" s="251"/>
      <c r="F293" s="334" t="s">
        <v>947</v>
      </c>
      <c r="G293" s="251"/>
      <c r="H293" s="251"/>
      <c r="I293" s="251"/>
      <c r="J293" s="251"/>
      <c r="K293" s="251"/>
      <c r="L293" s="252"/>
      <c r="M293" s="335"/>
      <c r="N293" s="336"/>
      <c r="O293" s="330"/>
      <c r="P293" s="330"/>
      <c r="Q293" s="330"/>
      <c r="R293" s="330"/>
      <c r="S293" s="330"/>
      <c r="T293" s="337"/>
      <c r="U293" s="251"/>
      <c r="V293" s="251"/>
      <c r="W293" s="32"/>
      <c r="X293" s="32"/>
      <c r="Y293" s="32"/>
      <c r="Z293" s="32"/>
      <c r="AA293" s="32"/>
      <c r="AB293" s="32"/>
      <c r="AC293" s="32"/>
      <c r="AD293" s="32"/>
      <c r="AE293" s="32"/>
      <c r="AT293" s="19" t="s">
        <v>179</v>
      </c>
      <c r="AU293" s="19" t="s">
        <v>85</v>
      </c>
    </row>
    <row r="294" spans="1:65" s="2" customFormat="1" ht="16.5" customHeight="1" x14ac:dyDescent="0.2">
      <c r="A294" s="251"/>
      <c r="B294" s="252"/>
      <c r="C294" s="322" t="s">
        <v>525</v>
      </c>
      <c r="D294" s="322" t="s">
        <v>173</v>
      </c>
      <c r="E294" s="323" t="s">
        <v>949</v>
      </c>
      <c r="F294" s="324" t="s">
        <v>950</v>
      </c>
      <c r="G294" s="325" t="s">
        <v>323</v>
      </c>
      <c r="H294" s="326">
        <v>2</v>
      </c>
      <c r="I294" s="97"/>
      <c r="J294" s="327">
        <f>ROUND(I294*H294,2)</f>
        <v>0</v>
      </c>
      <c r="K294" s="324" t="s">
        <v>176</v>
      </c>
      <c r="L294" s="252"/>
      <c r="M294" s="328" t="s">
        <v>3</v>
      </c>
      <c r="N294" s="329" t="s">
        <v>46</v>
      </c>
      <c r="O294" s="330"/>
      <c r="P294" s="331">
        <f>O294*H294</f>
        <v>0</v>
      </c>
      <c r="Q294" s="331">
        <v>2.99E-3</v>
      </c>
      <c r="R294" s="331">
        <f>Q294*H294</f>
        <v>5.9800000000000001E-3</v>
      </c>
      <c r="S294" s="331">
        <v>0</v>
      </c>
      <c r="T294" s="332">
        <f>S294*H294</f>
        <v>0</v>
      </c>
      <c r="U294" s="251"/>
      <c r="V294" s="251"/>
      <c r="W294" s="32"/>
      <c r="X294" s="32"/>
      <c r="Y294" s="32"/>
      <c r="Z294" s="32"/>
      <c r="AA294" s="32"/>
      <c r="AB294" s="32"/>
      <c r="AC294" s="32"/>
      <c r="AD294" s="32"/>
      <c r="AE294" s="32"/>
      <c r="AR294" s="98" t="s">
        <v>177</v>
      </c>
      <c r="AT294" s="98" t="s">
        <v>173</v>
      </c>
      <c r="AU294" s="98" t="s">
        <v>85</v>
      </c>
      <c r="AY294" s="19" t="s">
        <v>171</v>
      </c>
      <c r="BE294" s="99">
        <f>IF(N294="základní",J294,0)</f>
        <v>0</v>
      </c>
      <c r="BF294" s="99">
        <f>IF(N294="snížená",J294,0)</f>
        <v>0</v>
      </c>
      <c r="BG294" s="99">
        <f>IF(N294="zákl. přenesená",J294,0)</f>
        <v>0</v>
      </c>
      <c r="BH294" s="99">
        <f>IF(N294="sníž. přenesená",J294,0)</f>
        <v>0</v>
      </c>
      <c r="BI294" s="99">
        <f>IF(N294="nulová",J294,0)</f>
        <v>0</v>
      </c>
      <c r="BJ294" s="19" t="s">
        <v>83</v>
      </c>
      <c r="BK294" s="99">
        <f>ROUND(I294*H294,2)</f>
        <v>0</v>
      </c>
      <c r="BL294" s="19" t="s">
        <v>177</v>
      </c>
      <c r="BM294" s="98" t="s">
        <v>951</v>
      </c>
    </row>
    <row r="295" spans="1:65" s="2" customFormat="1" x14ac:dyDescent="0.2">
      <c r="A295" s="251"/>
      <c r="B295" s="252"/>
      <c r="C295" s="251"/>
      <c r="D295" s="333" t="s">
        <v>179</v>
      </c>
      <c r="E295" s="251"/>
      <c r="F295" s="334" t="s">
        <v>952</v>
      </c>
      <c r="G295" s="251"/>
      <c r="H295" s="251"/>
      <c r="I295" s="251"/>
      <c r="J295" s="251"/>
      <c r="K295" s="251"/>
      <c r="L295" s="252"/>
      <c r="M295" s="335"/>
      <c r="N295" s="336"/>
      <c r="O295" s="330"/>
      <c r="P295" s="330"/>
      <c r="Q295" s="330"/>
      <c r="R295" s="330"/>
      <c r="S295" s="330"/>
      <c r="T295" s="337"/>
      <c r="U295" s="251"/>
      <c r="V295" s="251"/>
      <c r="W295" s="32"/>
      <c r="X295" s="32"/>
      <c r="Y295" s="32"/>
      <c r="Z295" s="32"/>
      <c r="AA295" s="32"/>
      <c r="AB295" s="32"/>
      <c r="AC295" s="32"/>
      <c r="AD295" s="32"/>
      <c r="AE295" s="32"/>
      <c r="AT295" s="19" t="s">
        <v>179</v>
      </c>
      <c r="AU295" s="19" t="s">
        <v>85</v>
      </c>
    </row>
    <row r="296" spans="1:65" s="2" customFormat="1" x14ac:dyDescent="0.2">
      <c r="A296" s="251"/>
      <c r="B296" s="252"/>
      <c r="C296" s="251"/>
      <c r="D296" s="338" t="s">
        <v>181</v>
      </c>
      <c r="E296" s="251"/>
      <c r="F296" s="339" t="s">
        <v>953</v>
      </c>
      <c r="G296" s="251"/>
      <c r="H296" s="251"/>
      <c r="I296" s="251"/>
      <c r="J296" s="251"/>
      <c r="K296" s="251"/>
      <c r="L296" s="252"/>
      <c r="M296" s="335"/>
      <c r="N296" s="336"/>
      <c r="O296" s="330"/>
      <c r="P296" s="330"/>
      <c r="Q296" s="330"/>
      <c r="R296" s="330"/>
      <c r="S296" s="330"/>
      <c r="T296" s="337"/>
      <c r="U296" s="251"/>
      <c r="V296" s="251"/>
      <c r="W296" s="32"/>
      <c r="X296" s="32"/>
      <c r="Y296" s="32"/>
      <c r="Z296" s="32"/>
      <c r="AA296" s="32"/>
      <c r="AB296" s="32"/>
      <c r="AC296" s="32"/>
      <c r="AD296" s="32"/>
      <c r="AE296" s="32"/>
      <c r="AT296" s="19" t="s">
        <v>181</v>
      </c>
      <c r="AU296" s="19" t="s">
        <v>85</v>
      </c>
    </row>
    <row r="297" spans="1:65" s="14" customFormat="1" x14ac:dyDescent="0.2">
      <c r="A297" s="347"/>
      <c r="B297" s="348"/>
      <c r="C297" s="347"/>
      <c r="D297" s="333" t="s">
        <v>183</v>
      </c>
      <c r="E297" s="349" t="s">
        <v>3</v>
      </c>
      <c r="F297" s="350" t="s">
        <v>945</v>
      </c>
      <c r="G297" s="347"/>
      <c r="H297" s="351">
        <v>2</v>
      </c>
      <c r="I297" s="347"/>
      <c r="J297" s="347"/>
      <c r="K297" s="347"/>
      <c r="L297" s="348"/>
      <c r="M297" s="352"/>
      <c r="N297" s="353"/>
      <c r="O297" s="353"/>
      <c r="P297" s="353"/>
      <c r="Q297" s="353"/>
      <c r="R297" s="353"/>
      <c r="S297" s="353"/>
      <c r="T297" s="354"/>
      <c r="U297" s="347"/>
      <c r="V297" s="347"/>
      <c r="AT297" s="102" t="s">
        <v>183</v>
      </c>
      <c r="AU297" s="102" t="s">
        <v>85</v>
      </c>
      <c r="AV297" s="14" t="s">
        <v>85</v>
      </c>
      <c r="AW297" s="14" t="s">
        <v>36</v>
      </c>
      <c r="AX297" s="14" t="s">
        <v>83</v>
      </c>
      <c r="AY297" s="102" t="s">
        <v>171</v>
      </c>
    </row>
    <row r="298" spans="1:65" s="2" customFormat="1" ht="16.5" customHeight="1" x14ac:dyDescent="0.2">
      <c r="A298" s="251"/>
      <c r="B298" s="252"/>
      <c r="C298" s="371" t="s">
        <v>533</v>
      </c>
      <c r="D298" s="371" t="s">
        <v>292</v>
      </c>
      <c r="E298" s="372" t="s">
        <v>954</v>
      </c>
      <c r="F298" s="373" t="s">
        <v>955</v>
      </c>
      <c r="G298" s="374" t="s">
        <v>323</v>
      </c>
      <c r="H298" s="375">
        <v>2</v>
      </c>
      <c r="I298" s="105"/>
      <c r="J298" s="376">
        <f>ROUND(I298*H298,2)</f>
        <v>0</v>
      </c>
      <c r="K298" s="373" t="s">
        <v>176</v>
      </c>
      <c r="L298" s="377"/>
      <c r="M298" s="378" t="s">
        <v>3</v>
      </c>
      <c r="N298" s="379" t="s">
        <v>46</v>
      </c>
      <c r="O298" s="330"/>
      <c r="P298" s="331">
        <f>O298*H298</f>
        <v>0</v>
      </c>
      <c r="Q298" s="331">
        <v>4.0000000000000002E-4</v>
      </c>
      <c r="R298" s="331">
        <f>Q298*H298</f>
        <v>8.0000000000000004E-4</v>
      </c>
      <c r="S298" s="331">
        <v>0</v>
      </c>
      <c r="T298" s="332">
        <f>S298*H298</f>
        <v>0</v>
      </c>
      <c r="U298" s="251"/>
      <c r="V298" s="251"/>
      <c r="W298" s="32"/>
      <c r="X298" s="32"/>
      <c r="Y298" s="32"/>
      <c r="Z298" s="32"/>
      <c r="AA298" s="32"/>
      <c r="AB298" s="32"/>
      <c r="AC298" s="32"/>
      <c r="AD298" s="32"/>
      <c r="AE298" s="32"/>
      <c r="AR298" s="98" t="s">
        <v>249</v>
      </c>
      <c r="AT298" s="98" t="s">
        <v>292</v>
      </c>
      <c r="AU298" s="98" t="s">
        <v>85</v>
      </c>
      <c r="AY298" s="19" t="s">
        <v>171</v>
      </c>
      <c r="BE298" s="99">
        <f>IF(N298="základní",J298,0)</f>
        <v>0</v>
      </c>
      <c r="BF298" s="99">
        <f>IF(N298="snížená",J298,0)</f>
        <v>0</v>
      </c>
      <c r="BG298" s="99">
        <f>IF(N298="zákl. přenesená",J298,0)</f>
        <v>0</v>
      </c>
      <c r="BH298" s="99">
        <f>IF(N298="sníž. přenesená",J298,0)</f>
        <v>0</v>
      </c>
      <c r="BI298" s="99">
        <f>IF(N298="nulová",J298,0)</f>
        <v>0</v>
      </c>
      <c r="BJ298" s="19" t="s">
        <v>83</v>
      </c>
      <c r="BK298" s="99">
        <f>ROUND(I298*H298,2)</f>
        <v>0</v>
      </c>
      <c r="BL298" s="19" t="s">
        <v>177</v>
      </c>
      <c r="BM298" s="98" t="s">
        <v>956</v>
      </c>
    </row>
    <row r="299" spans="1:65" s="2" customFormat="1" x14ac:dyDescent="0.2">
      <c r="A299" s="251"/>
      <c r="B299" s="252"/>
      <c r="C299" s="251"/>
      <c r="D299" s="333" t="s">
        <v>179</v>
      </c>
      <c r="E299" s="251"/>
      <c r="F299" s="334" t="s">
        <v>955</v>
      </c>
      <c r="G299" s="251"/>
      <c r="H299" s="251"/>
      <c r="I299" s="251"/>
      <c r="J299" s="251"/>
      <c r="K299" s="251"/>
      <c r="L299" s="252"/>
      <c r="M299" s="335"/>
      <c r="N299" s="336"/>
      <c r="O299" s="330"/>
      <c r="P299" s="330"/>
      <c r="Q299" s="330"/>
      <c r="R299" s="330"/>
      <c r="S299" s="330"/>
      <c r="T299" s="337"/>
      <c r="U299" s="251"/>
      <c r="V299" s="251"/>
      <c r="W299" s="32"/>
      <c r="X299" s="32"/>
      <c r="Y299" s="32"/>
      <c r="Z299" s="32"/>
      <c r="AA299" s="32"/>
      <c r="AB299" s="32"/>
      <c r="AC299" s="32"/>
      <c r="AD299" s="32"/>
      <c r="AE299" s="32"/>
      <c r="AT299" s="19" t="s">
        <v>179</v>
      </c>
      <c r="AU299" s="19" t="s">
        <v>85</v>
      </c>
    </row>
    <row r="300" spans="1:65" s="2" customFormat="1" ht="16.5" customHeight="1" x14ac:dyDescent="0.2">
      <c r="A300" s="251"/>
      <c r="B300" s="252"/>
      <c r="C300" s="322" t="s">
        <v>541</v>
      </c>
      <c r="D300" s="322" t="s">
        <v>173</v>
      </c>
      <c r="E300" s="323" t="s">
        <v>957</v>
      </c>
      <c r="F300" s="324" t="s">
        <v>958</v>
      </c>
      <c r="G300" s="325" t="s">
        <v>189</v>
      </c>
      <c r="H300" s="326">
        <v>7.5</v>
      </c>
      <c r="I300" s="97"/>
      <c r="J300" s="327">
        <f>ROUND(I300*H300,2)</f>
        <v>0</v>
      </c>
      <c r="K300" s="324" t="s">
        <v>3</v>
      </c>
      <c r="L300" s="252"/>
      <c r="M300" s="328" t="s">
        <v>3</v>
      </c>
      <c r="N300" s="329" t="s">
        <v>46</v>
      </c>
      <c r="O300" s="330"/>
      <c r="P300" s="331">
        <f>O300*H300</f>
        <v>0</v>
      </c>
      <c r="Q300" s="331">
        <v>0</v>
      </c>
      <c r="R300" s="331">
        <f>Q300*H300</f>
        <v>0</v>
      </c>
      <c r="S300" s="331">
        <v>0</v>
      </c>
      <c r="T300" s="332">
        <f>S300*H300</f>
        <v>0</v>
      </c>
      <c r="U300" s="251"/>
      <c r="V300" s="251"/>
      <c r="W300" s="32"/>
      <c r="X300" s="32"/>
      <c r="Y300" s="32"/>
      <c r="Z300" s="32"/>
      <c r="AA300" s="32"/>
      <c r="AB300" s="32"/>
      <c r="AC300" s="32"/>
      <c r="AD300" s="32"/>
      <c r="AE300" s="32"/>
      <c r="AR300" s="98" t="s">
        <v>177</v>
      </c>
      <c r="AT300" s="98" t="s">
        <v>173</v>
      </c>
      <c r="AU300" s="98" t="s">
        <v>85</v>
      </c>
      <c r="AY300" s="19" t="s">
        <v>171</v>
      </c>
      <c r="BE300" s="99">
        <f>IF(N300="základní",J300,0)</f>
        <v>0</v>
      </c>
      <c r="BF300" s="99">
        <f>IF(N300="snížená",J300,0)</f>
        <v>0</v>
      </c>
      <c r="BG300" s="99">
        <f>IF(N300="zákl. přenesená",J300,0)</f>
        <v>0</v>
      </c>
      <c r="BH300" s="99">
        <f>IF(N300="sníž. přenesená",J300,0)</f>
        <v>0</v>
      </c>
      <c r="BI300" s="99">
        <f>IF(N300="nulová",J300,0)</f>
        <v>0</v>
      </c>
      <c r="BJ300" s="19" t="s">
        <v>83</v>
      </c>
      <c r="BK300" s="99">
        <f>ROUND(I300*H300,2)</f>
        <v>0</v>
      </c>
      <c r="BL300" s="19" t="s">
        <v>177</v>
      </c>
      <c r="BM300" s="98" t="s">
        <v>959</v>
      </c>
    </row>
    <row r="301" spans="1:65" s="2" customFormat="1" ht="19.2" x14ac:dyDescent="0.2">
      <c r="A301" s="251"/>
      <c r="B301" s="252"/>
      <c r="C301" s="251"/>
      <c r="D301" s="333" t="s">
        <v>179</v>
      </c>
      <c r="E301" s="251"/>
      <c r="F301" s="334" t="s">
        <v>960</v>
      </c>
      <c r="G301" s="251"/>
      <c r="H301" s="251"/>
      <c r="I301" s="251"/>
      <c r="J301" s="251"/>
      <c r="K301" s="251"/>
      <c r="L301" s="252"/>
      <c r="M301" s="335"/>
      <c r="N301" s="336"/>
      <c r="O301" s="330"/>
      <c r="P301" s="330"/>
      <c r="Q301" s="330"/>
      <c r="R301" s="330"/>
      <c r="S301" s="330"/>
      <c r="T301" s="337"/>
      <c r="U301" s="251"/>
      <c r="V301" s="251"/>
      <c r="W301" s="32"/>
      <c r="X301" s="32"/>
      <c r="Y301" s="32"/>
      <c r="Z301" s="32"/>
      <c r="AA301" s="32"/>
      <c r="AB301" s="32"/>
      <c r="AC301" s="32"/>
      <c r="AD301" s="32"/>
      <c r="AE301" s="32"/>
      <c r="AT301" s="19" t="s">
        <v>179</v>
      </c>
      <c r="AU301" s="19" t="s">
        <v>85</v>
      </c>
    </row>
    <row r="302" spans="1:65" s="2" customFormat="1" ht="19.2" x14ac:dyDescent="0.2">
      <c r="A302" s="251"/>
      <c r="B302" s="252"/>
      <c r="C302" s="251"/>
      <c r="D302" s="333" t="s">
        <v>360</v>
      </c>
      <c r="E302" s="251"/>
      <c r="F302" s="380" t="s">
        <v>961</v>
      </c>
      <c r="G302" s="251"/>
      <c r="H302" s="251"/>
      <c r="I302" s="251"/>
      <c r="J302" s="251"/>
      <c r="K302" s="251"/>
      <c r="L302" s="252"/>
      <c r="M302" s="335"/>
      <c r="N302" s="336"/>
      <c r="O302" s="330"/>
      <c r="P302" s="330"/>
      <c r="Q302" s="330"/>
      <c r="R302" s="330"/>
      <c r="S302" s="330"/>
      <c r="T302" s="337"/>
      <c r="U302" s="251"/>
      <c r="V302" s="251"/>
      <c r="W302" s="32"/>
      <c r="X302" s="32"/>
      <c r="Y302" s="32"/>
      <c r="Z302" s="32"/>
      <c r="AA302" s="32"/>
      <c r="AB302" s="32"/>
      <c r="AC302" s="32"/>
      <c r="AD302" s="32"/>
      <c r="AE302" s="32"/>
      <c r="AT302" s="19" t="s">
        <v>360</v>
      </c>
      <c r="AU302" s="19" t="s">
        <v>85</v>
      </c>
    </row>
    <row r="303" spans="1:65" s="14" customFormat="1" x14ac:dyDescent="0.2">
      <c r="A303" s="347"/>
      <c r="B303" s="348"/>
      <c r="C303" s="347"/>
      <c r="D303" s="333" t="s">
        <v>183</v>
      </c>
      <c r="E303" s="349" t="s">
        <v>3</v>
      </c>
      <c r="F303" s="350" t="s">
        <v>962</v>
      </c>
      <c r="G303" s="347"/>
      <c r="H303" s="351">
        <v>7.5</v>
      </c>
      <c r="I303" s="347"/>
      <c r="J303" s="347"/>
      <c r="K303" s="347"/>
      <c r="L303" s="348"/>
      <c r="M303" s="352"/>
      <c r="N303" s="353"/>
      <c r="O303" s="353"/>
      <c r="P303" s="353"/>
      <c r="Q303" s="353"/>
      <c r="R303" s="353"/>
      <c r="S303" s="353"/>
      <c r="T303" s="354"/>
      <c r="U303" s="347"/>
      <c r="V303" s="347"/>
      <c r="AT303" s="102" t="s">
        <v>183</v>
      </c>
      <c r="AU303" s="102" t="s">
        <v>85</v>
      </c>
      <c r="AV303" s="14" t="s">
        <v>85</v>
      </c>
      <c r="AW303" s="14" t="s">
        <v>36</v>
      </c>
      <c r="AX303" s="14" t="s">
        <v>83</v>
      </c>
      <c r="AY303" s="102" t="s">
        <v>171</v>
      </c>
    </row>
    <row r="304" spans="1:65" s="12" customFormat="1" ht="22.95" customHeight="1" x14ac:dyDescent="0.25">
      <c r="A304" s="311"/>
      <c r="B304" s="312"/>
      <c r="C304" s="311"/>
      <c r="D304" s="313" t="s">
        <v>74</v>
      </c>
      <c r="E304" s="320" t="s">
        <v>254</v>
      </c>
      <c r="F304" s="320" t="s">
        <v>516</v>
      </c>
      <c r="G304" s="311"/>
      <c r="H304" s="311"/>
      <c r="I304" s="311"/>
      <c r="J304" s="321">
        <f>BK304</f>
        <v>0</v>
      </c>
      <c r="K304" s="311"/>
      <c r="L304" s="312"/>
      <c r="M304" s="316"/>
      <c r="N304" s="317"/>
      <c r="O304" s="317"/>
      <c r="P304" s="318">
        <f>SUM(P305:P351)</f>
        <v>0</v>
      </c>
      <c r="Q304" s="317"/>
      <c r="R304" s="318">
        <f>SUM(R305:R351)</f>
        <v>17.700474580000002</v>
      </c>
      <c r="S304" s="317"/>
      <c r="T304" s="319">
        <f>SUM(T305:T351)</f>
        <v>0</v>
      </c>
      <c r="U304" s="311"/>
      <c r="V304" s="311"/>
      <c r="AR304" s="94" t="s">
        <v>83</v>
      </c>
      <c r="AT304" s="95" t="s">
        <v>74</v>
      </c>
      <c r="AU304" s="95" t="s">
        <v>83</v>
      </c>
      <c r="AY304" s="94" t="s">
        <v>171</v>
      </c>
      <c r="BK304" s="96">
        <f>SUM(BK305:BK351)</f>
        <v>0</v>
      </c>
    </row>
    <row r="305" spans="1:65" s="2" customFormat="1" ht="16.5" customHeight="1" x14ac:dyDescent="0.2">
      <c r="A305" s="251"/>
      <c r="B305" s="252"/>
      <c r="C305" s="322" t="s">
        <v>963</v>
      </c>
      <c r="D305" s="322" t="s">
        <v>173</v>
      </c>
      <c r="E305" s="323" t="s">
        <v>964</v>
      </c>
      <c r="F305" s="324" t="s">
        <v>965</v>
      </c>
      <c r="G305" s="325" t="s">
        <v>189</v>
      </c>
      <c r="H305" s="326">
        <v>13.5</v>
      </c>
      <c r="I305" s="97"/>
      <c r="J305" s="327">
        <f>ROUND(I305*H305,2)</f>
        <v>0</v>
      </c>
      <c r="K305" s="324" t="s">
        <v>176</v>
      </c>
      <c r="L305" s="252"/>
      <c r="M305" s="328" t="s">
        <v>3</v>
      </c>
      <c r="N305" s="329" t="s">
        <v>46</v>
      </c>
      <c r="O305" s="330"/>
      <c r="P305" s="331">
        <f>O305*H305</f>
        <v>0</v>
      </c>
      <c r="Q305" s="331">
        <v>0.20219000000000001</v>
      </c>
      <c r="R305" s="331">
        <f>Q305*H305</f>
        <v>2.729565</v>
      </c>
      <c r="S305" s="331">
        <v>0</v>
      </c>
      <c r="T305" s="332">
        <f>S305*H305</f>
        <v>0</v>
      </c>
      <c r="U305" s="251"/>
      <c r="V305" s="251"/>
      <c r="W305" s="32"/>
      <c r="X305" s="32"/>
      <c r="Y305" s="32"/>
      <c r="Z305" s="32"/>
      <c r="AA305" s="32"/>
      <c r="AB305" s="32"/>
      <c r="AC305" s="32"/>
      <c r="AD305" s="32"/>
      <c r="AE305" s="32"/>
      <c r="AR305" s="98" t="s">
        <v>177</v>
      </c>
      <c r="AT305" s="98" t="s">
        <v>173</v>
      </c>
      <c r="AU305" s="98" t="s">
        <v>85</v>
      </c>
      <c r="AY305" s="19" t="s">
        <v>171</v>
      </c>
      <c r="BE305" s="99">
        <f>IF(N305="základní",J305,0)</f>
        <v>0</v>
      </c>
      <c r="BF305" s="99">
        <f>IF(N305="snížená",J305,0)</f>
        <v>0</v>
      </c>
      <c r="BG305" s="99">
        <f>IF(N305="zákl. přenesená",J305,0)</f>
        <v>0</v>
      </c>
      <c r="BH305" s="99">
        <f>IF(N305="sníž. přenesená",J305,0)</f>
        <v>0</v>
      </c>
      <c r="BI305" s="99">
        <f>IF(N305="nulová",J305,0)</f>
        <v>0</v>
      </c>
      <c r="BJ305" s="19" t="s">
        <v>83</v>
      </c>
      <c r="BK305" s="99">
        <f>ROUND(I305*H305,2)</f>
        <v>0</v>
      </c>
      <c r="BL305" s="19" t="s">
        <v>177</v>
      </c>
      <c r="BM305" s="98" t="s">
        <v>966</v>
      </c>
    </row>
    <row r="306" spans="1:65" s="2" customFormat="1" ht="19.2" x14ac:dyDescent="0.2">
      <c r="A306" s="251"/>
      <c r="B306" s="252"/>
      <c r="C306" s="251"/>
      <c r="D306" s="333" t="s">
        <v>179</v>
      </c>
      <c r="E306" s="251"/>
      <c r="F306" s="334" t="s">
        <v>967</v>
      </c>
      <c r="G306" s="251"/>
      <c r="H306" s="251"/>
      <c r="I306" s="251"/>
      <c r="J306" s="251"/>
      <c r="K306" s="251"/>
      <c r="L306" s="252"/>
      <c r="M306" s="335"/>
      <c r="N306" s="336"/>
      <c r="O306" s="330"/>
      <c r="P306" s="330"/>
      <c r="Q306" s="330"/>
      <c r="R306" s="330"/>
      <c r="S306" s="330"/>
      <c r="T306" s="337"/>
      <c r="U306" s="251"/>
      <c r="V306" s="251"/>
      <c r="W306" s="32"/>
      <c r="X306" s="32"/>
      <c r="Y306" s="32"/>
      <c r="Z306" s="32"/>
      <c r="AA306" s="32"/>
      <c r="AB306" s="32"/>
      <c r="AC306" s="32"/>
      <c r="AD306" s="32"/>
      <c r="AE306" s="32"/>
      <c r="AT306" s="19" t="s">
        <v>179</v>
      </c>
      <c r="AU306" s="19" t="s">
        <v>85</v>
      </c>
    </row>
    <row r="307" spans="1:65" s="2" customFormat="1" x14ac:dyDescent="0.2">
      <c r="A307" s="251"/>
      <c r="B307" s="252"/>
      <c r="C307" s="251"/>
      <c r="D307" s="338" t="s">
        <v>181</v>
      </c>
      <c r="E307" s="251"/>
      <c r="F307" s="339" t="s">
        <v>968</v>
      </c>
      <c r="G307" s="251"/>
      <c r="H307" s="251"/>
      <c r="I307" s="251"/>
      <c r="J307" s="251"/>
      <c r="K307" s="251"/>
      <c r="L307" s="252"/>
      <c r="M307" s="335"/>
      <c r="N307" s="336"/>
      <c r="O307" s="330"/>
      <c r="P307" s="330"/>
      <c r="Q307" s="330"/>
      <c r="R307" s="330"/>
      <c r="S307" s="330"/>
      <c r="T307" s="337"/>
      <c r="U307" s="251"/>
      <c r="V307" s="251"/>
      <c r="W307" s="32"/>
      <c r="X307" s="32"/>
      <c r="Y307" s="32"/>
      <c r="Z307" s="32"/>
      <c r="AA307" s="32"/>
      <c r="AB307" s="32"/>
      <c r="AC307" s="32"/>
      <c r="AD307" s="32"/>
      <c r="AE307" s="32"/>
      <c r="AT307" s="19" t="s">
        <v>181</v>
      </c>
      <c r="AU307" s="19" t="s">
        <v>85</v>
      </c>
    </row>
    <row r="308" spans="1:65" s="13" customFormat="1" x14ac:dyDescent="0.2">
      <c r="A308" s="340"/>
      <c r="B308" s="341"/>
      <c r="C308" s="340"/>
      <c r="D308" s="333" t="s">
        <v>183</v>
      </c>
      <c r="E308" s="342" t="s">
        <v>3</v>
      </c>
      <c r="F308" s="343" t="s">
        <v>969</v>
      </c>
      <c r="G308" s="340"/>
      <c r="H308" s="342" t="s">
        <v>3</v>
      </c>
      <c r="I308" s="340"/>
      <c r="J308" s="340"/>
      <c r="K308" s="340"/>
      <c r="L308" s="341"/>
      <c r="M308" s="344"/>
      <c r="N308" s="345"/>
      <c r="O308" s="345"/>
      <c r="P308" s="345"/>
      <c r="Q308" s="345"/>
      <c r="R308" s="345"/>
      <c r="S308" s="345"/>
      <c r="T308" s="346"/>
      <c r="U308" s="340"/>
      <c r="V308" s="340"/>
      <c r="AT308" s="101" t="s">
        <v>183</v>
      </c>
      <c r="AU308" s="101" t="s">
        <v>85</v>
      </c>
      <c r="AV308" s="13" t="s">
        <v>83</v>
      </c>
      <c r="AW308" s="13" t="s">
        <v>36</v>
      </c>
      <c r="AX308" s="13" t="s">
        <v>75</v>
      </c>
      <c r="AY308" s="101" t="s">
        <v>171</v>
      </c>
    </row>
    <row r="309" spans="1:65" s="14" customFormat="1" x14ac:dyDescent="0.2">
      <c r="A309" s="347"/>
      <c r="B309" s="348"/>
      <c r="C309" s="347"/>
      <c r="D309" s="333" t="s">
        <v>183</v>
      </c>
      <c r="E309" s="349" t="s">
        <v>3</v>
      </c>
      <c r="F309" s="350" t="s">
        <v>551</v>
      </c>
      <c r="G309" s="347"/>
      <c r="H309" s="351">
        <v>13.5</v>
      </c>
      <c r="I309" s="347"/>
      <c r="J309" s="347"/>
      <c r="K309" s="347"/>
      <c r="L309" s="348"/>
      <c r="M309" s="352"/>
      <c r="N309" s="353"/>
      <c r="O309" s="353"/>
      <c r="P309" s="353"/>
      <c r="Q309" s="353"/>
      <c r="R309" s="353"/>
      <c r="S309" s="353"/>
      <c r="T309" s="354"/>
      <c r="U309" s="347"/>
      <c r="V309" s="347"/>
      <c r="AT309" s="102" t="s">
        <v>183</v>
      </c>
      <c r="AU309" s="102" t="s">
        <v>85</v>
      </c>
      <c r="AV309" s="14" t="s">
        <v>85</v>
      </c>
      <c r="AW309" s="14" t="s">
        <v>36</v>
      </c>
      <c r="AX309" s="14" t="s">
        <v>75</v>
      </c>
      <c r="AY309" s="102" t="s">
        <v>171</v>
      </c>
    </row>
    <row r="310" spans="1:65" s="15" customFormat="1" x14ac:dyDescent="0.2">
      <c r="A310" s="355"/>
      <c r="B310" s="356"/>
      <c r="C310" s="355"/>
      <c r="D310" s="333" t="s">
        <v>183</v>
      </c>
      <c r="E310" s="357" t="s">
        <v>970</v>
      </c>
      <c r="F310" s="358" t="s">
        <v>186</v>
      </c>
      <c r="G310" s="355"/>
      <c r="H310" s="359">
        <v>13.5</v>
      </c>
      <c r="I310" s="355"/>
      <c r="J310" s="355"/>
      <c r="K310" s="355"/>
      <c r="L310" s="356"/>
      <c r="M310" s="360"/>
      <c r="N310" s="361"/>
      <c r="O310" s="361"/>
      <c r="P310" s="361"/>
      <c r="Q310" s="361"/>
      <c r="R310" s="361"/>
      <c r="S310" s="361"/>
      <c r="T310" s="362"/>
      <c r="U310" s="355"/>
      <c r="V310" s="355"/>
      <c r="AT310" s="103" t="s">
        <v>183</v>
      </c>
      <c r="AU310" s="103" t="s">
        <v>85</v>
      </c>
      <c r="AV310" s="15" t="s">
        <v>177</v>
      </c>
      <c r="AW310" s="15" t="s">
        <v>36</v>
      </c>
      <c r="AX310" s="15" t="s">
        <v>83</v>
      </c>
      <c r="AY310" s="103" t="s">
        <v>171</v>
      </c>
    </row>
    <row r="311" spans="1:65" s="2" customFormat="1" ht="16.5" customHeight="1" x14ac:dyDescent="0.2">
      <c r="A311" s="251"/>
      <c r="B311" s="252"/>
      <c r="C311" s="371" t="s">
        <v>971</v>
      </c>
      <c r="D311" s="371" t="s">
        <v>292</v>
      </c>
      <c r="E311" s="372" t="s">
        <v>972</v>
      </c>
      <c r="F311" s="373" t="s">
        <v>973</v>
      </c>
      <c r="G311" s="374" t="s">
        <v>189</v>
      </c>
      <c r="H311" s="375">
        <v>13.77</v>
      </c>
      <c r="I311" s="105"/>
      <c r="J311" s="376">
        <f>ROUND(I311*H311,2)</f>
        <v>0</v>
      </c>
      <c r="K311" s="373" t="s">
        <v>176</v>
      </c>
      <c r="L311" s="377"/>
      <c r="M311" s="378" t="s">
        <v>3</v>
      </c>
      <c r="N311" s="379" t="s">
        <v>46</v>
      </c>
      <c r="O311" s="330"/>
      <c r="P311" s="331">
        <f>O311*H311</f>
        <v>0</v>
      </c>
      <c r="Q311" s="331">
        <v>4.8399999999999999E-2</v>
      </c>
      <c r="R311" s="331">
        <f>Q311*H311</f>
        <v>0.66646799999999995</v>
      </c>
      <c r="S311" s="331">
        <v>0</v>
      </c>
      <c r="T311" s="332">
        <f>S311*H311</f>
        <v>0</v>
      </c>
      <c r="U311" s="251"/>
      <c r="V311" s="251"/>
      <c r="W311" s="32"/>
      <c r="X311" s="32"/>
      <c r="Y311" s="32"/>
      <c r="Z311" s="32"/>
      <c r="AA311" s="32"/>
      <c r="AB311" s="32"/>
      <c r="AC311" s="32"/>
      <c r="AD311" s="32"/>
      <c r="AE311" s="32"/>
      <c r="AR311" s="98" t="s">
        <v>249</v>
      </c>
      <c r="AT311" s="98" t="s">
        <v>292</v>
      </c>
      <c r="AU311" s="98" t="s">
        <v>85</v>
      </c>
      <c r="AY311" s="19" t="s">
        <v>171</v>
      </c>
      <c r="BE311" s="99">
        <f>IF(N311="základní",J311,0)</f>
        <v>0</v>
      </c>
      <c r="BF311" s="99">
        <f>IF(N311="snížená",J311,0)</f>
        <v>0</v>
      </c>
      <c r="BG311" s="99">
        <f>IF(N311="zákl. přenesená",J311,0)</f>
        <v>0</v>
      </c>
      <c r="BH311" s="99">
        <f>IF(N311="sníž. přenesená",J311,0)</f>
        <v>0</v>
      </c>
      <c r="BI311" s="99">
        <f>IF(N311="nulová",J311,0)</f>
        <v>0</v>
      </c>
      <c r="BJ311" s="19" t="s">
        <v>83</v>
      </c>
      <c r="BK311" s="99">
        <f>ROUND(I311*H311,2)</f>
        <v>0</v>
      </c>
      <c r="BL311" s="19" t="s">
        <v>177</v>
      </c>
      <c r="BM311" s="98" t="s">
        <v>974</v>
      </c>
    </row>
    <row r="312" spans="1:65" s="2" customFormat="1" x14ac:dyDescent="0.2">
      <c r="A312" s="251"/>
      <c r="B312" s="252"/>
      <c r="C312" s="251"/>
      <c r="D312" s="333" t="s">
        <v>179</v>
      </c>
      <c r="E312" s="251"/>
      <c r="F312" s="334" t="s">
        <v>973</v>
      </c>
      <c r="G312" s="251"/>
      <c r="H312" s="251"/>
      <c r="I312" s="251"/>
      <c r="J312" s="251"/>
      <c r="K312" s="251"/>
      <c r="L312" s="252"/>
      <c r="M312" s="335"/>
      <c r="N312" s="336"/>
      <c r="O312" s="330"/>
      <c r="P312" s="330"/>
      <c r="Q312" s="330"/>
      <c r="R312" s="330"/>
      <c r="S312" s="330"/>
      <c r="T312" s="337"/>
      <c r="U312" s="251"/>
      <c r="V312" s="251"/>
      <c r="W312" s="32"/>
      <c r="X312" s="32"/>
      <c r="Y312" s="32"/>
      <c r="Z312" s="32"/>
      <c r="AA312" s="32"/>
      <c r="AB312" s="32"/>
      <c r="AC312" s="32"/>
      <c r="AD312" s="32"/>
      <c r="AE312" s="32"/>
      <c r="AT312" s="19" t="s">
        <v>179</v>
      </c>
      <c r="AU312" s="19" t="s">
        <v>85</v>
      </c>
    </row>
    <row r="313" spans="1:65" s="14" customFormat="1" x14ac:dyDescent="0.2">
      <c r="A313" s="347"/>
      <c r="B313" s="348"/>
      <c r="C313" s="347"/>
      <c r="D313" s="333" t="s">
        <v>183</v>
      </c>
      <c r="E313" s="347"/>
      <c r="F313" s="350" t="s">
        <v>975</v>
      </c>
      <c r="G313" s="347"/>
      <c r="H313" s="351">
        <v>13.77</v>
      </c>
      <c r="I313" s="347"/>
      <c r="J313" s="347"/>
      <c r="K313" s="347"/>
      <c r="L313" s="348"/>
      <c r="M313" s="352"/>
      <c r="N313" s="353"/>
      <c r="O313" s="353"/>
      <c r="P313" s="353"/>
      <c r="Q313" s="353"/>
      <c r="R313" s="353"/>
      <c r="S313" s="353"/>
      <c r="T313" s="354"/>
      <c r="U313" s="347"/>
      <c r="V313" s="347"/>
      <c r="AT313" s="102" t="s">
        <v>183</v>
      </c>
      <c r="AU313" s="102" t="s">
        <v>85</v>
      </c>
      <c r="AV313" s="14" t="s">
        <v>85</v>
      </c>
      <c r="AW313" s="14" t="s">
        <v>4</v>
      </c>
      <c r="AX313" s="14" t="s">
        <v>83</v>
      </c>
      <c r="AY313" s="102" t="s">
        <v>171</v>
      </c>
    </row>
    <row r="314" spans="1:65" s="2" customFormat="1" ht="16.5" customHeight="1" x14ac:dyDescent="0.2">
      <c r="A314" s="251"/>
      <c r="B314" s="252"/>
      <c r="C314" s="322" t="s">
        <v>976</v>
      </c>
      <c r="D314" s="322" t="s">
        <v>173</v>
      </c>
      <c r="E314" s="323" t="s">
        <v>977</v>
      </c>
      <c r="F314" s="324" t="s">
        <v>978</v>
      </c>
      <c r="G314" s="325" t="s">
        <v>189</v>
      </c>
      <c r="H314" s="326">
        <v>13.5</v>
      </c>
      <c r="I314" s="97"/>
      <c r="J314" s="327">
        <f>ROUND(I314*H314,2)</f>
        <v>0</v>
      </c>
      <c r="K314" s="324" t="s">
        <v>176</v>
      </c>
      <c r="L314" s="252"/>
      <c r="M314" s="328" t="s">
        <v>3</v>
      </c>
      <c r="N314" s="329" t="s">
        <v>46</v>
      </c>
      <c r="O314" s="330"/>
      <c r="P314" s="331">
        <f>O314*H314</f>
        <v>0</v>
      </c>
      <c r="Q314" s="331">
        <v>0</v>
      </c>
      <c r="R314" s="331">
        <f>Q314*H314</f>
        <v>0</v>
      </c>
      <c r="S314" s="331">
        <v>0</v>
      </c>
      <c r="T314" s="332">
        <f>S314*H314</f>
        <v>0</v>
      </c>
      <c r="U314" s="251"/>
      <c r="V314" s="251"/>
      <c r="W314" s="32"/>
      <c r="X314" s="32"/>
      <c r="Y314" s="32"/>
      <c r="Z314" s="32"/>
      <c r="AA314" s="32"/>
      <c r="AB314" s="32"/>
      <c r="AC314" s="32"/>
      <c r="AD314" s="32"/>
      <c r="AE314" s="32"/>
      <c r="AR314" s="98" t="s">
        <v>177</v>
      </c>
      <c r="AT314" s="98" t="s">
        <v>173</v>
      </c>
      <c r="AU314" s="98" t="s">
        <v>85</v>
      </c>
      <c r="AY314" s="19" t="s">
        <v>171</v>
      </c>
      <c r="BE314" s="99">
        <f>IF(N314="základní",J314,0)</f>
        <v>0</v>
      </c>
      <c r="BF314" s="99">
        <f>IF(N314="snížená",J314,0)</f>
        <v>0</v>
      </c>
      <c r="BG314" s="99">
        <f>IF(N314="zákl. přenesená",J314,0)</f>
        <v>0</v>
      </c>
      <c r="BH314" s="99">
        <f>IF(N314="sníž. přenesená",J314,0)</f>
        <v>0</v>
      </c>
      <c r="BI314" s="99">
        <f>IF(N314="nulová",J314,0)</f>
        <v>0</v>
      </c>
      <c r="BJ314" s="19" t="s">
        <v>83</v>
      </c>
      <c r="BK314" s="99">
        <f>ROUND(I314*H314,2)</f>
        <v>0</v>
      </c>
      <c r="BL314" s="19" t="s">
        <v>177</v>
      </c>
      <c r="BM314" s="98" t="s">
        <v>979</v>
      </c>
    </row>
    <row r="315" spans="1:65" s="2" customFormat="1" x14ac:dyDescent="0.2">
      <c r="A315" s="251"/>
      <c r="B315" s="252"/>
      <c r="C315" s="251"/>
      <c r="D315" s="333" t="s">
        <v>179</v>
      </c>
      <c r="E315" s="251"/>
      <c r="F315" s="334" t="s">
        <v>980</v>
      </c>
      <c r="G315" s="251"/>
      <c r="H315" s="251"/>
      <c r="I315" s="251"/>
      <c r="J315" s="251"/>
      <c r="K315" s="251"/>
      <c r="L315" s="252"/>
      <c r="M315" s="335"/>
      <c r="N315" s="336"/>
      <c r="O315" s="330"/>
      <c r="P315" s="330"/>
      <c r="Q315" s="330"/>
      <c r="R315" s="330"/>
      <c r="S315" s="330"/>
      <c r="T315" s="337"/>
      <c r="U315" s="251"/>
      <c r="V315" s="251"/>
      <c r="W315" s="32"/>
      <c r="X315" s="32"/>
      <c r="Y315" s="32"/>
      <c r="Z315" s="32"/>
      <c r="AA315" s="32"/>
      <c r="AB315" s="32"/>
      <c r="AC315" s="32"/>
      <c r="AD315" s="32"/>
      <c r="AE315" s="32"/>
      <c r="AT315" s="19" t="s">
        <v>179</v>
      </c>
      <c r="AU315" s="19" t="s">
        <v>85</v>
      </c>
    </row>
    <row r="316" spans="1:65" s="2" customFormat="1" x14ac:dyDescent="0.2">
      <c r="A316" s="251"/>
      <c r="B316" s="252"/>
      <c r="C316" s="251"/>
      <c r="D316" s="338" t="s">
        <v>181</v>
      </c>
      <c r="E316" s="251"/>
      <c r="F316" s="339" t="s">
        <v>981</v>
      </c>
      <c r="G316" s="251"/>
      <c r="H316" s="251"/>
      <c r="I316" s="251"/>
      <c r="J316" s="251"/>
      <c r="K316" s="251"/>
      <c r="L316" s="252"/>
      <c r="M316" s="335"/>
      <c r="N316" s="336"/>
      <c r="O316" s="330"/>
      <c r="P316" s="330"/>
      <c r="Q316" s="330"/>
      <c r="R316" s="330"/>
      <c r="S316" s="330"/>
      <c r="T316" s="337"/>
      <c r="U316" s="251"/>
      <c r="V316" s="251"/>
      <c r="W316" s="32"/>
      <c r="X316" s="32"/>
      <c r="Y316" s="32"/>
      <c r="Z316" s="32"/>
      <c r="AA316" s="32"/>
      <c r="AB316" s="32"/>
      <c r="AC316" s="32"/>
      <c r="AD316" s="32"/>
      <c r="AE316" s="32"/>
      <c r="AT316" s="19" t="s">
        <v>181</v>
      </c>
      <c r="AU316" s="19" t="s">
        <v>85</v>
      </c>
    </row>
    <row r="317" spans="1:65" s="13" customFormat="1" x14ac:dyDescent="0.2">
      <c r="A317" s="340"/>
      <c r="B317" s="341"/>
      <c r="C317" s="340"/>
      <c r="D317" s="333" t="s">
        <v>183</v>
      </c>
      <c r="E317" s="342" t="s">
        <v>3</v>
      </c>
      <c r="F317" s="343" t="s">
        <v>982</v>
      </c>
      <c r="G317" s="340"/>
      <c r="H317" s="342" t="s">
        <v>3</v>
      </c>
      <c r="I317" s="340"/>
      <c r="J317" s="340"/>
      <c r="K317" s="340"/>
      <c r="L317" s="341"/>
      <c r="M317" s="344"/>
      <c r="N317" s="345"/>
      <c r="O317" s="345"/>
      <c r="P317" s="345"/>
      <c r="Q317" s="345"/>
      <c r="R317" s="345"/>
      <c r="S317" s="345"/>
      <c r="T317" s="346"/>
      <c r="U317" s="340"/>
      <c r="V317" s="340"/>
      <c r="AT317" s="101" t="s">
        <v>183</v>
      </c>
      <c r="AU317" s="101" t="s">
        <v>85</v>
      </c>
      <c r="AV317" s="13" t="s">
        <v>83</v>
      </c>
      <c r="AW317" s="13" t="s">
        <v>36</v>
      </c>
      <c r="AX317" s="13" t="s">
        <v>75</v>
      </c>
      <c r="AY317" s="101" t="s">
        <v>171</v>
      </c>
    </row>
    <row r="318" spans="1:65" s="14" customFormat="1" x14ac:dyDescent="0.2">
      <c r="A318" s="347"/>
      <c r="B318" s="348"/>
      <c r="C318" s="347"/>
      <c r="D318" s="333" t="s">
        <v>183</v>
      </c>
      <c r="E318" s="349" t="s">
        <v>3</v>
      </c>
      <c r="F318" s="350" t="s">
        <v>551</v>
      </c>
      <c r="G318" s="347"/>
      <c r="H318" s="351">
        <v>13.5</v>
      </c>
      <c r="I318" s="347"/>
      <c r="J318" s="347"/>
      <c r="K318" s="347"/>
      <c r="L318" s="348"/>
      <c r="M318" s="352"/>
      <c r="N318" s="353"/>
      <c r="O318" s="353"/>
      <c r="P318" s="353"/>
      <c r="Q318" s="353"/>
      <c r="R318" s="353"/>
      <c r="S318" s="353"/>
      <c r="T318" s="354"/>
      <c r="U318" s="347"/>
      <c r="V318" s="347"/>
      <c r="AT318" s="102" t="s">
        <v>183</v>
      </c>
      <c r="AU318" s="102" t="s">
        <v>85</v>
      </c>
      <c r="AV318" s="14" t="s">
        <v>85</v>
      </c>
      <c r="AW318" s="14" t="s">
        <v>36</v>
      </c>
      <c r="AX318" s="14" t="s">
        <v>83</v>
      </c>
      <c r="AY318" s="102" t="s">
        <v>171</v>
      </c>
    </row>
    <row r="319" spans="1:65" s="2" customFormat="1" ht="16.5" customHeight="1" x14ac:dyDescent="0.2">
      <c r="A319" s="251"/>
      <c r="B319" s="252"/>
      <c r="C319" s="322" t="s">
        <v>983</v>
      </c>
      <c r="D319" s="322" t="s">
        <v>173</v>
      </c>
      <c r="E319" s="323" t="s">
        <v>984</v>
      </c>
      <c r="F319" s="324" t="s">
        <v>985</v>
      </c>
      <c r="G319" s="325" t="s">
        <v>189</v>
      </c>
      <c r="H319" s="326">
        <v>13.5</v>
      </c>
      <c r="I319" s="97"/>
      <c r="J319" s="327">
        <f>ROUND(I319*H319,2)</f>
        <v>0</v>
      </c>
      <c r="K319" s="324" t="s">
        <v>176</v>
      </c>
      <c r="L319" s="252"/>
      <c r="M319" s="328" t="s">
        <v>3</v>
      </c>
      <c r="N319" s="329" t="s">
        <v>46</v>
      </c>
      <c r="O319" s="330"/>
      <c r="P319" s="331">
        <f>O319*H319</f>
        <v>0</v>
      </c>
      <c r="Q319" s="331">
        <v>1.8000000000000001E-4</v>
      </c>
      <c r="R319" s="331">
        <f>Q319*H319</f>
        <v>2.4300000000000003E-3</v>
      </c>
      <c r="S319" s="331">
        <v>0</v>
      </c>
      <c r="T319" s="332">
        <f>S319*H319</f>
        <v>0</v>
      </c>
      <c r="U319" s="251"/>
      <c r="V319" s="251"/>
      <c r="W319" s="32"/>
      <c r="X319" s="32"/>
      <c r="Y319" s="32"/>
      <c r="Z319" s="32"/>
      <c r="AA319" s="32"/>
      <c r="AB319" s="32"/>
      <c r="AC319" s="32"/>
      <c r="AD319" s="32"/>
      <c r="AE319" s="32"/>
      <c r="AR319" s="98" t="s">
        <v>177</v>
      </c>
      <c r="AT319" s="98" t="s">
        <v>173</v>
      </c>
      <c r="AU319" s="98" t="s">
        <v>85</v>
      </c>
      <c r="AY319" s="19" t="s">
        <v>171</v>
      </c>
      <c r="BE319" s="99">
        <f>IF(N319="základní",J319,0)</f>
        <v>0</v>
      </c>
      <c r="BF319" s="99">
        <f>IF(N319="snížená",J319,0)</f>
        <v>0</v>
      </c>
      <c r="BG319" s="99">
        <f>IF(N319="zákl. přenesená",J319,0)</f>
        <v>0</v>
      </c>
      <c r="BH319" s="99">
        <f>IF(N319="sníž. přenesená",J319,0)</f>
        <v>0</v>
      </c>
      <c r="BI319" s="99">
        <f>IF(N319="nulová",J319,0)</f>
        <v>0</v>
      </c>
      <c r="BJ319" s="19" t="s">
        <v>83</v>
      </c>
      <c r="BK319" s="99">
        <f>ROUND(I319*H319,2)</f>
        <v>0</v>
      </c>
      <c r="BL319" s="19" t="s">
        <v>177</v>
      </c>
      <c r="BM319" s="98" t="s">
        <v>986</v>
      </c>
    </row>
    <row r="320" spans="1:65" s="2" customFormat="1" ht="19.2" x14ac:dyDescent="0.2">
      <c r="A320" s="251"/>
      <c r="B320" s="252"/>
      <c r="C320" s="251"/>
      <c r="D320" s="333" t="s">
        <v>179</v>
      </c>
      <c r="E320" s="251"/>
      <c r="F320" s="334" t="s">
        <v>987</v>
      </c>
      <c r="G320" s="251"/>
      <c r="H320" s="251"/>
      <c r="I320" s="251"/>
      <c r="J320" s="251"/>
      <c r="K320" s="251"/>
      <c r="L320" s="252"/>
      <c r="M320" s="335"/>
      <c r="N320" s="336"/>
      <c r="O320" s="330"/>
      <c r="P320" s="330"/>
      <c r="Q320" s="330"/>
      <c r="R320" s="330"/>
      <c r="S320" s="330"/>
      <c r="T320" s="337"/>
      <c r="U320" s="251"/>
      <c r="V320" s="251"/>
      <c r="W320" s="32"/>
      <c r="X320" s="32"/>
      <c r="Y320" s="32"/>
      <c r="Z320" s="32"/>
      <c r="AA320" s="32"/>
      <c r="AB320" s="32"/>
      <c r="AC320" s="32"/>
      <c r="AD320" s="32"/>
      <c r="AE320" s="32"/>
      <c r="AT320" s="19" t="s">
        <v>179</v>
      </c>
      <c r="AU320" s="19" t="s">
        <v>85</v>
      </c>
    </row>
    <row r="321" spans="1:65" s="2" customFormat="1" x14ac:dyDescent="0.2">
      <c r="A321" s="251"/>
      <c r="B321" s="252"/>
      <c r="C321" s="251"/>
      <c r="D321" s="338" t="s">
        <v>181</v>
      </c>
      <c r="E321" s="251"/>
      <c r="F321" s="339" t="s">
        <v>988</v>
      </c>
      <c r="G321" s="251"/>
      <c r="H321" s="251"/>
      <c r="I321" s="251"/>
      <c r="J321" s="251"/>
      <c r="K321" s="251"/>
      <c r="L321" s="252"/>
      <c r="M321" s="335"/>
      <c r="N321" s="336"/>
      <c r="O321" s="330"/>
      <c r="P321" s="330"/>
      <c r="Q321" s="330"/>
      <c r="R321" s="330"/>
      <c r="S321" s="330"/>
      <c r="T321" s="337"/>
      <c r="U321" s="251"/>
      <c r="V321" s="251"/>
      <c r="W321" s="32"/>
      <c r="X321" s="32"/>
      <c r="Y321" s="32"/>
      <c r="Z321" s="32"/>
      <c r="AA321" s="32"/>
      <c r="AB321" s="32"/>
      <c r="AC321" s="32"/>
      <c r="AD321" s="32"/>
      <c r="AE321" s="32"/>
      <c r="AT321" s="19" t="s">
        <v>181</v>
      </c>
      <c r="AU321" s="19" t="s">
        <v>85</v>
      </c>
    </row>
    <row r="322" spans="1:65" s="13" customFormat="1" x14ac:dyDescent="0.2">
      <c r="A322" s="340"/>
      <c r="B322" s="341"/>
      <c r="C322" s="340"/>
      <c r="D322" s="333" t="s">
        <v>183</v>
      </c>
      <c r="E322" s="342" t="s">
        <v>3</v>
      </c>
      <c r="F322" s="343" t="s">
        <v>982</v>
      </c>
      <c r="G322" s="340"/>
      <c r="H322" s="342" t="s">
        <v>3</v>
      </c>
      <c r="I322" s="340"/>
      <c r="J322" s="340"/>
      <c r="K322" s="340"/>
      <c r="L322" s="341"/>
      <c r="M322" s="344"/>
      <c r="N322" s="345"/>
      <c r="O322" s="345"/>
      <c r="P322" s="345"/>
      <c r="Q322" s="345"/>
      <c r="R322" s="345"/>
      <c r="S322" s="345"/>
      <c r="T322" s="346"/>
      <c r="U322" s="340"/>
      <c r="V322" s="340"/>
      <c r="AT322" s="101" t="s">
        <v>183</v>
      </c>
      <c r="AU322" s="101" t="s">
        <v>85</v>
      </c>
      <c r="AV322" s="13" t="s">
        <v>83</v>
      </c>
      <c r="AW322" s="13" t="s">
        <v>36</v>
      </c>
      <c r="AX322" s="13" t="s">
        <v>75</v>
      </c>
      <c r="AY322" s="101" t="s">
        <v>171</v>
      </c>
    </row>
    <row r="323" spans="1:65" s="14" customFormat="1" x14ac:dyDescent="0.2">
      <c r="A323" s="347"/>
      <c r="B323" s="348"/>
      <c r="C323" s="347"/>
      <c r="D323" s="333" t="s">
        <v>183</v>
      </c>
      <c r="E323" s="349" t="s">
        <v>3</v>
      </c>
      <c r="F323" s="350" t="s">
        <v>551</v>
      </c>
      <c r="G323" s="347"/>
      <c r="H323" s="351">
        <v>13.5</v>
      </c>
      <c r="I323" s="347"/>
      <c r="J323" s="347"/>
      <c r="K323" s="347"/>
      <c r="L323" s="348"/>
      <c r="M323" s="352"/>
      <c r="N323" s="353"/>
      <c r="O323" s="353"/>
      <c r="P323" s="353"/>
      <c r="Q323" s="353"/>
      <c r="R323" s="353"/>
      <c r="S323" s="353"/>
      <c r="T323" s="354"/>
      <c r="U323" s="347"/>
      <c r="V323" s="347"/>
      <c r="AT323" s="102" t="s">
        <v>183</v>
      </c>
      <c r="AU323" s="102" t="s">
        <v>85</v>
      </c>
      <c r="AV323" s="14" t="s">
        <v>85</v>
      </c>
      <c r="AW323" s="14" t="s">
        <v>36</v>
      </c>
      <c r="AX323" s="14" t="s">
        <v>83</v>
      </c>
      <c r="AY323" s="102" t="s">
        <v>171</v>
      </c>
    </row>
    <row r="324" spans="1:65" s="2" customFormat="1" ht="16.5" customHeight="1" x14ac:dyDescent="0.2">
      <c r="A324" s="251"/>
      <c r="B324" s="252"/>
      <c r="C324" s="322" t="s">
        <v>989</v>
      </c>
      <c r="D324" s="322" t="s">
        <v>173</v>
      </c>
      <c r="E324" s="323" t="s">
        <v>990</v>
      </c>
      <c r="F324" s="324" t="s">
        <v>991</v>
      </c>
      <c r="G324" s="325" t="s">
        <v>108</v>
      </c>
      <c r="H324" s="326">
        <v>5.1210000000000004</v>
      </c>
      <c r="I324" s="97"/>
      <c r="J324" s="327">
        <f>ROUND(I324*H324,2)</f>
        <v>0</v>
      </c>
      <c r="K324" s="324" t="s">
        <v>176</v>
      </c>
      <c r="L324" s="252"/>
      <c r="M324" s="328" t="s">
        <v>3</v>
      </c>
      <c r="N324" s="329" t="s">
        <v>46</v>
      </c>
      <c r="O324" s="330"/>
      <c r="P324" s="331">
        <f>O324*H324</f>
        <v>0</v>
      </c>
      <c r="Q324" s="331">
        <v>2.5122499999999999</v>
      </c>
      <c r="R324" s="331">
        <f>Q324*H324</f>
        <v>12.86523225</v>
      </c>
      <c r="S324" s="331">
        <v>0</v>
      </c>
      <c r="T324" s="332">
        <f>S324*H324</f>
        <v>0</v>
      </c>
      <c r="U324" s="251"/>
      <c r="V324" s="251"/>
      <c r="W324" s="32"/>
      <c r="X324" s="32"/>
      <c r="Y324" s="32"/>
      <c r="Z324" s="32"/>
      <c r="AA324" s="32"/>
      <c r="AB324" s="32"/>
      <c r="AC324" s="32"/>
      <c r="AD324" s="32"/>
      <c r="AE324" s="32"/>
      <c r="AR324" s="98" t="s">
        <v>177</v>
      </c>
      <c r="AT324" s="98" t="s">
        <v>173</v>
      </c>
      <c r="AU324" s="98" t="s">
        <v>85</v>
      </c>
      <c r="AY324" s="19" t="s">
        <v>171</v>
      </c>
      <c r="BE324" s="99">
        <f>IF(N324="základní",J324,0)</f>
        <v>0</v>
      </c>
      <c r="BF324" s="99">
        <f>IF(N324="snížená",J324,0)</f>
        <v>0</v>
      </c>
      <c r="BG324" s="99">
        <f>IF(N324="zákl. přenesená",J324,0)</f>
        <v>0</v>
      </c>
      <c r="BH324" s="99">
        <f>IF(N324="sníž. přenesená",J324,0)</f>
        <v>0</v>
      </c>
      <c r="BI324" s="99">
        <f>IF(N324="nulová",J324,0)</f>
        <v>0</v>
      </c>
      <c r="BJ324" s="19" t="s">
        <v>83</v>
      </c>
      <c r="BK324" s="99">
        <f>ROUND(I324*H324,2)</f>
        <v>0</v>
      </c>
      <c r="BL324" s="19" t="s">
        <v>177</v>
      </c>
      <c r="BM324" s="98" t="s">
        <v>992</v>
      </c>
    </row>
    <row r="325" spans="1:65" s="2" customFormat="1" x14ac:dyDescent="0.2">
      <c r="A325" s="251"/>
      <c r="B325" s="252"/>
      <c r="C325" s="251"/>
      <c r="D325" s="333" t="s">
        <v>179</v>
      </c>
      <c r="E325" s="251"/>
      <c r="F325" s="334" t="s">
        <v>993</v>
      </c>
      <c r="G325" s="251"/>
      <c r="H325" s="251"/>
      <c r="I325" s="251"/>
      <c r="J325" s="251"/>
      <c r="K325" s="251"/>
      <c r="L325" s="252"/>
      <c r="M325" s="335"/>
      <c r="N325" s="336"/>
      <c r="O325" s="330"/>
      <c r="P325" s="330"/>
      <c r="Q325" s="330"/>
      <c r="R325" s="330"/>
      <c r="S325" s="330"/>
      <c r="T325" s="337"/>
      <c r="U325" s="251"/>
      <c r="V325" s="251"/>
      <c r="W325" s="32"/>
      <c r="X325" s="32"/>
      <c r="Y325" s="32"/>
      <c r="Z325" s="32"/>
      <c r="AA325" s="32"/>
      <c r="AB325" s="32"/>
      <c r="AC325" s="32"/>
      <c r="AD325" s="32"/>
      <c r="AE325" s="32"/>
      <c r="AT325" s="19" t="s">
        <v>179</v>
      </c>
      <c r="AU325" s="19" t="s">
        <v>85</v>
      </c>
    </row>
    <row r="326" spans="1:65" s="2" customFormat="1" x14ac:dyDescent="0.2">
      <c r="A326" s="251"/>
      <c r="B326" s="252"/>
      <c r="C326" s="251"/>
      <c r="D326" s="338" t="s">
        <v>181</v>
      </c>
      <c r="E326" s="251"/>
      <c r="F326" s="339" t="s">
        <v>994</v>
      </c>
      <c r="G326" s="251"/>
      <c r="H326" s="251"/>
      <c r="I326" s="251"/>
      <c r="J326" s="251"/>
      <c r="K326" s="251"/>
      <c r="L326" s="252"/>
      <c r="M326" s="335"/>
      <c r="N326" s="336"/>
      <c r="O326" s="330"/>
      <c r="P326" s="330"/>
      <c r="Q326" s="330"/>
      <c r="R326" s="330"/>
      <c r="S326" s="330"/>
      <c r="T326" s="337"/>
      <c r="U326" s="251"/>
      <c r="V326" s="251"/>
      <c r="W326" s="32"/>
      <c r="X326" s="32"/>
      <c r="Y326" s="32"/>
      <c r="Z326" s="32"/>
      <c r="AA326" s="32"/>
      <c r="AB326" s="32"/>
      <c r="AC326" s="32"/>
      <c r="AD326" s="32"/>
      <c r="AE326" s="32"/>
      <c r="AT326" s="19" t="s">
        <v>181</v>
      </c>
      <c r="AU326" s="19" t="s">
        <v>85</v>
      </c>
    </row>
    <row r="327" spans="1:65" s="13" customFormat="1" x14ac:dyDescent="0.2">
      <c r="A327" s="340"/>
      <c r="B327" s="341"/>
      <c r="C327" s="340"/>
      <c r="D327" s="333" t="s">
        <v>183</v>
      </c>
      <c r="E327" s="342" t="s">
        <v>3</v>
      </c>
      <c r="F327" s="343" t="s">
        <v>995</v>
      </c>
      <c r="G327" s="340"/>
      <c r="H327" s="342" t="s">
        <v>3</v>
      </c>
      <c r="I327" s="340"/>
      <c r="J327" s="340"/>
      <c r="K327" s="340"/>
      <c r="L327" s="341"/>
      <c r="M327" s="344"/>
      <c r="N327" s="345"/>
      <c r="O327" s="345"/>
      <c r="P327" s="345"/>
      <c r="Q327" s="345"/>
      <c r="R327" s="345"/>
      <c r="S327" s="345"/>
      <c r="T327" s="346"/>
      <c r="U327" s="340"/>
      <c r="V327" s="340"/>
      <c r="AT327" s="101" t="s">
        <v>183</v>
      </c>
      <c r="AU327" s="101" t="s">
        <v>85</v>
      </c>
      <c r="AV327" s="13" t="s">
        <v>83</v>
      </c>
      <c r="AW327" s="13" t="s">
        <v>36</v>
      </c>
      <c r="AX327" s="13" t="s">
        <v>75</v>
      </c>
      <c r="AY327" s="101" t="s">
        <v>171</v>
      </c>
    </row>
    <row r="328" spans="1:65" s="14" customFormat="1" x14ac:dyDescent="0.2">
      <c r="A328" s="347"/>
      <c r="B328" s="348"/>
      <c r="C328" s="347"/>
      <c r="D328" s="333" t="s">
        <v>183</v>
      </c>
      <c r="E328" s="349" t="s">
        <v>3</v>
      </c>
      <c r="F328" s="350" t="s">
        <v>996</v>
      </c>
      <c r="G328" s="347"/>
      <c r="H328" s="351">
        <v>7.92</v>
      </c>
      <c r="I328" s="347"/>
      <c r="J328" s="347"/>
      <c r="K328" s="347"/>
      <c r="L328" s="348"/>
      <c r="M328" s="352"/>
      <c r="N328" s="353"/>
      <c r="O328" s="353"/>
      <c r="P328" s="353"/>
      <c r="Q328" s="353"/>
      <c r="R328" s="353"/>
      <c r="S328" s="353"/>
      <c r="T328" s="354"/>
      <c r="U328" s="347"/>
      <c r="V328" s="347"/>
      <c r="AT328" s="102" t="s">
        <v>183</v>
      </c>
      <c r="AU328" s="102" t="s">
        <v>85</v>
      </c>
      <c r="AV328" s="14" t="s">
        <v>85</v>
      </c>
      <c r="AW328" s="14" t="s">
        <v>36</v>
      </c>
      <c r="AX328" s="14" t="s">
        <v>75</v>
      </c>
      <c r="AY328" s="102" t="s">
        <v>171</v>
      </c>
    </row>
    <row r="329" spans="1:65" s="14" customFormat="1" x14ac:dyDescent="0.2">
      <c r="A329" s="347"/>
      <c r="B329" s="348"/>
      <c r="C329" s="347"/>
      <c r="D329" s="333" t="s">
        <v>183</v>
      </c>
      <c r="E329" s="349" t="s">
        <v>3</v>
      </c>
      <c r="F329" s="350" t="s">
        <v>997</v>
      </c>
      <c r="G329" s="347"/>
      <c r="H329" s="351">
        <v>-2.7989999999999999</v>
      </c>
      <c r="I329" s="347"/>
      <c r="J329" s="347"/>
      <c r="K329" s="347"/>
      <c r="L329" s="348"/>
      <c r="M329" s="352"/>
      <c r="N329" s="353"/>
      <c r="O329" s="353"/>
      <c r="P329" s="353"/>
      <c r="Q329" s="353"/>
      <c r="R329" s="353"/>
      <c r="S329" s="353"/>
      <c r="T329" s="354"/>
      <c r="U329" s="347"/>
      <c r="V329" s="347"/>
      <c r="AT329" s="102" t="s">
        <v>183</v>
      </c>
      <c r="AU329" s="102" t="s">
        <v>85</v>
      </c>
      <c r="AV329" s="14" t="s">
        <v>85</v>
      </c>
      <c r="AW329" s="14" t="s">
        <v>36</v>
      </c>
      <c r="AX329" s="14" t="s">
        <v>75</v>
      </c>
      <c r="AY329" s="102" t="s">
        <v>171</v>
      </c>
    </row>
    <row r="330" spans="1:65" s="15" customFormat="1" x14ac:dyDescent="0.2">
      <c r="A330" s="355"/>
      <c r="B330" s="356"/>
      <c r="C330" s="355"/>
      <c r="D330" s="333" t="s">
        <v>183</v>
      </c>
      <c r="E330" s="357" t="s">
        <v>3</v>
      </c>
      <c r="F330" s="358" t="s">
        <v>186</v>
      </c>
      <c r="G330" s="355"/>
      <c r="H330" s="359">
        <v>5.1210000000000004</v>
      </c>
      <c r="I330" s="355"/>
      <c r="J330" s="355"/>
      <c r="K330" s="355"/>
      <c r="L330" s="356"/>
      <c r="M330" s="360"/>
      <c r="N330" s="361"/>
      <c r="O330" s="361"/>
      <c r="P330" s="361"/>
      <c r="Q330" s="361"/>
      <c r="R330" s="361"/>
      <c r="S330" s="361"/>
      <c r="T330" s="362"/>
      <c r="U330" s="355"/>
      <c r="V330" s="355"/>
      <c r="AT330" s="103" t="s">
        <v>183</v>
      </c>
      <c r="AU330" s="103" t="s">
        <v>85</v>
      </c>
      <c r="AV330" s="15" t="s">
        <v>177</v>
      </c>
      <c r="AW330" s="15" t="s">
        <v>36</v>
      </c>
      <c r="AX330" s="15" t="s">
        <v>83</v>
      </c>
      <c r="AY330" s="103" t="s">
        <v>171</v>
      </c>
    </row>
    <row r="331" spans="1:65" s="2" customFormat="1" ht="16.5" customHeight="1" x14ac:dyDescent="0.2">
      <c r="A331" s="251"/>
      <c r="B331" s="252"/>
      <c r="C331" s="322" t="s">
        <v>998</v>
      </c>
      <c r="D331" s="322" t="s">
        <v>173</v>
      </c>
      <c r="E331" s="323" t="s">
        <v>999</v>
      </c>
      <c r="F331" s="324" t="s">
        <v>1000</v>
      </c>
      <c r="G331" s="325" t="s">
        <v>189</v>
      </c>
      <c r="H331" s="326">
        <v>9.9</v>
      </c>
      <c r="I331" s="97"/>
      <c r="J331" s="327">
        <f>ROUND(I331*H331,2)</f>
        <v>0</v>
      </c>
      <c r="K331" s="324" t="s">
        <v>176</v>
      </c>
      <c r="L331" s="252"/>
      <c r="M331" s="328" t="s">
        <v>3</v>
      </c>
      <c r="N331" s="329" t="s">
        <v>46</v>
      </c>
      <c r="O331" s="330"/>
      <c r="P331" s="331">
        <f>O331*H331</f>
        <v>0</v>
      </c>
      <c r="Q331" s="331">
        <v>0</v>
      </c>
      <c r="R331" s="331">
        <f>Q331*H331</f>
        <v>0</v>
      </c>
      <c r="S331" s="331">
        <v>0</v>
      </c>
      <c r="T331" s="332">
        <f>S331*H331</f>
        <v>0</v>
      </c>
      <c r="U331" s="251"/>
      <c r="V331" s="251"/>
      <c r="W331" s="32"/>
      <c r="X331" s="32"/>
      <c r="Y331" s="32"/>
      <c r="Z331" s="32"/>
      <c r="AA331" s="32"/>
      <c r="AB331" s="32"/>
      <c r="AC331" s="32"/>
      <c r="AD331" s="32"/>
      <c r="AE331" s="32"/>
      <c r="AR331" s="98" t="s">
        <v>177</v>
      </c>
      <c r="AT331" s="98" t="s">
        <v>173</v>
      </c>
      <c r="AU331" s="98" t="s">
        <v>85</v>
      </c>
      <c r="AY331" s="19" t="s">
        <v>171</v>
      </c>
      <c r="BE331" s="99">
        <f>IF(N331="základní",J331,0)</f>
        <v>0</v>
      </c>
      <c r="BF331" s="99">
        <f>IF(N331="snížená",J331,0)</f>
        <v>0</v>
      </c>
      <c r="BG331" s="99">
        <f>IF(N331="zákl. přenesená",J331,0)</f>
        <v>0</v>
      </c>
      <c r="BH331" s="99">
        <f>IF(N331="sníž. přenesená",J331,0)</f>
        <v>0</v>
      </c>
      <c r="BI331" s="99">
        <f>IF(N331="nulová",J331,0)</f>
        <v>0</v>
      </c>
      <c r="BJ331" s="19" t="s">
        <v>83</v>
      </c>
      <c r="BK331" s="99">
        <f>ROUND(I331*H331,2)</f>
        <v>0</v>
      </c>
      <c r="BL331" s="19" t="s">
        <v>177</v>
      </c>
      <c r="BM331" s="98" t="s">
        <v>1001</v>
      </c>
    </row>
    <row r="332" spans="1:65" s="2" customFormat="1" x14ac:dyDescent="0.2">
      <c r="A332" s="251"/>
      <c r="B332" s="252"/>
      <c r="C332" s="251"/>
      <c r="D332" s="333" t="s">
        <v>179</v>
      </c>
      <c r="E332" s="251"/>
      <c r="F332" s="334" t="s">
        <v>1002</v>
      </c>
      <c r="G332" s="251"/>
      <c r="H332" s="251"/>
      <c r="I332" s="251"/>
      <c r="J332" s="251"/>
      <c r="K332" s="251"/>
      <c r="L332" s="252"/>
      <c r="M332" s="335"/>
      <c r="N332" s="336"/>
      <c r="O332" s="330"/>
      <c r="P332" s="330"/>
      <c r="Q332" s="330"/>
      <c r="R332" s="330"/>
      <c r="S332" s="330"/>
      <c r="T332" s="337"/>
      <c r="U332" s="251"/>
      <c r="V332" s="251"/>
      <c r="W332" s="32"/>
      <c r="X332" s="32"/>
      <c r="Y332" s="32"/>
      <c r="Z332" s="32"/>
      <c r="AA332" s="32"/>
      <c r="AB332" s="32"/>
      <c r="AC332" s="32"/>
      <c r="AD332" s="32"/>
      <c r="AE332" s="32"/>
      <c r="AT332" s="19" t="s">
        <v>179</v>
      </c>
      <c r="AU332" s="19" t="s">
        <v>85</v>
      </c>
    </row>
    <row r="333" spans="1:65" s="2" customFormat="1" x14ac:dyDescent="0.2">
      <c r="A333" s="251"/>
      <c r="B333" s="252"/>
      <c r="C333" s="251"/>
      <c r="D333" s="338" t="s">
        <v>181</v>
      </c>
      <c r="E333" s="251"/>
      <c r="F333" s="339" t="s">
        <v>1003</v>
      </c>
      <c r="G333" s="251"/>
      <c r="H333" s="251"/>
      <c r="I333" s="251"/>
      <c r="J333" s="251"/>
      <c r="K333" s="251"/>
      <c r="L333" s="252"/>
      <c r="M333" s="335"/>
      <c r="N333" s="336"/>
      <c r="O333" s="330"/>
      <c r="P333" s="330"/>
      <c r="Q333" s="330"/>
      <c r="R333" s="330"/>
      <c r="S333" s="330"/>
      <c r="T333" s="337"/>
      <c r="U333" s="251"/>
      <c r="V333" s="251"/>
      <c r="W333" s="32"/>
      <c r="X333" s="32"/>
      <c r="Y333" s="32"/>
      <c r="Z333" s="32"/>
      <c r="AA333" s="32"/>
      <c r="AB333" s="32"/>
      <c r="AC333" s="32"/>
      <c r="AD333" s="32"/>
      <c r="AE333" s="32"/>
      <c r="AT333" s="19" t="s">
        <v>181</v>
      </c>
      <c r="AU333" s="19" t="s">
        <v>85</v>
      </c>
    </row>
    <row r="334" spans="1:65" s="14" customFormat="1" x14ac:dyDescent="0.2">
      <c r="A334" s="347"/>
      <c r="B334" s="348"/>
      <c r="C334" s="347"/>
      <c r="D334" s="333" t="s">
        <v>183</v>
      </c>
      <c r="E334" s="349" t="s">
        <v>3</v>
      </c>
      <c r="F334" s="350" t="s">
        <v>1004</v>
      </c>
      <c r="G334" s="347"/>
      <c r="H334" s="351">
        <v>9.9</v>
      </c>
      <c r="I334" s="347"/>
      <c r="J334" s="347"/>
      <c r="K334" s="347"/>
      <c r="L334" s="348"/>
      <c r="M334" s="352"/>
      <c r="N334" s="353"/>
      <c r="O334" s="353"/>
      <c r="P334" s="353"/>
      <c r="Q334" s="353"/>
      <c r="R334" s="353"/>
      <c r="S334" s="353"/>
      <c r="T334" s="354"/>
      <c r="U334" s="347"/>
      <c r="V334" s="347"/>
      <c r="AT334" s="102" t="s">
        <v>183</v>
      </c>
      <c r="AU334" s="102" t="s">
        <v>85</v>
      </c>
      <c r="AV334" s="14" t="s">
        <v>85</v>
      </c>
      <c r="AW334" s="14" t="s">
        <v>36</v>
      </c>
      <c r="AX334" s="14" t="s">
        <v>83</v>
      </c>
      <c r="AY334" s="102" t="s">
        <v>171</v>
      </c>
    </row>
    <row r="335" spans="1:65" s="2" customFormat="1" ht="16.5" customHeight="1" x14ac:dyDescent="0.2">
      <c r="A335" s="251"/>
      <c r="B335" s="252"/>
      <c r="C335" s="371" t="s">
        <v>1005</v>
      </c>
      <c r="D335" s="371" t="s">
        <v>292</v>
      </c>
      <c r="E335" s="372" t="s">
        <v>1006</v>
      </c>
      <c r="F335" s="373" t="s">
        <v>1007</v>
      </c>
      <c r="G335" s="374" t="s">
        <v>189</v>
      </c>
      <c r="H335" s="375">
        <v>10.048999999999999</v>
      </c>
      <c r="I335" s="105"/>
      <c r="J335" s="376">
        <f>ROUND(I335*H335,2)</f>
        <v>0</v>
      </c>
      <c r="K335" s="373" t="s">
        <v>176</v>
      </c>
      <c r="L335" s="377"/>
      <c r="M335" s="378" t="s">
        <v>3</v>
      </c>
      <c r="N335" s="379" t="s">
        <v>46</v>
      </c>
      <c r="O335" s="330"/>
      <c r="P335" s="331">
        <f>O335*H335</f>
        <v>0</v>
      </c>
      <c r="Q335" s="331">
        <v>3.0169999999999999E-2</v>
      </c>
      <c r="R335" s="331">
        <f>Q335*H335</f>
        <v>0.30317833</v>
      </c>
      <c r="S335" s="331">
        <v>0</v>
      </c>
      <c r="T335" s="332">
        <f>S335*H335</f>
        <v>0</v>
      </c>
      <c r="U335" s="251"/>
      <c r="V335" s="251"/>
      <c r="W335" s="32"/>
      <c r="X335" s="32"/>
      <c r="Y335" s="32"/>
      <c r="Z335" s="32"/>
      <c r="AA335" s="32"/>
      <c r="AB335" s="32"/>
      <c r="AC335" s="32"/>
      <c r="AD335" s="32"/>
      <c r="AE335" s="32"/>
      <c r="AR335" s="98" t="s">
        <v>249</v>
      </c>
      <c r="AT335" s="98" t="s">
        <v>292</v>
      </c>
      <c r="AU335" s="98" t="s">
        <v>85</v>
      </c>
      <c r="AY335" s="19" t="s">
        <v>171</v>
      </c>
      <c r="BE335" s="99">
        <f>IF(N335="základní",J335,0)</f>
        <v>0</v>
      </c>
      <c r="BF335" s="99">
        <f>IF(N335="snížená",J335,0)</f>
        <v>0</v>
      </c>
      <c r="BG335" s="99">
        <f>IF(N335="zákl. přenesená",J335,0)</f>
        <v>0</v>
      </c>
      <c r="BH335" s="99">
        <f>IF(N335="sníž. přenesená",J335,0)</f>
        <v>0</v>
      </c>
      <c r="BI335" s="99">
        <f>IF(N335="nulová",J335,0)</f>
        <v>0</v>
      </c>
      <c r="BJ335" s="19" t="s">
        <v>83</v>
      </c>
      <c r="BK335" s="99">
        <f>ROUND(I335*H335,2)</f>
        <v>0</v>
      </c>
      <c r="BL335" s="19" t="s">
        <v>177</v>
      </c>
      <c r="BM335" s="98" t="s">
        <v>1008</v>
      </c>
    </row>
    <row r="336" spans="1:65" s="2" customFormat="1" x14ac:dyDescent="0.2">
      <c r="A336" s="251"/>
      <c r="B336" s="252"/>
      <c r="C336" s="251"/>
      <c r="D336" s="333" t="s">
        <v>179</v>
      </c>
      <c r="E336" s="251"/>
      <c r="F336" s="334" t="s">
        <v>1007</v>
      </c>
      <c r="G336" s="251"/>
      <c r="H336" s="251"/>
      <c r="I336" s="251"/>
      <c r="J336" s="251"/>
      <c r="K336" s="251"/>
      <c r="L336" s="252"/>
      <c r="M336" s="335"/>
      <c r="N336" s="336"/>
      <c r="O336" s="330"/>
      <c r="P336" s="330"/>
      <c r="Q336" s="330"/>
      <c r="R336" s="330"/>
      <c r="S336" s="330"/>
      <c r="T336" s="337"/>
      <c r="U336" s="251"/>
      <c r="V336" s="251"/>
      <c r="W336" s="32"/>
      <c r="X336" s="32"/>
      <c r="Y336" s="32"/>
      <c r="Z336" s="32"/>
      <c r="AA336" s="32"/>
      <c r="AB336" s="32"/>
      <c r="AC336" s="32"/>
      <c r="AD336" s="32"/>
      <c r="AE336" s="32"/>
      <c r="AT336" s="19" t="s">
        <v>179</v>
      </c>
      <c r="AU336" s="19" t="s">
        <v>85</v>
      </c>
    </row>
    <row r="337" spans="1:65" s="14" customFormat="1" x14ac:dyDescent="0.2">
      <c r="A337" s="347"/>
      <c r="B337" s="348"/>
      <c r="C337" s="347"/>
      <c r="D337" s="333" t="s">
        <v>183</v>
      </c>
      <c r="E337" s="347"/>
      <c r="F337" s="350" t="s">
        <v>1009</v>
      </c>
      <c r="G337" s="347"/>
      <c r="H337" s="351">
        <v>10.048999999999999</v>
      </c>
      <c r="I337" s="347"/>
      <c r="J337" s="347"/>
      <c r="K337" s="347"/>
      <c r="L337" s="348"/>
      <c r="M337" s="352"/>
      <c r="N337" s="353"/>
      <c r="O337" s="353"/>
      <c r="P337" s="353"/>
      <c r="Q337" s="353"/>
      <c r="R337" s="353"/>
      <c r="S337" s="353"/>
      <c r="T337" s="354"/>
      <c r="U337" s="347"/>
      <c r="V337" s="347"/>
      <c r="AT337" s="102" t="s">
        <v>183</v>
      </c>
      <c r="AU337" s="102" t="s">
        <v>85</v>
      </c>
      <c r="AV337" s="14" t="s">
        <v>85</v>
      </c>
      <c r="AW337" s="14" t="s">
        <v>4</v>
      </c>
      <c r="AX337" s="14" t="s">
        <v>83</v>
      </c>
      <c r="AY337" s="102" t="s">
        <v>171</v>
      </c>
    </row>
    <row r="338" spans="1:65" s="2" customFormat="1" ht="16.5" customHeight="1" x14ac:dyDescent="0.2">
      <c r="A338" s="251"/>
      <c r="B338" s="252"/>
      <c r="C338" s="322" t="s">
        <v>1010</v>
      </c>
      <c r="D338" s="322" t="s">
        <v>173</v>
      </c>
      <c r="E338" s="323" t="s">
        <v>1011</v>
      </c>
      <c r="F338" s="324" t="s">
        <v>1012</v>
      </c>
      <c r="G338" s="325" t="s">
        <v>116</v>
      </c>
      <c r="H338" s="326">
        <v>1642.9</v>
      </c>
      <c r="I338" s="97"/>
      <c r="J338" s="327">
        <f>ROUND(I338*H338,2)</f>
        <v>0</v>
      </c>
      <c r="K338" s="324" t="s">
        <v>176</v>
      </c>
      <c r="L338" s="252"/>
      <c r="M338" s="328" t="s">
        <v>3</v>
      </c>
      <c r="N338" s="329" t="s">
        <v>46</v>
      </c>
      <c r="O338" s="330"/>
      <c r="P338" s="331">
        <f>O338*H338</f>
        <v>0</v>
      </c>
      <c r="Q338" s="331">
        <v>6.8999999999999997E-4</v>
      </c>
      <c r="R338" s="331">
        <f>Q338*H338</f>
        <v>1.1336010000000001</v>
      </c>
      <c r="S338" s="331">
        <v>0</v>
      </c>
      <c r="T338" s="332">
        <f>S338*H338</f>
        <v>0</v>
      </c>
      <c r="U338" s="251"/>
      <c r="V338" s="251"/>
      <c r="W338" s="32"/>
      <c r="X338" s="32"/>
      <c r="Y338" s="32"/>
      <c r="Z338" s="32"/>
      <c r="AA338" s="32"/>
      <c r="AB338" s="32"/>
      <c r="AC338" s="32"/>
      <c r="AD338" s="32"/>
      <c r="AE338" s="32"/>
      <c r="AR338" s="98" t="s">
        <v>177</v>
      </c>
      <c r="AT338" s="98" t="s">
        <v>173</v>
      </c>
      <c r="AU338" s="98" t="s">
        <v>85</v>
      </c>
      <c r="AY338" s="19" t="s">
        <v>171</v>
      </c>
      <c r="BE338" s="99">
        <f>IF(N338="základní",J338,0)</f>
        <v>0</v>
      </c>
      <c r="BF338" s="99">
        <f>IF(N338="snížená",J338,0)</f>
        <v>0</v>
      </c>
      <c r="BG338" s="99">
        <f>IF(N338="zákl. přenesená",J338,0)</f>
        <v>0</v>
      </c>
      <c r="BH338" s="99">
        <f>IF(N338="sníž. přenesená",J338,0)</f>
        <v>0</v>
      </c>
      <c r="BI338" s="99">
        <f>IF(N338="nulová",J338,0)</f>
        <v>0</v>
      </c>
      <c r="BJ338" s="19" t="s">
        <v>83</v>
      </c>
      <c r="BK338" s="99">
        <f>ROUND(I338*H338,2)</f>
        <v>0</v>
      </c>
      <c r="BL338" s="19" t="s">
        <v>177</v>
      </c>
      <c r="BM338" s="98" t="s">
        <v>1013</v>
      </c>
    </row>
    <row r="339" spans="1:65" s="2" customFormat="1" x14ac:dyDescent="0.2">
      <c r="A339" s="251"/>
      <c r="B339" s="252"/>
      <c r="C339" s="251"/>
      <c r="D339" s="333" t="s">
        <v>179</v>
      </c>
      <c r="E339" s="251"/>
      <c r="F339" s="334" t="s">
        <v>1014</v>
      </c>
      <c r="G339" s="251"/>
      <c r="H339" s="251"/>
      <c r="I339" s="251"/>
      <c r="J339" s="251"/>
      <c r="K339" s="251"/>
      <c r="L339" s="252"/>
      <c r="M339" s="335"/>
      <c r="N339" s="336"/>
      <c r="O339" s="330"/>
      <c r="P339" s="330"/>
      <c r="Q339" s="330"/>
      <c r="R339" s="330"/>
      <c r="S339" s="330"/>
      <c r="T339" s="337"/>
      <c r="U339" s="251"/>
      <c r="V339" s="251"/>
      <c r="W339" s="32"/>
      <c r="X339" s="32"/>
      <c r="Y339" s="32"/>
      <c r="Z339" s="32"/>
      <c r="AA339" s="32"/>
      <c r="AB339" s="32"/>
      <c r="AC339" s="32"/>
      <c r="AD339" s="32"/>
      <c r="AE339" s="32"/>
      <c r="AT339" s="19" t="s">
        <v>179</v>
      </c>
      <c r="AU339" s="19" t="s">
        <v>85</v>
      </c>
    </row>
    <row r="340" spans="1:65" s="2" customFormat="1" x14ac:dyDescent="0.2">
      <c r="A340" s="251"/>
      <c r="B340" s="252"/>
      <c r="C340" s="251"/>
      <c r="D340" s="338" t="s">
        <v>181</v>
      </c>
      <c r="E340" s="251"/>
      <c r="F340" s="339" t="s">
        <v>1015</v>
      </c>
      <c r="G340" s="251"/>
      <c r="H340" s="251"/>
      <c r="I340" s="251"/>
      <c r="J340" s="251"/>
      <c r="K340" s="251"/>
      <c r="L340" s="252"/>
      <c r="M340" s="335"/>
      <c r="N340" s="336"/>
      <c r="O340" s="330"/>
      <c r="P340" s="330"/>
      <c r="Q340" s="330"/>
      <c r="R340" s="330"/>
      <c r="S340" s="330"/>
      <c r="T340" s="337"/>
      <c r="U340" s="251"/>
      <c r="V340" s="251"/>
      <c r="W340" s="32"/>
      <c r="X340" s="32"/>
      <c r="Y340" s="32"/>
      <c r="Z340" s="32"/>
      <c r="AA340" s="32"/>
      <c r="AB340" s="32"/>
      <c r="AC340" s="32"/>
      <c r="AD340" s="32"/>
      <c r="AE340" s="32"/>
      <c r="AT340" s="19" t="s">
        <v>181</v>
      </c>
      <c r="AU340" s="19" t="s">
        <v>85</v>
      </c>
    </row>
    <row r="341" spans="1:65" s="2" customFormat="1" ht="28.8" x14ac:dyDescent="0.2">
      <c r="A341" s="251"/>
      <c r="B341" s="252"/>
      <c r="C341" s="251"/>
      <c r="D341" s="333" t="s">
        <v>360</v>
      </c>
      <c r="E341" s="251"/>
      <c r="F341" s="380" t="s">
        <v>361</v>
      </c>
      <c r="G341" s="251"/>
      <c r="H341" s="251"/>
      <c r="I341" s="251"/>
      <c r="J341" s="251"/>
      <c r="K341" s="251"/>
      <c r="L341" s="252"/>
      <c r="M341" s="335"/>
      <c r="N341" s="336"/>
      <c r="O341" s="330"/>
      <c r="P341" s="330"/>
      <c r="Q341" s="330"/>
      <c r="R341" s="330"/>
      <c r="S341" s="330"/>
      <c r="T341" s="337"/>
      <c r="U341" s="251"/>
      <c r="V341" s="251"/>
      <c r="W341" s="32"/>
      <c r="X341" s="32"/>
      <c r="Y341" s="32"/>
      <c r="Z341" s="32"/>
      <c r="AA341" s="32"/>
      <c r="AB341" s="32"/>
      <c r="AC341" s="32"/>
      <c r="AD341" s="32"/>
      <c r="AE341" s="32"/>
      <c r="AT341" s="19" t="s">
        <v>360</v>
      </c>
      <c r="AU341" s="19" t="s">
        <v>85</v>
      </c>
    </row>
    <row r="342" spans="1:65" s="14" customFormat="1" x14ac:dyDescent="0.2">
      <c r="A342" s="347"/>
      <c r="B342" s="348"/>
      <c r="C342" s="347"/>
      <c r="D342" s="333" t="s">
        <v>183</v>
      </c>
      <c r="E342" s="349" t="s">
        <v>3</v>
      </c>
      <c r="F342" s="350" t="s">
        <v>1016</v>
      </c>
      <c r="G342" s="347"/>
      <c r="H342" s="351">
        <v>1296.0999999999999</v>
      </c>
      <c r="I342" s="347"/>
      <c r="J342" s="347"/>
      <c r="K342" s="347"/>
      <c r="L342" s="348"/>
      <c r="M342" s="352"/>
      <c r="N342" s="353"/>
      <c r="O342" s="353"/>
      <c r="P342" s="353"/>
      <c r="Q342" s="353"/>
      <c r="R342" s="353"/>
      <c r="S342" s="353"/>
      <c r="T342" s="354"/>
      <c r="U342" s="347"/>
      <c r="V342" s="347"/>
      <c r="AT342" s="102" t="s">
        <v>183</v>
      </c>
      <c r="AU342" s="102" t="s">
        <v>85</v>
      </c>
      <c r="AV342" s="14" t="s">
        <v>85</v>
      </c>
      <c r="AW342" s="14" t="s">
        <v>36</v>
      </c>
      <c r="AX342" s="14" t="s">
        <v>75</v>
      </c>
      <c r="AY342" s="102" t="s">
        <v>171</v>
      </c>
    </row>
    <row r="343" spans="1:65" s="14" customFormat="1" x14ac:dyDescent="0.2">
      <c r="A343" s="347"/>
      <c r="B343" s="348"/>
      <c r="C343" s="347"/>
      <c r="D343" s="333" t="s">
        <v>183</v>
      </c>
      <c r="E343" s="349" t="s">
        <v>3</v>
      </c>
      <c r="F343" s="350" t="s">
        <v>1017</v>
      </c>
      <c r="G343" s="347"/>
      <c r="H343" s="351">
        <v>290.39999999999998</v>
      </c>
      <c r="I343" s="347"/>
      <c r="J343" s="347"/>
      <c r="K343" s="347"/>
      <c r="L343" s="348"/>
      <c r="M343" s="352"/>
      <c r="N343" s="353"/>
      <c r="O343" s="353"/>
      <c r="P343" s="353"/>
      <c r="Q343" s="353"/>
      <c r="R343" s="353"/>
      <c r="S343" s="353"/>
      <c r="T343" s="354"/>
      <c r="U343" s="347"/>
      <c r="V343" s="347"/>
      <c r="AT343" s="102" t="s">
        <v>183</v>
      </c>
      <c r="AU343" s="102" t="s">
        <v>85</v>
      </c>
      <c r="AV343" s="14" t="s">
        <v>85</v>
      </c>
      <c r="AW343" s="14" t="s">
        <v>36</v>
      </c>
      <c r="AX343" s="14" t="s">
        <v>75</v>
      </c>
      <c r="AY343" s="102" t="s">
        <v>171</v>
      </c>
    </row>
    <row r="344" spans="1:65" s="14" customFormat="1" x14ac:dyDescent="0.2">
      <c r="A344" s="347"/>
      <c r="B344" s="348"/>
      <c r="C344" s="347"/>
      <c r="D344" s="333" t="s">
        <v>183</v>
      </c>
      <c r="E344" s="349" t="s">
        <v>3</v>
      </c>
      <c r="F344" s="350" t="s">
        <v>911</v>
      </c>
      <c r="G344" s="347"/>
      <c r="H344" s="351">
        <v>19.8</v>
      </c>
      <c r="I344" s="347"/>
      <c r="J344" s="347"/>
      <c r="K344" s="347"/>
      <c r="L344" s="348"/>
      <c r="M344" s="352"/>
      <c r="N344" s="353"/>
      <c r="O344" s="353"/>
      <c r="P344" s="353"/>
      <c r="Q344" s="353"/>
      <c r="R344" s="353"/>
      <c r="S344" s="353"/>
      <c r="T344" s="354"/>
      <c r="U344" s="347"/>
      <c r="V344" s="347"/>
      <c r="AT344" s="102" t="s">
        <v>183</v>
      </c>
      <c r="AU344" s="102" t="s">
        <v>85</v>
      </c>
      <c r="AV344" s="14" t="s">
        <v>85</v>
      </c>
      <c r="AW344" s="14" t="s">
        <v>36</v>
      </c>
      <c r="AX344" s="14" t="s">
        <v>75</v>
      </c>
      <c r="AY344" s="102" t="s">
        <v>171</v>
      </c>
    </row>
    <row r="345" spans="1:65" s="14" customFormat="1" x14ac:dyDescent="0.2">
      <c r="A345" s="347"/>
      <c r="B345" s="348"/>
      <c r="C345" s="347"/>
      <c r="D345" s="333" t="s">
        <v>183</v>
      </c>
      <c r="E345" s="349" t="s">
        <v>3</v>
      </c>
      <c r="F345" s="350" t="s">
        <v>912</v>
      </c>
      <c r="G345" s="347"/>
      <c r="H345" s="351">
        <v>36.6</v>
      </c>
      <c r="I345" s="347"/>
      <c r="J345" s="347"/>
      <c r="K345" s="347"/>
      <c r="L345" s="348"/>
      <c r="M345" s="352"/>
      <c r="N345" s="353"/>
      <c r="O345" s="353"/>
      <c r="P345" s="353"/>
      <c r="Q345" s="353"/>
      <c r="R345" s="353"/>
      <c r="S345" s="353"/>
      <c r="T345" s="354"/>
      <c r="U345" s="347"/>
      <c r="V345" s="347"/>
      <c r="AT345" s="102" t="s">
        <v>183</v>
      </c>
      <c r="AU345" s="102" t="s">
        <v>85</v>
      </c>
      <c r="AV345" s="14" t="s">
        <v>85</v>
      </c>
      <c r="AW345" s="14" t="s">
        <v>36</v>
      </c>
      <c r="AX345" s="14" t="s">
        <v>75</v>
      </c>
      <c r="AY345" s="102" t="s">
        <v>171</v>
      </c>
    </row>
    <row r="346" spans="1:65" s="15" customFormat="1" x14ac:dyDescent="0.2">
      <c r="A346" s="355"/>
      <c r="B346" s="356"/>
      <c r="C346" s="355"/>
      <c r="D346" s="333" t="s">
        <v>183</v>
      </c>
      <c r="E346" s="357" t="s">
        <v>3</v>
      </c>
      <c r="F346" s="358" t="s">
        <v>186</v>
      </c>
      <c r="G346" s="355"/>
      <c r="H346" s="359">
        <v>1642.9</v>
      </c>
      <c r="I346" s="355"/>
      <c r="J346" s="355"/>
      <c r="K346" s="355"/>
      <c r="L346" s="356"/>
      <c r="M346" s="360"/>
      <c r="N346" s="361"/>
      <c r="O346" s="361"/>
      <c r="P346" s="361"/>
      <c r="Q346" s="361"/>
      <c r="R346" s="361"/>
      <c r="S346" s="361"/>
      <c r="T346" s="362"/>
      <c r="U346" s="355"/>
      <c r="V346" s="355"/>
      <c r="AT346" s="103" t="s">
        <v>183</v>
      </c>
      <c r="AU346" s="103" t="s">
        <v>85</v>
      </c>
      <c r="AV346" s="15" t="s">
        <v>177</v>
      </c>
      <c r="AW346" s="15" t="s">
        <v>36</v>
      </c>
      <c r="AX346" s="15" t="s">
        <v>83</v>
      </c>
      <c r="AY346" s="103" t="s">
        <v>171</v>
      </c>
    </row>
    <row r="347" spans="1:65" s="2" customFormat="1" ht="16.5" customHeight="1" x14ac:dyDescent="0.2">
      <c r="A347" s="251"/>
      <c r="B347" s="252"/>
      <c r="C347" s="322" t="s">
        <v>1018</v>
      </c>
      <c r="D347" s="322" t="s">
        <v>173</v>
      </c>
      <c r="E347" s="323" t="s">
        <v>1019</v>
      </c>
      <c r="F347" s="324" t="s">
        <v>1020</v>
      </c>
      <c r="G347" s="325" t="s">
        <v>189</v>
      </c>
      <c r="H347" s="326">
        <v>13.5</v>
      </c>
      <c r="I347" s="97"/>
      <c r="J347" s="327">
        <f>ROUND(I347*H347,2)</f>
        <v>0</v>
      </c>
      <c r="K347" s="324" t="s">
        <v>176</v>
      </c>
      <c r="L347" s="252"/>
      <c r="M347" s="328" t="s">
        <v>3</v>
      </c>
      <c r="N347" s="329" t="s">
        <v>46</v>
      </c>
      <c r="O347" s="330"/>
      <c r="P347" s="331">
        <f>O347*H347</f>
        <v>0</v>
      </c>
      <c r="Q347" s="331">
        <v>0</v>
      </c>
      <c r="R347" s="331">
        <f>Q347*H347</f>
        <v>0</v>
      </c>
      <c r="S347" s="331">
        <v>0</v>
      </c>
      <c r="T347" s="332">
        <f>S347*H347</f>
        <v>0</v>
      </c>
      <c r="U347" s="251"/>
      <c r="V347" s="251"/>
      <c r="W347" s="32"/>
      <c r="X347" s="32"/>
      <c r="Y347" s="32"/>
      <c r="Z347" s="32"/>
      <c r="AA347" s="32"/>
      <c r="AB347" s="32"/>
      <c r="AC347" s="32"/>
      <c r="AD347" s="32"/>
      <c r="AE347" s="32"/>
      <c r="AR347" s="98" t="s">
        <v>177</v>
      </c>
      <c r="AT347" s="98" t="s">
        <v>173</v>
      </c>
      <c r="AU347" s="98" t="s">
        <v>85</v>
      </c>
      <c r="AY347" s="19" t="s">
        <v>171</v>
      </c>
      <c r="BE347" s="99">
        <f>IF(N347="základní",J347,0)</f>
        <v>0</v>
      </c>
      <c r="BF347" s="99">
        <f>IF(N347="snížená",J347,0)</f>
        <v>0</v>
      </c>
      <c r="BG347" s="99">
        <f>IF(N347="zákl. přenesená",J347,0)</f>
        <v>0</v>
      </c>
      <c r="BH347" s="99">
        <f>IF(N347="sníž. přenesená",J347,0)</f>
        <v>0</v>
      </c>
      <c r="BI347" s="99">
        <f>IF(N347="nulová",J347,0)</f>
        <v>0</v>
      </c>
      <c r="BJ347" s="19" t="s">
        <v>83</v>
      </c>
      <c r="BK347" s="99">
        <f>ROUND(I347*H347,2)</f>
        <v>0</v>
      </c>
      <c r="BL347" s="19" t="s">
        <v>177</v>
      </c>
      <c r="BM347" s="98" t="s">
        <v>1021</v>
      </c>
    </row>
    <row r="348" spans="1:65" s="2" customFormat="1" x14ac:dyDescent="0.2">
      <c r="A348" s="251"/>
      <c r="B348" s="252"/>
      <c r="C348" s="251"/>
      <c r="D348" s="333" t="s">
        <v>179</v>
      </c>
      <c r="E348" s="251"/>
      <c r="F348" s="334" t="s">
        <v>1022</v>
      </c>
      <c r="G348" s="251"/>
      <c r="H348" s="251"/>
      <c r="I348" s="251"/>
      <c r="J348" s="251"/>
      <c r="K348" s="251"/>
      <c r="L348" s="252"/>
      <c r="M348" s="335"/>
      <c r="N348" s="336"/>
      <c r="O348" s="330"/>
      <c r="P348" s="330"/>
      <c r="Q348" s="330"/>
      <c r="R348" s="330"/>
      <c r="S348" s="330"/>
      <c r="T348" s="337"/>
      <c r="U348" s="251"/>
      <c r="V348" s="251"/>
      <c r="W348" s="32"/>
      <c r="X348" s="32"/>
      <c r="Y348" s="32"/>
      <c r="Z348" s="32"/>
      <c r="AA348" s="32"/>
      <c r="AB348" s="32"/>
      <c r="AC348" s="32"/>
      <c r="AD348" s="32"/>
      <c r="AE348" s="32"/>
      <c r="AT348" s="19" t="s">
        <v>179</v>
      </c>
      <c r="AU348" s="19" t="s">
        <v>85</v>
      </c>
    </row>
    <row r="349" spans="1:65" s="2" customFormat="1" x14ac:dyDescent="0.2">
      <c r="A349" s="251"/>
      <c r="B349" s="252"/>
      <c r="C349" s="251"/>
      <c r="D349" s="338" t="s">
        <v>181</v>
      </c>
      <c r="E349" s="251"/>
      <c r="F349" s="339" t="s">
        <v>1023</v>
      </c>
      <c r="G349" s="251"/>
      <c r="H349" s="251"/>
      <c r="I349" s="251"/>
      <c r="J349" s="251"/>
      <c r="K349" s="251"/>
      <c r="L349" s="252"/>
      <c r="M349" s="335"/>
      <c r="N349" s="336"/>
      <c r="O349" s="330"/>
      <c r="P349" s="330"/>
      <c r="Q349" s="330"/>
      <c r="R349" s="330"/>
      <c r="S349" s="330"/>
      <c r="T349" s="337"/>
      <c r="U349" s="251"/>
      <c r="V349" s="251"/>
      <c r="W349" s="32"/>
      <c r="X349" s="32"/>
      <c r="Y349" s="32"/>
      <c r="Z349" s="32"/>
      <c r="AA349" s="32"/>
      <c r="AB349" s="32"/>
      <c r="AC349" s="32"/>
      <c r="AD349" s="32"/>
      <c r="AE349" s="32"/>
      <c r="AT349" s="19" t="s">
        <v>181</v>
      </c>
      <c r="AU349" s="19" t="s">
        <v>85</v>
      </c>
    </row>
    <row r="350" spans="1:65" s="13" customFormat="1" x14ac:dyDescent="0.2">
      <c r="A350" s="340"/>
      <c r="B350" s="341"/>
      <c r="C350" s="340"/>
      <c r="D350" s="333" t="s">
        <v>183</v>
      </c>
      <c r="E350" s="342" t="s">
        <v>3</v>
      </c>
      <c r="F350" s="343" t="s">
        <v>982</v>
      </c>
      <c r="G350" s="340"/>
      <c r="H350" s="342" t="s">
        <v>3</v>
      </c>
      <c r="I350" s="340"/>
      <c r="J350" s="340"/>
      <c r="K350" s="340"/>
      <c r="L350" s="341"/>
      <c r="M350" s="344"/>
      <c r="N350" s="345"/>
      <c r="O350" s="345"/>
      <c r="P350" s="345"/>
      <c r="Q350" s="345"/>
      <c r="R350" s="345"/>
      <c r="S350" s="345"/>
      <c r="T350" s="346"/>
      <c r="U350" s="340"/>
      <c r="V350" s="340"/>
      <c r="AT350" s="101" t="s">
        <v>183</v>
      </c>
      <c r="AU350" s="101" t="s">
        <v>85</v>
      </c>
      <c r="AV350" s="13" t="s">
        <v>83</v>
      </c>
      <c r="AW350" s="13" t="s">
        <v>36</v>
      </c>
      <c r="AX350" s="13" t="s">
        <v>75</v>
      </c>
      <c r="AY350" s="101" t="s">
        <v>171</v>
      </c>
    </row>
    <row r="351" spans="1:65" s="14" customFormat="1" x14ac:dyDescent="0.2">
      <c r="A351" s="347"/>
      <c r="B351" s="348"/>
      <c r="C351" s="347"/>
      <c r="D351" s="333" t="s">
        <v>183</v>
      </c>
      <c r="E351" s="349" t="s">
        <v>3</v>
      </c>
      <c r="F351" s="350" t="s">
        <v>551</v>
      </c>
      <c r="G351" s="347"/>
      <c r="H351" s="351">
        <v>13.5</v>
      </c>
      <c r="I351" s="347"/>
      <c r="J351" s="347"/>
      <c r="K351" s="347"/>
      <c r="L351" s="348"/>
      <c r="M351" s="352"/>
      <c r="N351" s="353"/>
      <c r="O351" s="353"/>
      <c r="P351" s="353"/>
      <c r="Q351" s="353"/>
      <c r="R351" s="353"/>
      <c r="S351" s="353"/>
      <c r="T351" s="354"/>
      <c r="U351" s="347"/>
      <c r="V351" s="347"/>
      <c r="AT351" s="102" t="s">
        <v>183</v>
      </c>
      <c r="AU351" s="102" t="s">
        <v>85</v>
      </c>
      <c r="AV351" s="14" t="s">
        <v>85</v>
      </c>
      <c r="AW351" s="14" t="s">
        <v>36</v>
      </c>
      <c r="AX351" s="14" t="s">
        <v>83</v>
      </c>
      <c r="AY351" s="102" t="s">
        <v>171</v>
      </c>
    </row>
    <row r="352" spans="1:65" s="12" customFormat="1" ht="22.95" customHeight="1" x14ac:dyDescent="0.25">
      <c r="A352" s="311"/>
      <c r="B352" s="312"/>
      <c r="C352" s="311"/>
      <c r="D352" s="313" t="s">
        <v>74</v>
      </c>
      <c r="E352" s="320" t="s">
        <v>539</v>
      </c>
      <c r="F352" s="320" t="s">
        <v>540</v>
      </c>
      <c r="G352" s="311"/>
      <c r="H352" s="311"/>
      <c r="I352" s="311"/>
      <c r="J352" s="321">
        <f>BK352</f>
        <v>0</v>
      </c>
      <c r="K352" s="311"/>
      <c r="L352" s="312"/>
      <c r="M352" s="316"/>
      <c r="N352" s="317"/>
      <c r="O352" s="317"/>
      <c r="P352" s="318">
        <f>SUM(P353:P355)</f>
        <v>0</v>
      </c>
      <c r="Q352" s="317"/>
      <c r="R352" s="318">
        <f>SUM(R353:R355)</f>
        <v>0</v>
      </c>
      <c r="S352" s="317"/>
      <c r="T352" s="319">
        <f>SUM(T353:T355)</f>
        <v>0</v>
      </c>
      <c r="U352" s="311"/>
      <c r="V352" s="311"/>
      <c r="AR352" s="94" t="s">
        <v>83</v>
      </c>
      <c r="AT352" s="95" t="s">
        <v>74</v>
      </c>
      <c r="AU352" s="95" t="s">
        <v>83</v>
      </c>
      <c r="AY352" s="94" t="s">
        <v>171</v>
      </c>
      <c r="BK352" s="96">
        <f>SUM(BK353:BK355)</f>
        <v>0</v>
      </c>
    </row>
    <row r="353" spans="1:65" s="2" customFormat="1" ht="21.75" customHeight="1" x14ac:dyDescent="0.2">
      <c r="A353" s="251"/>
      <c r="B353" s="252"/>
      <c r="C353" s="322" t="s">
        <v>1024</v>
      </c>
      <c r="D353" s="322" t="s">
        <v>173</v>
      </c>
      <c r="E353" s="323" t="s">
        <v>1025</v>
      </c>
      <c r="F353" s="324" t="s">
        <v>1026</v>
      </c>
      <c r="G353" s="325" t="s">
        <v>433</v>
      </c>
      <c r="H353" s="326">
        <v>120.505</v>
      </c>
      <c r="I353" s="97"/>
      <c r="J353" s="327">
        <f>ROUND(I353*H353,2)</f>
        <v>0</v>
      </c>
      <c r="K353" s="324" t="s">
        <v>176</v>
      </c>
      <c r="L353" s="252"/>
      <c r="M353" s="328" t="s">
        <v>3</v>
      </c>
      <c r="N353" s="329" t="s">
        <v>46</v>
      </c>
      <c r="O353" s="330"/>
      <c r="P353" s="331">
        <f>O353*H353</f>
        <v>0</v>
      </c>
      <c r="Q353" s="331">
        <v>0</v>
      </c>
      <c r="R353" s="331">
        <f>Q353*H353</f>
        <v>0</v>
      </c>
      <c r="S353" s="331">
        <v>0</v>
      </c>
      <c r="T353" s="332">
        <f>S353*H353</f>
        <v>0</v>
      </c>
      <c r="U353" s="251"/>
      <c r="V353" s="251"/>
      <c r="W353" s="32"/>
      <c r="X353" s="32"/>
      <c r="Y353" s="32"/>
      <c r="Z353" s="32"/>
      <c r="AA353" s="32"/>
      <c r="AB353" s="32"/>
      <c r="AC353" s="32"/>
      <c r="AD353" s="32"/>
      <c r="AE353" s="32"/>
      <c r="AR353" s="98" t="s">
        <v>177</v>
      </c>
      <c r="AT353" s="98" t="s">
        <v>173</v>
      </c>
      <c r="AU353" s="98" t="s">
        <v>85</v>
      </c>
      <c r="AY353" s="19" t="s">
        <v>171</v>
      </c>
      <c r="BE353" s="99">
        <f>IF(N353="základní",J353,0)</f>
        <v>0</v>
      </c>
      <c r="BF353" s="99">
        <f>IF(N353="snížená",J353,0)</f>
        <v>0</v>
      </c>
      <c r="BG353" s="99">
        <f>IF(N353="zákl. přenesená",J353,0)</f>
        <v>0</v>
      </c>
      <c r="BH353" s="99">
        <f>IF(N353="sníž. přenesená",J353,0)</f>
        <v>0</v>
      </c>
      <c r="BI353" s="99">
        <f>IF(N353="nulová",J353,0)</f>
        <v>0</v>
      </c>
      <c r="BJ353" s="19" t="s">
        <v>83</v>
      </c>
      <c r="BK353" s="99">
        <f>ROUND(I353*H353,2)</f>
        <v>0</v>
      </c>
      <c r="BL353" s="19" t="s">
        <v>177</v>
      </c>
      <c r="BM353" s="98" t="s">
        <v>1027</v>
      </c>
    </row>
    <row r="354" spans="1:65" s="2" customFormat="1" ht="19.2" x14ac:dyDescent="0.2">
      <c r="A354" s="251"/>
      <c r="B354" s="252"/>
      <c r="C354" s="251"/>
      <c r="D354" s="333" t="s">
        <v>179</v>
      </c>
      <c r="E354" s="251"/>
      <c r="F354" s="334" t="s">
        <v>1028</v>
      </c>
      <c r="G354" s="251"/>
      <c r="H354" s="251"/>
      <c r="I354" s="251"/>
      <c r="J354" s="251"/>
      <c r="K354" s="251"/>
      <c r="L354" s="252"/>
      <c r="M354" s="335"/>
      <c r="N354" s="336"/>
      <c r="O354" s="330"/>
      <c r="P354" s="330"/>
      <c r="Q354" s="330"/>
      <c r="R354" s="330"/>
      <c r="S354" s="330"/>
      <c r="T354" s="337"/>
      <c r="U354" s="251"/>
      <c r="V354" s="251"/>
      <c r="W354" s="32"/>
      <c r="X354" s="32"/>
      <c r="Y354" s="32"/>
      <c r="Z354" s="32"/>
      <c r="AA354" s="32"/>
      <c r="AB354" s="32"/>
      <c r="AC354" s="32"/>
      <c r="AD354" s="32"/>
      <c r="AE354" s="32"/>
      <c r="AT354" s="19" t="s">
        <v>179</v>
      </c>
      <c r="AU354" s="19" t="s">
        <v>85</v>
      </c>
    </row>
    <row r="355" spans="1:65" s="2" customFormat="1" x14ac:dyDescent="0.2">
      <c r="A355" s="251"/>
      <c r="B355" s="252"/>
      <c r="C355" s="251"/>
      <c r="D355" s="338" t="s">
        <v>181</v>
      </c>
      <c r="E355" s="251"/>
      <c r="F355" s="339" t="s">
        <v>1029</v>
      </c>
      <c r="G355" s="251"/>
      <c r="H355" s="251"/>
      <c r="I355" s="251"/>
      <c r="J355" s="251"/>
      <c r="K355" s="251"/>
      <c r="L355" s="252"/>
      <c r="M355" s="335"/>
      <c r="N355" s="336"/>
      <c r="O355" s="330"/>
      <c r="P355" s="330"/>
      <c r="Q355" s="330"/>
      <c r="R355" s="330"/>
      <c r="S355" s="330"/>
      <c r="T355" s="337"/>
      <c r="U355" s="251"/>
      <c r="V355" s="251"/>
      <c r="W355" s="32"/>
      <c r="X355" s="32"/>
      <c r="Y355" s="32"/>
      <c r="Z355" s="32"/>
      <c r="AA355" s="32"/>
      <c r="AB355" s="32"/>
      <c r="AC355" s="32"/>
      <c r="AD355" s="32"/>
      <c r="AE355" s="32"/>
      <c r="AT355" s="19" t="s">
        <v>181</v>
      </c>
      <c r="AU355" s="19" t="s">
        <v>85</v>
      </c>
    </row>
    <row r="356" spans="1:65" s="12" customFormat="1" ht="25.95" customHeight="1" x14ac:dyDescent="0.25">
      <c r="A356" s="311"/>
      <c r="B356" s="312"/>
      <c r="C356" s="311"/>
      <c r="D356" s="313" t="s">
        <v>74</v>
      </c>
      <c r="E356" s="314" t="s">
        <v>1030</v>
      </c>
      <c r="F356" s="314" t="s">
        <v>1031</v>
      </c>
      <c r="G356" s="311"/>
      <c r="H356" s="311"/>
      <c r="I356" s="311"/>
      <c r="J356" s="315">
        <f>BK356</f>
        <v>0</v>
      </c>
      <c r="K356" s="311"/>
      <c r="L356" s="312"/>
      <c r="M356" s="316"/>
      <c r="N356" s="317"/>
      <c r="O356" s="317"/>
      <c r="P356" s="318">
        <f>P357</f>
        <v>0</v>
      </c>
      <c r="Q356" s="317"/>
      <c r="R356" s="318">
        <f>R357</f>
        <v>5.365E-3</v>
      </c>
      <c r="S356" s="317"/>
      <c r="T356" s="319">
        <f>T357</f>
        <v>0</v>
      </c>
      <c r="U356" s="311"/>
      <c r="V356" s="311"/>
      <c r="AR356" s="94" t="s">
        <v>85</v>
      </c>
      <c r="AT356" s="95" t="s">
        <v>74</v>
      </c>
      <c r="AU356" s="95" t="s">
        <v>75</v>
      </c>
      <c r="AY356" s="94" t="s">
        <v>171</v>
      </c>
      <c r="BK356" s="96">
        <f>BK357</f>
        <v>0</v>
      </c>
    </row>
    <row r="357" spans="1:65" s="12" customFormat="1" ht="22.95" customHeight="1" x14ac:dyDescent="0.25">
      <c r="A357" s="311"/>
      <c r="B357" s="312"/>
      <c r="C357" s="311"/>
      <c r="D357" s="313" t="s">
        <v>74</v>
      </c>
      <c r="E357" s="320" t="s">
        <v>1032</v>
      </c>
      <c r="F357" s="320" t="s">
        <v>1033</v>
      </c>
      <c r="G357" s="311"/>
      <c r="H357" s="311"/>
      <c r="I357" s="311"/>
      <c r="J357" s="321">
        <f>BK357</f>
        <v>0</v>
      </c>
      <c r="K357" s="311"/>
      <c r="L357" s="312"/>
      <c r="M357" s="316"/>
      <c r="N357" s="317"/>
      <c r="O357" s="317"/>
      <c r="P357" s="318">
        <f>SUM(P358:P369)</f>
        <v>0</v>
      </c>
      <c r="Q357" s="317"/>
      <c r="R357" s="318">
        <f>SUM(R358:R369)</f>
        <v>5.365E-3</v>
      </c>
      <c r="S357" s="317"/>
      <c r="T357" s="319">
        <f>SUM(T358:T369)</f>
        <v>0</v>
      </c>
      <c r="U357" s="311"/>
      <c r="V357" s="311"/>
      <c r="AR357" s="94" t="s">
        <v>85</v>
      </c>
      <c r="AT357" s="95" t="s">
        <v>74</v>
      </c>
      <c r="AU357" s="95" t="s">
        <v>83</v>
      </c>
      <c r="AY357" s="94" t="s">
        <v>171</v>
      </c>
      <c r="BK357" s="96">
        <f>SUM(BK358:BK369)</f>
        <v>0</v>
      </c>
    </row>
    <row r="358" spans="1:65" s="2" customFormat="1" ht="16.5" customHeight="1" x14ac:dyDescent="0.2">
      <c r="A358" s="251"/>
      <c r="B358" s="252"/>
      <c r="C358" s="322" t="s">
        <v>1034</v>
      </c>
      <c r="D358" s="322" t="s">
        <v>173</v>
      </c>
      <c r="E358" s="323" t="s">
        <v>1035</v>
      </c>
      <c r="F358" s="324" t="s">
        <v>1036</v>
      </c>
      <c r="G358" s="325" t="s">
        <v>295</v>
      </c>
      <c r="H358" s="326">
        <v>107.2</v>
      </c>
      <c r="I358" s="97"/>
      <c r="J358" s="327">
        <f>ROUND(I358*H358,2)</f>
        <v>0</v>
      </c>
      <c r="K358" s="324" t="s">
        <v>176</v>
      </c>
      <c r="L358" s="252"/>
      <c r="M358" s="328" t="s">
        <v>3</v>
      </c>
      <c r="N358" s="329" t="s">
        <v>46</v>
      </c>
      <c r="O358" s="330"/>
      <c r="P358" s="331">
        <f>O358*H358</f>
        <v>0</v>
      </c>
      <c r="Q358" s="331">
        <v>5.0000000000000002E-5</v>
      </c>
      <c r="R358" s="331">
        <f>Q358*H358</f>
        <v>5.3600000000000002E-3</v>
      </c>
      <c r="S358" s="331">
        <v>0</v>
      </c>
      <c r="T358" s="332">
        <f>S358*H358</f>
        <v>0</v>
      </c>
      <c r="U358" s="251"/>
      <c r="V358" s="251"/>
      <c r="W358" s="32"/>
      <c r="X358" s="32"/>
      <c r="Y358" s="32"/>
      <c r="Z358" s="32"/>
      <c r="AA358" s="32"/>
      <c r="AB358" s="32"/>
      <c r="AC358" s="32"/>
      <c r="AD358" s="32"/>
      <c r="AE358" s="32"/>
      <c r="AR358" s="98" t="s">
        <v>320</v>
      </c>
      <c r="AT358" s="98" t="s">
        <v>173</v>
      </c>
      <c r="AU358" s="98" t="s">
        <v>85</v>
      </c>
      <c r="AY358" s="19" t="s">
        <v>171</v>
      </c>
      <c r="BE358" s="99">
        <f>IF(N358="základní",J358,0)</f>
        <v>0</v>
      </c>
      <c r="BF358" s="99">
        <f>IF(N358="snížená",J358,0)</f>
        <v>0</v>
      </c>
      <c r="BG358" s="99">
        <f>IF(N358="zákl. přenesená",J358,0)</f>
        <v>0</v>
      </c>
      <c r="BH358" s="99">
        <f>IF(N358="sníž. přenesená",J358,0)</f>
        <v>0</v>
      </c>
      <c r="BI358" s="99">
        <f>IF(N358="nulová",J358,0)</f>
        <v>0</v>
      </c>
      <c r="BJ358" s="19" t="s">
        <v>83</v>
      </c>
      <c r="BK358" s="99">
        <f>ROUND(I358*H358,2)</f>
        <v>0</v>
      </c>
      <c r="BL358" s="19" t="s">
        <v>320</v>
      </c>
      <c r="BM358" s="98" t="s">
        <v>1037</v>
      </c>
    </row>
    <row r="359" spans="1:65" s="2" customFormat="1" x14ac:dyDescent="0.2">
      <c r="A359" s="251"/>
      <c r="B359" s="252"/>
      <c r="C359" s="251"/>
      <c r="D359" s="333" t="s">
        <v>179</v>
      </c>
      <c r="E359" s="251"/>
      <c r="F359" s="334" t="s">
        <v>1038</v>
      </c>
      <c r="G359" s="251"/>
      <c r="H359" s="251"/>
      <c r="I359" s="251"/>
      <c r="J359" s="251"/>
      <c r="K359" s="251"/>
      <c r="L359" s="252"/>
      <c r="M359" s="335"/>
      <c r="N359" s="336"/>
      <c r="O359" s="330"/>
      <c r="P359" s="330"/>
      <c r="Q359" s="330"/>
      <c r="R359" s="330"/>
      <c r="S359" s="330"/>
      <c r="T359" s="337"/>
      <c r="U359" s="251"/>
      <c r="V359" s="251"/>
      <c r="W359" s="32"/>
      <c r="X359" s="32"/>
      <c r="Y359" s="32"/>
      <c r="Z359" s="32"/>
      <c r="AA359" s="32"/>
      <c r="AB359" s="32"/>
      <c r="AC359" s="32"/>
      <c r="AD359" s="32"/>
      <c r="AE359" s="32"/>
      <c r="AT359" s="19" t="s">
        <v>179</v>
      </c>
      <c r="AU359" s="19" t="s">
        <v>85</v>
      </c>
    </row>
    <row r="360" spans="1:65" s="2" customFormat="1" x14ac:dyDescent="0.2">
      <c r="A360" s="251"/>
      <c r="B360" s="252"/>
      <c r="C360" s="251"/>
      <c r="D360" s="338" t="s">
        <v>181</v>
      </c>
      <c r="E360" s="251"/>
      <c r="F360" s="339" t="s">
        <v>1039</v>
      </c>
      <c r="G360" s="251"/>
      <c r="H360" s="251"/>
      <c r="I360" s="251"/>
      <c r="J360" s="251"/>
      <c r="K360" s="251"/>
      <c r="L360" s="252"/>
      <c r="M360" s="335"/>
      <c r="N360" s="336"/>
      <c r="O360" s="330"/>
      <c r="P360" s="330"/>
      <c r="Q360" s="330"/>
      <c r="R360" s="330"/>
      <c r="S360" s="330"/>
      <c r="T360" s="337"/>
      <c r="U360" s="251"/>
      <c r="V360" s="251"/>
      <c r="W360" s="32"/>
      <c r="X360" s="32"/>
      <c r="Y360" s="32"/>
      <c r="Z360" s="32"/>
      <c r="AA360" s="32"/>
      <c r="AB360" s="32"/>
      <c r="AC360" s="32"/>
      <c r="AD360" s="32"/>
      <c r="AE360" s="32"/>
      <c r="AT360" s="19" t="s">
        <v>181</v>
      </c>
      <c r="AU360" s="19" t="s">
        <v>85</v>
      </c>
    </row>
    <row r="361" spans="1:65" s="13" customFormat="1" x14ac:dyDescent="0.2">
      <c r="A361" s="340"/>
      <c r="B361" s="341"/>
      <c r="C361" s="340"/>
      <c r="D361" s="333" t="s">
        <v>183</v>
      </c>
      <c r="E361" s="342" t="s">
        <v>3</v>
      </c>
      <c r="F361" s="343" t="s">
        <v>1040</v>
      </c>
      <c r="G361" s="340"/>
      <c r="H361" s="342" t="s">
        <v>3</v>
      </c>
      <c r="I361" s="340"/>
      <c r="J361" s="340"/>
      <c r="K361" s="340"/>
      <c r="L361" s="341"/>
      <c r="M361" s="344"/>
      <c r="N361" s="345"/>
      <c r="O361" s="345"/>
      <c r="P361" s="345"/>
      <c r="Q361" s="345"/>
      <c r="R361" s="345"/>
      <c r="S361" s="345"/>
      <c r="T361" s="346"/>
      <c r="U361" s="340"/>
      <c r="V361" s="340"/>
      <c r="AT361" s="101" t="s">
        <v>183</v>
      </c>
      <c r="AU361" s="101" t="s">
        <v>85</v>
      </c>
      <c r="AV361" s="13" t="s">
        <v>83</v>
      </c>
      <c r="AW361" s="13" t="s">
        <v>36</v>
      </c>
      <c r="AX361" s="13" t="s">
        <v>75</v>
      </c>
      <c r="AY361" s="101" t="s">
        <v>171</v>
      </c>
    </row>
    <row r="362" spans="1:65" s="14" customFormat="1" x14ac:dyDescent="0.2">
      <c r="A362" s="347"/>
      <c r="B362" s="348"/>
      <c r="C362" s="347"/>
      <c r="D362" s="333" t="s">
        <v>183</v>
      </c>
      <c r="E362" s="349" t="s">
        <v>3</v>
      </c>
      <c r="F362" s="350" t="s">
        <v>748</v>
      </c>
      <c r="G362" s="347"/>
      <c r="H362" s="351">
        <v>107.2</v>
      </c>
      <c r="I362" s="347"/>
      <c r="J362" s="347"/>
      <c r="K362" s="347"/>
      <c r="L362" s="348"/>
      <c r="M362" s="352"/>
      <c r="N362" s="353"/>
      <c r="O362" s="353"/>
      <c r="P362" s="353"/>
      <c r="Q362" s="353"/>
      <c r="R362" s="353"/>
      <c r="S362" s="353"/>
      <c r="T362" s="354"/>
      <c r="U362" s="347"/>
      <c r="V362" s="347"/>
      <c r="AT362" s="102" t="s">
        <v>183</v>
      </c>
      <c r="AU362" s="102" t="s">
        <v>85</v>
      </c>
      <c r="AV362" s="14" t="s">
        <v>85</v>
      </c>
      <c r="AW362" s="14" t="s">
        <v>36</v>
      </c>
      <c r="AX362" s="14" t="s">
        <v>83</v>
      </c>
      <c r="AY362" s="102" t="s">
        <v>171</v>
      </c>
    </row>
    <row r="363" spans="1:65" s="2" customFormat="1" ht="16.5" customHeight="1" x14ac:dyDescent="0.2">
      <c r="A363" s="251"/>
      <c r="B363" s="252"/>
      <c r="C363" s="371" t="s">
        <v>1041</v>
      </c>
      <c r="D363" s="371" t="s">
        <v>292</v>
      </c>
      <c r="E363" s="372" t="s">
        <v>1042</v>
      </c>
      <c r="F363" s="373" t="s">
        <v>1043</v>
      </c>
      <c r="G363" s="374" t="s">
        <v>295</v>
      </c>
      <c r="H363" s="375">
        <f>H366</f>
        <v>107.2</v>
      </c>
      <c r="I363" s="105"/>
      <c r="J363" s="376">
        <f>ROUND(I363*H363,2)</f>
        <v>0</v>
      </c>
      <c r="K363" s="373" t="s">
        <v>3</v>
      </c>
      <c r="L363" s="377"/>
      <c r="M363" s="378" t="s">
        <v>3</v>
      </c>
      <c r="N363" s="379" t="s">
        <v>46</v>
      </c>
      <c r="O363" s="330"/>
      <c r="P363" s="331">
        <f>O363*H363</f>
        <v>0</v>
      </c>
      <c r="Q363" s="331">
        <v>0</v>
      </c>
      <c r="R363" s="331">
        <f>Q363*H363</f>
        <v>0</v>
      </c>
      <c r="S363" s="331">
        <v>0</v>
      </c>
      <c r="T363" s="332">
        <f>S363*H363</f>
        <v>0</v>
      </c>
      <c r="U363" s="251"/>
      <c r="V363" s="251"/>
      <c r="W363" s="32"/>
      <c r="X363" s="32"/>
      <c r="Y363" s="32"/>
      <c r="Z363" s="32"/>
      <c r="AA363" s="32"/>
      <c r="AB363" s="32"/>
      <c r="AC363" s="32"/>
      <c r="AD363" s="32"/>
      <c r="AE363" s="32"/>
      <c r="AR363" s="98" t="s">
        <v>457</v>
      </c>
      <c r="AT363" s="98" t="s">
        <v>292</v>
      </c>
      <c r="AU363" s="98" t="s">
        <v>85</v>
      </c>
      <c r="AY363" s="19" t="s">
        <v>171</v>
      </c>
      <c r="BE363" s="99">
        <f>IF(N363="základní",J363,0)</f>
        <v>0</v>
      </c>
      <c r="BF363" s="99">
        <f>IF(N363="snížená",J363,0)</f>
        <v>0</v>
      </c>
      <c r="BG363" s="99">
        <f>IF(N363="zákl. přenesená",J363,0)</f>
        <v>0</v>
      </c>
      <c r="BH363" s="99">
        <f>IF(N363="sníž. přenesená",J363,0)</f>
        <v>0</v>
      </c>
      <c r="BI363" s="99">
        <f>IF(N363="nulová",J363,0)</f>
        <v>0</v>
      </c>
      <c r="BJ363" s="19" t="s">
        <v>83</v>
      </c>
      <c r="BK363" s="99">
        <f>ROUND(I363*H363,2)</f>
        <v>0</v>
      </c>
      <c r="BL363" s="19" t="s">
        <v>320</v>
      </c>
      <c r="BM363" s="98" t="s">
        <v>1044</v>
      </c>
    </row>
    <row r="364" spans="1:65" s="2" customFormat="1" ht="19.2" x14ac:dyDescent="0.2">
      <c r="A364" s="251"/>
      <c r="B364" s="252"/>
      <c r="C364" s="251"/>
      <c r="D364" s="333" t="s">
        <v>179</v>
      </c>
      <c r="E364" s="251"/>
      <c r="F364" s="334" t="s">
        <v>1045</v>
      </c>
      <c r="G364" s="251"/>
      <c r="H364" s="251"/>
      <c r="I364" s="100"/>
      <c r="J364" s="251"/>
      <c r="K364" s="251"/>
      <c r="L364" s="252"/>
      <c r="M364" s="335"/>
      <c r="N364" s="336"/>
      <c r="O364" s="330"/>
      <c r="P364" s="330"/>
      <c r="Q364" s="330"/>
      <c r="R364" s="330"/>
      <c r="S364" s="330"/>
      <c r="T364" s="337"/>
      <c r="U364" s="251"/>
      <c r="V364" s="251"/>
      <c r="W364" s="32"/>
      <c r="X364" s="32"/>
      <c r="Y364" s="32"/>
      <c r="Z364" s="32"/>
      <c r="AA364" s="32"/>
      <c r="AB364" s="32"/>
      <c r="AC364" s="32"/>
      <c r="AD364" s="32"/>
      <c r="AE364" s="32"/>
      <c r="AT364" s="19" t="s">
        <v>179</v>
      </c>
      <c r="AU364" s="19" t="s">
        <v>85</v>
      </c>
    </row>
    <row r="365" spans="1:65" s="14" customFormat="1" x14ac:dyDescent="0.2">
      <c r="A365" s="347"/>
      <c r="B365" s="348"/>
      <c r="C365" s="347"/>
      <c r="D365" s="333" t="s">
        <v>183</v>
      </c>
      <c r="E365" s="349" t="s">
        <v>3</v>
      </c>
      <c r="F365" s="350" t="s">
        <v>1046</v>
      </c>
      <c r="G365" s="347"/>
      <c r="H365" s="351">
        <v>107.2</v>
      </c>
      <c r="I365" s="347"/>
      <c r="J365" s="347"/>
      <c r="K365" s="347"/>
      <c r="L365" s="348"/>
      <c r="M365" s="352"/>
      <c r="N365" s="353"/>
      <c r="O365" s="353"/>
      <c r="P365" s="353"/>
      <c r="Q365" s="353"/>
      <c r="R365" s="353"/>
      <c r="S365" s="353"/>
      <c r="T365" s="354"/>
      <c r="U365" s="347"/>
      <c r="V365" s="347"/>
      <c r="AT365" s="102" t="s">
        <v>183</v>
      </c>
      <c r="AU365" s="102" t="s">
        <v>85</v>
      </c>
      <c r="AV365" s="14" t="s">
        <v>85</v>
      </c>
      <c r="AW365" s="14" t="s">
        <v>36</v>
      </c>
      <c r="AX365" s="14" t="s">
        <v>75</v>
      </c>
      <c r="AY365" s="102" t="s">
        <v>171</v>
      </c>
    </row>
    <row r="366" spans="1:65" s="15" customFormat="1" x14ac:dyDescent="0.2">
      <c r="A366" s="355"/>
      <c r="B366" s="356"/>
      <c r="C366" s="355"/>
      <c r="D366" s="333" t="s">
        <v>183</v>
      </c>
      <c r="E366" s="357" t="s">
        <v>748</v>
      </c>
      <c r="F366" s="358" t="s">
        <v>186</v>
      </c>
      <c r="G366" s="355"/>
      <c r="H366" s="359">
        <f>H365</f>
        <v>107.2</v>
      </c>
      <c r="I366" s="355"/>
      <c r="J366" s="355"/>
      <c r="K366" s="355"/>
      <c r="L366" s="356"/>
      <c r="M366" s="360"/>
      <c r="N366" s="361"/>
      <c r="O366" s="361"/>
      <c r="P366" s="361"/>
      <c r="Q366" s="361"/>
      <c r="R366" s="361"/>
      <c r="S366" s="361"/>
      <c r="T366" s="362"/>
      <c r="U366" s="355"/>
      <c r="V366" s="355"/>
      <c r="AT366" s="103" t="s">
        <v>183</v>
      </c>
      <c r="AU366" s="103" t="s">
        <v>85</v>
      </c>
      <c r="AV366" s="15" t="s">
        <v>177</v>
      </c>
      <c r="AW366" s="15" t="s">
        <v>36</v>
      </c>
      <c r="AX366" s="15" t="s">
        <v>83</v>
      </c>
      <c r="AY366" s="103" t="s">
        <v>171</v>
      </c>
    </row>
    <row r="367" spans="1:65" s="2" customFormat="1" ht="16.5" customHeight="1" x14ac:dyDescent="0.2">
      <c r="A367" s="251"/>
      <c r="B367" s="252"/>
      <c r="C367" s="322" t="s">
        <v>1047</v>
      </c>
      <c r="D367" s="322" t="s">
        <v>173</v>
      </c>
      <c r="E367" s="323" t="s">
        <v>1048</v>
      </c>
      <c r="F367" s="324" t="s">
        <v>1049</v>
      </c>
      <c r="G367" s="325" t="s">
        <v>433</v>
      </c>
      <c r="H367" s="326">
        <v>5.0000000000000001E-3</v>
      </c>
      <c r="I367" s="97"/>
      <c r="J367" s="327">
        <f>ROUND(I367*H367,2)</f>
        <v>0</v>
      </c>
      <c r="K367" s="324" t="s">
        <v>176</v>
      </c>
      <c r="L367" s="252"/>
      <c r="M367" s="328" t="s">
        <v>3</v>
      </c>
      <c r="N367" s="329" t="s">
        <v>46</v>
      </c>
      <c r="O367" s="330"/>
      <c r="P367" s="331">
        <f>O367*H367</f>
        <v>0</v>
      </c>
      <c r="Q367" s="331">
        <v>1E-3</v>
      </c>
      <c r="R367" s="331">
        <f>Q367*H367</f>
        <v>5.0000000000000004E-6</v>
      </c>
      <c r="S367" s="331">
        <v>0</v>
      </c>
      <c r="T367" s="332">
        <f>S367*H367</f>
        <v>0</v>
      </c>
      <c r="U367" s="251"/>
      <c r="V367" s="251"/>
      <c r="W367" s="32"/>
      <c r="X367" s="32"/>
      <c r="Y367" s="32"/>
      <c r="Z367" s="32"/>
      <c r="AA367" s="32"/>
      <c r="AB367" s="32"/>
      <c r="AC367" s="32"/>
      <c r="AD367" s="32"/>
      <c r="AE367" s="32"/>
      <c r="AR367" s="98" t="s">
        <v>320</v>
      </c>
      <c r="AT367" s="98" t="s">
        <v>173</v>
      </c>
      <c r="AU367" s="98" t="s">
        <v>85</v>
      </c>
      <c r="AY367" s="19" t="s">
        <v>171</v>
      </c>
      <c r="BE367" s="99">
        <f>IF(N367="základní",J367,0)</f>
        <v>0</v>
      </c>
      <c r="BF367" s="99">
        <f>IF(N367="snížená",J367,0)</f>
        <v>0</v>
      </c>
      <c r="BG367" s="99">
        <f>IF(N367="zákl. přenesená",J367,0)</f>
        <v>0</v>
      </c>
      <c r="BH367" s="99">
        <f>IF(N367="sníž. přenesená",J367,0)</f>
        <v>0</v>
      </c>
      <c r="BI367" s="99">
        <f>IF(N367="nulová",J367,0)</f>
        <v>0</v>
      </c>
      <c r="BJ367" s="19" t="s">
        <v>83</v>
      </c>
      <c r="BK367" s="99">
        <f>ROUND(I367*H367,2)</f>
        <v>0</v>
      </c>
      <c r="BL367" s="19" t="s">
        <v>320</v>
      </c>
      <c r="BM367" s="98" t="s">
        <v>1050</v>
      </c>
    </row>
    <row r="368" spans="1:65" s="2" customFormat="1" ht="19.2" x14ac:dyDescent="0.2">
      <c r="A368" s="251"/>
      <c r="B368" s="252"/>
      <c r="C368" s="251"/>
      <c r="D368" s="333" t="s">
        <v>179</v>
      </c>
      <c r="E368" s="251"/>
      <c r="F368" s="334" t="s">
        <v>1051</v>
      </c>
      <c r="G368" s="251"/>
      <c r="H368" s="251"/>
      <c r="I368" s="251"/>
      <c r="J368" s="251"/>
      <c r="K368" s="251"/>
      <c r="L368" s="252"/>
      <c r="M368" s="335"/>
      <c r="N368" s="336"/>
      <c r="O368" s="330"/>
      <c r="P368" s="330"/>
      <c r="Q368" s="330"/>
      <c r="R368" s="330"/>
      <c r="S368" s="330"/>
      <c r="T368" s="337"/>
      <c r="U368" s="251"/>
      <c r="V368" s="251"/>
      <c r="W368" s="32"/>
      <c r="X368" s="32"/>
      <c r="Y368" s="32"/>
      <c r="Z368" s="32"/>
      <c r="AA368" s="32"/>
      <c r="AB368" s="32"/>
      <c r="AC368" s="32"/>
      <c r="AD368" s="32"/>
      <c r="AE368" s="32"/>
      <c r="AT368" s="19" t="s">
        <v>179</v>
      </c>
      <c r="AU368" s="19" t="s">
        <v>85</v>
      </c>
    </row>
    <row r="369" spans="1:47" s="2" customFormat="1" x14ac:dyDescent="0.2">
      <c r="A369" s="251"/>
      <c r="B369" s="252"/>
      <c r="C369" s="251"/>
      <c r="D369" s="338" t="s">
        <v>181</v>
      </c>
      <c r="E369" s="251"/>
      <c r="F369" s="339" t="s">
        <v>1052</v>
      </c>
      <c r="G369" s="251"/>
      <c r="H369" s="251"/>
      <c r="I369" s="251"/>
      <c r="J369" s="251"/>
      <c r="K369" s="251"/>
      <c r="L369" s="252"/>
      <c r="M369" s="381"/>
      <c r="N369" s="382"/>
      <c r="O369" s="383"/>
      <c r="P369" s="383"/>
      <c r="Q369" s="383"/>
      <c r="R369" s="383"/>
      <c r="S369" s="383"/>
      <c r="T369" s="384"/>
      <c r="U369" s="251"/>
      <c r="V369" s="251"/>
      <c r="W369" s="32"/>
      <c r="X369" s="32"/>
      <c r="Y369" s="32"/>
      <c r="Z369" s="32"/>
      <c r="AA369" s="32"/>
      <c r="AB369" s="32"/>
      <c r="AC369" s="32"/>
      <c r="AD369" s="32"/>
      <c r="AE369" s="32"/>
      <c r="AT369" s="19" t="s">
        <v>181</v>
      </c>
      <c r="AU369" s="19" t="s">
        <v>85</v>
      </c>
    </row>
    <row r="370" spans="1:47" s="2" customFormat="1" ht="6.9" customHeight="1" x14ac:dyDescent="0.2">
      <c r="A370" s="251"/>
      <c r="B370" s="278"/>
      <c r="C370" s="279"/>
      <c r="D370" s="279"/>
      <c r="E370" s="279"/>
      <c r="F370" s="279"/>
      <c r="G370" s="279"/>
      <c r="H370" s="279"/>
      <c r="I370" s="279"/>
      <c r="J370" s="279"/>
      <c r="K370" s="279"/>
      <c r="L370" s="252"/>
      <c r="M370" s="251"/>
      <c r="N370" s="254"/>
      <c r="O370" s="251"/>
      <c r="P370" s="251"/>
      <c r="Q370" s="251"/>
      <c r="R370" s="251"/>
      <c r="S370" s="251"/>
      <c r="T370" s="251"/>
      <c r="U370" s="251"/>
      <c r="V370" s="251"/>
      <c r="W370" s="32"/>
      <c r="X370" s="32"/>
      <c r="Y370" s="32"/>
      <c r="Z370" s="32"/>
      <c r="AA370" s="32"/>
      <c r="AB370" s="32"/>
      <c r="AC370" s="32"/>
      <c r="AD370" s="32"/>
      <c r="AE370" s="32"/>
    </row>
  </sheetData>
  <sheetProtection password="C7B2" sheet="1" objects="1" scenarios="1" selectLockedCells="1"/>
  <autoFilter ref="C88:K369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101" r:id="rId2"/>
    <hyperlink ref="F106" r:id="rId3"/>
    <hyperlink ref="F112" r:id="rId4"/>
    <hyperlink ref="F130" r:id="rId5"/>
    <hyperlink ref="F134" r:id="rId6"/>
    <hyperlink ref="F143" r:id="rId7"/>
    <hyperlink ref="F147" r:id="rId8"/>
    <hyperlink ref="F154" r:id="rId9"/>
    <hyperlink ref="F158" r:id="rId10"/>
    <hyperlink ref="F162" r:id="rId11"/>
    <hyperlink ref="F167" r:id="rId12"/>
    <hyperlink ref="F171" r:id="rId13"/>
    <hyperlink ref="F176" r:id="rId14"/>
    <hyperlink ref="F181" r:id="rId15"/>
    <hyperlink ref="F186" r:id="rId16"/>
    <hyperlink ref="F191" r:id="rId17"/>
    <hyperlink ref="F197" r:id="rId18"/>
    <hyperlink ref="F203" r:id="rId19"/>
    <hyperlink ref="F208" r:id="rId20"/>
    <hyperlink ref="F212" r:id="rId21"/>
    <hyperlink ref="F216" r:id="rId22"/>
    <hyperlink ref="F223" r:id="rId23"/>
    <hyperlink ref="F232" r:id="rId24"/>
    <hyperlink ref="F241" r:id="rId25"/>
    <hyperlink ref="F252" r:id="rId26"/>
    <hyperlink ref="F260" r:id="rId27"/>
    <hyperlink ref="F267" r:id="rId28"/>
    <hyperlink ref="F281" r:id="rId29"/>
    <hyperlink ref="F290" r:id="rId30"/>
    <hyperlink ref="F296" r:id="rId31"/>
    <hyperlink ref="F307" r:id="rId32"/>
    <hyperlink ref="F316" r:id="rId33"/>
    <hyperlink ref="F321" r:id="rId34"/>
    <hyperlink ref="F326" r:id="rId35"/>
    <hyperlink ref="F333" r:id="rId36"/>
    <hyperlink ref="F340" r:id="rId37"/>
    <hyperlink ref="F349" r:id="rId38"/>
    <hyperlink ref="F355" r:id="rId39"/>
    <hyperlink ref="F360" r:id="rId40"/>
    <hyperlink ref="F369" r:id="rId41"/>
  </hyperlinks>
  <pageMargins left="0.39374999999999999" right="0.39374999999999999" top="0.39374999999999999" bottom="0.39374999999999999" header="0" footer="0"/>
  <pageSetup paperSize="9" scale="84" fitToHeight="100" orientation="landscape" blackAndWhite="1" r:id="rId42"/>
  <headerFooter>
    <oddFooter>&amp;CStrana &amp;P z &amp;N</oddFooter>
  </headerFooter>
  <drawing r:id="rId4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zoomScale="85" zoomScaleNormal="85" workbookViewId="0">
      <selection activeCell="J19" sqref="J19"/>
    </sheetView>
  </sheetViews>
  <sheetFormatPr defaultRowHeight="10.199999999999999" x14ac:dyDescent="0.2"/>
  <cols>
    <col min="1" max="1" width="8.28515625" style="240" customWidth="1"/>
    <col min="2" max="2" width="1.140625" style="240" customWidth="1"/>
    <col min="3" max="3" width="4.140625" style="240" customWidth="1"/>
    <col min="4" max="4" width="4.28515625" style="240" customWidth="1"/>
    <col min="5" max="5" width="17.140625" style="240" customWidth="1"/>
    <col min="6" max="6" width="100.85546875" style="240" customWidth="1"/>
    <col min="7" max="7" width="7.42578125" style="240" customWidth="1"/>
    <col min="8" max="8" width="14" style="240" customWidth="1"/>
    <col min="9" max="9" width="15.85546875" style="240" customWidth="1"/>
    <col min="10" max="11" width="22.28515625" style="240" customWidth="1"/>
    <col min="12" max="12" width="9.28515625" style="240" customWidth="1"/>
    <col min="13" max="13" width="10.85546875" style="240" hidden="1" customWidth="1"/>
    <col min="14" max="14" width="9.28515625" style="240" hidden="1"/>
    <col min="15" max="20" width="14.140625" style="240" hidden="1" customWidth="1"/>
    <col min="21" max="21" width="16.28515625" style="240" hidden="1" customWidth="1"/>
    <col min="22" max="22" width="12.28515625" style="240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 t="s">
        <v>6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9" t="s">
        <v>99</v>
      </c>
      <c r="AZ2" s="90" t="s">
        <v>1053</v>
      </c>
      <c r="BA2" s="90" t="s">
        <v>1054</v>
      </c>
      <c r="BB2" s="90" t="s">
        <v>323</v>
      </c>
      <c r="BC2" s="90" t="s">
        <v>8</v>
      </c>
      <c r="BD2" s="90" t="s">
        <v>85</v>
      </c>
    </row>
    <row r="3" spans="1:56" s="1" customFormat="1" ht="6.9" customHeight="1" x14ac:dyDescent="0.2">
      <c r="A3" s="240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5"/>
      <c r="M3" s="240"/>
      <c r="N3" s="240"/>
      <c r="O3" s="240"/>
      <c r="P3" s="240"/>
      <c r="Q3" s="240"/>
      <c r="R3" s="240"/>
      <c r="S3" s="240"/>
      <c r="T3" s="240"/>
      <c r="U3" s="240"/>
      <c r="V3" s="240"/>
      <c r="AT3" s="19" t="s">
        <v>85</v>
      </c>
      <c r="AZ3" s="90" t="s">
        <v>1055</v>
      </c>
      <c r="BA3" s="90" t="s">
        <v>1056</v>
      </c>
      <c r="BB3" s="90" t="s">
        <v>323</v>
      </c>
      <c r="BC3" s="90" t="s">
        <v>143</v>
      </c>
      <c r="BD3" s="90" t="s">
        <v>85</v>
      </c>
    </row>
    <row r="4" spans="1:56" s="1" customFormat="1" ht="24.9" customHeight="1" x14ac:dyDescent="0.2">
      <c r="A4" s="240"/>
      <c r="B4" s="245"/>
      <c r="C4" s="240"/>
      <c r="D4" s="246" t="s">
        <v>113</v>
      </c>
      <c r="E4" s="240"/>
      <c r="F4" s="240"/>
      <c r="G4" s="240"/>
      <c r="H4" s="240"/>
      <c r="I4" s="240"/>
      <c r="J4" s="240"/>
      <c r="K4" s="240"/>
      <c r="L4" s="245"/>
      <c r="M4" s="247" t="s">
        <v>11</v>
      </c>
      <c r="N4" s="240"/>
      <c r="O4" s="240"/>
      <c r="P4" s="240"/>
      <c r="Q4" s="240"/>
      <c r="R4" s="240"/>
      <c r="S4" s="240"/>
      <c r="T4" s="240"/>
      <c r="U4" s="240"/>
      <c r="V4" s="240"/>
      <c r="AT4" s="19" t="s">
        <v>4</v>
      </c>
      <c r="AZ4" s="90" t="s">
        <v>1057</v>
      </c>
      <c r="BA4" s="90" t="s">
        <v>1058</v>
      </c>
      <c r="BB4" s="90" t="s">
        <v>323</v>
      </c>
      <c r="BC4" s="90" t="s">
        <v>177</v>
      </c>
      <c r="BD4" s="90" t="s">
        <v>85</v>
      </c>
    </row>
    <row r="5" spans="1:56" s="1" customFormat="1" ht="6.9" customHeight="1" x14ac:dyDescent="0.2">
      <c r="A5" s="240"/>
      <c r="B5" s="245"/>
      <c r="C5" s="240"/>
      <c r="D5" s="240"/>
      <c r="E5" s="240"/>
      <c r="F5" s="240"/>
      <c r="G5" s="240"/>
      <c r="H5" s="240"/>
      <c r="I5" s="240"/>
      <c r="J5" s="240"/>
      <c r="K5" s="240"/>
      <c r="L5" s="245"/>
      <c r="M5" s="240"/>
      <c r="N5" s="240"/>
      <c r="O5" s="240"/>
      <c r="P5" s="240"/>
      <c r="Q5" s="240"/>
      <c r="R5" s="240"/>
      <c r="S5" s="240"/>
      <c r="T5" s="240"/>
      <c r="U5" s="240"/>
      <c r="V5" s="240"/>
      <c r="AZ5" s="90" t="s">
        <v>1059</v>
      </c>
      <c r="BA5" s="90" t="s">
        <v>1060</v>
      </c>
      <c r="BB5" s="90" t="s">
        <v>323</v>
      </c>
      <c r="BC5" s="90" t="s">
        <v>83</v>
      </c>
      <c r="BD5" s="90" t="s">
        <v>85</v>
      </c>
    </row>
    <row r="6" spans="1:56" s="1" customFormat="1" ht="12" customHeight="1" x14ac:dyDescent="0.2">
      <c r="A6" s="240"/>
      <c r="B6" s="245"/>
      <c r="C6" s="240"/>
      <c r="D6" s="248" t="s">
        <v>17</v>
      </c>
      <c r="E6" s="240"/>
      <c r="F6" s="240"/>
      <c r="G6" s="240"/>
      <c r="H6" s="240"/>
      <c r="I6" s="240"/>
      <c r="J6" s="240"/>
      <c r="K6" s="240"/>
      <c r="L6" s="245"/>
      <c r="M6" s="240"/>
      <c r="N6" s="240"/>
      <c r="O6" s="240"/>
      <c r="P6" s="240"/>
      <c r="Q6" s="240"/>
      <c r="R6" s="240"/>
      <c r="S6" s="240"/>
      <c r="T6" s="240"/>
      <c r="U6" s="240"/>
      <c r="V6" s="240"/>
      <c r="AZ6" s="90" t="s">
        <v>1061</v>
      </c>
      <c r="BA6" s="90" t="s">
        <v>1062</v>
      </c>
      <c r="BB6" s="90" t="s">
        <v>116</v>
      </c>
      <c r="BC6" s="90" t="s">
        <v>347</v>
      </c>
      <c r="BD6" s="90" t="s">
        <v>85</v>
      </c>
    </row>
    <row r="7" spans="1:56" s="1" customFormat="1" ht="16.5" customHeight="1" x14ac:dyDescent="0.2">
      <c r="A7" s="240"/>
      <c r="B7" s="245"/>
      <c r="C7" s="240"/>
      <c r="D7" s="240"/>
      <c r="E7" s="249" t="str">
        <f>'Rekapitulace stavby'!K6</f>
        <v>Úprava DVT 10210410 Hradec – Nová ves ř. Km 0,300 - 0,600 - DPS</v>
      </c>
      <c r="F7" s="250"/>
      <c r="G7" s="250"/>
      <c r="H7" s="250"/>
      <c r="I7" s="240"/>
      <c r="J7" s="240"/>
      <c r="K7" s="240"/>
      <c r="L7" s="245"/>
      <c r="M7" s="240"/>
      <c r="N7" s="240"/>
      <c r="O7" s="240"/>
      <c r="P7" s="240"/>
      <c r="Q7" s="240"/>
      <c r="R7" s="240"/>
      <c r="S7" s="240"/>
      <c r="T7" s="240"/>
      <c r="U7" s="240"/>
      <c r="V7" s="240"/>
      <c r="AZ7" s="90" t="s">
        <v>1063</v>
      </c>
      <c r="BA7" s="90" t="s">
        <v>1064</v>
      </c>
      <c r="BB7" s="90" t="s">
        <v>323</v>
      </c>
      <c r="BC7" s="90" t="s">
        <v>9</v>
      </c>
      <c r="BD7" s="90" t="s">
        <v>85</v>
      </c>
    </row>
    <row r="8" spans="1:56" s="1" customFormat="1" ht="12" customHeight="1" x14ac:dyDescent="0.2">
      <c r="A8" s="240"/>
      <c r="B8" s="245"/>
      <c r="C8" s="240"/>
      <c r="D8" s="248" t="s">
        <v>127</v>
      </c>
      <c r="E8" s="240"/>
      <c r="F8" s="240"/>
      <c r="G8" s="240"/>
      <c r="H8" s="240"/>
      <c r="I8" s="240"/>
      <c r="J8" s="240"/>
      <c r="K8" s="240"/>
      <c r="L8" s="245"/>
      <c r="M8" s="240"/>
      <c r="N8" s="240"/>
      <c r="O8" s="240"/>
      <c r="P8" s="240"/>
      <c r="Q8" s="240"/>
      <c r="R8" s="240"/>
      <c r="S8" s="240"/>
      <c r="T8" s="240"/>
      <c r="U8" s="240"/>
      <c r="V8" s="240"/>
    </row>
    <row r="9" spans="1:56" s="2" customFormat="1" ht="16.5" customHeight="1" x14ac:dyDescent="0.2">
      <c r="A9" s="251"/>
      <c r="B9" s="252"/>
      <c r="C9" s="251"/>
      <c r="D9" s="251"/>
      <c r="E9" s="249" t="s">
        <v>1065</v>
      </c>
      <c r="F9" s="256"/>
      <c r="G9" s="256"/>
      <c r="H9" s="256"/>
      <c r="I9" s="251"/>
      <c r="J9" s="251"/>
      <c r="K9" s="251"/>
      <c r="L9" s="253"/>
      <c r="M9" s="254"/>
      <c r="N9" s="254"/>
      <c r="O9" s="254"/>
      <c r="P9" s="254"/>
      <c r="Q9" s="254"/>
      <c r="R9" s="254"/>
      <c r="S9" s="251"/>
      <c r="T9" s="251"/>
      <c r="U9" s="251"/>
      <c r="V9" s="251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2" customHeight="1" x14ac:dyDescent="0.2">
      <c r="A10" s="251"/>
      <c r="B10" s="252"/>
      <c r="C10" s="251"/>
      <c r="D10" s="248" t="s">
        <v>1066</v>
      </c>
      <c r="E10" s="251"/>
      <c r="F10" s="251"/>
      <c r="G10" s="251"/>
      <c r="H10" s="251"/>
      <c r="I10" s="251"/>
      <c r="J10" s="251"/>
      <c r="K10" s="251"/>
      <c r="L10" s="253"/>
      <c r="M10" s="254"/>
      <c r="N10" s="254"/>
      <c r="O10" s="254"/>
      <c r="P10" s="254"/>
      <c r="Q10" s="254"/>
      <c r="R10" s="254"/>
      <c r="S10" s="251"/>
      <c r="T10" s="251"/>
      <c r="U10" s="251"/>
      <c r="V10" s="251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6.5" customHeight="1" x14ac:dyDescent="0.2">
      <c r="A11" s="251"/>
      <c r="B11" s="252"/>
      <c r="C11" s="251"/>
      <c r="D11" s="251"/>
      <c r="E11" s="255" t="s">
        <v>1067</v>
      </c>
      <c r="F11" s="256"/>
      <c r="G11" s="256"/>
      <c r="H11" s="256"/>
      <c r="I11" s="251"/>
      <c r="J11" s="251"/>
      <c r="K11" s="251"/>
      <c r="L11" s="253"/>
      <c r="M11" s="254"/>
      <c r="N11" s="254"/>
      <c r="O11" s="254"/>
      <c r="P11" s="254"/>
      <c r="Q11" s="254"/>
      <c r="R11" s="254"/>
      <c r="S11" s="251"/>
      <c r="T11" s="251"/>
      <c r="U11" s="251"/>
      <c r="V11" s="251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x14ac:dyDescent="0.2">
      <c r="A12" s="251"/>
      <c r="B12" s="252"/>
      <c r="C12" s="251"/>
      <c r="D12" s="251"/>
      <c r="E12" s="251"/>
      <c r="F12" s="251"/>
      <c r="G12" s="251"/>
      <c r="H12" s="251"/>
      <c r="I12" s="251"/>
      <c r="J12" s="251"/>
      <c r="K12" s="251"/>
      <c r="L12" s="253"/>
      <c r="M12" s="254"/>
      <c r="N12" s="254"/>
      <c r="O12" s="254"/>
      <c r="P12" s="254"/>
      <c r="Q12" s="254"/>
      <c r="R12" s="254"/>
      <c r="S12" s="251"/>
      <c r="T12" s="251"/>
      <c r="U12" s="251"/>
      <c r="V12" s="251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2" customHeight="1" x14ac:dyDescent="0.2">
      <c r="A13" s="251"/>
      <c r="B13" s="252"/>
      <c r="C13" s="251"/>
      <c r="D13" s="248" t="s">
        <v>19</v>
      </c>
      <c r="E13" s="251"/>
      <c r="F13" s="257" t="s">
        <v>3</v>
      </c>
      <c r="G13" s="251"/>
      <c r="H13" s="251"/>
      <c r="I13" s="248" t="s">
        <v>20</v>
      </c>
      <c r="J13" s="257" t="s">
        <v>3</v>
      </c>
      <c r="K13" s="251"/>
      <c r="L13" s="253"/>
      <c r="M13" s="254"/>
      <c r="N13" s="254"/>
      <c r="O13" s="254"/>
      <c r="P13" s="254"/>
      <c r="Q13" s="254"/>
      <c r="R13" s="254"/>
      <c r="S13" s="251"/>
      <c r="T13" s="251"/>
      <c r="U13" s="251"/>
      <c r="V13" s="251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 x14ac:dyDescent="0.2">
      <c r="A14" s="251"/>
      <c r="B14" s="252"/>
      <c r="C14" s="251"/>
      <c r="D14" s="248" t="s">
        <v>21</v>
      </c>
      <c r="E14" s="251"/>
      <c r="F14" s="257" t="s">
        <v>22</v>
      </c>
      <c r="G14" s="251"/>
      <c r="H14" s="251"/>
      <c r="I14" s="248" t="s">
        <v>23</v>
      </c>
      <c r="J14" s="258">
        <f>'Rekapitulace stavby'!AN8</f>
        <v>44721</v>
      </c>
      <c r="K14" s="251"/>
      <c r="L14" s="253"/>
      <c r="M14" s="254"/>
      <c r="N14" s="254"/>
      <c r="O14" s="254"/>
      <c r="P14" s="254"/>
      <c r="Q14" s="254"/>
      <c r="R14" s="254"/>
      <c r="S14" s="251"/>
      <c r="T14" s="251"/>
      <c r="U14" s="251"/>
      <c r="V14" s="251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0.95" customHeight="1" x14ac:dyDescent="0.2">
      <c r="A15" s="251"/>
      <c r="B15" s="252"/>
      <c r="C15" s="251"/>
      <c r="D15" s="251"/>
      <c r="E15" s="251"/>
      <c r="F15" s="251"/>
      <c r="G15" s="251"/>
      <c r="H15" s="251"/>
      <c r="I15" s="251"/>
      <c r="J15" s="251"/>
      <c r="K15" s="251"/>
      <c r="L15" s="253"/>
      <c r="M15" s="254"/>
      <c r="N15" s="254"/>
      <c r="O15" s="254"/>
      <c r="P15" s="254"/>
      <c r="Q15" s="254"/>
      <c r="R15" s="254"/>
      <c r="S15" s="251"/>
      <c r="T15" s="251"/>
      <c r="U15" s="251"/>
      <c r="V15" s="251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 x14ac:dyDescent="0.2">
      <c r="A16" s="251"/>
      <c r="B16" s="252"/>
      <c r="C16" s="251"/>
      <c r="D16" s="248" t="s">
        <v>24</v>
      </c>
      <c r="E16" s="251"/>
      <c r="F16" s="251"/>
      <c r="G16" s="251"/>
      <c r="H16" s="251"/>
      <c r="I16" s="248" t="s">
        <v>25</v>
      </c>
      <c r="J16" s="257" t="s">
        <v>26</v>
      </c>
      <c r="K16" s="251"/>
      <c r="L16" s="253"/>
      <c r="M16" s="254"/>
      <c r="N16" s="254"/>
      <c r="O16" s="254"/>
      <c r="P16" s="254"/>
      <c r="Q16" s="254"/>
      <c r="R16" s="254"/>
      <c r="S16" s="251"/>
      <c r="T16" s="251"/>
      <c r="U16" s="251"/>
      <c r="V16" s="251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251"/>
      <c r="B17" s="252"/>
      <c r="C17" s="251"/>
      <c r="D17" s="251"/>
      <c r="E17" s="257" t="s">
        <v>27</v>
      </c>
      <c r="F17" s="251"/>
      <c r="G17" s="251"/>
      <c r="H17" s="251"/>
      <c r="I17" s="248" t="s">
        <v>28</v>
      </c>
      <c r="J17" s="257" t="s">
        <v>29</v>
      </c>
      <c r="K17" s="251"/>
      <c r="L17" s="253"/>
      <c r="M17" s="254"/>
      <c r="N17" s="254"/>
      <c r="O17" s="254"/>
      <c r="P17" s="254"/>
      <c r="Q17" s="254"/>
      <c r="R17" s="254"/>
      <c r="S17" s="251"/>
      <c r="T17" s="251"/>
      <c r="U17" s="251"/>
      <c r="V17" s="251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 x14ac:dyDescent="0.2">
      <c r="A18" s="251"/>
      <c r="B18" s="252"/>
      <c r="C18" s="251"/>
      <c r="D18" s="251"/>
      <c r="E18" s="251"/>
      <c r="F18" s="251"/>
      <c r="G18" s="251"/>
      <c r="H18" s="251"/>
      <c r="I18" s="251"/>
      <c r="J18" s="251"/>
      <c r="K18" s="251"/>
      <c r="L18" s="253"/>
      <c r="M18" s="254"/>
      <c r="N18" s="254"/>
      <c r="O18" s="254"/>
      <c r="P18" s="254"/>
      <c r="Q18" s="254"/>
      <c r="R18" s="254"/>
      <c r="S18" s="251"/>
      <c r="T18" s="251"/>
      <c r="U18" s="251"/>
      <c r="V18" s="251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251"/>
      <c r="B19" s="252"/>
      <c r="C19" s="251"/>
      <c r="D19" s="248" t="s">
        <v>30</v>
      </c>
      <c r="E19" s="251"/>
      <c r="F19" s="251"/>
      <c r="G19" s="251"/>
      <c r="H19" s="251"/>
      <c r="I19" s="248" t="s">
        <v>25</v>
      </c>
      <c r="J19" s="187" t="str">
        <f>'Rekapitulace stavby'!AN13</f>
        <v>Vyplň údaj</v>
      </c>
      <c r="K19" s="251"/>
      <c r="L19" s="253"/>
      <c r="M19" s="254"/>
      <c r="N19" s="254"/>
      <c r="O19" s="254"/>
      <c r="P19" s="254"/>
      <c r="Q19" s="254"/>
      <c r="R19" s="254"/>
      <c r="S19" s="251"/>
      <c r="T19" s="251"/>
      <c r="U19" s="251"/>
      <c r="V19" s="251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251"/>
      <c r="B20" s="252"/>
      <c r="C20" s="251"/>
      <c r="D20" s="251"/>
      <c r="E20" s="229" t="str">
        <f>'Rekapitulace stavby'!E14</f>
        <v>Vyplň údaj</v>
      </c>
      <c r="F20" s="239"/>
      <c r="G20" s="239"/>
      <c r="H20" s="239"/>
      <c r="I20" s="248" t="s">
        <v>28</v>
      </c>
      <c r="J20" s="187" t="str">
        <f>'Rekapitulace stavby'!AN14</f>
        <v>Vyplň údaj</v>
      </c>
      <c r="K20" s="251"/>
      <c r="L20" s="253"/>
      <c r="M20" s="254"/>
      <c r="N20" s="254"/>
      <c r="O20" s="254"/>
      <c r="P20" s="254"/>
      <c r="Q20" s="254"/>
      <c r="R20" s="254"/>
      <c r="S20" s="251"/>
      <c r="T20" s="251"/>
      <c r="U20" s="251"/>
      <c r="V20" s="251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 x14ac:dyDescent="0.2">
      <c r="A21" s="251"/>
      <c r="B21" s="252"/>
      <c r="C21" s="251"/>
      <c r="D21" s="251"/>
      <c r="E21" s="251"/>
      <c r="F21" s="251"/>
      <c r="G21" s="251"/>
      <c r="H21" s="251"/>
      <c r="I21" s="251"/>
      <c r="J21" s="251"/>
      <c r="K21" s="251"/>
      <c r="L21" s="253"/>
      <c r="M21" s="254"/>
      <c r="N21" s="254"/>
      <c r="O21" s="254"/>
      <c r="P21" s="254"/>
      <c r="Q21" s="254"/>
      <c r="R21" s="254"/>
      <c r="S21" s="251"/>
      <c r="T21" s="251"/>
      <c r="U21" s="251"/>
      <c r="V21" s="251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251"/>
      <c r="B22" s="252"/>
      <c r="C22" s="251"/>
      <c r="D22" s="248" t="s">
        <v>32</v>
      </c>
      <c r="E22" s="251"/>
      <c r="F22" s="251"/>
      <c r="G22" s="251"/>
      <c r="H22" s="251"/>
      <c r="I22" s="248" t="s">
        <v>25</v>
      </c>
      <c r="J22" s="257" t="s">
        <v>33</v>
      </c>
      <c r="K22" s="251"/>
      <c r="L22" s="253"/>
      <c r="M22" s="254"/>
      <c r="N22" s="254"/>
      <c r="O22" s="254"/>
      <c r="P22" s="254"/>
      <c r="Q22" s="254"/>
      <c r="R22" s="254"/>
      <c r="S22" s="251"/>
      <c r="T22" s="251"/>
      <c r="U22" s="251"/>
      <c r="V22" s="251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251"/>
      <c r="B23" s="252"/>
      <c r="C23" s="251"/>
      <c r="D23" s="251"/>
      <c r="E23" s="257" t="s">
        <v>34</v>
      </c>
      <c r="F23" s="251"/>
      <c r="G23" s="251"/>
      <c r="H23" s="251"/>
      <c r="I23" s="248" t="s">
        <v>28</v>
      </c>
      <c r="J23" s="257" t="s">
        <v>35</v>
      </c>
      <c r="K23" s="251"/>
      <c r="L23" s="253"/>
      <c r="M23" s="254"/>
      <c r="N23" s="254"/>
      <c r="O23" s="254"/>
      <c r="P23" s="254"/>
      <c r="Q23" s="254"/>
      <c r="R23" s="254"/>
      <c r="S23" s="251"/>
      <c r="T23" s="251"/>
      <c r="U23" s="251"/>
      <c r="V23" s="251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 x14ac:dyDescent="0.2">
      <c r="A24" s="251"/>
      <c r="B24" s="252"/>
      <c r="C24" s="251"/>
      <c r="D24" s="251"/>
      <c r="E24" s="251"/>
      <c r="F24" s="251"/>
      <c r="G24" s="251"/>
      <c r="H24" s="251"/>
      <c r="I24" s="251"/>
      <c r="J24" s="251"/>
      <c r="K24" s="251"/>
      <c r="L24" s="253"/>
      <c r="M24" s="254"/>
      <c r="N24" s="254"/>
      <c r="O24" s="254"/>
      <c r="P24" s="254"/>
      <c r="Q24" s="254"/>
      <c r="R24" s="254"/>
      <c r="S24" s="251"/>
      <c r="T24" s="251"/>
      <c r="U24" s="251"/>
      <c r="V24" s="251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251"/>
      <c r="B25" s="252"/>
      <c r="C25" s="251"/>
      <c r="D25" s="248" t="s">
        <v>37</v>
      </c>
      <c r="E25" s="251"/>
      <c r="F25" s="251"/>
      <c r="G25" s="251"/>
      <c r="H25" s="251"/>
      <c r="I25" s="248" t="s">
        <v>25</v>
      </c>
      <c r="J25" s="257" t="str">
        <f>IF('Rekapitulace stavby'!AN19="","",'Rekapitulace stavby'!AN19)</f>
        <v/>
      </c>
      <c r="K25" s="251"/>
      <c r="L25" s="253"/>
      <c r="M25" s="254"/>
      <c r="N25" s="254"/>
      <c r="O25" s="254"/>
      <c r="P25" s="254"/>
      <c r="Q25" s="254"/>
      <c r="R25" s="254"/>
      <c r="S25" s="251"/>
      <c r="T25" s="251"/>
      <c r="U25" s="251"/>
      <c r="V25" s="251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251"/>
      <c r="B26" s="252"/>
      <c r="C26" s="251"/>
      <c r="D26" s="251"/>
      <c r="E26" s="257" t="str">
        <f>IF('Rekapitulace stavby'!E20="","",'Rekapitulace stavby'!E20)</f>
        <v xml:space="preserve"> </v>
      </c>
      <c r="F26" s="251"/>
      <c r="G26" s="251"/>
      <c r="H26" s="251"/>
      <c r="I26" s="248" t="s">
        <v>28</v>
      </c>
      <c r="J26" s="257" t="str">
        <f>IF('Rekapitulace stavby'!AN20="","",'Rekapitulace stavby'!AN20)</f>
        <v/>
      </c>
      <c r="K26" s="251"/>
      <c r="L26" s="253"/>
      <c r="M26" s="254"/>
      <c r="N26" s="254"/>
      <c r="O26" s="254"/>
      <c r="P26" s="254"/>
      <c r="Q26" s="254"/>
      <c r="R26" s="254"/>
      <c r="S26" s="251"/>
      <c r="T26" s="251"/>
      <c r="U26" s="251"/>
      <c r="V26" s="251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 x14ac:dyDescent="0.2">
      <c r="A27" s="251"/>
      <c r="B27" s="252"/>
      <c r="C27" s="251"/>
      <c r="D27" s="251"/>
      <c r="E27" s="251"/>
      <c r="F27" s="251"/>
      <c r="G27" s="251"/>
      <c r="H27" s="251"/>
      <c r="I27" s="251"/>
      <c r="J27" s="251"/>
      <c r="K27" s="251"/>
      <c r="L27" s="253"/>
      <c r="M27" s="254"/>
      <c r="N27" s="254"/>
      <c r="O27" s="254"/>
      <c r="P27" s="254"/>
      <c r="Q27" s="254"/>
      <c r="R27" s="254"/>
      <c r="S27" s="251"/>
      <c r="T27" s="251"/>
      <c r="U27" s="251"/>
      <c r="V27" s="251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251"/>
      <c r="B28" s="252"/>
      <c r="C28" s="251"/>
      <c r="D28" s="248" t="s">
        <v>39</v>
      </c>
      <c r="E28" s="251"/>
      <c r="F28" s="251"/>
      <c r="G28" s="251"/>
      <c r="H28" s="251"/>
      <c r="I28" s="251"/>
      <c r="J28" s="251"/>
      <c r="K28" s="251"/>
      <c r="L28" s="253"/>
      <c r="M28" s="254"/>
      <c r="N28" s="254"/>
      <c r="O28" s="254"/>
      <c r="P28" s="254"/>
      <c r="Q28" s="254"/>
      <c r="R28" s="254"/>
      <c r="S28" s="251"/>
      <c r="T28" s="251"/>
      <c r="U28" s="251"/>
      <c r="V28" s="251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259"/>
      <c r="B29" s="260"/>
      <c r="C29" s="259"/>
      <c r="D29" s="259"/>
      <c r="E29" s="261" t="s">
        <v>3</v>
      </c>
      <c r="F29" s="261"/>
      <c r="G29" s="261"/>
      <c r="H29" s="261"/>
      <c r="I29" s="259"/>
      <c r="J29" s="259"/>
      <c r="K29" s="259"/>
      <c r="L29" s="262"/>
      <c r="M29" s="263"/>
      <c r="N29" s="263"/>
      <c r="O29" s="263"/>
      <c r="P29" s="263"/>
      <c r="Q29" s="263"/>
      <c r="R29" s="263"/>
      <c r="S29" s="259"/>
      <c r="T29" s="259"/>
      <c r="U29" s="259"/>
      <c r="V29" s="259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" customFormat="1" ht="6.9" customHeight="1" x14ac:dyDescent="0.2">
      <c r="A30" s="251"/>
      <c r="B30" s="252"/>
      <c r="C30" s="251"/>
      <c r="D30" s="251"/>
      <c r="E30" s="251"/>
      <c r="F30" s="251"/>
      <c r="G30" s="251"/>
      <c r="H30" s="251"/>
      <c r="I30" s="251"/>
      <c r="J30" s="251"/>
      <c r="K30" s="251"/>
      <c r="L30" s="253"/>
      <c r="M30" s="254"/>
      <c r="N30" s="254"/>
      <c r="O30" s="254"/>
      <c r="P30" s="254"/>
      <c r="Q30" s="254"/>
      <c r="R30" s="254"/>
      <c r="S30" s="251"/>
      <c r="T30" s="251"/>
      <c r="U30" s="251"/>
      <c r="V30" s="251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251"/>
      <c r="B31" s="252"/>
      <c r="C31" s="251"/>
      <c r="D31" s="264"/>
      <c r="E31" s="264"/>
      <c r="F31" s="264"/>
      <c r="G31" s="264"/>
      <c r="H31" s="264"/>
      <c r="I31" s="264"/>
      <c r="J31" s="264"/>
      <c r="K31" s="264"/>
      <c r="L31" s="253"/>
      <c r="M31" s="254"/>
      <c r="N31" s="254"/>
      <c r="O31" s="254"/>
      <c r="P31" s="254"/>
      <c r="Q31" s="254"/>
      <c r="R31" s="254"/>
      <c r="S31" s="251"/>
      <c r="T31" s="251"/>
      <c r="U31" s="251"/>
      <c r="V31" s="251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 x14ac:dyDescent="0.2">
      <c r="A32" s="251"/>
      <c r="B32" s="252"/>
      <c r="C32" s="251"/>
      <c r="D32" s="265" t="s">
        <v>41</v>
      </c>
      <c r="E32" s="251"/>
      <c r="F32" s="251"/>
      <c r="G32" s="251"/>
      <c r="H32" s="251"/>
      <c r="I32" s="251"/>
      <c r="J32" s="266">
        <f>ROUND(J87, 2)</f>
        <v>0</v>
      </c>
      <c r="K32" s="251"/>
      <c r="L32" s="253"/>
      <c r="M32" s="254"/>
      <c r="N32" s="254"/>
      <c r="O32" s="254"/>
      <c r="P32" s="254"/>
      <c r="Q32" s="254"/>
      <c r="R32" s="254"/>
      <c r="S32" s="251"/>
      <c r="T32" s="251"/>
      <c r="U32" s="251"/>
      <c r="V32" s="251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 x14ac:dyDescent="0.2">
      <c r="A33" s="251"/>
      <c r="B33" s="252"/>
      <c r="C33" s="251"/>
      <c r="D33" s="264"/>
      <c r="E33" s="264"/>
      <c r="F33" s="264"/>
      <c r="G33" s="264"/>
      <c r="H33" s="264"/>
      <c r="I33" s="264"/>
      <c r="J33" s="264"/>
      <c r="K33" s="264"/>
      <c r="L33" s="253"/>
      <c r="M33" s="254"/>
      <c r="N33" s="254"/>
      <c r="O33" s="254"/>
      <c r="P33" s="254"/>
      <c r="Q33" s="254"/>
      <c r="R33" s="254"/>
      <c r="S33" s="251"/>
      <c r="T33" s="251"/>
      <c r="U33" s="251"/>
      <c r="V33" s="251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251"/>
      <c r="B34" s="252"/>
      <c r="C34" s="251"/>
      <c r="D34" s="251"/>
      <c r="E34" s="251"/>
      <c r="F34" s="267" t="s">
        <v>43</v>
      </c>
      <c r="G34" s="251"/>
      <c r="H34" s="251"/>
      <c r="I34" s="267" t="s">
        <v>42</v>
      </c>
      <c r="J34" s="267" t="s">
        <v>44</v>
      </c>
      <c r="K34" s="251"/>
      <c r="L34" s="253"/>
      <c r="M34" s="254"/>
      <c r="N34" s="254"/>
      <c r="O34" s="254"/>
      <c r="P34" s="254"/>
      <c r="Q34" s="254"/>
      <c r="R34" s="254"/>
      <c r="S34" s="251"/>
      <c r="T34" s="251"/>
      <c r="U34" s="251"/>
      <c r="V34" s="251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 x14ac:dyDescent="0.2">
      <c r="A35" s="251"/>
      <c r="B35" s="252"/>
      <c r="C35" s="251"/>
      <c r="D35" s="268" t="s">
        <v>45</v>
      </c>
      <c r="E35" s="248" t="s">
        <v>46</v>
      </c>
      <c r="F35" s="269">
        <f>ROUND((SUM(BE87:BE138)),  2)</f>
        <v>0</v>
      </c>
      <c r="G35" s="251"/>
      <c r="H35" s="251"/>
      <c r="I35" s="270">
        <v>0.21</v>
      </c>
      <c r="J35" s="269">
        <f>ROUND(((SUM(BE87:BE138))*I35),  2)</f>
        <v>0</v>
      </c>
      <c r="K35" s="251"/>
      <c r="L35" s="253"/>
      <c r="M35" s="254"/>
      <c r="N35" s="254"/>
      <c r="O35" s="254"/>
      <c r="P35" s="254"/>
      <c r="Q35" s="254"/>
      <c r="R35" s="254"/>
      <c r="S35" s="251"/>
      <c r="T35" s="251"/>
      <c r="U35" s="251"/>
      <c r="V35" s="251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 x14ac:dyDescent="0.2">
      <c r="A36" s="251"/>
      <c r="B36" s="252"/>
      <c r="C36" s="251"/>
      <c r="D36" s="251"/>
      <c r="E36" s="248" t="s">
        <v>47</v>
      </c>
      <c r="F36" s="269">
        <f>ROUND((SUM(BF87:BF138)),  2)</f>
        <v>0</v>
      </c>
      <c r="G36" s="251"/>
      <c r="H36" s="251"/>
      <c r="I36" s="270">
        <v>0.15</v>
      </c>
      <c r="J36" s="269">
        <f>ROUND(((SUM(BF87:BF138))*I36),  2)</f>
        <v>0</v>
      </c>
      <c r="K36" s="251"/>
      <c r="L36" s="253"/>
      <c r="M36" s="254"/>
      <c r="N36" s="254"/>
      <c r="O36" s="254"/>
      <c r="P36" s="254"/>
      <c r="Q36" s="254"/>
      <c r="R36" s="254"/>
      <c r="S36" s="251"/>
      <c r="T36" s="251"/>
      <c r="U36" s="251"/>
      <c r="V36" s="251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251"/>
      <c r="B37" s="252"/>
      <c r="C37" s="251"/>
      <c r="D37" s="251"/>
      <c r="E37" s="248" t="s">
        <v>48</v>
      </c>
      <c r="F37" s="269">
        <f>ROUND((SUM(BG87:BG138)),  2)</f>
        <v>0</v>
      </c>
      <c r="G37" s="251"/>
      <c r="H37" s="251"/>
      <c r="I37" s="270">
        <v>0.21</v>
      </c>
      <c r="J37" s="269">
        <f>0</f>
        <v>0</v>
      </c>
      <c r="K37" s="251"/>
      <c r="L37" s="253"/>
      <c r="M37" s="254"/>
      <c r="N37" s="254"/>
      <c r="O37" s="254"/>
      <c r="P37" s="254"/>
      <c r="Q37" s="254"/>
      <c r="R37" s="254"/>
      <c r="S37" s="251"/>
      <c r="T37" s="251"/>
      <c r="U37" s="251"/>
      <c r="V37" s="251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 x14ac:dyDescent="0.2">
      <c r="A38" s="251"/>
      <c r="B38" s="252"/>
      <c r="C38" s="251"/>
      <c r="D38" s="251"/>
      <c r="E38" s="248" t="s">
        <v>49</v>
      </c>
      <c r="F38" s="269">
        <f>ROUND((SUM(BH87:BH138)),  2)</f>
        <v>0</v>
      </c>
      <c r="G38" s="251"/>
      <c r="H38" s="251"/>
      <c r="I38" s="270">
        <v>0.15</v>
      </c>
      <c r="J38" s="269">
        <f>0</f>
        <v>0</v>
      </c>
      <c r="K38" s="251"/>
      <c r="L38" s="253"/>
      <c r="M38" s="254"/>
      <c r="N38" s="254"/>
      <c r="O38" s="254"/>
      <c r="P38" s="254"/>
      <c r="Q38" s="254"/>
      <c r="R38" s="254"/>
      <c r="S38" s="251"/>
      <c r="T38" s="251"/>
      <c r="U38" s="251"/>
      <c r="V38" s="251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 x14ac:dyDescent="0.2">
      <c r="A39" s="251"/>
      <c r="B39" s="252"/>
      <c r="C39" s="251"/>
      <c r="D39" s="251"/>
      <c r="E39" s="248" t="s">
        <v>50</v>
      </c>
      <c r="F39" s="269">
        <f>ROUND((SUM(BI87:BI138)),  2)</f>
        <v>0</v>
      </c>
      <c r="G39" s="251"/>
      <c r="H39" s="251"/>
      <c r="I39" s="270">
        <v>0</v>
      </c>
      <c r="J39" s="269">
        <f>0</f>
        <v>0</v>
      </c>
      <c r="K39" s="251"/>
      <c r="L39" s="253"/>
      <c r="M39" s="254"/>
      <c r="N39" s="254"/>
      <c r="O39" s="254"/>
      <c r="P39" s="254"/>
      <c r="Q39" s="254"/>
      <c r="R39" s="254"/>
      <c r="S39" s="251"/>
      <c r="T39" s="251"/>
      <c r="U39" s="251"/>
      <c r="V39" s="251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 x14ac:dyDescent="0.2">
      <c r="A40" s="251"/>
      <c r="B40" s="252"/>
      <c r="C40" s="251"/>
      <c r="D40" s="251"/>
      <c r="E40" s="251"/>
      <c r="F40" s="251"/>
      <c r="G40" s="251"/>
      <c r="H40" s="251"/>
      <c r="I40" s="251"/>
      <c r="J40" s="251"/>
      <c r="K40" s="251"/>
      <c r="L40" s="253"/>
      <c r="M40" s="254"/>
      <c r="N40" s="254"/>
      <c r="O40" s="254"/>
      <c r="P40" s="254"/>
      <c r="Q40" s="254"/>
      <c r="R40" s="254"/>
      <c r="S40" s="251"/>
      <c r="T40" s="251"/>
      <c r="U40" s="251"/>
      <c r="V40" s="251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 x14ac:dyDescent="0.2">
      <c r="A41" s="251"/>
      <c r="B41" s="252"/>
      <c r="C41" s="271"/>
      <c r="D41" s="272" t="s">
        <v>51</v>
      </c>
      <c r="E41" s="273"/>
      <c r="F41" s="273"/>
      <c r="G41" s="274" t="s">
        <v>52</v>
      </c>
      <c r="H41" s="275" t="s">
        <v>53</v>
      </c>
      <c r="I41" s="273"/>
      <c r="J41" s="276">
        <f>SUM(J32:J39)</f>
        <v>0</v>
      </c>
      <c r="K41" s="277"/>
      <c r="L41" s="253"/>
      <c r="M41" s="254"/>
      <c r="N41" s="254"/>
      <c r="O41" s="254"/>
      <c r="P41" s="254"/>
      <c r="Q41" s="254"/>
      <c r="R41" s="254"/>
      <c r="S41" s="251"/>
      <c r="T41" s="251"/>
      <c r="U41" s="251"/>
      <c r="V41" s="251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 x14ac:dyDescent="0.2">
      <c r="A42" s="251"/>
      <c r="B42" s="278"/>
      <c r="C42" s="279"/>
      <c r="D42" s="279"/>
      <c r="E42" s="279"/>
      <c r="F42" s="279"/>
      <c r="G42" s="279"/>
      <c r="H42" s="279"/>
      <c r="I42" s="279"/>
      <c r="J42" s="279"/>
      <c r="K42" s="279"/>
      <c r="L42" s="253"/>
      <c r="M42" s="254"/>
      <c r="N42" s="254"/>
      <c r="O42" s="254"/>
      <c r="P42" s="254"/>
      <c r="Q42" s="254"/>
      <c r="R42" s="254"/>
      <c r="S42" s="251"/>
      <c r="T42" s="251"/>
      <c r="U42" s="251"/>
      <c r="V42" s="251"/>
      <c r="W42" s="32"/>
      <c r="X42" s="32"/>
      <c r="Y42" s="32"/>
      <c r="Z42" s="32"/>
      <c r="AA42" s="32"/>
      <c r="AB42" s="32"/>
      <c r="AC42" s="32"/>
      <c r="AD42" s="32"/>
      <c r="AE42" s="32"/>
    </row>
    <row r="46" spans="1:31" s="2" customFormat="1" ht="6.9" customHeight="1" x14ac:dyDescent="0.2">
      <c r="A46" s="251"/>
      <c r="B46" s="280"/>
      <c r="C46" s="281"/>
      <c r="D46" s="281"/>
      <c r="E46" s="281"/>
      <c r="F46" s="281"/>
      <c r="G46" s="281"/>
      <c r="H46" s="281"/>
      <c r="I46" s="281"/>
      <c r="J46" s="281"/>
      <c r="K46" s="281"/>
      <c r="L46" s="253"/>
      <c r="M46" s="254"/>
      <c r="N46" s="254"/>
      <c r="O46" s="254"/>
      <c r="P46" s="254"/>
      <c r="Q46" s="254"/>
      <c r="R46" s="254"/>
      <c r="S46" s="251"/>
      <c r="T46" s="251"/>
      <c r="U46" s="251"/>
      <c r="V46" s="251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" customHeight="1" x14ac:dyDescent="0.2">
      <c r="A47" s="251"/>
      <c r="B47" s="252"/>
      <c r="C47" s="246" t="s">
        <v>144</v>
      </c>
      <c r="D47" s="251"/>
      <c r="E47" s="251"/>
      <c r="F47" s="251"/>
      <c r="G47" s="251"/>
      <c r="H47" s="251"/>
      <c r="I47" s="251"/>
      <c r="J47" s="251"/>
      <c r="K47" s="251"/>
      <c r="L47" s="253"/>
      <c r="M47" s="254"/>
      <c r="N47" s="254"/>
      <c r="O47" s="254"/>
      <c r="P47" s="254"/>
      <c r="Q47" s="254"/>
      <c r="R47" s="254"/>
      <c r="S47" s="251"/>
      <c r="T47" s="251"/>
      <c r="U47" s="251"/>
      <c r="V47" s="251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" customHeight="1" x14ac:dyDescent="0.2">
      <c r="A48" s="251"/>
      <c r="B48" s="252"/>
      <c r="C48" s="251"/>
      <c r="D48" s="251"/>
      <c r="E48" s="251"/>
      <c r="F48" s="251"/>
      <c r="G48" s="251"/>
      <c r="H48" s="251"/>
      <c r="I48" s="251"/>
      <c r="J48" s="251"/>
      <c r="K48" s="251"/>
      <c r="L48" s="253"/>
      <c r="M48" s="254"/>
      <c r="N48" s="254"/>
      <c r="O48" s="254"/>
      <c r="P48" s="254"/>
      <c r="Q48" s="254"/>
      <c r="R48" s="254"/>
      <c r="S48" s="251"/>
      <c r="T48" s="251"/>
      <c r="U48" s="251"/>
      <c r="V48" s="251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251"/>
      <c r="B49" s="252"/>
      <c r="C49" s="248" t="s">
        <v>17</v>
      </c>
      <c r="D49" s="251"/>
      <c r="E49" s="251"/>
      <c r="F49" s="251"/>
      <c r="G49" s="251"/>
      <c r="H49" s="251"/>
      <c r="I49" s="251"/>
      <c r="J49" s="251"/>
      <c r="K49" s="251"/>
      <c r="L49" s="253"/>
      <c r="M49" s="254"/>
      <c r="N49" s="254"/>
      <c r="O49" s="254"/>
      <c r="P49" s="254"/>
      <c r="Q49" s="254"/>
      <c r="R49" s="254"/>
      <c r="S49" s="251"/>
      <c r="T49" s="251"/>
      <c r="U49" s="251"/>
      <c r="V49" s="251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251"/>
      <c r="B50" s="252"/>
      <c r="C50" s="251"/>
      <c r="D50" s="251"/>
      <c r="E50" s="249" t="str">
        <f>E7</f>
        <v>Úprava DVT 10210410 Hradec – Nová ves ř. Km 0,300 - 0,600 - DPS</v>
      </c>
      <c r="F50" s="250"/>
      <c r="G50" s="250"/>
      <c r="H50" s="250"/>
      <c r="I50" s="251"/>
      <c r="J50" s="251"/>
      <c r="K50" s="251"/>
      <c r="L50" s="253"/>
      <c r="M50" s="254"/>
      <c r="N50" s="254"/>
      <c r="O50" s="254"/>
      <c r="P50" s="254"/>
      <c r="Q50" s="254"/>
      <c r="R50" s="254"/>
      <c r="S50" s="251"/>
      <c r="T50" s="251"/>
      <c r="U50" s="251"/>
      <c r="V50" s="251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A51" s="240"/>
      <c r="B51" s="245"/>
      <c r="C51" s="248" t="s">
        <v>127</v>
      </c>
      <c r="D51" s="240"/>
      <c r="E51" s="240"/>
      <c r="F51" s="240"/>
      <c r="G51" s="240"/>
      <c r="H51" s="240"/>
      <c r="I51" s="240"/>
      <c r="J51" s="240"/>
      <c r="K51" s="240"/>
      <c r="L51" s="245"/>
      <c r="M51" s="240"/>
      <c r="N51" s="240"/>
      <c r="O51" s="240"/>
      <c r="P51" s="240"/>
      <c r="Q51" s="240"/>
      <c r="R51" s="240"/>
      <c r="S51" s="240"/>
      <c r="T51" s="240"/>
      <c r="U51" s="240"/>
      <c r="V51" s="240"/>
    </row>
    <row r="52" spans="1:47" s="2" customFormat="1" ht="16.5" customHeight="1" x14ac:dyDescent="0.2">
      <c r="A52" s="251"/>
      <c r="B52" s="252"/>
      <c r="C52" s="251"/>
      <c r="D52" s="251"/>
      <c r="E52" s="249" t="s">
        <v>1065</v>
      </c>
      <c r="F52" s="256"/>
      <c r="G52" s="256"/>
      <c r="H52" s="256"/>
      <c r="I52" s="251"/>
      <c r="J52" s="251"/>
      <c r="K52" s="251"/>
      <c r="L52" s="253"/>
      <c r="M52" s="254"/>
      <c r="N52" s="254"/>
      <c r="O52" s="254"/>
      <c r="P52" s="254"/>
      <c r="Q52" s="254"/>
      <c r="R52" s="254"/>
      <c r="S52" s="251"/>
      <c r="T52" s="251"/>
      <c r="U52" s="251"/>
      <c r="V52" s="251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251"/>
      <c r="B53" s="252"/>
      <c r="C53" s="248" t="s">
        <v>1066</v>
      </c>
      <c r="D53" s="251"/>
      <c r="E53" s="251"/>
      <c r="F53" s="251"/>
      <c r="G53" s="251"/>
      <c r="H53" s="251"/>
      <c r="I53" s="251"/>
      <c r="J53" s="251"/>
      <c r="K53" s="251"/>
      <c r="L53" s="253"/>
      <c r="M53" s="254"/>
      <c r="N53" s="254"/>
      <c r="O53" s="254"/>
      <c r="P53" s="254"/>
      <c r="Q53" s="254"/>
      <c r="R53" s="254"/>
      <c r="S53" s="251"/>
      <c r="T53" s="251"/>
      <c r="U53" s="251"/>
      <c r="V53" s="251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251"/>
      <c r="B54" s="252"/>
      <c r="C54" s="251"/>
      <c r="D54" s="251"/>
      <c r="E54" s="255" t="str">
        <f>E11</f>
        <v>IO 01_A - Náhradní výsadba - kácení stromů</v>
      </c>
      <c r="F54" s="256"/>
      <c r="G54" s="256"/>
      <c r="H54" s="256"/>
      <c r="I54" s="251"/>
      <c r="J54" s="251"/>
      <c r="K54" s="251"/>
      <c r="L54" s="253"/>
      <c r="M54" s="254"/>
      <c r="N54" s="254"/>
      <c r="O54" s="254"/>
      <c r="P54" s="254"/>
      <c r="Q54" s="254"/>
      <c r="R54" s="254"/>
      <c r="S54" s="251"/>
      <c r="T54" s="251"/>
      <c r="U54" s="251"/>
      <c r="V54" s="251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" customHeight="1" x14ac:dyDescent="0.2">
      <c r="A55" s="251"/>
      <c r="B55" s="252"/>
      <c r="C55" s="251"/>
      <c r="D55" s="251"/>
      <c r="E55" s="251"/>
      <c r="F55" s="251"/>
      <c r="G55" s="251"/>
      <c r="H55" s="251"/>
      <c r="I55" s="251"/>
      <c r="J55" s="251"/>
      <c r="K55" s="251"/>
      <c r="L55" s="253"/>
      <c r="M55" s="254"/>
      <c r="N55" s="254"/>
      <c r="O55" s="254"/>
      <c r="P55" s="254"/>
      <c r="Q55" s="254"/>
      <c r="R55" s="254"/>
      <c r="S55" s="251"/>
      <c r="T55" s="251"/>
      <c r="U55" s="251"/>
      <c r="V55" s="251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251"/>
      <c r="B56" s="252"/>
      <c r="C56" s="248" t="s">
        <v>21</v>
      </c>
      <c r="D56" s="251"/>
      <c r="E56" s="251"/>
      <c r="F56" s="257" t="str">
        <f>F14</f>
        <v>Hradec u Jeseníka</v>
      </c>
      <c r="G56" s="251"/>
      <c r="H56" s="251"/>
      <c r="I56" s="248" t="s">
        <v>23</v>
      </c>
      <c r="J56" s="258">
        <f>IF(J14="","",J14)</f>
        <v>44721</v>
      </c>
      <c r="K56" s="251"/>
      <c r="L56" s="253"/>
      <c r="M56" s="254"/>
      <c r="N56" s="254"/>
      <c r="O56" s="254"/>
      <c r="P56" s="254"/>
      <c r="Q56" s="254"/>
      <c r="R56" s="254"/>
      <c r="S56" s="251"/>
      <c r="T56" s="251"/>
      <c r="U56" s="251"/>
      <c r="V56" s="251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" customHeight="1" x14ac:dyDescent="0.2">
      <c r="A57" s="251"/>
      <c r="B57" s="252"/>
      <c r="C57" s="251"/>
      <c r="D57" s="251"/>
      <c r="E57" s="251"/>
      <c r="F57" s="251"/>
      <c r="G57" s="251"/>
      <c r="H57" s="251"/>
      <c r="I57" s="251"/>
      <c r="J57" s="251"/>
      <c r="K57" s="251"/>
      <c r="L57" s="253"/>
      <c r="M57" s="254"/>
      <c r="N57" s="254"/>
      <c r="O57" s="254"/>
      <c r="P57" s="254"/>
      <c r="Q57" s="254"/>
      <c r="R57" s="254"/>
      <c r="S57" s="251"/>
      <c r="T57" s="251"/>
      <c r="U57" s="251"/>
      <c r="V57" s="251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5.15" customHeight="1" x14ac:dyDescent="0.2">
      <c r="A58" s="251"/>
      <c r="B58" s="252"/>
      <c r="C58" s="248" t="s">
        <v>24</v>
      </c>
      <c r="D58" s="251"/>
      <c r="E58" s="251"/>
      <c r="F58" s="257" t="str">
        <f>E17</f>
        <v>Povodí Odry, státní podnik</v>
      </c>
      <c r="G58" s="251"/>
      <c r="H58" s="251"/>
      <c r="I58" s="248" t="s">
        <v>32</v>
      </c>
      <c r="J58" s="282" t="str">
        <f>E23</f>
        <v>VHRoušar, s.r.o.</v>
      </c>
      <c r="K58" s="251"/>
      <c r="L58" s="253"/>
      <c r="M58" s="254"/>
      <c r="N58" s="254"/>
      <c r="O58" s="254"/>
      <c r="P58" s="254"/>
      <c r="Q58" s="254"/>
      <c r="R58" s="254"/>
      <c r="S58" s="251"/>
      <c r="T58" s="251"/>
      <c r="U58" s="251"/>
      <c r="V58" s="251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15.15" customHeight="1" x14ac:dyDescent="0.2">
      <c r="A59" s="251"/>
      <c r="B59" s="252"/>
      <c r="C59" s="248" t="s">
        <v>30</v>
      </c>
      <c r="D59" s="251"/>
      <c r="E59" s="251"/>
      <c r="F59" s="257" t="str">
        <f>IF(E20="","",E20)</f>
        <v>Vyplň údaj</v>
      </c>
      <c r="G59" s="251"/>
      <c r="H59" s="251"/>
      <c r="I59" s="248" t="s">
        <v>37</v>
      </c>
      <c r="J59" s="282" t="str">
        <f>E26</f>
        <v xml:space="preserve"> </v>
      </c>
      <c r="K59" s="251"/>
      <c r="L59" s="253"/>
      <c r="M59" s="254"/>
      <c r="N59" s="254"/>
      <c r="O59" s="254"/>
      <c r="P59" s="254"/>
      <c r="Q59" s="254"/>
      <c r="R59" s="254"/>
      <c r="S59" s="251"/>
      <c r="T59" s="251"/>
      <c r="U59" s="251"/>
      <c r="V59" s="251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251"/>
      <c r="B60" s="252"/>
      <c r="C60" s="251"/>
      <c r="D60" s="251"/>
      <c r="E60" s="251"/>
      <c r="F60" s="251"/>
      <c r="G60" s="251"/>
      <c r="H60" s="251"/>
      <c r="I60" s="251"/>
      <c r="J60" s="251"/>
      <c r="K60" s="251"/>
      <c r="L60" s="253"/>
      <c r="M60" s="254"/>
      <c r="N60" s="254"/>
      <c r="O60" s="254"/>
      <c r="P60" s="254"/>
      <c r="Q60" s="254"/>
      <c r="R60" s="254"/>
      <c r="S60" s="251"/>
      <c r="T60" s="251"/>
      <c r="U60" s="251"/>
      <c r="V60" s="251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251"/>
      <c r="B61" s="252"/>
      <c r="C61" s="283" t="s">
        <v>145</v>
      </c>
      <c r="D61" s="271"/>
      <c r="E61" s="271"/>
      <c r="F61" s="271"/>
      <c r="G61" s="271"/>
      <c r="H61" s="271"/>
      <c r="I61" s="271"/>
      <c r="J61" s="284" t="s">
        <v>146</v>
      </c>
      <c r="K61" s="271"/>
      <c r="L61" s="253"/>
      <c r="M61" s="254"/>
      <c r="N61" s="254"/>
      <c r="O61" s="254"/>
      <c r="P61" s="254"/>
      <c r="Q61" s="254"/>
      <c r="R61" s="254"/>
      <c r="S61" s="251"/>
      <c r="T61" s="251"/>
      <c r="U61" s="251"/>
      <c r="V61" s="251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251"/>
      <c r="B62" s="252"/>
      <c r="C62" s="251"/>
      <c r="D62" s="251"/>
      <c r="E62" s="251"/>
      <c r="F62" s="251"/>
      <c r="G62" s="251"/>
      <c r="H62" s="251"/>
      <c r="I62" s="251"/>
      <c r="J62" s="251"/>
      <c r="K62" s="251"/>
      <c r="L62" s="253"/>
      <c r="M62" s="254"/>
      <c r="N62" s="254"/>
      <c r="O62" s="254"/>
      <c r="P62" s="254"/>
      <c r="Q62" s="254"/>
      <c r="R62" s="254"/>
      <c r="S62" s="251"/>
      <c r="T62" s="251"/>
      <c r="U62" s="251"/>
      <c r="V62" s="251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5" customHeight="1" x14ac:dyDescent="0.2">
      <c r="A63" s="251"/>
      <c r="B63" s="252"/>
      <c r="C63" s="285" t="s">
        <v>73</v>
      </c>
      <c r="D63" s="251"/>
      <c r="E63" s="251"/>
      <c r="F63" s="251"/>
      <c r="G63" s="251"/>
      <c r="H63" s="251"/>
      <c r="I63" s="251"/>
      <c r="J63" s="266">
        <f>J87</f>
        <v>0</v>
      </c>
      <c r="K63" s="251"/>
      <c r="L63" s="253"/>
      <c r="M63" s="254"/>
      <c r="N63" s="254"/>
      <c r="O63" s="254"/>
      <c r="P63" s="254"/>
      <c r="Q63" s="254"/>
      <c r="R63" s="254"/>
      <c r="S63" s="251"/>
      <c r="T63" s="251"/>
      <c r="U63" s="251"/>
      <c r="V63" s="251"/>
      <c r="W63" s="32"/>
      <c r="X63" s="32"/>
      <c r="Y63" s="32"/>
      <c r="Z63" s="32"/>
      <c r="AA63" s="32"/>
      <c r="AB63" s="32"/>
      <c r="AC63" s="32"/>
      <c r="AD63" s="32"/>
      <c r="AE63" s="32"/>
      <c r="AU63" s="19" t="s">
        <v>147</v>
      </c>
    </row>
    <row r="64" spans="1:47" s="9" customFormat="1" ht="24.9" customHeight="1" x14ac:dyDescent="0.2">
      <c r="A64" s="286"/>
      <c r="B64" s="287"/>
      <c r="C64" s="286"/>
      <c r="D64" s="288" t="s">
        <v>148</v>
      </c>
      <c r="E64" s="289"/>
      <c r="F64" s="289"/>
      <c r="G64" s="289"/>
      <c r="H64" s="289"/>
      <c r="I64" s="289"/>
      <c r="J64" s="290">
        <f>J88</f>
        <v>0</v>
      </c>
      <c r="K64" s="286"/>
      <c r="L64" s="287"/>
      <c r="M64" s="286"/>
      <c r="N64" s="286"/>
      <c r="O64" s="286"/>
      <c r="P64" s="286"/>
      <c r="Q64" s="286"/>
      <c r="R64" s="286"/>
      <c r="S64" s="286"/>
      <c r="T64" s="286"/>
      <c r="U64" s="286"/>
      <c r="V64" s="286"/>
    </row>
    <row r="65" spans="1:31" s="10" customFormat="1" ht="19.95" customHeight="1" x14ac:dyDescent="0.2">
      <c r="A65" s="291"/>
      <c r="B65" s="292"/>
      <c r="C65" s="291"/>
      <c r="D65" s="293" t="s">
        <v>149</v>
      </c>
      <c r="E65" s="294"/>
      <c r="F65" s="294"/>
      <c r="G65" s="294"/>
      <c r="H65" s="294"/>
      <c r="I65" s="294"/>
      <c r="J65" s="295">
        <f>J89</f>
        <v>0</v>
      </c>
      <c r="K65" s="291"/>
      <c r="L65" s="292"/>
      <c r="M65" s="291"/>
      <c r="N65" s="291"/>
      <c r="O65" s="291"/>
      <c r="P65" s="291"/>
      <c r="Q65" s="291"/>
      <c r="R65" s="291"/>
      <c r="S65" s="291"/>
      <c r="T65" s="291"/>
      <c r="U65" s="291"/>
      <c r="V65" s="291"/>
    </row>
    <row r="66" spans="1:31" s="2" customFormat="1" ht="21.75" customHeight="1" x14ac:dyDescent="0.2">
      <c r="A66" s="251"/>
      <c r="B66" s="252"/>
      <c r="C66" s="251"/>
      <c r="D66" s="251"/>
      <c r="E66" s="251"/>
      <c r="F66" s="251"/>
      <c r="G66" s="251"/>
      <c r="H66" s="251"/>
      <c r="I66" s="251"/>
      <c r="J66" s="251"/>
      <c r="K66" s="251"/>
      <c r="L66" s="253"/>
      <c r="M66" s="254"/>
      <c r="N66" s="254"/>
      <c r="O66" s="254"/>
      <c r="P66" s="254"/>
      <c r="Q66" s="254"/>
      <c r="R66" s="254"/>
      <c r="S66" s="251"/>
      <c r="T66" s="251"/>
      <c r="U66" s="251"/>
      <c r="V66" s="251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s="2" customFormat="1" ht="6.9" customHeight="1" x14ac:dyDescent="0.2">
      <c r="A67" s="251"/>
      <c r="B67" s="278"/>
      <c r="C67" s="279"/>
      <c r="D67" s="279"/>
      <c r="E67" s="279"/>
      <c r="F67" s="279"/>
      <c r="G67" s="279"/>
      <c r="H67" s="279"/>
      <c r="I67" s="279"/>
      <c r="J67" s="279"/>
      <c r="K67" s="279"/>
      <c r="L67" s="253"/>
      <c r="M67" s="254"/>
      <c r="N67" s="254"/>
      <c r="O67" s="254"/>
      <c r="P67" s="254"/>
      <c r="Q67" s="254"/>
      <c r="R67" s="254"/>
      <c r="S67" s="251"/>
      <c r="T67" s="251"/>
      <c r="U67" s="251"/>
      <c r="V67" s="251"/>
      <c r="W67" s="32"/>
      <c r="X67" s="32"/>
      <c r="Y67" s="32"/>
      <c r="Z67" s="32"/>
      <c r="AA67" s="32"/>
      <c r="AB67" s="32"/>
      <c r="AC67" s="32"/>
      <c r="AD67" s="32"/>
      <c r="AE67" s="32"/>
    </row>
    <row r="71" spans="1:31" s="2" customFormat="1" ht="6.9" customHeight="1" x14ac:dyDescent="0.2">
      <c r="A71" s="251"/>
      <c r="B71" s="280"/>
      <c r="C71" s="281"/>
      <c r="D71" s="281"/>
      <c r="E71" s="281"/>
      <c r="F71" s="281"/>
      <c r="G71" s="281"/>
      <c r="H71" s="281"/>
      <c r="I71" s="281"/>
      <c r="J71" s="281"/>
      <c r="K71" s="281"/>
      <c r="L71" s="253"/>
      <c r="M71" s="254"/>
      <c r="N71" s="254"/>
      <c r="O71" s="254"/>
      <c r="P71" s="254"/>
      <c r="Q71" s="254"/>
      <c r="R71" s="254"/>
      <c r="S71" s="251"/>
      <c r="T71" s="251"/>
      <c r="U71" s="251"/>
      <c r="V71" s="251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24.9" customHeight="1" x14ac:dyDescent="0.2">
      <c r="A72" s="251"/>
      <c r="B72" s="252"/>
      <c r="C72" s="246" t="s">
        <v>156</v>
      </c>
      <c r="D72" s="251"/>
      <c r="E72" s="251"/>
      <c r="F72" s="251"/>
      <c r="G72" s="251"/>
      <c r="H72" s="251"/>
      <c r="I72" s="251"/>
      <c r="J72" s="251"/>
      <c r="K72" s="251"/>
      <c r="L72" s="253"/>
      <c r="M72" s="254"/>
      <c r="N72" s="254"/>
      <c r="O72" s="254"/>
      <c r="P72" s="254"/>
      <c r="Q72" s="254"/>
      <c r="R72" s="254"/>
      <c r="S72" s="251"/>
      <c r="T72" s="251"/>
      <c r="U72" s="251"/>
      <c r="V72" s="251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" customHeight="1" x14ac:dyDescent="0.2">
      <c r="A73" s="251"/>
      <c r="B73" s="252"/>
      <c r="C73" s="251"/>
      <c r="D73" s="251"/>
      <c r="E73" s="251"/>
      <c r="F73" s="251"/>
      <c r="G73" s="251"/>
      <c r="H73" s="251"/>
      <c r="I73" s="251"/>
      <c r="J73" s="251"/>
      <c r="K73" s="251"/>
      <c r="L73" s="253"/>
      <c r="M73" s="254"/>
      <c r="N73" s="254"/>
      <c r="O73" s="254"/>
      <c r="P73" s="254"/>
      <c r="Q73" s="254"/>
      <c r="R73" s="254"/>
      <c r="S73" s="251"/>
      <c r="T73" s="251"/>
      <c r="U73" s="251"/>
      <c r="V73" s="251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 x14ac:dyDescent="0.2">
      <c r="A74" s="251"/>
      <c r="B74" s="252"/>
      <c r="C74" s="248" t="s">
        <v>17</v>
      </c>
      <c r="D74" s="251"/>
      <c r="E74" s="251"/>
      <c r="F74" s="251"/>
      <c r="G74" s="251"/>
      <c r="H74" s="251"/>
      <c r="I74" s="251"/>
      <c r="J74" s="251"/>
      <c r="K74" s="251"/>
      <c r="L74" s="253"/>
      <c r="M74" s="254"/>
      <c r="N74" s="254"/>
      <c r="O74" s="254"/>
      <c r="P74" s="254"/>
      <c r="Q74" s="254"/>
      <c r="R74" s="254"/>
      <c r="S74" s="251"/>
      <c r="T74" s="251"/>
      <c r="U74" s="251"/>
      <c r="V74" s="251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 x14ac:dyDescent="0.2">
      <c r="A75" s="251"/>
      <c r="B75" s="252"/>
      <c r="C75" s="251"/>
      <c r="D75" s="251"/>
      <c r="E75" s="249" t="str">
        <f>E7</f>
        <v>Úprava DVT 10210410 Hradec – Nová ves ř. Km 0,300 - 0,600 - DPS</v>
      </c>
      <c r="F75" s="250"/>
      <c r="G75" s="250"/>
      <c r="H75" s="250"/>
      <c r="I75" s="251"/>
      <c r="J75" s="251"/>
      <c r="K75" s="251"/>
      <c r="L75" s="253"/>
      <c r="M75" s="254"/>
      <c r="N75" s="254"/>
      <c r="O75" s="254"/>
      <c r="P75" s="254"/>
      <c r="Q75" s="254"/>
      <c r="R75" s="254"/>
      <c r="S75" s="251"/>
      <c r="T75" s="251"/>
      <c r="U75" s="251"/>
      <c r="V75" s="251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1" customFormat="1" ht="12" customHeight="1" x14ac:dyDescent="0.2">
      <c r="A76" s="240"/>
      <c r="B76" s="245"/>
      <c r="C76" s="248" t="s">
        <v>127</v>
      </c>
      <c r="D76" s="240"/>
      <c r="E76" s="240"/>
      <c r="F76" s="240"/>
      <c r="G76" s="240"/>
      <c r="H76" s="240"/>
      <c r="I76" s="240"/>
      <c r="J76" s="240"/>
      <c r="K76" s="240"/>
      <c r="L76" s="245"/>
      <c r="M76" s="240"/>
      <c r="N76" s="240"/>
      <c r="O76" s="240"/>
      <c r="P76" s="240"/>
      <c r="Q76" s="240"/>
      <c r="R76" s="240"/>
      <c r="S76" s="240"/>
      <c r="T76" s="240"/>
      <c r="U76" s="240"/>
      <c r="V76" s="240"/>
    </row>
    <row r="77" spans="1:31" s="2" customFormat="1" ht="16.5" customHeight="1" x14ac:dyDescent="0.2">
      <c r="A77" s="251"/>
      <c r="B77" s="252"/>
      <c r="C77" s="251"/>
      <c r="D77" s="251"/>
      <c r="E77" s="249" t="s">
        <v>1065</v>
      </c>
      <c r="F77" s="256"/>
      <c r="G77" s="256"/>
      <c r="H77" s="256"/>
      <c r="I77" s="251"/>
      <c r="J77" s="251"/>
      <c r="K77" s="251"/>
      <c r="L77" s="253"/>
      <c r="M77" s="254"/>
      <c r="N77" s="254"/>
      <c r="O77" s="254"/>
      <c r="P77" s="254"/>
      <c r="Q77" s="254"/>
      <c r="R77" s="254"/>
      <c r="S77" s="251"/>
      <c r="T77" s="251"/>
      <c r="U77" s="251"/>
      <c r="V77" s="251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251"/>
      <c r="B78" s="252"/>
      <c r="C78" s="248" t="s">
        <v>1066</v>
      </c>
      <c r="D78" s="251"/>
      <c r="E78" s="251"/>
      <c r="F78" s="251"/>
      <c r="G78" s="251"/>
      <c r="H78" s="251"/>
      <c r="I78" s="251"/>
      <c r="J78" s="251"/>
      <c r="K78" s="251"/>
      <c r="L78" s="253"/>
      <c r="M78" s="254"/>
      <c r="N78" s="254"/>
      <c r="O78" s="254"/>
      <c r="P78" s="254"/>
      <c r="Q78" s="254"/>
      <c r="R78" s="254"/>
      <c r="S78" s="251"/>
      <c r="T78" s="251"/>
      <c r="U78" s="251"/>
      <c r="V78" s="251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 x14ac:dyDescent="0.2">
      <c r="A79" s="251"/>
      <c r="B79" s="252"/>
      <c r="C79" s="251"/>
      <c r="D79" s="251"/>
      <c r="E79" s="255" t="str">
        <f>E11</f>
        <v>IO 01_A - Náhradní výsadba - kácení stromů</v>
      </c>
      <c r="F79" s="256"/>
      <c r="G79" s="256"/>
      <c r="H79" s="256"/>
      <c r="I79" s="251"/>
      <c r="J79" s="251"/>
      <c r="K79" s="251"/>
      <c r="L79" s="253"/>
      <c r="M79" s="254"/>
      <c r="N79" s="254"/>
      <c r="O79" s="254"/>
      <c r="P79" s="254"/>
      <c r="Q79" s="254"/>
      <c r="R79" s="254"/>
      <c r="S79" s="251"/>
      <c r="T79" s="251"/>
      <c r="U79" s="251"/>
      <c r="V79" s="251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6.9" customHeight="1" x14ac:dyDescent="0.2">
      <c r="A80" s="251"/>
      <c r="B80" s="252"/>
      <c r="C80" s="251"/>
      <c r="D80" s="251"/>
      <c r="E80" s="251"/>
      <c r="F80" s="251"/>
      <c r="G80" s="251"/>
      <c r="H80" s="251"/>
      <c r="I80" s="251"/>
      <c r="J80" s="251"/>
      <c r="K80" s="251"/>
      <c r="L80" s="253"/>
      <c r="M80" s="254"/>
      <c r="N80" s="254"/>
      <c r="O80" s="254"/>
      <c r="P80" s="254"/>
      <c r="Q80" s="254"/>
      <c r="R80" s="254"/>
      <c r="S80" s="251"/>
      <c r="T80" s="251"/>
      <c r="U80" s="251"/>
      <c r="V80" s="251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 x14ac:dyDescent="0.2">
      <c r="A81" s="251"/>
      <c r="B81" s="252"/>
      <c r="C81" s="248" t="s">
        <v>21</v>
      </c>
      <c r="D81" s="251"/>
      <c r="E81" s="251"/>
      <c r="F81" s="257" t="str">
        <f>F14</f>
        <v>Hradec u Jeseníka</v>
      </c>
      <c r="G81" s="251"/>
      <c r="H81" s="251"/>
      <c r="I81" s="248" t="s">
        <v>23</v>
      </c>
      <c r="J81" s="258">
        <f>IF(J14="","",J14)</f>
        <v>44721</v>
      </c>
      <c r="K81" s="251"/>
      <c r="L81" s="253"/>
      <c r="M81" s="254"/>
      <c r="N81" s="254"/>
      <c r="O81" s="254"/>
      <c r="P81" s="254"/>
      <c r="Q81" s="254"/>
      <c r="R81" s="254"/>
      <c r="S81" s="251"/>
      <c r="T81" s="251"/>
      <c r="U81" s="251"/>
      <c r="V81" s="251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" customHeight="1" x14ac:dyDescent="0.2">
      <c r="A82" s="251"/>
      <c r="B82" s="252"/>
      <c r="C82" s="251"/>
      <c r="D82" s="251"/>
      <c r="E82" s="251"/>
      <c r="F82" s="251"/>
      <c r="G82" s="251"/>
      <c r="H82" s="251"/>
      <c r="I82" s="251"/>
      <c r="J82" s="251"/>
      <c r="K82" s="251"/>
      <c r="L82" s="253"/>
      <c r="M82" s="254"/>
      <c r="N82" s="254"/>
      <c r="O82" s="254"/>
      <c r="P82" s="254"/>
      <c r="Q82" s="254"/>
      <c r="R82" s="254"/>
      <c r="S82" s="251"/>
      <c r="T82" s="251"/>
      <c r="U82" s="251"/>
      <c r="V82" s="251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5.15" customHeight="1" x14ac:dyDescent="0.2">
      <c r="A83" s="251"/>
      <c r="B83" s="252"/>
      <c r="C83" s="248" t="s">
        <v>24</v>
      </c>
      <c r="D83" s="251"/>
      <c r="E83" s="251"/>
      <c r="F83" s="257" t="str">
        <f>E17</f>
        <v>Povodí Odry, státní podnik</v>
      </c>
      <c r="G83" s="251"/>
      <c r="H83" s="251"/>
      <c r="I83" s="248" t="s">
        <v>32</v>
      </c>
      <c r="J83" s="282" t="str">
        <f>E23</f>
        <v>VHRoušar, s.r.o.</v>
      </c>
      <c r="K83" s="251"/>
      <c r="L83" s="253"/>
      <c r="M83" s="254"/>
      <c r="N83" s="254"/>
      <c r="O83" s="254"/>
      <c r="P83" s="254"/>
      <c r="Q83" s="254"/>
      <c r="R83" s="254"/>
      <c r="S83" s="251"/>
      <c r="T83" s="251"/>
      <c r="U83" s="251"/>
      <c r="V83" s="251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5.15" customHeight="1" x14ac:dyDescent="0.2">
      <c r="A84" s="251"/>
      <c r="B84" s="252"/>
      <c r="C84" s="248" t="s">
        <v>30</v>
      </c>
      <c r="D84" s="251"/>
      <c r="E84" s="251"/>
      <c r="F84" s="257" t="str">
        <f>IF(E20="","",E20)</f>
        <v>Vyplň údaj</v>
      </c>
      <c r="G84" s="251"/>
      <c r="H84" s="251"/>
      <c r="I84" s="248" t="s">
        <v>37</v>
      </c>
      <c r="J84" s="282" t="str">
        <f>E26</f>
        <v xml:space="preserve"> </v>
      </c>
      <c r="K84" s="251"/>
      <c r="L84" s="253"/>
      <c r="M84" s="254"/>
      <c r="N84" s="254"/>
      <c r="O84" s="254"/>
      <c r="P84" s="254"/>
      <c r="Q84" s="254"/>
      <c r="R84" s="254"/>
      <c r="S84" s="251"/>
      <c r="T84" s="251"/>
      <c r="U84" s="251"/>
      <c r="V84" s="251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0.35" customHeight="1" x14ac:dyDescent="0.2">
      <c r="A85" s="251"/>
      <c r="B85" s="252"/>
      <c r="C85" s="251"/>
      <c r="D85" s="251"/>
      <c r="E85" s="251"/>
      <c r="F85" s="251"/>
      <c r="G85" s="251"/>
      <c r="H85" s="251"/>
      <c r="I85" s="251"/>
      <c r="J85" s="251"/>
      <c r="K85" s="251"/>
      <c r="L85" s="253"/>
      <c r="M85" s="254"/>
      <c r="N85" s="254"/>
      <c r="O85" s="254"/>
      <c r="P85" s="254"/>
      <c r="Q85" s="254"/>
      <c r="R85" s="254"/>
      <c r="S85" s="251"/>
      <c r="T85" s="251"/>
      <c r="U85" s="251"/>
      <c r="V85" s="251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11" customFormat="1" ht="29.25" customHeight="1" x14ac:dyDescent="0.2">
      <c r="A86" s="296"/>
      <c r="B86" s="297"/>
      <c r="C86" s="298" t="s">
        <v>157</v>
      </c>
      <c r="D86" s="299" t="s">
        <v>60</v>
      </c>
      <c r="E86" s="299" t="s">
        <v>56</v>
      </c>
      <c r="F86" s="299" t="s">
        <v>57</v>
      </c>
      <c r="G86" s="299" t="s">
        <v>158</v>
      </c>
      <c r="H86" s="299" t="s">
        <v>159</v>
      </c>
      <c r="I86" s="299" t="s">
        <v>160</v>
      </c>
      <c r="J86" s="299" t="s">
        <v>146</v>
      </c>
      <c r="K86" s="300" t="s">
        <v>161</v>
      </c>
      <c r="L86" s="301"/>
      <c r="M86" s="302" t="s">
        <v>3</v>
      </c>
      <c r="N86" s="303" t="s">
        <v>45</v>
      </c>
      <c r="O86" s="303" t="s">
        <v>162</v>
      </c>
      <c r="P86" s="303" t="s">
        <v>163</v>
      </c>
      <c r="Q86" s="303" t="s">
        <v>164</v>
      </c>
      <c r="R86" s="303" t="s">
        <v>165</v>
      </c>
      <c r="S86" s="303" t="s">
        <v>166</v>
      </c>
      <c r="T86" s="304" t="s">
        <v>167</v>
      </c>
      <c r="U86" s="296"/>
      <c r="V86" s="296"/>
      <c r="W86" s="92"/>
      <c r="X86" s="92"/>
      <c r="Y86" s="92"/>
      <c r="Z86" s="92"/>
      <c r="AA86" s="92"/>
      <c r="AB86" s="92"/>
      <c r="AC86" s="92"/>
      <c r="AD86" s="92"/>
      <c r="AE86" s="92"/>
    </row>
    <row r="87" spans="1:65" s="2" customFormat="1" ht="22.95" customHeight="1" x14ac:dyDescent="0.3">
      <c r="A87" s="251"/>
      <c r="B87" s="252"/>
      <c r="C87" s="305" t="s">
        <v>168</v>
      </c>
      <c r="D87" s="251"/>
      <c r="E87" s="251"/>
      <c r="F87" s="251"/>
      <c r="G87" s="251"/>
      <c r="H87" s="251"/>
      <c r="I87" s="251"/>
      <c r="J87" s="306">
        <f>BK87</f>
        <v>0</v>
      </c>
      <c r="K87" s="251"/>
      <c r="L87" s="252"/>
      <c r="M87" s="307"/>
      <c r="N87" s="308"/>
      <c r="O87" s="264"/>
      <c r="P87" s="309">
        <f>P88</f>
        <v>0</v>
      </c>
      <c r="Q87" s="264"/>
      <c r="R87" s="309">
        <f>R88</f>
        <v>0</v>
      </c>
      <c r="S87" s="264"/>
      <c r="T87" s="310">
        <f>T88</f>
        <v>0</v>
      </c>
      <c r="U87" s="251"/>
      <c r="V87" s="251"/>
      <c r="W87" s="32"/>
      <c r="X87" s="32"/>
      <c r="Y87" s="32"/>
      <c r="Z87" s="32"/>
      <c r="AA87" s="32"/>
      <c r="AB87" s="32"/>
      <c r="AC87" s="32"/>
      <c r="AD87" s="32"/>
      <c r="AE87" s="32"/>
      <c r="AT87" s="19" t="s">
        <v>74</v>
      </c>
      <c r="AU87" s="19" t="s">
        <v>147</v>
      </c>
      <c r="BK87" s="93">
        <f>BK88</f>
        <v>0</v>
      </c>
    </row>
    <row r="88" spans="1:65" s="12" customFormat="1" ht="25.95" customHeight="1" x14ac:dyDescent="0.25">
      <c r="A88" s="311"/>
      <c r="B88" s="312"/>
      <c r="C88" s="311"/>
      <c r="D88" s="313" t="s">
        <v>74</v>
      </c>
      <c r="E88" s="314" t="s">
        <v>169</v>
      </c>
      <c r="F88" s="314" t="s">
        <v>170</v>
      </c>
      <c r="G88" s="311"/>
      <c r="H88" s="311"/>
      <c r="I88" s="311"/>
      <c r="J88" s="315">
        <f>BK88</f>
        <v>0</v>
      </c>
      <c r="K88" s="311"/>
      <c r="L88" s="312"/>
      <c r="M88" s="316"/>
      <c r="N88" s="317"/>
      <c r="O88" s="317"/>
      <c r="P88" s="318">
        <f>P89</f>
        <v>0</v>
      </c>
      <c r="Q88" s="317"/>
      <c r="R88" s="318">
        <f>R89</f>
        <v>0</v>
      </c>
      <c r="S88" s="317"/>
      <c r="T88" s="319">
        <f>T89</f>
        <v>0</v>
      </c>
      <c r="U88" s="311"/>
      <c r="V88" s="311"/>
      <c r="AR88" s="94" t="s">
        <v>83</v>
      </c>
      <c r="AT88" s="95" t="s">
        <v>74</v>
      </c>
      <c r="AU88" s="95" t="s">
        <v>75</v>
      </c>
      <c r="AY88" s="94" t="s">
        <v>171</v>
      </c>
      <c r="BK88" s="96">
        <f>BK89</f>
        <v>0</v>
      </c>
    </row>
    <row r="89" spans="1:65" s="12" customFormat="1" ht="22.95" customHeight="1" x14ac:dyDescent="0.25">
      <c r="A89" s="311"/>
      <c r="B89" s="312"/>
      <c r="C89" s="311"/>
      <c r="D89" s="313" t="s">
        <v>74</v>
      </c>
      <c r="E89" s="320" t="s">
        <v>83</v>
      </c>
      <c r="F89" s="320" t="s">
        <v>172</v>
      </c>
      <c r="G89" s="311"/>
      <c r="H89" s="311"/>
      <c r="I89" s="311"/>
      <c r="J89" s="321">
        <f>BK89</f>
        <v>0</v>
      </c>
      <c r="K89" s="311"/>
      <c r="L89" s="312"/>
      <c r="M89" s="316"/>
      <c r="N89" s="317"/>
      <c r="O89" s="317"/>
      <c r="P89" s="318">
        <f>SUM(P90:P138)</f>
        <v>0</v>
      </c>
      <c r="Q89" s="317"/>
      <c r="R89" s="318">
        <f>SUM(R90:R138)</f>
        <v>0</v>
      </c>
      <c r="S89" s="317"/>
      <c r="T89" s="319">
        <f>SUM(T90:T138)</f>
        <v>0</v>
      </c>
      <c r="U89" s="311"/>
      <c r="V89" s="311"/>
      <c r="AR89" s="94" t="s">
        <v>83</v>
      </c>
      <c r="AT89" s="95" t="s">
        <v>74</v>
      </c>
      <c r="AU89" s="95" t="s">
        <v>83</v>
      </c>
      <c r="AY89" s="94" t="s">
        <v>171</v>
      </c>
      <c r="BK89" s="96">
        <f>SUM(BK90:BK138)</f>
        <v>0</v>
      </c>
    </row>
    <row r="90" spans="1:65" s="2" customFormat="1" ht="24.15" customHeight="1" x14ac:dyDescent="0.2">
      <c r="A90" s="251"/>
      <c r="B90" s="252"/>
      <c r="C90" s="322" t="s">
        <v>83</v>
      </c>
      <c r="D90" s="322" t="s">
        <v>173</v>
      </c>
      <c r="E90" s="323" t="s">
        <v>1068</v>
      </c>
      <c r="F90" s="324" t="s">
        <v>1069</v>
      </c>
      <c r="G90" s="325" t="s">
        <v>116</v>
      </c>
      <c r="H90" s="326">
        <v>20</v>
      </c>
      <c r="I90" s="97"/>
      <c r="J90" s="327">
        <f>ROUND(I90*H90,2)</f>
        <v>0</v>
      </c>
      <c r="K90" s="324" t="s">
        <v>176</v>
      </c>
      <c r="L90" s="252"/>
      <c r="M90" s="328" t="s">
        <v>3</v>
      </c>
      <c r="N90" s="329" t="s">
        <v>46</v>
      </c>
      <c r="O90" s="330"/>
      <c r="P90" s="331">
        <f>O90*H90</f>
        <v>0</v>
      </c>
      <c r="Q90" s="331">
        <v>0</v>
      </c>
      <c r="R90" s="331">
        <f>Q90*H90</f>
        <v>0</v>
      </c>
      <c r="S90" s="331">
        <v>0</v>
      </c>
      <c r="T90" s="332">
        <f>S90*H90</f>
        <v>0</v>
      </c>
      <c r="U90" s="251"/>
      <c r="V90" s="251"/>
      <c r="W90" s="32"/>
      <c r="X90" s="32"/>
      <c r="Y90" s="32"/>
      <c r="Z90" s="32"/>
      <c r="AA90" s="32"/>
      <c r="AB90" s="32"/>
      <c r="AC90" s="32"/>
      <c r="AD90" s="32"/>
      <c r="AE90" s="32"/>
      <c r="AR90" s="98" t="s">
        <v>177</v>
      </c>
      <c r="AT90" s="98" t="s">
        <v>173</v>
      </c>
      <c r="AU90" s="98" t="s">
        <v>85</v>
      </c>
      <c r="AY90" s="19" t="s">
        <v>171</v>
      </c>
      <c r="BE90" s="99">
        <f>IF(N90="základní",J90,0)</f>
        <v>0</v>
      </c>
      <c r="BF90" s="99">
        <f>IF(N90="snížená",J90,0)</f>
        <v>0</v>
      </c>
      <c r="BG90" s="99">
        <f>IF(N90="zákl. přenesená",J90,0)</f>
        <v>0</v>
      </c>
      <c r="BH90" s="99">
        <f>IF(N90="sníž. přenesená",J90,0)</f>
        <v>0</v>
      </c>
      <c r="BI90" s="99">
        <f>IF(N90="nulová",J90,0)</f>
        <v>0</v>
      </c>
      <c r="BJ90" s="19" t="s">
        <v>83</v>
      </c>
      <c r="BK90" s="99">
        <f>ROUND(I90*H90,2)</f>
        <v>0</v>
      </c>
      <c r="BL90" s="19" t="s">
        <v>177</v>
      </c>
      <c r="BM90" s="98" t="s">
        <v>1070</v>
      </c>
    </row>
    <row r="91" spans="1:65" s="2" customFormat="1" ht="19.2" x14ac:dyDescent="0.2">
      <c r="A91" s="251"/>
      <c r="B91" s="252"/>
      <c r="C91" s="251"/>
      <c r="D91" s="333" t="s">
        <v>179</v>
      </c>
      <c r="E91" s="251"/>
      <c r="F91" s="334" t="s">
        <v>1071</v>
      </c>
      <c r="G91" s="251"/>
      <c r="H91" s="251"/>
      <c r="I91" s="251"/>
      <c r="J91" s="251"/>
      <c r="K91" s="251"/>
      <c r="L91" s="252"/>
      <c r="M91" s="335"/>
      <c r="N91" s="336"/>
      <c r="O91" s="330"/>
      <c r="P91" s="330"/>
      <c r="Q91" s="330"/>
      <c r="R91" s="330"/>
      <c r="S91" s="330"/>
      <c r="T91" s="337"/>
      <c r="U91" s="251"/>
      <c r="V91" s="251"/>
      <c r="W91" s="32"/>
      <c r="X91" s="32"/>
      <c r="Y91" s="32"/>
      <c r="Z91" s="32"/>
      <c r="AA91" s="32"/>
      <c r="AB91" s="32"/>
      <c r="AC91" s="32"/>
      <c r="AD91" s="32"/>
      <c r="AE91" s="32"/>
      <c r="AT91" s="19" t="s">
        <v>179</v>
      </c>
      <c r="AU91" s="19" t="s">
        <v>85</v>
      </c>
    </row>
    <row r="92" spans="1:65" s="2" customFormat="1" x14ac:dyDescent="0.2">
      <c r="A92" s="251"/>
      <c r="B92" s="252"/>
      <c r="C92" s="251"/>
      <c r="D92" s="338" t="s">
        <v>181</v>
      </c>
      <c r="E92" s="251"/>
      <c r="F92" s="339" t="s">
        <v>1072</v>
      </c>
      <c r="G92" s="251"/>
      <c r="H92" s="251"/>
      <c r="I92" s="251"/>
      <c r="J92" s="251"/>
      <c r="K92" s="251"/>
      <c r="L92" s="252"/>
      <c r="M92" s="335"/>
      <c r="N92" s="336"/>
      <c r="O92" s="330"/>
      <c r="P92" s="330"/>
      <c r="Q92" s="330"/>
      <c r="R92" s="330"/>
      <c r="S92" s="330"/>
      <c r="T92" s="337"/>
      <c r="U92" s="251"/>
      <c r="V92" s="251"/>
      <c r="W92" s="32"/>
      <c r="X92" s="32"/>
      <c r="Y92" s="32"/>
      <c r="Z92" s="32"/>
      <c r="AA92" s="32"/>
      <c r="AB92" s="32"/>
      <c r="AC92" s="32"/>
      <c r="AD92" s="32"/>
      <c r="AE92" s="32"/>
      <c r="AT92" s="19" t="s">
        <v>181</v>
      </c>
      <c r="AU92" s="19" t="s">
        <v>85</v>
      </c>
    </row>
    <row r="93" spans="1:65" s="14" customFormat="1" x14ac:dyDescent="0.2">
      <c r="A93" s="347"/>
      <c r="B93" s="348"/>
      <c r="C93" s="347"/>
      <c r="D93" s="333" t="s">
        <v>183</v>
      </c>
      <c r="E93" s="349" t="s">
        <v>1061</v>
      </c>
      <c r="F93" s="350" t="s">
        <v>1073</v>
      </c>
      <c r="G93" s="347"/>
      <c r="H93" s="351">
        <v>20</v>
      </c>
      <c r="I93" s="347"/>
      <c r="J93" s="347"/>
      <c r="K93" s="347"/>
      <c r="L93" s="348"/>
      <c r="M93" s="352"/>
      <c r="N93" s="353"/>
      <c r="O93" s="353"/>
      <c r="P93" s="353"/>
      <c r="Q93" s="353"/>
      <c r="R93" s="353"/>
      <c r="S93" s="353"/>
      <c r="T93" s="354"/>
      <c r="U93" s="347"/>
      <c r="V93" s="347"/>
      <c r="AT93" s="102" t="s">
        <v>183</v>
      </c>
      <c r="AU93" s="102" t="s">
        <v>85</v>
      </c>
      <c r="AV93" s="14" t="s">
        <v>85</v>
      </c>
      <c r="AW93" s="14" t="s">
        <v>36</v>
      </c>
      <c r="AX93" s="14" t="s">
        <v>83</v>
      </c>
      <c r="AY93" s="102" t="s">
        <v>171</v>
      </c>
    </row>
    <row r="94" spans="1:65" s="2" customFormat="1" ht="16.5" customHeight="1" x14ac:dyDescent="0.2">
      <c r="A94" s="251"/>
      <c r="B94" s="252"/>
      <c r="C94" s="322" t="s">
        <v>85</v>
      </c>
      <c r="D94" s="322" t="s">
        <v>173</v>
      </c>
      <c r="E94" s="323" t="s">
        <v>1074</v>
      </c>
      <c r="F94" s="324" t="s">
        <v>1075</v>
      </c>
      <c r="G94" s="325" t="s">
        <v>323</v>
      </c>
      <c r="H94" s="326">
        <v>21</v>
      </c>
      <c r="I94" s="97"/>
      <c r="J94" s="327">
        <f>ROUND(I94*H94,2)</f>
        <v>0</v>
      </c>
      <c r="K94" s="324" t="s">
        <v>176</v>
      </c>
      <c r="L94" s="252"/>
      <c r="M94" s="328" t="s">
        <v>3</v>
      </c>
      <c r="N94" s="329" t="s">
        <v>46</v>
      </c>
      <c r="O94" s="330"/>
      <c r="P94" s="331">
        <f>O94*H94</f>
        <v>0</v>
      </c>
      <c r="Q94" s="331">
        <v>0</v>
      </c>
      <c r="R94" s="331">
        <f>Q94*H94</f>
        <v>0</v>
      </c>
      <c r="S94" s="331">
        <v>0</v>
      </c>
      <c r="T94" s="332">
        <f>S94*H94</f>
        <v>0</v>
      </c>
      <c r="U94" s="251"/>
      <c r="V94" s="251"/>
      <c r="W94" s="32"/>
      <c r="X94" s="32"/>
      <c r="Y94" s="32"/>
      <c r="Z94" s="32"/>
      <c r="AA94" s="32"/>
      <c r="AB94" s="32"/>
      <c r="AC94" s="32"/>
      <c r="AD94" s="32"/>
      <c r="AE94" s="32"/>
      <c r="AR94" s="98" t="s">
        <v>177</v>
      </c>
      <c r="AT94" s="98" t="s">
        <v>173</v>
      </c>
      <c r="AU94" s="98" t="s">
        <v>85</v>
      </c>
      <c r="AY94" s="19" t="s">
        <v>171</v>
      </c>
      <c r="BE94" s="99">
        <f>IF(N94="základní",J94,0)</f>
        <v>0</v>
      </c>
      <c r="BF94" s="99">
        <f>IF(N94="snížená",J94,0)</f>
        <v>0</v>
      </c>
      <c r="BG94" s="99">
        <f>IF(N94="zákl. přenesená",J94,0)</f>
        <v>0</v>
      </c>
      <c r="BH94" s="99">
        <f>IF(N94="sníž. přenesená",J94,0)</f>
        <v>0</v>
      </c>
      <c r="BI94" s="99">
        <f>IF(N94="nulová",J94,0)</f>
        <v>0</v>
      </c>
      <c r="BJ94" s="19" t="s">
        <v>83</v>
      </c>
      <c r="BK94" s="99">
        <f>ROUND(I94*H94,2)</f>
        <v>0</v>
      </c>
      <c r="BL94" s="19" t="s">
        <v>177</v>
      </c>
      <c r="BM94" s="98" t="s">
        <v>1076</v>
      </c>
    </row>
    <row r="95" spans="1:65" s="2" customFormat="1" x14ac:dyDescent="0.2">
      <c r="A95" s="251"/>
      <c r="B95" s="252"/>
      <c r="C95" s="251"/>
      <c r="D95" s="333" t="s">
        <v>179</v>
      </c>
      <c r="E95" s="251"/>
      <c r="F95" s="334" t="s">
        <v>1077</v>
      </c>
      <c r="G95" s="251"/>
      <c r="H95" s="251"/>
      <c r="I95" s="251"/>
      <c r="J95" s="251"/>
      <c r="K95" s="251"/>
      <c r="L95" s="252"/>
      <c r="M95" s="335"/>
      <c r="N95" s="336"/>
      <c r="O95" s="330"/>
      <c r="P95" s="330"/>
      <c r="Q95" s="330"/>
      <c r="R95" s="330"/>
      <c r="S95" s="330"/>
      <c r="T95" s="337"/>
      <c r="U95" s="251"/>
      <c r="V95" s="251"/>
      <c r="W95" s="32"/>
      <c r="X95" s="32"/>
      <c r="Y95" s="32"/>
      <c r="Z95" s="32"/>
      <c r="AA95" s="32"/>
      <c r="AB95" s="32"/>
      <c r="AC95" s="32"/>
      <c r="AD95" s="32"/>
      <c r="AE95" s="32"/>
      <c r="AT95" s="19" t="s">
        <v>179</v>
      </c>
      <c r="AU95" s="19" t="s">
        <v>85</v>
      </c>
    </row>
    <row r="96" spans="1:65" s="2" customFormat="1" x14ac:dyDescent="0.2">
      <c r="A96" s="251"/>
      <c r="B96" s="252"/>
      <c r="C96" s="251"/>
      <c r="D96" s="338" t="s">
        <v>181</v>
      </c>
      <c r="E96" s="251"/>
      <c r="F96" s="339" t="s">
        <v>1078</v>
      </c>
      <c r="G96" s="251"/>
      <c r="H96" s="251"/>
      <c r="I96" s="251"/>
      <c r="J96" s="251"/>
      <c r="K96" s="251"/>
      <c r="L96" s="252"/>
      <c r="M96" s="335"/>
      <c r="N96" s="336"/>
      <c r="O96" s="330"/>
      <c r="P96" s="330"/>
      <c r="Q96" s="330"/>
      <c r="R96" s="330"/>
      <c r="S96" s="330"/>
      <c r="T96" s="337"/>
      <c r="U96" s="251"/>
      <c r="V96" s="251"/>
      <c r="W96" s="32"/>
      <c r="X96" s="32"/>
      <c r="Y96" s="32"/>
      <c r="Z96" s="32"/>
      <c r="AA96" s="32"/>
      <c r="AB96" s="32"/>
      <c r="AC96" s="32"/>
      <c r="AD96" s="32"/>
      <c r="AE96" s="32"/>
      <c r="AT96" s="19" t="s">
        <v>181</v>
      </c>
      <c r="AU96" s="19" t="s">
        <v>85</v>
      </c>
    </row>
    <row r="97" spans="1:65" s="14" customFormat="1" x14ac:dyDescent="0.2">
      <c r="A97" s="347"/>
      <c r="B97" s="348"/>
      <c r="C97" s="347"/>
      <c r="D97" s="333" t="s">
        <v>183</v>
      </c>
      <c r="E97" s="349" t="s">
        <v>1053</v>
      </c>
      <c r="F97" s="350" t="s">
        <v>1079</v>
      </c>
      <c r="G97" s="347"/>
      <c r="H97" s="351">
        <v>21</v>
      </c>
      <c r="I97" s="347"/>
      <c r="J97" s="347"/>
      <c r="K97" s="347"/>
      <c r="L97" s="348"/>
      <c r="M97" s="352"/>
      <c r="N97" s="353"/>
      <c r="O97" s="353"/>
      <c r="P97" s="353"/>
      <c r="Q97" s="353"/>
      <c r="R97" s="353"/>
      <c r="S97" s="353"/>
      <c r="T97" s="354"/>
      <c r="U97" s="347"/>
      <c r="V97" s="347"/>
      <c r="AT97" s="102" t="s">
        <v>183</v>
      </c>
      <c r="AU97" s="102" t="s">
        <v>85</v>
      </c>
      <c r="AV97" s="14" t="s">
        <v>85</v>
      </c>
      <c r="AW97" s="14" t="s">
        <v>36</v>
      </c>
      <c r="AX97" s="14" t="s">
        <v>83</v>
      </c>
      <c r="AY97" s="102" t="s">
        <v>171</v>
      </c>
    </row>
    <row r="98" spans="1:65" s="2" customFormat="1" ht="16.5" customHeight="1" x14ac:dyDescent="0.2">
      <c r="A98" s="251"/>
      <c r="B98" s="252"/>
      <c r="C98" s="322" t="s">
        <v>194</v>
      </c>
      <c r="D98" s="322" t="s">
        <v>173</v>
      </c>
      <c r="E98" s="323" t="s">
        <v>1080</v>
      </c>
      <c r="F98" s="324" t="s">
        <v>1081</v>
      </c>
      <c r="G98" s="325" t="s">
        <v>323</v>
      </c>
      <c r="H98" s="326">
        <v>7</v>
      </c>
      <c r="I98" s="97"/>
      <c r="J98" s="327">
        <f>ROUND(I98*H98,2)</f>
        <v>0</v>
      </c>
      <c r="K98" s="324" t="s">
        <v>176</v>
      </c>
      <c r="L98" s="252"/>
      <c r="M98" s="328" t="s">
        <v>3</v>
      </c>
      <c r="N98" s="329" t="s">
        <v>46</v>
      </c>
      <c r="O98" s="330"/>
      <c r="P98" s="331">
        <f>O98*H98</f>
        <v>0</v>
      </c>
      <c r="Q98" s="331">
        <v>0</v>
      </c>
      <c r="R98" s="331">
        <f>Q98*H98</f>
        <v>0</v>
      </c>
      <c r="S98" s="331">
        <v>0</v>
      </c>
      <c r="T98" s="332">
        <f>S98*H98</f>
        <v>0</v>
      </c>
      <c r="U98" s="251"/>
      <c r="V98" s="251"/>
      <c r="W98" s="32"/>
      <c r="X98" s="32"/>
      <c r="Y98" s="32"/>
      <c r="Z98" s="32"/>
      <c r="AA98" s="32"/>
      <c r="AB98" s="32"/>
      <c r="AC98" s="32"/>
      <c r="AD98" s="32"/>
      <c r="AE98" s="32"/>
      <c r="AR98" s="98" t="s">
        <v>177</v>
      </c>
      <c r="AT98" s="98" t="s">
        <v>173</v>
      </c>
      <c r="AU98" s="98" t="s">
        <v>85</v>
      </c>
      <c r="AY98" s="19" t="s">
        <v>171</v>
      </c>
      <c r="BE98" s="99">
        <f>IF(N98="základní",J98,0)</f>
        <v>0</v>
      </c>
      <c r="BF98" s="99">
        <f>IF(N98="snížená",J98,0)</f>
        <v>0</v>
      </c>
      <c r="BG98" s="99">
        <f>IF(N98="zákl. přenesená",J98,0)</f>
        <v>0</v>
      </c>
      <c r="BH98" s="99">
        <f>IF(N98="sníž. přenesená",J98,0)</f>
        <v>0</v>
      </c>
      <c r="BI98" s="99">
        <f>IF(N98="nulová",J98,0)</f>
        <v>0</v>
      </c>
      <c r="BJ98" s="19" t="s">
        <v>83</v>
      </c>
      <c r="BK98" s="99">
        <f>ROUND(I98*H98,2)</f>
        <v>0</v>
      </c>
      <c r="BL98" s="19" t="s">
        <v>177</v>
      </c>
      <c r="BM98" s="98" t="s">
        <v>1082</v>
      </c>
    </row>
    <row r="99" spans="1:65" s="2" customFormat="1" x14ac:dyDescent="0.2">
      <c r="A99" s="251"/>
      <c r="B99" s="252"/>
      <c r="C99" s="251"/>
      <c r="D99" s="333" t="s">
        <v>179</v>
      </c>
      <c r="E99" s="251"/>
      <c r="F99" s="334" t="s">
        <v>1083</v>
      </c>
      <c r="G99" s="251"/>
      <c r="H99" s="251"/>
      <c r="I99" s="251"/>
      <c r="J99" s="251"/>
      <c r="K99" s="251"/>
      <c r="L99" s="252"/>
      <c r="M99" s="335"/>
      <c r="N99" s="336"/>
      <c r="O99" s="330"/>
      <c r="P99" s="330"/>
      <c r="Q99" s="330"/>
      <c r="R99" s="330"/>
      <c r="S99" s="330"/>
      <c r="T99" s="337"/>
      <c r="U99" s="251"/>
      <c r="V99" s="251"/>
      <c r="W99" s="32"/>
      <c r="X99" s="32"/>
      <c r="Y99" s="32"/>
      <c r="Z99" s="32"/>
      <c r="AA99" s="32"/>
      <c r="AB99" s="32"/>
      <c r="AC99" s="32"/>
      <c r="AD99" s="32"/>
      <c r="AE99" s="32"/>
      <c r="AT99" s="19" t="s">
        <v>179</v>
      </c>
      <c r="AU99" s="19" t="s">
        <v>85</v>
      </c>
    </row>
    <row r="100" spans="1:65" s="2" customFormat="1" x14ac:dyDescent="0.2">
      <c r="A100" s="251"/>
      <c r="B100" s="252"/>
      <c r="C100" s="251"/>
      <c r="D100" s="338" t="s">
        <v>181</v>
      </c>
      <c r="E100" s="251"/>
      <c r="F100" s="339" t="s">
        <v>1084</v>
      </c>
      <c r="G100" s="251"/>
      <c r="H100" s="251"/>
      <c r="I100" s="251"/>
      <c r="J100" s="251"/>
      <c r="K100" s="251"/>
      <c r="L100" s="252"/>
      <c r="M100" s="335"/>
      <c r="N100" s="336"/>
      <c r="O100" s="330"/>
      <c r="P100" s="330"/>
      <c r="Q100" s="330"/>
      <c r="R100" s="330"/>
      <c r="S100" s="330"/>
      <c r="T100" s="337"/>
      <c r="U100" s="251"/>
      <c r="V100" s="251"/>
      <c r="W100" s="32"/>
      <c r="X100" s="32"/>
      <c r="Y100" s="32"/>
      <c r="Z100" s="32"/>
      <c r="AA100" s="32"/>
      <c r="AB100" s="32"/>
      <c r="AC100" s="32"/>
      <c r="AD100" s="32"/>
      <c r="AE100" s="32"/>
      <c r="AT100" s="19" t="s">
        <v>181</v>
      </c>
      <c r="AU100" s="19" t="s">
        <v>85</v>
      </c>
    </row>
    <row r="101" spans="1:65" s="14" customFormat="1" x14ac:dyDescent="0.2">
      <c r="A101" s="347"/>
      <c r="B101" s="348"/>
      <c r="C101" s="347"/>
      <c r="D101" s="333" t="s">
        <v>183</v>
      </c>
      <c r="E101" s="349" t="s">
        <v>1055</v>
      </c>
      <c r="F101" s="350" t="s">
        <v>1085</v>
      </c>
      <c r="G101" s="347"/>
      <c r="H101" s="351">
        <v>7</v>
      </c>
      <c r="I101" s="347"/>
      <c r="J101" s="347"/>
      <c r="K101" s="347"/>
      <c r="L101" s="348"/>
      <c r="M101" s="352"/>
      <c r="N101" s="353"/>
      <c r="O101" s="353"/>
      <c r="P101" s="353"/>
      <c r="Q101" s="353"/>
      <c r="R101" s="353"/>
      <c r="S101" s="353"/>
      <c r="T101" s="354"/>
      <c r="U101" s="347"/>
      <c r="V101" s="347"/>
      <c r="AT101" s="102" t="s">
        <v>183</v>
      </c>
      <c r="AU101" s="102" t="s">
        <v>85</v>
      </c>
      <c r="AV101" s="14" t="s">
        <v>85</v>
      </c>
      <c r="AW101" s="14" t="s">
        <v>36</v>
      </c>
      <c r="AX101" s="14" t="s">
        <v>83</v>
      </c>
      <c r="AY101" s="102" t="s">
        <v>171</v>
      </c>
    </row>
    <row r="102" spans="1:65" s="2" customFormat="1" ht="16.5" customHeight="1" x14ac:dyDescent="0.2">
      <c r="A102" s="251"/>
      <c r="B102" s="252"/>
      <c r="C102" s="322" t="s">
        <v>177</v>
      </c>
      <c r="D102" s="322" t="s">
        <v>173</v>
      </c>
      <c r="E102" s="323" t="s">
        <v>1086</v>
      </c>
      <c r="F102" s="324" t="s">
        <v>1087</v>
      </c>
      <c r="G102" s="325" t="s">
        <v>323</v>
      </c>
      <c r="H102" s="326">
        <v>4</v>
      </c>
      <c r="I102" s="97"/>
      <c r="J102" s="327">
        <f>ROUND(I102*H102,2)</f>
        <v>0</v>
      </c>
      <c r="K102" s="324" t="s">
        <v>176</v>
      </c>
      <c r="L102" s="252"/>
      <c r="M102" s="328" t="s">
        <v>3</v>
      </c>
      <c r="N102" s="329" t="s">
        <v>46</v>
      </c>
      <c r="O102" s="330"/>
      <c r="P102" s="331">
        <f>O102*H102</f>
        <v>0</v>
      </c>
      <c r="Q102" s="331">
        <v>0</v>
      </c>
      <c r="R102" s="331">
        <f>Q102*H102</f>
        <v>0</v>
      </c>
      <c r="S102" s="331">
        <v>0</v>
      </c>
      <c r="T102" s="332">
        <f>S102*H102</f>
        <v>0</v>
      </c>
      <c r="U102" s="251"/>
      <c r="V102" s="251"/>
      <c r="W102" s="32"/>
      <c r="X102" s="32"/>
      <c r="Y102" s="32"/>
      <c r="Z102" s="32"/>
      <c r="AA102" s="32"/>
      <c r="AB102" s="32"/>
      <c r="AC102" s="32"/>
      <c r="AD102" s="32"/>
      <c r="AE102" s="32"/>
      <c r="AR102" s="98" t="s">
        <v>177</v>
      </c>
      <c r="AT102" s="98" t="s">
        <v>173</v>
      </c>
      <c r="AU102" s="98" t="s">
        <v>85</v>
      </c>
      <c r="AY102" s="19" t="s">
        <v>171</v>
      </c>
      <c r="BE102" s="99">
        <f>IF(N102="základní",J102,0)</f>
        <v>0</v>
      </c>
      <c r="BF102" s="99">
        <f>IF(N102="snížená",J102,0)</f>
        <v>0</v>
      </c>
      <c r="BG102" s="99">
        <f>IF(N102="zákl. přenesená",J102,0)</f>
        <v>0</v>
      </c>
      <c r="BH102" s="99">
        <f>IF(N102="sníž. přenesená",J102,0)</f>
        <v>0</v>
      </c>
      <c r="BI102" s="99">
        <f>IF(N102="nulová",J102,0)</f>
        <v>0</v>
      </c>
      <c r="BJ102" s="19" t="s">
        <v>83</v>
      </c>
      <c r="BK102" s="99">
        <f>ROUND(I102*H102,2)</f>
        <v>0</v>
      </c>
      <c r="BL102" s="19" t="s">
        <v>177</v>
      </c>
      <c r="BM102" s="98" t="s">
        <v>1088</v>
      </c>
    </row>
    <row r="103" spans="1:65" s="2" customFormat="1" x14ac:dyDescent="0.2">
      <c r="A103" s="251"/>
      <c r="B103" s="252"/>
      <c r="C103" s="251"/>
      <c r="D103" s="333" t="s">
        <v>179</v>
      </c>
      <c r="E103" s="251"/>
      <c r="F103" s="334" t="s">
        <v>1089</v>
      </c>
      <c r="G103" s="251"/>
      <c r="H103" s="251"/>
      <c r="I103" s="251"/>
      <c r="J103" s="251"/>
      <c r="K103" s="251"/>
      <c r="L103" s="252"/>
      <c r="M103" s="335"/>
      <c r="N103" s="336"/>
      <c r="O103" s="330"/>
      <c r="P103" s="330"/>
      <c r="Q103" s="330"/>
      <c r="R103" s="330"/>
      <c r="S103" s="330"/>
      <c r="T103" s="337"/>
      <c r="U103" s="251"/>
      <c r="V103" s="251"/>
      <c r="W103" s="32"/>
      <c r="X103" s="32"/>
      <c r="Y103" s="32"/>
      <c r="Z103" s="32"/>
      <c r="AA103" s="32"/>
      <c r="AB103" s="32"/>
      <c r="AC103" s="32"/>
      <c r="AD103" s="32"/>
      <c r="AE103" s="32"/>
      <c r="AT103" s="19" t="s">
        <v>179</v>
      </c>
      <c r="AU103" s="19" t="s">
        <v>85</v>
      </c>
    </row>
    <row r="104" spans="1:65" s="2" customFormat="1" x14ac:dyDescent="0.2">
      <c r="A104" s="251"/>
      <c r="B104" s="252"/>
      <c r="C104" s="251"/>
      <c r="D104" s="338" t="s">
        <v>181</v>
      </c>
      <c r="E104" s="251"/>
      <c r="F104" s="339" t="s">
        <v>1090</v>
      </c>
      <c r="G104" s="251"/>
      <c r="H104" s="251"/>
      <c r="I104" s="251"/>
      <c r="J104" s="251"/>
      <c r="K104" s="251"/>
      <c r="L104" s="252"/>
      <c r="M104" s="335"/>
      <c r="N104" s="336"/>
      <c r="O104" s="330"/>
      <c r="P104" s="330"/>
      <c r="Q104" s="330"/>
      <c r="R104" s="330"/>
      <c r="S104" s="330"/>
      <c r="T104" s="337"/>
      <c r="U104" s="251"/>
      <c r="V104" s="251"/>
      <c r="W104" s="32"/>
      <c r="X104" s="32"/>
      <c r="Y104" s="32"/>
      <c r="Z104" s="32"/>
      <c r="AA104" s="32"/>
      <c r="AB104" s="32"/>
      <c r="AC104" s="32"/>
      <c r="AD104" s="32"/>
      <c r="AE104" s="32"/>
      <c r="AT104" s="19" t="s">
        <v>181</v>
      </c>
      <c r="AU104" s="19" t="s">
        <v>85</v>
      </c>
    </row>
    <row r="105" spans="1:65" s="14" customFormat="1" x14ac:dyDescent="0.2">
      <c r="A105" s="347"/>
      <c r="B105" s="348"/>
      <c r="C105" s="347"/>
      <c r="D105" s="333" t="s">
        <v>183</v>
      </c>
      <c r="E105" s="349" t="s">
        <v>1057</v>
      </c>
      <c r="F105" s="350" t="s">
        <v>1091</v>
      </c>
      <c r="G105" s="347"/>
      <c r="H105" s="351">
        <v>4</v>
      </c>
      <c r="I105" s="347"/>
      <c r="J105" s="347"/>
      <c r="K105" s="347"/>
      <c r="L105" s="348"/>
      <c r="M105" s="352"/>
      <c r="N105" s="353"/>
      <c r="O105" s="353"/>
      <c r="P105" s="353"/>
      <c r="Q105" s="353"/>
      <c r="R105" s="353"/>
      <c r="S105" s="353"/>
      <c r="T105" s="354"/>
      <c r="U105" s="347"/>
      <c r="V105" s="347"/>
      <c r="AT105" s="102" t="s">
        <v>183</v>
      </c>
      <c r="AU105" s="102" t="s">
        <v>85</v>
      </c>
      <c r="AV105" s="14" t="s">
        <v>85</v>
      </c>
      <c r="AW105" s="14" t="s">
        <v>36</v>
      </c>
      <c r="AX105" s="14" t="s">
        <v>83</v>
      </c>
      <c r="AY105" s="102" t="s">
        <v>171</v>
      </c>
    </row>
    <row r="106" spans="1:65" s="2" customFormat="1" ht="16.5" customHeight="1" x14ac:dyDescent="0.2">
      <c r="A106" s="251"/>
      <c r="B106" s="252"/>
      <c r="C106" s="322" t="s">
        <v>208</v>
      </c>
      <c r="D106" s="322" t="s">
        <v>173</v>
      </c>
      <c r="E106" s="323" t="s">
        <v>1092</v>
      </c>
      <c r="F106" s="324" t="s">
        <v>1093</v>
      </c>
      <c r="G106" s="325" t="s">
        <v>323</v>
      </c>
      <c r="H106" s="326">
        <v>1</v>
      </c>
      <c r="I106" s="97"/>
      <c r="J106" s="327">
        <f>ROUND(I106*H106,2)</f>
        <v>0</v>
      </c>
      <c r="K106" s="324" t="s">
        <v>176</v>
      </c>
      <c r="L106" s="252"/>
      <c r="M106" s="328" t="s">
        <v>3</v>
      </c>
      <c r="N106" s="329" t="s">
        <v>46</v>
      </c>
      <c r="O106" s="330"/>
      <c r="P106" s="331">
        <f>O106*H106</f>
        <v>0</v>
      </c>
      <c r="Q106" s="331">
        <v>0</v>
      </c>
      <c r="R106" s="331">
        <f>Q106*H106</f>
        <v>0</v>
      </c>
      <c r="S106" s="331">
        <v>0</v>
      </c>
      <c r="T106" s="332">
        <f>S106*H106</f>
        <v>0</v>
      </c>
      <c r="U106" s="251"/>
      <c r="V106" s="251"/>
      <c r="W106" s="32"/>
      <c r="X106" s="32"/>
      <c r="Y106" s="32"/>
      <c r="Z106" s="32"/>
      <c r="AA106" s="32"/>
      <c r="AB106" s="32"/>
      <c r="AC106" s="32"/>
      <c r="AD106" s="32"/>
      <c r="AE106" s="32"/>
      <c r="AR106" s="98" t="s">
        <v>177</v>
      </c>
      <c r="AT106" s="98" t="s">
        <v>173</v>
      </c>
      <c r="AU106" s="98" t="s">
        <v>85</v>
      </c>
      <c r="AY106" s="19" t="s">
        <v>171</v>
      </c>
      <c r="BE106" s="99">
        <f>IF(N106="základní",J106,0)</f>
        <v>0</v>
      </c>
      <c r="BF106" s="99">
        <f>IF(N106="snížená",J106,0)</f>
        <v>0</v>
      </c>
      <c r="BG106" s="99">
        <f>IF(N106="zákl. přenesená",J106,0)</f>
        <v>0</v>
      </c>
      <c r="BH106" s="99">
        <f>IF(N106="sníž. přenesená",J106,0)</f>
        <v>0</v>
      </c>
      <c r="BI106" s="99">
        <f>IF(N106="nulová",J106,0)</f>
        <v>0</v>
      </c>
      <c r="BJ106" s="19" t="s">
        <v>83</v>
      </c>
      <c r="BK106" s="99">
        <f>ROUND(I106*H106,2)</f>
        <v>0</v>
      </c>
      <c r="BL106" s="19" t="s">
        <v>177</v>
      </c>
      <c r="BM106" s="98" t="s">
        <v>1094</v>
      </c>
    </row>
    <row r="107" spans="1:65" s="2" customFormat="1" x14ac:dyDescent="0.2">
      <c r="A107" s="251"/>
      <c r="B107" s="252"/>
      <c r="C107" s="251"/>
      <c r="D107" s="333" t="s">
        <v>179</v>
      </c>
      <c r="E107" s="251"/>
      <c r="F107" s="334" t="s">
        <v>1095</v>
      </c>
      <c r="G107" s="251"/>
      <c r="H107" s="251"/>
      <c r="I107" s="251"/>
      <c r="J107" s="251"/>
      <c r="K107" s="251"/>
      <c r="L107" s="252"/>
      <c r="M107" s="335"/>
      <c r="N107" s="336"/>
      <c r="O107" s="330"/>
      <c r="P107" s="330"/>
      <c r="Q107" s="330"/>
      <c r="R107" s="330"/>
      <c r="S107" s="330"/>
      <c r="T107" s="337"/>
      <c r="U107" s="251"/>
      <c r="V107" s="251"/>
      <c r="W107" s="32"/>
      <c r="X107" s="32"/>
      <c r="Y107" s="32"/>
      <c r="Z107" s="32"/>
      <c r="AA107" s="32"/>
      <c r="AB107" s="32"/>
      <c r="AC107" s="32"/>
      <c r="AD107" s="32"/>
      <c r="AE107" s="32"/>
      <c r="AT107" s="19" t="s">
        <v>179</v>
      </c>
      <c r="AU107" s="19" t="s">
        <v>85</v>
      </c>
    </row>
    <row r="108" spans="1:65" s="2" customFormat="1" x14ac:dyDescent="0.2">
      <c r="A108" s="251"/>
      <c r="B108" s="252"/>
      <c r="C108" s="251"/>
      <c r="D108" s="338" t="s">
        <v>181</v>
      </c>
      <c r="E108" s="251"/>
      <c r="F108" s="339" t="s">
        <v>1096</v>
      </c>
      <c r="G108" s="251"/>
      <c r="H108" s="251"/>
      <c r="I108" s="251"/>
      <c r="J108" s="251"/>
      <c r="K108" s="251"/>
      <c r="L108" s="252"/>
      <c r="M108" s="335"/>
      <c r="N108" s="336"/>
      <c r="O108" s="330"/>
      <c r="P108" s="330"/>
      <c r="Q108" s="330"/>
      <c r="R108" s="330"/>
      <c r="S108" s="330"/>
      <c r="T108" s="337"/>
      <c r="U108" s="251"/>
      <c r="V108" s="251"/>
      <c r="W108" s="32"/>
      <c r="X108" s="32"/>
      <c r="Y108" s="32"/>
      <c r="Z108" s="32"/>
      <c r="AA108" s="32"/>
      <c r="AB108" s="32"/>
      <c r="AC108" s="32"/>
      <c r="AD108" s="32"/>
      <c r="AE108" s="32"/>
      <c r="AT108" s="19" t="s">
        <v>181</v>
      </c>
      <c r="AU108" s="19" t="s">
        <v>85</v>
      </c>
    </row>
    <row r="109" spans="1:65" s="14" customFormat="1" x14ac:dyDescent="0.2">
      <c r="A109" s="347"/>
      <c r="B109" s="348"/>
      <c r="C109" s="347"/>
      <c r="D109" s="333" t="s">
        <v>183</v>
      </c>
      <c r="E109" s="349" t="s">
        <v>1059</v>
      </c>
      <c r="F109" s="350" t="s">
        <v>1097</v>
      </c>
      <c r="G109" s="347"/>
      <c r="H109" s="351">
        <v>1</v>
      </c>
      <c r="I109" s="347"/>
      <c r="J109" s="347"/>
      <c r="K109" s="347"/>
      <c r="L109" s="348"/>
      <c r="M109" s="352"/>
      <c r="N109" s="353"/>
      <c r="O109" s="353"/>
      <c r="P109" s="353"/>
      <c r="Q109" s="353"/>
      <c r="R109" s="353"/>
      <c r="S109" s="353"/>
      <c r="T109" s="354"/>
      <c r="U109" s="347"/>
      <c r="V109" s="347"/>
      <c r="AT109" s="102" t="s">
        <v>183</v>
      </c>
      <c r="AU109" s="102" t="s">
        <v>85</v>
      </c>
      <c r="AV109" s="14" t="s">
        <v>85</v>
      </c>
      <c r="AW109" s="14" t="s">
        <v>36</v>
      </c>
      <c r="AX109" s="14" t="s">
        <v>83</v>
      </c>
      <c r="AY109" s="102" t="s">
        <v>171</v>
      </c>
    </row>
    <row r="110" spans="1:65" s="2" customFormat="1" ht="24.15" customHeight="1" x14ac:dyDescent="0.2">
      <c r="A110" s="251"/>
      <c r="B110" s="252"/>
      <c r="C110" s="322" t="s">
        <v>219</v>
      </c>
      <c r="D110" s="322" t="s">
        <v>173</v>
      </c>
      <c r="E110" s="323" t="s">
        <v>1098</v>
      </c>
      <c r="F110" s="324" t="s">
        <v>1099</v>
      </c>
      <c r="G110" s="325" t="s">
        <v>528</v>
      </c>
      <c r="H110" s="326">
        <v>1</v>
      </c>
      <c r="I110" s="97"/>
      <c r="J110" s="327">
        <f>ROUND(I110*H110,2)</f>
        <v>0</v>
      </c>
      <c r="K110" s="324" t="s">
        <v>3</v>
      </c>
      <c r="L110" s="252"/>
      <c r="M110" s="328" t="s">
        <v>3</v>
      </c>
      <c r="N110" s="329" t="s">
        <v>46</v>
      </c>
      <c r="O110" s="330"/>
      <c r="P110" s="331">
        <f>O110*H110</f>
        <v>0</v>
      </c>
      <c r="Q110" s="331">
        <v>0</v>
      </c>
      <c r="R110" s="331">
        <f>Q110*H110</f>
        <v>0</v>
      </c>
      <c r="S110" s="331">
        <v>0</v>
      </c>
      <c r="T110" s="332">
        <f>S110*H110</f>
        <v>0</v>
      </c>
      <c r="U110" s="251"/>
      <c r="V110" s="251"/>
      <c r="W110" s="32"/>
      <c r="X110" s="32"/>
      <c r="Y110" s="32"/>
      <c r="Z110" s="32"/>
      <c r="AA110" s="32"/>
      <c r="AB110" s="32"/>
      <c r="AC110" s="32"/>
      <c r="AD110" s="32"/>
      <c r="AE110" s="32"/>
      <c r="AR110" s="98" t="s">
        <v>177</v>
      </c>
      <c r="AT110" s="98" t="s">
        <v>173</v>
      </c>
      <c r="AU110" s="98" t="s">
        <v>85</v>
      </c>
      <c r="AY110" s="19" t="s">
        <v>171</v>
      </c>
      <c r="BE110" s="99">
        <f>IF(N110="základní",J110,0)</f>
        <v>0</v>
      </c>
      <c r="BF110" s="99">
        <f>IF(N110="snížená",J110,0)</f>
        <v>0</v>
      </c>
      <c r="BG110" s="99">
        <f>IF(N110="zákl. přenesená",J110,0)</f>
        <v>0</v>
      </c>
      <c r="BH110" s="99">
        <f>IF(N110="sníž. přenesená",J110,0)</f>
        <v>0</v>
      </c>
      <c r="BI110" s="99">
        <f>IF(N110="nulová",J110,0)</f>
        <v>0</v>
      </c>
      <c r="BJ110" s="19" t="s">
        <v>83</v>
      </c>
      <c r="BK110" s="99">
        <f>ROUND(I110*H110,2)</f>
        <v>0</v>
      </c>
      <c r="BL110" s="19" t="s">
        <v>177</v>
      </c>
      <c r="BM110" s="98" t="s">
        <v>1100</v>
      </c>
    </row>
    <row r="111" spans="1:65" s="2" customFormat="1" ht="19.2" x14ac:dyDescent="0.2">
      <c r="A111" s="251"/>
      <c r="B111" s="252"/>
      <c r="C111" s="251"/>
      <c r="D111" s="333" t="s">
        <v>179</v>
      </c>
      <c r="E111" s="251"/>
      <c r="F111" s="334" t="s">
        <v>1101</v>
      </c>
      <c r="G111" s="251"/>
      <c r="H111" s="251"/>
      <c r="I111" s="251"/>
      <c r="J111" s="251"/>
      <c r="K111" s="251"/>
      <c r="L111" s="252"/>
      <c r="M111" s="335"/>
      <c r="N111" s="336"/>
      <c r="O111" s="330"/>
      <c r="P111" s="330"/>
      <c r="Q111" s="330"/>
      <c r="R111" s="330"/>
      <c r="S111" s="330"/>
      <c r="T111" s="337"/>
      <c r="U111" s="251"/>
      <c r="V111" s="251"/>
      <c r="W111" s="32"/>
      <c r="X111" s="32"/>
      <c r="Y111" s="32"/>
      <c r="Z111" s="32"/>
      <c r="AA111" s="32"/>
      <c r="AB111" s="32"/>
      <c r="AC111" s="32"/>
      <c r="AD111" s="32"/>
      <c r="AE111" s="32"/>
      <c r="AT111" s="19" t="s">
        <v>179</v>
      </c>
      <c r="AU111" s="19" t="s">
        <v>85</v>
      </c>
    </row>
    <row r="112" spans="1:65" s="2" customFormat="1" ht="19.2" x14ac:dyDescent="0.2">
      <c r="A112" s="251"/>
      <c r="B112" s="252"/>
      <c r="C112" s="251"/>
      <c r="D112" s="333" t="s">
        <v>360</v>
      </c>
      <c r="E112" s="251"/>
      <c r="F112" s="380" t="s">
        <v>1102</v>
      </c>
      <c r="G112" s="251"/>
      <c r="H112" s="251"/>
      <c r="I112" s="251"/>
      <c r="J112" s="251"/>
      <c r="K112" s="251"/>
      <c r="L112" s="252"/>
      <c r="M112" s="335"/>
      <c r="N112" s="336"/>
      <c r="O112" s="330"/>
      <c r="P112" s="330"/>
      <c r="Q112" s="330"/>
      <c r="R112" s="330"/>
      <c r="S112" s="330"/>
      <c r="T112" s="337"/>
      <c r="U112" s="251"/>
      <c r="V112" s="251"/>
      <c r="W112" s="32"/>
      <c r="X112" s="32"/>
      <c r="Y112" s="32"/>
      <c r="Z112" s="32"/>
      <c r="AA112" s="32"/>
      <c r="AB112" s="32"/>
      <c r="AC112" s="32"/>
      <c r="AD112" s="32"/>
      <c r="AE112" s="32"/>
      <c r="AT112" s="19" t="s">
        <v>360</v>
      </c>
      <c r="AU112" s="19" t="s">
        <v>85</v>
      </c>
    </row>
    <row r="113" spans="1:65" s="2" customFormat="1" ht="24.15" customHeight="1" x14ac:dyDescent="0.2">
      <c r="A113" s="251"/>
      <c r="B113" s="252"/>
      <c r="C113" s="322" t="s">
        <v>143</v>
      </c>
      <c r="D113" s="322" t="s">
        <v>173</v>
      </c>
      <c r="E113" s="323" t="s">
        <v>1103</v>
      </c>
      <c r="F113" s="324" t="s">
        <v>1104</v>
      </c>
      <c r="G113" s="325" t="s">
        <v>116</v>
      </c>
      <c r="H113" s="326">
        <v>20</v>
      </c>
      <c r="I113" s="97"/>
      <c r="J113" s="327">
        <f>ROUND(I113*H113,2)</f>
        <v>0</v>
      </c>
      <c r="K113" s="324" t="s">
        <v>3</v>
      </c>
      <c r="L113" s="252"/>
      <c r="M113" s="328" t="s">
        <v>3</v>
      </c>
      <c r="N113" s="329" t="s">
        <v>46</v>
      </c>
      <c r="O113" s="330"/>
      <c r="P113" s="331">
        <f>O113*H113</f>
        <v>0</v>
      </c>
      <c r="Q113" s="331">
        <v>0</v>
      </c>
      <c r="R113" s="331">
        <f>Q113*H113</f>
        <v>0</v>
      </c>
      <c r="S113" s="331">
        <v>0</v>
      </c>
      <c r="T113" s="332">
        <f>S113*H113</f>
        <v>0</v>
      </c>
      <c r="U113" s="251"/>
      <c r="V113" s="251"/>
      <c r="W113" s="32"/>
      <c r="X113" s="32"/>
      <c r="Y113" s="32"/>
      <c r="Z113" s="32"/>
      <c r="AA113" s="32"/>
      <c r="AB113" s="32"/>
      <c r="AC113" s="32"/>
      <c r="AD113" s="32"/>
      <c r="AE113" s="32"/>
      <c r="AR113" s="98" t="s">
        <v>177</v>
      </c>
      <c r="AT113" s="98" t="s">
        <v>173</v>
      </c>
      <c r="AU113" s="98" t="s">
        <v>85</v>
      </c>
      <c r="AY113" s="19" t="s">
        <v>171</v>
      </c>
      <c r="BE113" s="99">
        <f>IF(N113="základní",J113,0)</f>
        <v>0</v>
      </c>
      <c r="BF113" s="99">
        <f>IF(N113="snížená",J113,0)</f>
        <v>0</v>
      </c>
      <c r="BG113" s="99">
        <f>IF(N113="zákl. přenesená",J113,0)</f>
        <v>0</v>
      </c>
      <c r="BH113" s="99">
        <f>IF(N113="sníž. přenesená",J113,0)</f>
        <v>0</v>
      </c>
      <c r="BI113" s="99">
        <f>IF(N113="nulová",J113,0)</f>
        <v>0</v>
      </c>
      <c r="BJ113" s="19" t="s">
        <v>83</v>
      </c>
      <c r="BK113" s="99">
        <f>ROUND(I113*H113,2)</f>
        <v>0</v>
      </c>
      <c r="BL113" s="19" t="s">
        <v>177</v>
      </c>
      <c r="BM113" s="98" t="s">
        <v>1105</v>
      </c>
    </row>
    <row r="114" spans="1:65" s="2" customFormat="1" ht="19.2" x14ac:dyDescent="0.2">
      <c r="A114" s="251"/>
      <c r="B114" s="252"/>
      <c r="C114" s="251"/>
      <c r="D114" s="333" t="s">
        <v>179</v>
      </c>
      <c r="E114" s="251"/>
      <c r="F114" s="334" t="s">
        <v>1104</v>
      </c>
      <c r="G114" s="251"/>
      <c r="H114" s="251"/>
      <c r="I114" s="251"/>
      <c r="J114" s="251"/>
      <c r="K114" s="251"/>
      <c r="L114" s="252"/>
      <c r="M114" s="335"/>
      <c r="N114" s="336"/>
      <c r="O114" s="330"/>
      <c r="P114" s="330"/>
      <c r="Q114" s="330"/>
      <c r="R114" s="330"/>
      <c r="S114" s="330"/>
      <c r="T114" s="337"/>
      <c r="U114" s="251"/>
      <c r="V114" s="251"/>
      <c r="W114" s="32"/>
      <c r="X114" s="32"/>
      <c r="Y114" s="32"/>
      <c r="Z114" s="32"/>
      <c r="AA114" s="32"/>
      <c r="AB114" s="32"/>
      <c r="AC114" s="32"/>
      <c r="AD114" s="32"/>
      <c r="AE114" s="32"/>
      <c r="AT114" s="19" t="s">
        <v>179</v>
      </c>
      <c r="AU114" s="19" t="s">
        <v>85</v>
      </c>
    </row>
    <row r="115" spans="1:65" s="14" customFormat="1" x14ac:dyDescent="0.2">
      <c r="A115" s="347"/>
      <c r="B115" s="348"/>
      <c r="C115" s="347"/>
      <c r="D115" s="333" t="s">
        <v>183</v>
      </c>
      <c r="E115" s="349" t="s">
        <v>3</v>
      </c>
      <c r="F115" s="350" t="s">
        <v>1061</v>
      </c>
      <c r="G115" s="347"/>
      <c r="H115" s="351">
        <v>20</v>
      </c>
      <c r="I115" s="347"/>
      <c r="J115" s="347"/>
      <c r="K115" s="347"/>
      <c r="L115" s="348"/>
      <c r="M115" s="352"/>
      <c r="N115" s="353"/>
      <c r="O115" s="353"/>
      <c r="P115" s="353"/>
      <c r="Q115" s="353"/>
      <c r="R115" s="353"/>
      <c r="S115" s="353"/>
      <c r="T115" s="354"/>
      <c r="U115" s="347"/>
      <c r="V115" s="347"/>
      <c r="AT115" s="102" t="s">
        <v>183</v>
      </c>
      <c r="AU115" s="102" t="s">
        <v>85</v>
      </c>
      <c r="AV115" s="14" t="s">
        <v>85</v>
      </c>
      <c r="AW115" s="14" t="s">
        <v>36</v>
      </c>
      <c r="AX115" s="14" t="s">
        <v>83</v>
      </c>
      <c r="AY115" s="102" t="s">
        <v>171</v>
      </c>
    </row>
    <row r="116" spans="1:65" s="2" customFormat="1" ht="16.5" customHeight="1" x14ac:dyDescent="0.2">
      <c r="A116" s="251"/>
      <c r="B116" s="252"/>
      <c r="C116" s="322" t="s">
        <v>249</v>
      </c>
      <c r="D116" s="322" t="s">
        <v>173</v>
      </c>
      <c r="E116" s="323" t="s">
        <v>1106</v>
      </c>
      <c r="F116" s="324" t="s">
        <v>1107</v>
      </c>
      <c r="G116" s="325" t="s">
        <v>323</v>
      </c>
      <c r="H116" s="326">
        <v>15</v>
      </c>
      <c r="I116" s="97"/>
      <c r="J116" s="327">
        <f>ROUND(I116*H116,2)</f>
        <v>0</v>
      </c>
      <c r="K116" s="324" t="s">
        <v>176</v>
      </c>
      <c r="L116" s="252"/>
      <c r="M116" s="328" t="s">
        <v>3</v>
      </c>
      <c r="N116" s="329" t="s">
        <v>46</v>
      </c>
      <c r="O116" s="330"/>
      <c r="P116" s="331">
        <f>O116*H116</f>
        <v>0</v>
      </c>
      <c r="Q116" s="331">
        <v>0</v>
      </c>
      <c r="R116" s="331">
        <f>Q116*H116</f>
        <v>0</v>
      </c>
      <c r="S116" s="331">
        <v>0</v>
      </c>
      <c r="T116" s="332">
        <f>S116*H116</f>
        <v>0</v>
      </c>
      <c r="U116" s="251"/>
      <c r="V116" s="251"/>
      <c r="W116" s="32"/>
      <c r="X116" s="32"/>
      <c r="Y116" s="32"/>
      <c r="Z116" s="32"/>
      <c r="AA116" s="32"/>
      <c r="AB116" s="32"/>
      <c r="AC116" s="32"/>
      <c r="AD116" s="32"/>
      <c r="AE116" s="32"/>
      <c r="AR116" s="98" t="s">
        <v>177</v>
      </c>
      <c r="AT116" s="98" t="s">
        <v>173</v>
      </c>
      <c r="AU116" s="98" t="s">
        <v>85</v>
      </c>
      <c r="AY116" s="19" t="s">
        <v>171</v>
      </c>
      <c r="BE116" s="99">
        <f>IF(N116="základní",J116,0)</f>
        <v>0</v>
      </c>
      <c r="BF116" s="99">
        <f>IF(N116="snížená",J116,0)</f>
        <v>0</v>
      </c>
      <c r="BG116" s="99">
        <f>IF(N116="zákl. přenesená",J116,0)</f>
        <v>0</v>
      </c>
      <c r="BH116" s="99">
        <f>IF(N116="sníž. přenesená",J116,0)</f>
        <v>0</v>
      </c>
      <c r="BI116" s="99">
        <f>IF(N116="nulová",J116,0)</f>
        <v>0</v>
      </c>
      <c r="BJ116" s="19" t="s">
        <v>83</v>
      </c>
      <c r="BK116" s="99">
        <f>ROUND(I116*H116,2)</f>
        <v>0</v>
      </c>
      <c r="BL116" s="19" t="s">
        <v>177</v>
      </c>
      <c r="BM116" s="98" t="s">
        <v>1108</v>
      </c>
    </row>
    <row r="117" spans="1:65" s="2" customFormat="1" x14ac:dyDescent="0.2">
      <c r="A117" s="251"/>
      <c r="B117" s="252"/>
      <c r="C117" s="251"/>
      <c r="D117" s="333" t="s">
        <v>179</v>
      </c>
      <c r="E117" s="251"/>
      <c r="F117" s="334" t="s">
        <v>1109</v>
      </c>
      <c r="G117" s="251"/>
      <c r="H117" s="251"/>
      <c r="I117" s="251"/>
      <c r="J117" s="251"/>
      <c r="K117" s="251"/>
      <c r="L117" s="252"/>
      <c r="M117" s="335"/>
      <c r="N117" s="336"/>
      <c r="O117" s="330"/>
      <c r="P117" s="330"/>
      <c r="Q117" s="330"/>
      <c r="R117" s="330"/>
      <c r="S117" s="330"/>
      <c r="T117" s="337"/>
      <c r="U117" s="251"/>
      <c r="V117" s="251"/>
      <c r="W117" s="32"/>
      <c r="X117" s="32"/>
      <c r="Y117" s="32"/>
      <c r="Z117" s="32"/>
      <c r="AA117" s="32"/>
      <c r="AB117" s="32"/>
      <c r="AC117" s="32"/>
      <c r="AD117" s="32"/>
      <c r="AE117" s="32"/>
      <c r="AT117" s="19" t="s">
        <v>179</v>
      </c>
      <c r="AU117" s="19" t="s">
        <v>85</v>
      </c>
    </row>
    <row r="118" spans="1:65" s="2" customFormat="1" x14ac:dyDescent="0.2">
      <c r="A118" s="251"/>
      <c r="B118" s="252"/>
      <c r="C118" s="251"/>
      <c r="D118" s="338" t="s">
        <v>181</v>
      </c>
      <c r="E118" s="251"/>
      <c r="F118" s="339" t="s">
        <v>1110</v>
      </c>
      <c r="G118" s="251"/>
      <c r="H118" s="251"/>
      <c r="I118" s="251"/>
      <c r="J118" s="251"/>
      <c r="K118" s="251"/>
      <c r="L118" s="252"/>
      <c r="M118" s="335"/>
      <c r="N118" s="336"/>
      <c r="O118" s="330"/>
      <c r="P118" s="330"/>
      <c r="Q118" s="330"/>
      <c r="R118" s="330"/>
      <c r="S118" s="330"/>
      <c r="T118" s="337"/>
      <c r="U118" s="251"/>
      <c r="V118" s="251"/>
      <c r="W118" s="32"/>
      <c r="X118" s="32"/>
      <c r="Y118" s="32"/>
      <c r="Z118" s="32"/>
      <c r="AA118" s="32"/>
      <c r="AB118" s="32"/>
      <c r="AC118" s="32"/>
      <c r="AD118" s="32"/>
      <c r="AE118" s="32"/>
      <c r="AT118" s="19" t="s">
        <v>181</v>
      </c>
      <c r="AU118" s="19" t="s">
        <v>85</v>
      </c>
    </row>
    <row r="119" spans="1:65" s="14" customFormat="1" x14ac:dyDescent="0.2">
      <c r="A119" s="347"/>
      <c r="B119" s="348"/>
      <c r="C119" s="347"/>
      <c r="D119" s="333" t="s">
        <v>183</v>
      </c>
      <c r="E119" s="349" t="s">
        <v>1063</v>
      </c>
      <c r="F119" s="350" t="s">
        <v>1111</v>
      </c>
      <c r="G119" s="347"/>
      <c r="H119" s="351">
        <v>15</v>
      </c>
      <c r="I119" s="347"/>
      <c r="J119" s="347"/>
      <c r="K119" s="347"/>
      <c r="L119" s="348"/>
      <c r="M119" s="352"/>
      <c r="N119" s="353"/>
      <c r="O119" s="353"/>
      <c r="P119" s="353"/>
      <c r="Q119" s="353"/>
      <c r="R119" s="353"/>
      <c r="S119" s="353"/>
      <c r="T119" s="354"/>
      <c r="U119" s="347"/>
      <c r="V119" s="347"/>
      <c r="AT119" s="102" t="s">
        <v>183</v>
      </c>
      <c r="AU119" s="102" t="s">
        <v>85</v>
      </c>
      <c r="AV119" s="14" t="s">
        <v>85</v>
      </c>
      <c r="AW119" s="14" t="s">
        <v>36</v>
      </c>
      <c r="AX119" s="14" t="s">
        <v>83</v>
      </c>
      <c r="AY119" s="102" t="s">
        <v>171</v>
      </c>
    </row>
    <row r="120" spans="1:65" s="2" customFormat="1" ht="21.75" customHeight="1" x14ac:dyDescent="0.2">
      <c r="A120" s="251"/>
      <c r="B120" s="252"/>
      <c r="C120" s="322" t="s">
        <v>254</v>
      </c>
      <c r="D120" s="322" t="s">
        <v>173</v>
      </c>
      <c r="E120" s="323" t="s">
        <v>1112</v>
      </c>
      <c r="F120" s="324" t="s">
        <v>1113</v>
      </c>
      <c r="G120" s="325" t="s">
        <v>323</v>
      </c>
      <c r="H120" s="326">
        <v>21</v>
      </c>
      <c r="I120" s="97"/>
      <c r="J120" s="327">
        <f>ROUND(I120*H120,2)</f>
        <v>0</v>
      </c>
      <c r="K120" s="324" t="s">
        <v>3</v>
      </c>
      <c r="L120" s="252"/>
      <c r="M120" s="328" t="s">
        <v>3</v>
      </c>
      <c r="N120" s="329" t="s">
        <v>46</v>
      </c>
      <c r="O120" s="330"/>
      <c r="P120" s="331">
        <f>O120*H120</f>
        <v>0</v>
      </c>
      <c r="Q120" s="331">
        <v>0</v>
      </c>
      <c r="R120" s="331">
        <f>Q120*H120</f>
        <v>0</v>
      </c>
      <c r="S120" s="331">
        <v>0</v>
      </c>
      <c r="T120" s="332">
        <f>S120*H120</f>
        <v>0</v>
      </c>
      <c r="U120" s="251"/>
      <c r="V120" s="251"/>
      <c r="W120" s="32"/>
      <c r="X120" s="32"/>
      <c r="Y120" s="32"/>
      <c r="Z120" s="32"/>
      <c r="AA120" s="32"/>
      <c r="AB120" s="32"/>
      <c r="AC120" s="32"/>
      <c r="AD120" s="32"/>
      <c r="AE120" s="32"/>
      <c r="AR120" s="98" t="s">
        <v>177</v>
      </c>
      <c r="AT120" s="98" t="s">
        <v>173</v>
      </c>
      <c r="AU120" s="98" t="s">
        <v>85</v>
      </c>
      <c r="AY120" s="19" t="s">
        <v>171</v>
      </c>
      <c r="BE120" s="99">
        <f>IF(N120="základní",J120,0)</f>
        <v>0</v>
      </c>
      <c r="BF120" s="99">
        <f>IF(N120="snížená",J120,0)</f>
        <v>0</v>
      </c>
      <c r="BG120" s="99">
        <f>IF(N120="zákl. přenesená",J120,0)</f>
        <v>0</v>
      </c>
      <c r="BH120" s="99">
        <f>IF(N120="sníž. přenesená",J120,0)</f>
        <v>0</v>
      </c>
      <c r="BI120" s="99">
        <f>IF(N120="nulová",J120,0)</f>
        <v>0</v>
      </c>
      <c r="BJ120" s="19" t="s">
        <v>83</v>
      </c>
      <c r="BK120" s="99">
        <f>ROUND(I120*H120,2)</f>
        <v>0</v>
      </c>
      <c r="BL120" s="19" t="s">
        <v>177</v>
      </c>
      <c r="BM120" s="98" t="s">
        <v>1114</v>
      </c>
    </row>
    <row r="121" spans="1:65" s="2" customFormat="1" x14ac:dyDescent="0.2">
      <c r="A121" s="251"/>
      <c r="B121" s="252"/>
      <c r="C121" s="251"/>
      <c r="D121" s="333" t="s">
        <v>179</v>
      </c>
      <c r="E121" s="251"/>
      <c r="F121" s="334" t="s">
        <v>1113</v>
      </c>
      <c r="G121" s="251"/>
      <c r="H121" s="251"/>
      <c r="I121" s="251"/>
      <c r="J121" s="251"/>
      <c r="K121" s="251"/>
      <c r="L121" s="252"/>
      <c r="M121" s="335"/>
      <c r="N121" s="336"/>
      <c r="O121" s="330"/>
      <c r="P121" s="330"/>
      <c r="Q121" s="330"/>
      <c r="R121" s="330"/>
      <c r="S121" s="330"/>
      <c r="T121" s="337"/>
      <c r="U121" s="251"/>
      <c r="V121" s="251"/>
      <c r="W121" s="32"/>
      <c r="X121" s="32"/>
      <c r="Y121" s="32"/>
      <c r="Z121" s="32"/>
      <c r="AA121" s="32"/>
      <c r="AB121" s="32"/>
      <c r="AC121" s="32"/>
      <c r="AD121" s="32"/>
      <c r="AE121" s="32"/>
      <c r="AT121" s="19" t="s">
        <v>179</v>
      </c>
      <c r="AU121" s="19" t="s">
        <v>85</v>
      </c>
    </row>
    <row r="122" spans="1:65" s="14" customFormat="1" x14ac:dyDescent="0.2">
      <c r="A122" s="347"/>
      <c r="B122" s="348"/>
      <c r="C122" s="347"/>
      <c r="D122" s="333" t="s">
        <v>183</v>
      </c>
      <c r="E122" s="349" t="s">
        <v>3</v>
      </c>
      <c r="F122" s="350" t="s">
        <v>1053</v>
      </c>
      <c r="G122" s="347"/>
      <c r="H122" s="351">
        <v>21</v>
      </c>
      <c r="I122" s="347"/>
      <c r="J122" s="347"/>
      <c r="K122" s="347"/>
      <c r="L122" s="348"/>
      <c r="M122" s="352"/>
      <c r="N122" s="353"/>
      <c r="O122" s="353"/>
      <c r="P122" s="353"/>
      <c r="Q122" s="353"/>
      <c r="R122" s="353"/>
      <c r="S122" s="353"/>
      <c r="T122" s="354"/>
      <c r="U122" s="347"/>
      <c r="V122" s="347"/>
      <c r="AT122" s="102" t="s">
        <v>183</v>
      </c>
      <c r="AU122" s="102" t="s">
        <v>85</v>
      </c>
      <c r="AV122" s="14" t="s">
        <v>85</v>
      </c>
      <c r="AW122" s="14" t="s">
        <v>36</v>
      </c>
      <c r="AX122" s="14" t="s">
        <v>83</v>
      </c>
      <c r="AY122" s="102" t="s">
        <v>171</v>
      </c>
    </row>
    <row r="123" spans="1:65" s="2" customFormat="1" ht="21.75" customHeight="1" x14ac:dyDescent="0.2">
      <c r="A123" s="251"/>
      <c r="B123" s="252"/>
      <c r="C123" s="322" t="s">
        <v>262</v>
      </c>
      <c r="D123" s="322" t="s">
        <v>173</v>
      </c>
      <c r="E123" s="323" t="s">
        <v>1115</v>
      </c>
      <c r="F123" s="324" t="s">
        <v>1116</v>
      </c>
      <c r="G123" s="325" t="s">
        <v>323</v>
      </c>
      <c r="H123" s="326">
        <v>7</v>
      </c>
      <c r="I123" s="97"/>
      <c r="J123" s="327">
        <f>ROUND(I123*H123,2)</f>
        <v>0</v>
      </c>
      <c r="K123" s="324" t="s">
        <v>3</v>
      </c>
      <c r="L123" s="252"/>
      <c r="M123" s="328" t="s">
        <v>3</v>
      </c>
      <c r="N123" s="329" t="s">
        <v>46</v>
      </c>
      <c r="O123" s="330"/>
      <c r="P123" s="331">
        <f>O123*H123</f>
        <v>0</v>
      </c>
      <c r="Q123" s="331">
        <v>0</v>
      </c>
      <c r="R123" s="331">
        <f>Q123*H123</f>
        <v>0</v>
      </c>
      <c r="S123" s="331">
        <v>0</v>
      </c>
      <c r="T123" s="332">
        <f>S123*H123</f>
        <v>0</v>
      </c>
      <c r="U123" s="251"/>
      <c r="V123" s="251"/>
      <c r="W123" s="32"/>
      <c r="X123" s="32"/>
      <c r="Y123" s="32"/>
      <c r="Z123" s="32"/>
      <c r="AA123" s="32"/>
      <c r="AB123" s="32"/>
      <c r="AC123" s="32"/>
      <c r="AD123" s="32"/>
      <c r="AE123" s="32"/>
      <c r="AR123" s="98" t="s">
        <v>177</v>
      </c>
      <c r="AT123" s="98" t="s">
        <v>173</v>
      </c>
      <c r="AU123" s="98" t="s">
        <v>85</v>
      </c>
      <c r="AY123" s="19" t="s">
        <v>171</v>
      </c>
      <c r="BE123" s="99">
        <f>IF(N123="základní",J123,0)</f>
        <v>0</v>
      </c>
      <c r="BF123" s="99">
        <f>IF(N123="snížená",J123,0)</f>
        <v>0</v>
      </c>
      <c r="BG123" s="99">
        <f>IF(N123="zákl. přenesená",J123,0)</f>
        <v>0</v>
      </c>
      <c r="BH123" s="99">
        <f>IF(N123="sníž. přenesená",J123,0)</f>
        <v>0</v>
      </c>
      <c r="BI123" s="99">
        <f>IF(N123="nulová",J123,0)</f>
        <v>0</v>
      </c>
      <c r="BJ123" s="19" t="s">
        <v>83</v>
      </c>
      <c r="BK123" s="99">
        <f>ROUND(I123*H123,2)</f>
        <v>0</v>
      </c>
      <c r="BL123" s="19" t="s">
        <v>177</v>
      </c>
      <c r="BM123" s="98" t="s">
        <v>1117</v>
      </c>
    </row>
    <row r="124" spans="1:65" s="2" customFormat="1" x14ac:dyDescent="0.2">
      <c r="A124" s="251"/>
      <c r="B124" s="252"/>
      <c r="C124" s="251"/>
      <c r="D124" s="333" t="s">
        <v>179</v>
      </c>
      <c r="E124" s="251"/>
      <c r="F124" s="334" t="s">
        <v>1116</v>
      </c>
      <c r="G124" s="251"/>
      <c r="H124" s="251"/>
      <c r="I124" s="251"/>
      <c r="J124" s="251"/>
      <c r="K124" s="251"/>
      <c r="L124" s="252"/>
      <c r="M124" s="335"/>
      <c r="N124" s="336"/>
      <c r="O124" s="330"/>
      <c r="P124" s="330"/>
      <c r="Q124" s="330"/>
      <c r="R124" s="330"/>
      <c r="S124" s="330"/>
      <c r="T124" s="337"/>
      <c r="U124" s="251"/>
      <c r="V124" s="251"/>
      <c r="W124" s="32"/>
      <c r="X124" s="32"/>
      <c r="Y124" s="32"/>
      <c r="Z124" s="32"/>
      <c r="AA124" s="32"/>
      <c r="AB124" s="32"/>
      <c r="AC124" s="32"/>
      <c r="AD124" s="32"/>
      <c r="AE124" s="32"/>
      <c r="AT124" s="19" t="s">
        <v>179</v>
      </c>
      <c r="AU124" s="19" t="s">
        <v>85</v>
      </c>
    </row>
    <row r="125" spans="1:65" s="14" customFormat="1" x14ac:dyDescent="0.2">
      <c r="A125" s="347"/>
      <c r="B125" s="348"/>
      <c r="C125" s="347"/>
      <c r="D125" s="333" t="s">
        <v>183</v>
      </c>
      <c r="E125" s="349" t="s">
        <v>3</v>
      </c>
      <c r="F125" s="350" t="s">
        <v>1055</v>
      </c>
      <c r="G125" s="347"/>
      <c r="H125" s="351">
        <v>7</v>
      </c>
      <c r="I125" s="347"/>
      <c r="J125" s="347"/>
      <c r="K125" s="347"/>
      <c r="L125" s="348"/>
      <c r="M125" s="352"/>
      <c r="N125" s="353"/>
      <c r="O125" s="353"/>
      <c r="P125" s="353"/>
      <c r="Q125" s="353"/>
      <c r="R125" s="353"/>
      <c r="S125" s="353"/>
      <c r="T125" s="354"/>
      <c r="U125" s="347"/>
      <c r="V125" s="347"/>
      <c r="AT125" s="102" t="s">
        <v>183</v>
      </c>
      <c r="AU125" s="102" t="s">
        <v>85</v>
      </c>
      <c r="AV125" s="14" t="s">
        <v>85</v>
      </c>
      <c r="AW125" s="14" t="s">
        <v>36</v>
      </c>
      <c r="AX125" s="14" t="s">
        <v>83</v>
      </c>
      <c r="AY125" s="102" t="s">
        <v>171</v>
      </c>
    </row>
    <row r="126" spans="1:65" s="2" customFormat="1" ht="21.75" customHeight="1" x14ac:dyDescent="0.2">
      <c r="A126" s="251"/>
      <c r="B126" s="252"/>
      <c r="C126" s="322" t="s">
        <v>269</v>
      </c>
      <c r="D126" s="322" t="s">
        <v>173</v>
      </c>
      <c r="E126" s="323" t="s">
        <v>1118</v>
      </c>
      <c r="F126" s="324" t="s">
        <v>1119</v>
      </c>
      <c r="G126" s="325" t="s">
        <v>323</v>
      </c>
      <c r="H126" s="326">
        <v>4</v>
      </c>
      <c r="I126" s="97"/>
      <c r="J126" s="327">
        <f>ROUND(I126*H126,2)</f>
        <v>0</v>
      </c>
      <c r="K126" s="324" t="s">
        <v>3</v>
      </c>
      <c r="L126" s="252"/>
      <c r="M126" s="328" t="s">
        <v>3</v>
      </c>
      <c r="N126" s="329" t="s">
        <v>46</v>
      </c>
      <c r="O126" s="330"/>
      <c r="P126" s="331">
        <f>O126*H126</f>
        <v>0</v>
      </c>
      <c r="Q126" s="331">
        <v>0</v>
      </c>
      <c r="R126" s="331">
        <f>Q126*H126</f>
        <v>0</v>
      </c>
      <c r="S126" s="331">
        <v>0</v>
      </c>
      <c r="T126" s="332">
        <f>S126*H126</f>
        <v>0</v>
      </c>
      <c r="U126" s="251"/>
      <c r="V126" s="251"/>
      <c r="W126" s="32"/>
      <c r="X126" s="32"/>
      <c r="Y126" s="32"/>
      <c r="Z126" s="32"/>
      <c r="AA126" s="32"/>
      <c r="AB126" s="32"/>
      <c r="AC126" s="32"/>
      <c r="AD126" s="32"/>
      <c r="AE126" s="32"/>
      <c r="AR126" s="98" t="s">
        <v>177</v>
      </c>
      <c r="AT126" s="98" t="s">
        <v>173</v>
      </c>
      <c r="AU126" s="98" t="s">
        <v>85</v>
      </c>
      <c r="AY126" s="19" t="s">
        <v>171</v>
      </c>
      <c r="BE126" s="99">
        <f>IF(N126="základní",J126,0)</f>
        <v>0</v>
      </c>
      <c r="BF126" s="99">
        <f>IF(N126="snížená",J126,0)</f>
        <v>0</v>
      </c>
      <c r="BG126" s="99">
        <f>IF(N126="zákl. přenesená",J126,0)</f>
        <v>0</v>
      </c>
      <c r="BH126" s="99">
        <f>IF(N126="sníž. přenesená",J126,0)</f>
        <v>0</v>
      </c>
      <c r="BI126" s="99">
        <f>IF(N126="nulová",J126,0)</f>
        <v>0</v>
      </c>
      <c r="BJ126" s="19" t="s">
        <v>83</v>
      </c>
      <c r="BK126" s="99">
        <f>ROUND(I126*H126,2)</f>
        <v>0</v>
      </c>
      <c r="BL126" s="19" t="s">
        <v>177</v>
      </c>
      <c r="BM126" s="98" t="s">
        <v>1120</v>
      </c>
    </row>
    <row r="127" spans="1:65" s="2" customFormat="1" x14ac:dyDescent="0.2">
      <c r="A127" s="251"/>
      <c r="B127" s="252"/>
      <c r="C127" s="251"/>
      <c r="D127" s="333" t="s">
        <v>179</v>
      </c>
      <c r="E127" s="251"/>
      <c r="F127" s="334" t="s">
        <v>1119</v>
      </c>
      <c r="G127" s="251"/>
      <c r="H127" s="251"/>
      <c r="I127" s="251"/>
      <c r="J127" s="251"/>
      <c r="K127" s="251"/>
      <c r="L127" s="252"/>
      <c r="M127" s="335"/>
      <c r="N127" s="336"/>
      <c r="O127" s="330"/>
      <c r="P127" s="330"/>
      <c r="Q127" s="330"/>
      <c r="R127" s="330"/>
      <c r="S127" s="330"/>
      <c r="T127" s="337"/>
      <c r="U127" s="251"/>
      <c r="V127" s="251"/>
      <c r="W127" s="32"/>
      <c r="X127" s="32"/>
      <c r="Y127" s="32"/>
      <c r="Z127" s="32"/>
      <c r="AA127" s="32"/>
      <c r="AB127" s="32"/>
      <c r="AC127" s="32"/>
      <c r="AD127" s="32"/>
      <c r="AE127" s="32"/>
      <c r="AT127" s="19" t="s">
        <v>179</v>
      </c>
      <c r="AU127" s="19" t="s">
        <v>85</v>
      </c>
    </row>
    <row r="128" spans="1:65" s="14" customFormat="1" x14ac:dyDescent="0.2">
      <c r="A128" s="347"/>
      <c r="B128" s="348"/>
      <c r="C128" s="347"/>
      <c r="D128" s="333" t="s">
        <v>183</v>
      </c>
      <c r="E128" s="349" t="s">
        <v>3</v>
      </c>
      <c r="F128" s="350" t="s">
        <v>1057</v>
      </c>
      <c r="G128" s="347"/>
      <c r="H128" s="351">
        <v>4</v>
      </c>
      <c r="I128" s="347"/>
      <c r="J128" s="347"/>
      <c r="K128" s="347"/>
      <c r="L128" s="348"/>
      <c r="M128" s="352"/>
      <c r="N128" s="353"/>
      <c r="O128" s="353"/>
      <c r="P128" s="353"/>
      <c r="Q128" s="353"/>
      <c r="R128" s="353"/>
      <c r="S128" s="353"/>
      <c r="T128" s="354"/>
      <c r="U128" s="347"/>
      <c r="V128" s="347"/>
      <c r="AT128" s="102" t="s">
        <v>183</v>
      </c>
      <c r="AU128" s="102" t="s">
        <v>85</v>
      </c>
      <c r="AV128" s="14" t="s">
        <v>85</v>
      </c>
      <c r="AW128" s="14" t="s">
        <v>36</v>
      </c>
      <c r="AX128" s="14" t="s">
        <v>83</v>
      </c>
      <c r="AY128" s="102" t="s">
        <v>171</v>
      </c>
    </row>
    <row r="129" spans="1:65" s="2" customFormat="1" ht="21.75" customHeight="1" x14ac:dyDescent="0.2">
      <c r="A129" s="251"/>
      <c r="B129" s="252"/>
      <c r="C129" s="322" t="s">
        <v>285</v>
      </c>
      <c r="D129" s="322" t="s">
        <v>173</v>
      </c>
      <c r="E129" s="323" t="s">
        <v>1121</v>
      </c>
      <c r="F129" s="324" t="s">
        <v>1122</v>
      </c>
      <c r="G129" s="325" t="s">
        <v>323</v>
      </c>
      <c r="H129" s="326">
        <v>1</v>
      </c>
      <c r="I129" s="97"/>
      <c r="J129" s="327">
        <f>ROUND(I129*H129,2)</f>
        <v>0</v>
      </c>
      <c r="K129" s="324" t="s">
        <v>3</v>
      </c>
      <c r="L129" s="252"/>
      <c r="M129" s="328" t="s">
        <v>3</v>
      </c>
      <c r="N129" s="329" t="s">
        <v>46</v>
      </c>
      <c r="O129" s="330"/>
      <c r="P129" s="331">
        <f>O129*H129</f>
        <v>0</v>
      </c>
      <c r="Q129" s="331">
        <v>0</v>
      </c>
      <c r="R129" s="331">
        <f>Q129*H129</f>
        <v>0</v>
      </c>
      <c r="S129" s="331">
        <v>0</v>
      </c>
      <c r="T129" s="332">
        <f>S129*H129</f>
        <v>0</v>
      </c>
      <c r="U129" s="251"/>
      <c r="V129" s="251"/>
      <c r="W129" s="32"/>
      <c r="X129" s="32"/>
      <c r="Y129" s="32"/>
      <c r="Z129" s="32"/>
      <c r="AA129" s="32"/>
      <c r="AB129" s="32"/>
      <c r="AC129" s="32"/>
      <c r="AD129" s="32"/>
      <c r="AE129" s="32"/>
      <c r="AR129" s="98" t="s">
        <v>177</v>
      </c>
      <c r="AT129" s="98" t="s">
        <v>173</v>
      </c>
      <c r="AU129" s="98" t="s">
        <v>85</v>
      </c>
      <c r="AY129" s="19" t="s">
        <v>171</v>
      </c>
      <c r="BE129" s="99">
        <f>IF(N129="základní",J129,0)</f>
        <v>0</v>
      </c>
      <c r="BF129" s="99">
        <f>IF(N129="snížená",J129,0)</f>
        <v>0</v>
      </c>
      <c r="BG129" s="99">
        <f>IF(N129="zákl. přenesená",J129,0)</f>
        <v>0</v>
      </c>
      <c r="BH129" s="99">
        <f>IF(N129="sníž. přenesená",J129,0)</f>
        <v>0</v>
      </c>
      <c r="BI129" s="99">
        <f>IF(N129="nulová",J129,0)</f>
        <v>0</v>
      </c>
      <c r="BJ129" s="19" t="s">
        <v>83</v>
      </c>
      <c r="BK129" s="99">
        <f>ROUND(I129*H129,2)</f>
        <v>0</v>
      </c>
      <c r="BL129" s="19" t="s">
        <v>177</v>
      </c>
      <c r="BM129" s="98" t="s">
        <v>1123</v>
      </c>
    </row>
    <row r="130" spans="1:65" s="2" customFormat="1" x14ac:dyDescent="0.2">
      <c r="A130" s="251"/>
      <c r="B130" s="252"/>
      <c r="C130" s="251"/>
      <c r="D130" s="333" t="s">
        <v>179</v>
      </c>
      <c r="E130" s="251"/>
      <c r="F130" s="334" t="s">
        <v>1122</v>
      </c>
      <c r="G130" s="251"/>
      <c r="H130" s="251"/>
      <c r="I130" s="251"/>
      <c r="J130" s="251"/>
      <c r="K130" s="251"/>
      <c r="L130" s="252"/>
      <c r="M130" s="335"/>
      <c r="N130" s="336"/>
      <c r="O130" s="330"/>
      <c r="P130" s="330"/>
      <c r="Q130" s="330"/>
      <c r="R130" s="330"/>
      <c r="S130" s="330"/>
      <c r="T130" s="337"/>
      <c r="U130" s="251"/>
      <c r="V130" s="251"/>
      <c r="W130" s="32"/>
      <c r="X130" s="32"/>
      <c r="Y130" s="32"/>
      <c r="Z130" s="32"/>
      <c r="AA130" s="32"/>
      <c r="AB130" s="32"/>
      <c r="AC130" s="32"/>
      <c r="AD130" s="32"/>
      <c r="AE130" s="32"/>
      <c r="AT130" s="19" t="s">
        <v>179</v>
      </c>
      <c r="AU130" s="19" t="s">
        <v>85</v>
      </c>
    </row>
    <row r="131" spans="1:65" s="14" customFormat="1" x14ac:dyDescent="0.2">
      <c r="A131" s="347"/>
      <c r="B131" s="348"/>
      <c r="C131" s="347"/>
      <c r="D131" s="333" t="s">
        <v>183</v>
      </c>
      <c r="E131" s="349" t="s">
        <v>3</v>
      </c>
      <c r="F131" s="350" t="s">
        <v>1059</v>
      </c>
      <c r="G131" s="347"/>
      <c r="H131" s="351">
        <v>1</v>
      </c>
      <c r="I131" s="347"/>
      <c r="J131" s="347"/>
      <c r="K131" s="347"/>
      <c r="L131" s="348"/>
      <c r="M131" s="352"/>
      <c r="N131" s="353"/>
      <c r="O131" s="353"/>
      <c r="P131" s="353"/>
      <c r="Q131" s="353"/>
      <c r="R131" s="353"/>
      <c r="S131" s="353"/>
      <c r="T131" s="354"/>
      <c r="U131" s="347"/>
      <c r="V131" s="347"/>
      <c r="AT131" s="102" t="s">
        <v>183</v>
      </c>
      <c r="AU131" s="102" t="s">
        <v>85</v>
      </c>
      <c r="AV131" s="14" t="s">
        <v>85</v>
      </c>
      <c r="AW131" s="14" t="s">
        <v>36</v>
      </c>
      <c r="AX131" s="14" t="s">
        <v>83</v>
      </c>
      <c r="AY131" s="102" t="s">
        <v>171</v>
      </c>
    </row>
    <row r="132" spans="1:65" s="2" customFormat="1" ht="21.75" customHeight="1" x14ac:dyDescent="0.2">
      <c r="A132" s="251"/>
      <c r="B132" s="252"/>
      <c r="C132" s="322" t="s">
        <v>291</v>
      </c>
      <c r="D132" s="322" t="s">
        <v>173</v>
      </c>
      <c r="E132" s="323" t="s">
        <v>1124</v>
      </c>
      <c r="F132" s="324" t="s">
        <v>1125</v>
      </c>
      <c r="G132" s="325" t="s">
        <v>323</v>
      </c>
      <c r="H132" s="326">
        <v>15</v>
      </c>
      <c r="I132" s="97"/>
      <c r="J132" s="327">
        <f>ROUND(I132*H132,2)</f>
        <v>0</v>
      </c>
      <c r="K132" s="324" t="s">
        <v>3</v>
      </c>
      <c r="L132" s="252"/>
      <c r="M132" s="328" t="s">
        <v>3</v>
      </c>
      <c r="N132" s="329" t="s">
        <v>46</v>
      </c>
      <c r="O132" s="330"/>
      <c r="P132" s="331">
        <f>O132*H132</f>
        <v>0</v>
      </c>
      <c r="Q132" s="331">
        <v>0</v>
      </c>
      <c r="R132" s="331">
        <f>Q132*H132</f>
        <v>0</v>
      </c>
      <c r="S132" s="331">
        <v>0</v>
      </c>
      <c r="T132" s="332">
        <f>S132*H132</f>
        <v>0</v>
      </c>
      <c r="U132" s="251"/>
      <c r="V132" s="251"/>
      <c r="W132" s="32"/>
      <c r="X132" s="32"/>
      <c r="Y132" s="32"/>
      <c r="Z132" s="32"/>
      <c r="AA132" s="32"/>
      <c r="AB132" s="32"/>
      <c r="AC132" s="32"/>
      <c r="AD132" s="32"/>
      <c r="AE132" s="32"/>
      <c r="AR132" s="98" t="s">
        <v>177</v>
      </c>
      <c r="AT132" s="98" t="s">
        <v>173</v>
      </c>
      <c r="AU132" s="98" t="s">
        <v>85</v>
      </c>
      <c r="AY132" s="19" t="s">
        <v>171</v>
      </c>
      <c r="BE132" s="99">
        <f>IF(N132="základní",J132,0)</f>
        <v>0</v>
      </c>
      <c r="BF132" s="99">
        <f>IF(N132="snížená",J132,0)</f>
        <v>0</v>
      </c>
      <c r="BG132" s="99">
        <f>IF(N132="zákl. přenesená",J132,0)</f>
        <v>0</v>
      </c>
      <c r="BH132" s="99">
        <f>IF(N132="sníž. přenesená",J132,0)</f>
        <v>0</v>
      </c>
      <c r="BI132" s="99">
        <f>IF(N132="nulová",J132,0)</f>
        <v>0</v>
      </c>
      <c r="BJ132" s="19" t="s">
        <v>83</v>
      </c>
      <c r="BK132" s="99">
        <f>ROUND(I132*H132,2)</f>
        <v>0</v>
      </c>
      <c r="BL132" s="19" t="s">
        <v>177</v>
      </c>
      <c r="BM132" s="98" t="s">
        <v>1126</v>
      </c>
    </row>
    <row r="133" spans="1:65" s="2" customFormat="1" x14ac:dyDescent="0.2">
      <c r="A133" s="251"/>
      <c r="B133" s="252"/>
      <c r="C133" s="251"/>
      <c r="D133" s="333" t="s">
        <v>179</v>
      </c>
      <c r="E133" s="251"/>
      <c r="F133" s="334" t="s">
        <v>1125</v>
      </c>
      <c r="G133" s="251"/>
      <c r="H133" s="251"/>
      <c r="I133" s="251"/>
      <c r="J133" s="251"/>
      <c r="K133" s="251"/>
      <c r="L133" s="252"/>
      <c r="M133" s="335"/>
      <c r="N133" s="336"/>
      <c r="O133" s="330"/>
      <c r="P133" s="330"/>
      <c r="Q133" s="330"/>
      <c r="R133" s="330"/>
      <c r="S133" s="330"/>
      <c r="T133" s="337"/>
      <c r="U133" s="251"/>
      <c r="V133" s="251"/>
      <c r="W133" s="32"/>
      <c r="X133" s="32"/>
      <c r="Y133" s="32"/>
      <c r="Z133" s="32"/>
      <c r="AA133" s="32"/>
      <c r="AB133" s="32"/>
      <c r="AC133" s="32"/>
      <c r="AD133" s="32"/>
      <c r="AE133" s="32"/>
      <c r="AT133" s="19" t="s">
        <v>179</v>
      </c>
      <c r="AU133" s="19" t="s">
        <v>85</v>
      </c>
    </row>
    <row r="134" spans="1:65" s="14" customFormat="1" x14ac:dyDescent="0.2">
      <c r="A134" s="347"/>
      <c r="B134" s="348"/>
      <c r="C134" s="347"/>
      <c r="D134" s="333" t="s">
        <v>183</v>
      </c>
      <c r="E134" s="349" t="s">
        <v>3</v>
      </c>
      <c r="F134" s="350" t="s">
        <v>1063</v>
      </c>
      <c r="G134" s="347"/>
      <c r="H134" s="351">
        <v>15</v>
      </c>
      <c r="I134" s="347"/>
      <c r="J134" s="347"/>
      <c r="K134" s="347"/>
      <c r="L134" s="348"/>
      <c r="M134" s="352"/>
      <c r="N134" s="353"/>
      <c r="O134" s="353"/>
      <c r="P134" s="353"/>
      <c r="Q134" s="353"/>
      <c r="R134" s="353"/>
      <c r="S134" s="353"/>
      <c r="T134" s="354"/>
      <c r="U134" s="347"/>
      <c r="V134" s="347"/>
      <c r="AT134" s="102" t="s">
        <v>183</v>
      </c>
      <c r="AU134" s="102" t="s">
        <v>85</v>
      </c>
      <c r="AV134" s="14" t="s">
        <v>85</v>
      </c>
      <c r="AW134" s="14" t="s">
        <v>36</v>
      </c>
      <c r="AX134" s="14" t="s">
        <v>83</v>
      </c>
      <c r="AY134" s="102" t="s">
        <v>171</v>
      </c>
    </row>
    <row r="135" spans="1:65" s="2" customFormat="1" ht="16.5" customHeight="1" x14ac:dyDescent="0.2">
      <c r="A135" s="251"/>
      <c r="B135" s="252"/>
      <c r="C135" s="322" t="s">
        <v>298</v>
      </c>
      <c r="D135" s="322" t="s">
        <v>173</v>
      </c>
      <c r="E135" s="323" t="s">
        <v>1127</v>
      </c>
      <c r="F135" s="324" t="s">
        <v>1128</v>
      </c>
      <c r="G135" s="325" t="s">
        <v>323</v>
      </c>
      <c r="H135" s="326">
        <v>15</v>
      </c>
      <c r="I135" s="97"/>
      <c r="J135" s="327">
        <f>ROUND(I135*H135,2)</f>
        <v>0</v>
      </c>
      <c r="K135" s="324" t="s">
        <v>176</v>
      </c>
      <c r="L135" s="252"/>
      <c r="M135" s="328" t="s">
        <v>3</v>
      </c>
      <c r="N135" s="329" t="s">
        <v>46</v>
      </c>
      <c r="O135" s="330"/>
      <c r="P135" s="331">
        <f>O135*H135</f>
        <v>0</v>
      </c>
      <c r="Q135" s="331">
        <v>0</v>
      </c>
      <c r="R135" s="331">
        <f>Q135*H135</f>
        <v>0</v>
      </c>
      <c r="S135" s="331">
        <v>0</v>
      </c>
      <c r="T135" s="332">
        <f>S135*H135</f>
        <v>0</v>
      </c>
      <c r="U135" s="251"/>
      <c r="V135" s="251"/>
      <c r="W135" s="32"/>
      <c r="X135" s="32"/>
      <c r="Y135" s="32"/>
      <c r="Z135" s="32"/>
      <c r="AA135" s="32"/>
      <c r="AB135" s="32"/>
      <c r="AC135" s="32"/>
      <c r="AD135" s="32"/>
      <c r="AE135" s="32"/>
      <c r="AR135" s="98" t="s">
        <v>177</v>
      </c>
      <c r="AT135" s="98" t="s">
        <v>173</v>
      </c>
      <c r="AU135" s="98" t="s">
        <v>85</v>
      </c>
      <c r="AY135" s="19" t="s">
        <v>171</v>
      </c>
      <c r="BE135" s="99">
        <f>IF(N135="základní",J135,0)</f>
        <v>0</v>
      </c>
      <c r="BF135" s="99">
        <f>IF(N135="snížená",J135,0)</f>
        <v>0</v>
      </c>
      <c r="BG135" s="99">
        <f>IF(N135="zákl. přenesená",J135,0)</f>
        <v>0</v>
      </c>
      <c r="BH135" s="99">
        <f>IF(N135="sníž. přenesená",J135,0)</f>
        <v>0</v>
      </c>
      <c r="BI135" s="99">
        <f>IF(N135="nulová",J135,0)</f>
        <v>0</v>
      </c>
      <c r="BJ135" s="19" t="s">
        <v>83</v>
      </c>
      <c r="BK135" s="99">
        <f>ROUND(I135*H135,2)</f>
        <v>0</v>
      </c>
      <c r="BL135" s="19" t="s">
        <v>177</v>
      </c>
      <c r="BM135" s="98" t="s">
        <v>1129</v>
      </c>
    </row>
    <row r="136" spans="1:65" s="2" customFormat="1" ht="19.2" x14ac:dyDescent="0.2">
      <c r="A136" s="251"/>
      <c r="B136" s="252"/>
      <c r="C136" s="251"/>
      <c r="D136" s="333" t="s">
        <v>179</v>
      </c>
      <c r="E136" s="251"/>
      <c r="F136" s="334" t="s">
        <v>1130</v>
      </c>
      <c r="G136" s="251"/>
      <c r="H136" s="251"/>
      <c r="I136" s="251"/>
      <c r="J136" s="251"/>
      <c r="K136" s="251"/>
      <c r="L136" s="252"/>
      <c r="M136" s="335"/>
      <c r="N136" s="336"/>
      <c r="O136" s="330"/>
      <c r="P136" s="330"/>
      <c r="Q136" s="330"/>
      <c r="R136" s="330"/>
      <c r="S136" s="330"/>
      <c r="T136" s="337"/>
      <c r="U136" s="251"/>
      <c r="V136" s="251"/>
      <c r="W136" s="32"/>
      <c r="X136" s="32"/>
      <c r="Y136" s="32"/>
      <c r="Z136" s="32"/>
      <c r="AA136" s="32"/>
      <c r="AB136" s="32"/>
      <c r="AC136" s="32"/>
      <c r="AD136" s="32"/>
      <c r="AE136" s="32"/>
      <c r="AT136" s="19" t="s">
        <v>179</v>
      </c>
      <c r="AU136" s="19" t="s">
        <v>85</v>
      </c>
    </row>
    <row r="137" spans="1:65" s="2" customFormat="1" x14ac:dyDescent="0.2">
      <c r="A137" s="251"/>
      <c r="B137" s="252"/>
      <c r="C137" s="251"/>
      <c r="D137" s="338" t="s">
        <v>181</v>
      </c>
      <c r="E137" s="251"/>
      <c r="F137" s="339" t="s">
        <v>1131</v>
      </c>
      <c r="G137" s="251"/>
      <c r="H137" s="251"/>
      <c r="I137" s="251"/>
      <c r="J137" s="251"/>
      <c r="K137" s="251"/>
      <c r="L137" s="252"/>
      <c r="M137" s="335"/>
      <c r="N137" s="336"/>
      <c r="O137" s="330"/>
      <c r="P137" s="330"/>
      <c r="Q137" s="330"/>
      <c r="R137" s="330"/>
      <c r="S137" s="330"/>
      <c r="T137" s="337"/>
      <c r="U137" s="251"/>
      <c r="V137" s="251"/>
      <c r="W137" s="32"/>
      <c r="X137" s="32"/>
      <c r="Y137" s="32"/>
      <c r="Z137" s="32"/>
      <c r="AA137" s="32"/>
      <c r="AB137" s="32"/>
      <c r="AC137" s="32"/>
      <c r="AD137" s="32"/>
      <c r="AE137" s="32"/>
      <c r="AT137" s="19" t="s">
        <v>181</v>
      </c>
      <c r="AU137" s="19" t="s">
        <v>85</v>
      </c>
    </row>
    <row r="138" spans="1:65" s="14" customFormat="1" x14ac:dyDescent="0.2">
      <c r="A138" s="347"/>
      <c r="B138" s="348"/>
      <c r="C138" s="347"/>
      <c r="D138" s="333" t="s">
        <v>183</v>
      </c>
      <c r="E138" s="349" t="s">
        <v>3</v>
      </c>
      <c r="F138" s="350" t="s">
        <v>1063</v>
      </c>
      <c r="G138" s="347"/>
      <c r="H138" s="351">
        <v>15</v>
      </c>
      <c r="I138" s="347"/>
      <c r="J138" s="347"/>
      <c r="K138" s="347"/>
      <c r="L138" s="348"/>
      <c r="M138" s="385"/>
      <c r="N138" s="386"/>
      <c r="O138" s="386"/>
      <c r="P138" s="386"/>
      <c r="Q138" s="386"/>
      <c r="R138" s="386"/>
      <c r="S138" s="386"/>
      <c r="T138" s="387"/>
      <c r="U138" s="347"/>
      <c r="V138" s="347"/>
      <c r="AT138" s="102" t="s">
        <v>183</v>
      </c>
      <c r="AU138" s="102" t="s">
        <v>85</v>
      </c>
      <c r="AV138" s="14" t="s">
        <v>85</v>
      </c>
      <c r="AW138" s="14" t="s">
        <v>36</v>
      </c>
      <c r="AX138" s="14" t="s">
        <v>83</v>
      </c>
      <c r="AY138" s="102" t="s">
        <v>171</v>
      </c>
    </row>
    <row r="139" spans="1:65" s="2" customFormat="1" ht="6.9" customHeight="1" x14ac:dyDescent="0.2">
      <c r="A139" s="251"/>
      <c r="B139" s="278"/>
      <c r="C139" s="279"/>
      <c r="D139" s="279"/>
      <c r="E139" s="279"/>
      <c r="F139" s="279"/>
      <c r="G139" s="279"/>
      <c r="H139" s="279"/>
      <c r="I139" s="279"/>
      <c r="J139" s="279"/>
      <c r="K139" s="279"/>
      <c r="L139" s="252"/>
      <c r="M139" s="251"/>
      <c r="N139" s="254"/>
      <c r="O139" s="251"/>
      <c r="P139" s="251"/>
      <c r="Q139" s="251"/>
      <c r="R139" s="251"/>
      <c r="S139" s="251"/>
      <c r="T139" s="251"/>
      <c r="U139" s="251"/>
      <c r="V139" s="251"/>
      <c r="W139" s="32"/>
      <c r="X139" s="32"/>
      <c r="Y139" s="32"/>
      <c r="Z139" s="32"/>
      <c r="AA139" s="32"/>
      <c r="AB139" s="32"/>
      <c r="AC139" s="32"/>
      <c r="AD139" s="32"/>
      <c r="AE139" s="32"/>
    </row>
  </sheetData>
  <sheetProtection password="C7B2" sheet="1" objects="1" scenarios="1" selectLockedCells="1"/>
  <autoFilter ref="C86:K138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/>
    <hyperlink ref="F96" r:id="rId2"/>
    <hyperlink ref="F100" r:id="rId3"/>
    <hyperlink ref="F104" r:id="rId4"/>
    <hyperlink ref="F108" r:id="rId5"/>
    <hyperlink ref="F118" r:id="rId6"/>
    <hyperlink ref="F137" r:id="rId7"/>
  </hyperlinks>
  <pageMargins left="0.39374999999999999" right="0.39374999999999999" top="0.39374999999999999" bottom="0.39374999999999999" header="0" footer="0"/>
  <pageSetup paperSize="9" scale="84" fitToHeight="100" orientation="landscape" blackAndWhite="1" r:id="rId8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zoomScale="85" zoomScaleNormal="85" workbookViewId="0">
      <selection activeCell="E20" sqref="E20:H20"/>
    </sheetView>
  </sheetViews>
  <sheetFormatPr defaultRowHeight="10.199999999999999" x14ac:dyDescent="0.2"/>
  <cols>
    <col min="1" max="1" width="8.28515625" style="240" customWidth="1"/>
    <col min="2" max="2" width="1.140625" style="240" customWidth="1"/>
    <col min="3" max="3" width="4.140625" style="240" customWidth="1"/>
    <col min="4" max="4" width="4.28515625" style="240" customWidth="1"/>
    <col min="5" max="5" width="17.140625" style="240" customWidth="1"/>
    <col min="6" max="6" width="100.85546875" style="240" customWidth="1"/>
    <col min="7" max="7" width="7.42578125" style="240" customWidth="1"/>
    <col min="8" max="8" width="14" style="240" customWidth="1"/>
    <col min="9" max="9" width="15.85546875" style="240" customWidth="1"/>
    <col min="10" max="11" width="22.28515625" style="240" customWidth="1"/>
    <col min="12" max="12" width="9.28515625" style="240" customWidth="1"/>
    <col min="13" max="13" width="10.85546875" style="240" hidden="1" customWidth="1"/>
    <col min="14" max="14" width="9.28515625" style="240" hidden="1"/>
    <col min="15" max="20" width="14.140625" style="240" hidden="1" customWidth="1"/>
    <col min="21" max="21" width="16.28515625" style="240" hidden="1" customWidth="1"/>
    <col min="22" max="22" width="12.28515625" style="240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 t="s">
        <v>6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9" t="s">
        <v>102</v>
      </c>
      <c r="AZ2" s="90" t="s">
        <v>1132</v>
      </c>
      <c r="BA2" s="90" t="s">
        <v>1133</v>
      </c>
      <c r="BB2" s="90" t="s">
        <v>323</v>
      </c>
      <c r="BC2" s="90" t="s">
        <v>1010</v>
      </c>
      <c r="BD2" s="90" t="s">
        <v>85</v>
      </c>
    </row>
    <row r="3" spans="1:56" s="1" customFormat="1" ht="6.9" customHeight="1" x14ac:dyDescent="0.2">
      <c r="A3" s="240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5"/>
      <c r="M3" s="240"/>
      <c r="N3" s="240"/>
      <c r="O3" s="240"/>
      <c r="P3" s="240"/>
      <c r="Q3" s="240"/>
      <c r="R3" s="240"/>
      <c r="S3" s="240"/>
      <c r="T3" s="240"/>
      <c r="U3" s="240"/>
      <c r="V3" s="240"/>
      <c r="AT3" s="19" t="s">
        <v>85</v>
      </c>
      <c r="AZ3" s="90" t="s">
        <v>1134</v>
      </c>
      <c r="BA3" s="90" t="s">
        <v>1135</v>
      </c>
      <c r="BB3" s="90" t="s">
        <v>323</v>
      </c>
      <c r="BC3" s="90" t="s">
        <v>8</v>
      </c>
      <c r="BD3" s="90" t="s">
        <v>85</v>
      </c>
    </row>
    <row r="4" spans="1:56" s="1" customFormat="1" ht="24.9" customHeight="1" x14ac:dyDescent="0.2">
      <c r="A4" s="240"/>
      <c r="B4" s="245"/>
      <c r="C4" s="240"/>
      <c r="D4" s="246" t="s">
        <v>113</v>
      </c>
      <c r="E4" s="240"/>
      <c r="F4" s="240"/>
      <c r="G4" s="240"/>
      <c r="H4" s="240"/>
      <c r="I4" s="240"/>
      <c r="J4" s="240"/>
      <c r="K4" s="240"/>
      <c r="L4" s="245"/>
      <c r="M4" s="247" t="s">
        <v>11</v>
      </c>
      <c r="N4" s="240"/>
      <c r="O4" s="240"/>
      <c r="P4" s="240"/>
      <c r="Q4" s="240"/>
      <c r="R4" s="240"/>
      <c r="S4" s="240"/>
      <c r="T4" s="240"/>
      <c r="U4" s="240"/>
      <c r="V4" s="240"/>
      <c r="AT4" s="19" t="s">
        <v>4</v>
      </c>
      <c r="AZ4" s="90" t="s">
        <v>1136</v>
      </c>
      <c r="BA4" s="90" t="s">
        <v>1137</v>
      </c>
      <c r="BB4" s="90" t="s">
        <v>116</v>
      </c>
      <c r="BC4" s="90" t="s">
        <v>1138</v>
      </c>
      <c r="BD4" s="90" t="s">
        <v>85</v>
      </c>
    </row>
    <row r="5" spans="1:56" s="1" customFormat="1" ht="6.9" customHeight="1" x14ac:dyDescent="0.2">
      <c r="A5" s="240"/>
      <c r="B5" s="245"/>
      <c r="C5" s="240"/>
      <c r="D5" s="240"/>
      <c r="E5" s="240"/>
      <c r="F5" s="240"/>
      <c r="G5" s="240"/>
      <c r="H5" s="240"/>
      <c r="I5" s="240"/>
      <c r="J5" s="240"/>
      <c r="K5" s="240"/>
      <c r="L5" s="245"/>
      <c r="M5" s="240"/>
      <c r="N5" s="240"/>
      <c r="O5" s="240"/>
      <c r="P5" s="240"/>
      <c r="Q5" s="240"/>
      <c r="R5" s="240"/>
      <c r="S5" s="240"/>
      <c r="T5" s="240"/>
      <c r="U5" s="240"/>
      <c r="V5" s="240"/>
      <c r="AZ5" s="90" t="s">
        <v>1139</v>
      </c>
      <c r="BA5" s="90" t="s">
        <v>1140</v>
      </c>
      <c r="BB5" s="90" t="s">
        <v>116</v>
      </c>
      <c r="BC5" s="90" t="s">
        <v>1141</v>
      </c>
      <c r="BD5" s="90" t="s">
        <v>85</v>
      </c>
    </row>
    <row r="6" spans="1:56" s="1" customFormat="1" ht="12" customHeight="1" x14ac:dyDescent="0.2">
      <c r="A6" s="240"/>
      <c r="B6" s="245"/>
      <c r="C6" s="240"/>
      <c r="D6" s="248" t="s">
        <v>17</v>
      </c>
      <c r="E6" s="240"/>
      <c r="F6" s="240"/>
      <c r="G6" s="240"/>
      <c r="H6" s="240"/>
      <c r="I6" s="240"/>
      <c r="J6" s="240"/>
      <c r="K6" s="240"/>
      <c r="L6" s="245"/>
      <c r="M6" s="240"/>
      <c r="N6" s="240"/>
      <c r="O6" s="240"/>
      <c r="P6" s="240"/>
      <c r="Q6" s="240"/>
      <c r="R6" s="240"/>
      <c r="S6" s="240"/>
      <c r="T6" s="240"/>
      <c r="U6" s="240"/>
      <c r="V6" s="240"/>
      <c r="AZ6" s="90" t="s">
        <v>1142</v>
      </c>
      <c r="BA6" s="90" t="s">
        <v>1143</v>
      </c>
      <c r="BB6" s="90" t="s">
        <v>433</v>
      </c>
      <c r="BC6" s="90" t="s">
        <v>1144</v>
      </c>
      <c r="BD6" s="90" t="s">
        <v>85</v>
      </c>
    </row>
    <row r="7" spans="1:56" s="1" customFormat="1" ht="16.5" customHeight="1" x14ac:dyDescent="0.2">
      <c r="A7" s="240"/>
      <c r="B7" s="245"/>
      <c r="C7" s="240"/>
      <c r="D7" s="240"/>
      <c r="E7" s="249" t="str">
        <f>'Rekapitulace stavby'!K6</f>
        <v>Úprava DVT 10210410 Hradec – Nová ves ř. Km 0,300 - 0,600 - DPS</v>
      </c>
      <c r="F7" s="250"/>
      <c r="G7" s="250"/>
      <c r="H7" s="250"/>
      <c r="I7" s="240"/>
      <c r="J7" s="240"/>
      <c r="K7" s="240"/>
      <c r="L7" s="245"/>
      <c r="M7" s="240"/>
      <c r="N7" s="240"/>
      <c r="O7" s="240"/>
      <c r="P7" s="240"/>
      <c r="Q7" s="240"/>
      <c r="R7" s="240"/>
      <c r="S7" s="240"/>
      <c r="T7" s="240"/>
      <c r="U7" s="240"/>
      <c r="V7" s="240"/>
      <c r="AZ7" s="90" t="s">
        <v>135</v>
      </c>
      <c r="BA7" s="90" t="s">
        <v>136</v>
      </c>
      <c r="BB7" s="90" t="s">
        <v>108</v>
      </c>
      <c r="BC7" s="90" t="s">
        <v>1145</v>
      </c>
      <c r="BD7" s="90" t="s">
        <v>85</v>
      </c>
    </row>
    <row r="8" spans="1:56" s="1" customFormat="1" ht="12" customHeight="1" x14ac:dyDescent="0.2">
      <c r="A8" s="240"/>
      <c r="B8" s="245"/>
      <c r="C8" s="240"/>
      <c r="D8" s="248" t="s">
        <v>127</v>
      </c>
      <c r="E8" s="240"/>
      <c r="F8" s="240"/>
      <c r="G8" s="240"/>
      <c r="H8" s="240"/>
      <c r="I8" s="240"/>
      <c r="J8" s="240"/>
      <c r="K8" s="240"/>
      <c r="L8" s="245"/>
      <c r="M8" s="240"/>
      <c r="N8" s="240"/>
      <c r="O8" s="240"/>
      <c r="P8" s="240"/>
      <c r="Q8" s="240"/>
      <c r="R8" s="240"/>
      <c r="S8" s="240"/>
      <c r="T8" s="240"/>
      <c r="U8" s="240"/>
      <c r="V8" s="240"/>
      <c r="AZ8" s="90" t="s">
        <v>1146</v>
      </c>
      <c r="BA8" s="90" t="s">
        <v>1147</v>
      </c>
      <c r="BB8" s="90" t="s">
        <v>116</v>
      </c>
      <c r="BC8" s="90" t="s">
        <v>1148</v>
      </c>
      <c r="BD8" s="90" t="s">
        <v>85</v>
      </c>
    </row>
    <row r="9" spans="1:56" s="2" customFormat="1" ht="16.5" customHeight="1" x14ac:dyDescent="0.2">
      <c r="A9" s="251"/>
      <c r="B9" s="252"/>
      <c r="C9" s="251"/>
      <c r="D9" s="251"/>
      <c r="E9" s="249" t="s">
        <v>1065</v>
      </c>
      <c r="F9" s="256"/>
      <c r="G9" s="256"/>
      <c r="H9" s="256"/>
      <c r="I9" s="251"/>
      <c r="J9" s="251"/>
      <c r="K9" s="251"/>
      <c r="L9" s="253"/>
      <c r="M9" s="254"/>
      <c r="N9" s="254"/>
      <c r="O9" s="254"/>
      <c r="P9" s="254"/>
      <c r="Q9" s="254"/>
      <c r="R9" s="254"/>
      <c r="S9" s="251"/>
      <c r="T9" s="251"/>
      <c r="U9" s="251"/>
      <c r="V9" s="251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2" customHeight="1" x14ac:dyDescent="0.2">
      <c r="A10" s="251"/>
      <c r="B10" s="252"/>
      <c r="C10" s="251"/>
      <c r="D10" s="248" t="s">
        <v>1066</v>
      </c>
      <c r="E10" s="251"/>
      <c r="F10" s="251"/>
      <c r="G10" s="251"/>
      <c r="H10" s="251"/>
      <c r="I10" s="251"/>
      <c r="J10" s="251"/>
      <c r="K10" s="251"/>
      <c r="L10" s="253"/>
      <c r="M10" s="254"/>
      <c r="N10" s="254"/>
      <c r="O10" s="254"/>
      <c r="P10" s="254"/>
      <c r="Q10" s="254"/>
      <c r="R10" s="254"/>
      <c r="S10" s="251"/>
      <c r="T10" s="251"/>
      <c r="U10" s="251"/>
      <c r="V10" s="251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6.5" customHeight="1" x14ac:dyDescent="0.2">
      <c r="A11" s="251"/>
      <c r="B11" s="252"/>
      <c r="C11" s="251"/>
      <c r="D11" s="251"/>
      <c r="E11" s="255" t="s">
        <v>1149</v>
      </c>
      <c r="F11" s="256"/>
      <c r="G11" s="256"/>
      <c r="H11" s="256"/>
      <c r="I11" s="251"/>
      <c r="J11" s="251"/>
      <c r="K11" s="251"/>
      <c r="L11" s="253"/>
      <c r="M11" s="254"/>
      <c r="N11" s="254"/>
      <c r="O11" s="254"/>
      <c r="P11" s="254"/>
      <c r="Q11" s="254"/>
      <c r="R11" s="254"/>
      <c r="S11" s="251"/>
      <c r="T11" s="251"/>
      <c r="U11" s="251"/>
      <c r="V11" s="251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x14ac:dyDescent="0.2">
      <c r="A12" s="251"/>
      <c r="B12" s="252"/>
      <c r="C12" s="251"/>
      <c r="D12" s="251"/>
      <c r="E12" s="251"/>
      <c r="F12" s="251"/>
      <c r="G12" s="251"/>
      <c r="H12" s="251"/>
      <c r="I12" s="251"/>
      <c r="J12" s="251"/>
      <c r="K12" s="251"/>
      <c r="L12" s="253"/>
      <c r="M12" s="254"/>
      <c r="N12" s="254"/>
      <c r="O12" s="254"/>
      <c r="P12" s="254"/>
      <c r="Q12" s="254"/>
      <c r="R12" s="254"/>
      <c r="S12" s="251"/>
      <c r="T12" s="251"/>
      <c r="U12" s="251"/>
      <c r="V12" s="251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2" customHeight="1" x14ac:dyDescent="0.2">
      <c r="A13" s="251"/>
      <c r="B13" s="252"/>
      <c r="C13" s="251"/>
      <c r="D13" s="248" t="s">
        <v>19</v>
      </c>
      <c r="E13" s="251"/>
      <c r="F13" s="257" t="s">
        <v>3</v>
      </c>
      <c r="G13" s="251"/>
      <c r="H13" s="251"/>
      <c r="I13" s="248" t="s">
        <v>20</v>
      </c>
      <c r="J13" s="257" t="s">
        <v>3</v>
      </c>
      <c r="K13" s="251"/>
      <c r="L13" s="253"/>
      <c r="M13" s="254"/>
      <c r="N13" s="254"/>
      <c r="O13" s="254"/>
      <c r="P13" s="254"/>
      <c r="Q13" s="254"/>
      <c r="R13" s="254"/>
      <c r="S13" s="251"/>
      <c r="T13" s="251"/>
      <c r="U13" s="251"/>
      <c r="V13" s="251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 x14ac:dyDescent="0.2">
      <c r="A14" s="251"/>
      <c r="B14" s="252"/>
      <c r="C14" s="251"/>
      <c r="D14" s="248" t="s">
        <v>21</v>
      </c>
      <c r="E14" s="251"/>
      <c r="F14" s="257" t="s">
        <v>22</v>
      </c>
      <c r="G14" s="251"/>
      <c r="H14" s="251"/>
      <c r="I14" s="248" t="s">
        <v>23</v>
      </c>
      <c r="J14" s="258">
        <f>'Rekapitulace stavby'!AN8</f>
        <v>44721</v>
      </c>
      <c r="K14" s="251"/>
      <c r="L14" s="253"/>
      <c r="M14" s="254"/>
      <c r="N14" s="254"/>
      <c r="O14" s="254"/>
      <c r="P14" s="254"/>
      <c r="Q14" s="254"/>
      <c r="R14" s="254"/>
      <c r="S14" s="251"/>
      <c r="T14" s="251"/>
      <c r="U14" s="251"/>
      <c r="V14" s="251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0.95" customHeight="1" x14ac:dyDescent="0.2">
      <c r="A15" s="251"/>
      <c r="B15" s="252"/>
      <c r="C15" s="251"/>
      <c r="D15" s="251"/>
      <c r="E15" s="251"/>
      <c r="F15" s="251"/>
      <c r="G15" s="251"/>
      <c r="H15" s="251"/>
      <c r="I15" s="251"/>
      <c r="J15" s="251"/>
      <c r="K15" s="251"/>
      <c r="L15" s="253"/>
      <c r="M15" s="254"/>
      <c r="N15" s="254"/>
      <c r="O15" s="254"/>
      <c r="P15" s="254"/>
      <c r="Q15" s="254"/>
      <c r="R15" s="254"/>
      <c r="S15" s="251"/>
      <c r="T15" s="251"/>
      <c r="U15" s="251"/>
      <c r="V15" s="251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 x14ac:dyDescent="0.2">
      <c r="A16" s="251"/>
      <c r="B16" s="252"/>
      <c r="C16" s="251"/>
      <c r="D16" s="248" t="s">
        <v>24</v>
      </c>
      <c r="E16" s="251"/>
      <c r="F16" s="251"/>
      <c r="G16" s="251"/>
      <c r="H16" s="251"/>
      <c r="I16" s="248" t="s">
        <v>25</v>
      </c>
      <c r="J16" s="257" t="s">
        <v>26</v>
      </c>
      <c r="K16" s="251"/>
      <c r="L16" s="253"/>
      <c r="M16" s="254"/>
      <c r="N16" s="254"/>
      <c r="O16" s="254"/>
      <c r="P16" s="254"/>
      <c r="Q16" s="254"/>
      <c r="R16" s="254"/>
      <c r="S16" s="251"/>
      <c r="T16" s="251"/>
      <c r="U16" s="251"/>
      <c r="V16" s="251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 x14ac:dyDescent="0.2">
      <c r="A17" s="251"/>
      <c r="B17" s="252"/>
      <c r="C17" s="251"/>
      <c r="D17" s="251"/>
      <c r="E17" s="257" t="s">
        <v>27</v>
      </c>
      <c r="F17" s="251"/>
      <c r="G17" s="251"/>
      <c r="H17" s="251"/>
      <c r="I17" s="248" t="s">
        <v>28</v>
      </c>
      <c r="J17" s="257" t="s">
        <v>29</v>
      </c>
      <c r="K17" s="251"/>
      <c r="L17" s="253"/>
      <c r="M17" s="254"/>
      <c r="N17" s="254"/>
      <c r="O17" s="254"/>
      <c r="P17" s="254"/>
      <c r="Q17" s="254"/>
      <c r="R17" s="254"/>
      <c r="S17" s="251"/>
      <c r="T17" s="251"/>
      <c r="U17" s="251"/>
      <c r="V17" s="251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 x14ac:dyDescent="0.2">
      <c r="A18" s="251"/>
      <c r="B18" s="252"/>
      <c r="C18" s="251"/>
      <c r="D18" s="251"/>
      <c r="E18" s="251"/>
      <c r="F18" s="251"/>
      <c r="G18" s="251"/>
      <c r="H18" s="251"/>
      <c r="I18" s="251"/>
      <c r="J18" s="251"/>
      <c r="K18" s="251"/>
      <c r="L18" s="253"/>
      <c r="M18" s="254"/>
      <c r="N18" s="254"/>
      <c r="O18" s="254"/>
      <c r="P18" s="254"/>
      <c r="Q18" s="254"/>
      <c r="R18" s="254"/>
      <c r="S18" s="251"/>
      <c r="T18" s="251"/>
      <c r="U18" s="251"/>
      <c r="V18" s="251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 x14ac:dyDescent="0.2">
      <c r="A19" s="251"/>
      <c r="B19" s="252"/>
      <c r="C19" s="251"/>
      <c r="D19" s="248" t="s">
        <v>30</v>
      </c>
      <c r="E19" s="251"/>
      <c r="F19" s="251"/>
      <c r="G19" s="251"/>
      <c r="H19" s="251"/>
      <c r="I19" s="248" t="s">
        <v>25</v>
      </c>
      <c r="J19" s="187" t="str">
        <f>'Rekapitulace stavby'!AN13</f>
        <v>Vyplň údaj</v>
      </c>
      <c r="K19" s="251"/>
      <c r="L19" s="253"/>
      <c r="M19" s="254"/>
      <c r="N19" s="254"/>
      <c r="O19" s="254"/>
      <c r="P19" s="254"/>
      <c r="Q19" s="254"/>
      <c r="R19" s="254"/>
      <c r="S19" s="251"/>
      <c r="T19" s="251"/>
      <c r="U19" s="251"/>
      <c r="V19" s="251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 x14ac:dyDescent="0.2">
      <c r="A20" s="251"/>
      <c r="B20" s="252"/>
      <c r="C20" s="251"/>
      <c r="D20" s="251"/>
      <c r="E20" s="229" t="str">
        <f>'Rekapitulace stavby'!E14</f>
        <v>Vyplň údaj</v>
      </c>
      <c r="F20" s="239"/>
      <c r="G20" s="239"/>
      <c r="H20" s="239"/>
      <c r="I20" s="248" t="s">
        <v>28</v>
      </c>
      <c r="J20" s="187" t="str">
        <f>'Rekapitulace stavby'!AN14</f>
        <v>Vyplň údaj</v>
      </c>
      <c r="K20" s="251"/>
      <c r="L20" s="253"/>
      <c r="M20" s="254"/>
      <c r="N20" s="254"/>
      <c r="O20" s="254"/>
      <c r="P20" s="254"/>
      <c r="Q20" s="254"/>
      <c r="R20" s="254"/>
      <c r="S20" s="251"/>
      <c r="T20" s="251"/>
      <c r="U20" s="251"/>
      <c r="V20" s="251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 x14ac:dyDescent="0.2">
      <c r="A21" s="251"/>
      <c r="B21" s="252"/>
      <c r="C21" s="251"/>
      <c r="D21" s="251"/>
      <c r="E21" s="251"/>
      <c r="F21" s="251"/>
      <c r="G21" s="251"/>
      <c r="H21" s="251"/>
      <c r="I21" s="251"/>
      <c r="J21" s="251"/>
      <c r="K21" s="251"/>
      <c r="L21" s="253"/>
      <c r="M21" s="254"/>
      <c r="N21" s="254"/>
      <c r="O21" s="254"/>
      <c r="P21" s="254"/>
      <c r="Q21" s="254"/>
      <c r="R21" s="254"/>
      <c r="S21" s="251"/>
      <c r="T21" s="251"/>
      <c r="U21" s="251"/>
      <c r="V21" s="251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 x14ac:dyDescent="0.2">
      <c r="A22" s="251"/>
      <c r="B22" s="252"/>
      <c r="C22" s="251"/>
      <c r="D22" s="248" t="s">
        <v>32</v>
      </c>
      <c r="E22" s="251"/>
      <c r="F22" s="251"/>
      <c r="G22" s="251"/>
      <c r="H22" s="251"/>
      <c r="I22" s="248" t="s">
        <v>25</v>
      </c>
      <c r="J22" s="257" t="s">
        <v>33</v>
      </c>
      <c r="K22" s="251"/>
      <c r="L22" s="253"/>
      <c r="M22" s="254"/>
      <c r="N22" s="254"/>
      <c r="O22" s="254"/>
      <c r="P22" s="254"/>
      <c r="Q22" s="254"/>
      <c r="R22" s="254"/>
      <c r="S22" s="251"/>
      <c r="T22" s="251"/>
      <c r="U22" s="251"/>
      <c r="V22" s="251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 x14ac:dyDescent="0.2">
      <c r="A23" s="251"/>
      <c r="B23" s="252"/>
      <c r="C23" s="251"/>
      <c r="D23" s="251"/>
      <c r="E23" s="257" t="s">
        <v>34</v>
      </c>
      <c r="F23" s="251"/>
      <c r="G23" s="251"/>
      <c r="H23" s="251"/>
      <c r="I23" s="248" t="s">
        <v>28</v>
      </c>
      <c r="J23" s="257" t="s">
        <v>35</v>
      </c>
      <c r="K23" s="251"/>
      <c r="L23" s="253"/>
      <c r="M23" s="254"/>
      <c r="N23" s="254"/>
      <c r="O23" s="254"/>
      <c r="P23" s="254"/>
      <c r="Q23" s="254"/>
      <c r="R23" s="254"/>
      <c r="S23" s="251"/>
      <c r="T23" s="251"/>
      <c r="U23" s="251"/>
      <c r="V23" s="251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 x14ac:dyDescent="0.2">
      <c r="A24" s="251"/>
      <c r="B24" s="252"/>
      <c r="C24" s="251"/>
      <c r="D24" s="251"/>
      <c r="E24" s="251"/>
      <c r="F24" s="251"/>
      <c r="G24" s="251"/>
      <c r="H24" s="251"/>
      <c r="I24" s="251"/>
      <c r="J24" s="251"/>
      <c r="K24" s="251"/>
      <c r="L24" s="253"/>
      <c r="M24" s="254"/>
      <c r="N24" s="254"/>
      <c r="O24" s="254"/>
      <c r="P24" s="254"/>
      <c r="Q24" s="254"/>
      <c r="R24" s="254"/>
      <c r="S24" s="251"/>
      <c r="T24" s="251"/>
      <c r="U24" s="251"/>
      <c r="V24" s="251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 x14ac:dyDescent="0.2">
      <c r="A25" s="251"/>
      <c r="B25" s="252"/>
      <c r="C25" s="251"/>
      <c r="D25" s="248" t="s">
        <v>37</v>
      </c>
      <c r="E25" s="251"/>
      <c r="F25" s="251"/>
      <c r="G25" s="251"/>
      <c r="H25" s="251"/>
      <c r="I25" s="248" t="s">
        <v>25</v>
      </c>
      <c r="J25" s="257" t="str">
        <f>IF('Rekapitulace stavby'!AN19="","",'Rekapitulace stavby'!AN19)</f>
        <v/>
      </c>
      <c r="K25" s="251"/>
      <c r="L25" s="253"/>
      <c r="M25" s="254"/>
      <c r="N25" s="254"/>
      <c r="O25" s="254"/>
      <c r="P25" s="254"/>
      <c r="Q25" s="254"/>
      <c r="R25" s="254"/>
      <c r="S25" s="251"/>
      <c r="T25" s="251"/>
      <c r="U25" s="251"/>
      <c r="V25" s="251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 x14ac:dyDescent="0.2">
      <c r="A26" s="251"/>
      <c r="B26" s="252"/>
      <c r="C26" s="251"/>
      <c r="D26" s="251"/>
      <c r="E26" s="257" t="str">
        <f>IF('Rekapitulace stavby'!E20="","",'Rekapitulace stavby'!E20)</f>
        <v xml:space="preserve"> </v>
      </c>
      <c r="F26" s="251"/>
      <c r="G26" s="251"/>
      <c r="H26" s="251"/>
      <c r="I26" s="248" t="s">
        <v>28</v>
      </c>
      <c r="J26" s="257" t="str">
        <f>IF('Rekapitulace stavby'!AN20="","",'Rekapitulace stavby'!AN20)</f>
        <v/>
      </c>
      <c r="K26" s="251"/>
      <c r="L26" s="253"/>
      <c r="M26" s="254"/>
      <c r="N26" s="254"/>
      <c r="O26" s="254"/>
      <c r="P26" s="254"/>
      <c r="Q26" s="254"/>
      <c r="R26" s="254"/>
      <c r="S26" s="251"/>
      <c r="T26" s="251"/>
      <c r="U26" s="251"/>
      <c r="V26" s="251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 x14ac:dyDescent="0.2">
      <c r="A27" s="251"/>
      <c r="B27" s="252"/>
      <c r="C27" s="251"/>
      <c r="D27" s="251"/>
      <c r="E27" s="251"/>
      <c r="F27" s="251"/>
      <c r="G27" s="251"/>
      <c r="H27" s="251"/>
      <c r="I27" s="251"/>
      <c r="J27" s="251"/>
      <c r="K27" s="251"/>
      <c r="L27" s="253"/>
      <c r="M27" s="254"/>
      <c r="N27" s="254"/>
      <c r="O27" s="254"/>
      <c r="P27" s="254"/>
      <c r="Q27" s="254"/>
      <c r="R27" s="254"/>
      <c r="S27" s="251"/>
      <c r="T27" s="251"/>
      <c r="U27" s="251"/>
      <c r="V27" s="251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 x14ac:dyDescent="0.2">
      <c r="A28" s="251"/>
      <c r="B28" s="252"/>
      <c r="C28" s="251"/>
      <c r="D28" s="248" t="s">
        <v>39</v>
      </c>
      <c r="E28" s="251"/>
      <c r="F28" s="251"/>
      <c r="G28" s="251"/>
      <c r="H28" s="251"/>
      <c r="I28" s="251"/>
      <c r="J28" s="251"/>
      <c r="K28" s="251"/>
      <c r="L28" s="253"/>
      <c r="M28" s="254"/>
      <c r="N28" s="254"/>
      <c r="O28" s="254"/>
      <c r="P28" s="254"/>
      <c r="Q28" s="254"/>
      <c r="R28" s="254"/>
      <c r="S28" s="251"/>
      <c r="T28" s="251"/>
      <c r="U28" s="251"/>
      <c r="V28" s="251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 x14ac:dyDescent="0.2">
      <c r="A29" s="259"/>
      <c r="B29" s="260"/>
      <c r="C29" s="259"/>
      <c r="D29" s="259"/>
      <c r="E29" s="261" t="s">
        <v>3</v>
      </c>
      <c r="F29" s="261"/>
      <c r="G29" s="261"/>
      <c r="H29" s="261"/>
      <c r="I29" s="259"/>
      <c r="J29" s="259"/>
      <c r="K29" s="259"/>
      <c r="L29" s="262"/>
      <c r="M29" s="263"/>
      <c r="N29" s="263"/>
      <c r="O29" s="263"/>
      <c r="P29" s="263"/>
      <c r="Q29" s="263"/>
      <c r="R29" s="263"/>
      <c r="S29" s="259"/>
      <c r="T29" s="259"/>
      <c r="U29" s="259"/>
      <c r="V29" s="259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" customFormat="1" ht="6.9" customHeight="1" x14ac:dyDescent="0.2">
      <c r="A30" s="251"/>
      <c r="B30" s="252"/>
      <c r="C30" s="251"/>
      <c r="D30" s="251"/>
      <c r="E30" s="251"/>
      <c r="F30" s="251"/>
      <c r="G30" s="251"/>
      <c r="H30" s="251"/>
      <c r="I30" s="251"/>
      <c r="J30" s="251"/>
      <c r="K30" s="251"/>
      <c r="L30" s="253"/>
      <c r="M30" s="254"/>
      <c r="N30" s="254"/>
      <c r="O30" s="254"/>
      <c r="P30" s="254"/>
      <c r="Q30" s="254"/>
      <c r="R30" s="254"/>
      <c r="S30" s="251"/>
      <c r="T30" s="251"/>
      <c r="U30" s="251"/>
      <c r="V30" s="251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251"/>
      <c r="B31" s="252"/>
      <c r="C31" s="251"/>
      <c r="D31" s="264"/>
      <c r="E31" s="264"/>
      <c r="F31" s="264"/>
      <c r="G31" s="264"/>
      <c r="H31" s="264"/>
      <c r="I31" s="264"/>
      <c r="J31" s="264"/>
      <c r="K31" s="264"/>
      <c r="L31" s="253"/>
      <c r="M31" s="254"/>
      <c r="N31" s="254"/>
      <c r="O31" s="254"/>
      <c r="P31" s="254"/>
      <c r="Q31" s="254"/>
      <c r="R31" s="254"/>
      <c r="S31" s="251"/>
      <c r="T31" s="251"/>
      <c r="U31" s="251"/>
      <c r="V31" s="251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 x14ac:dyDescent="0.2">
      <c r="A32" s="251"/>
      <c r="B32" s="252"/>
      <c r="C32" s="251"/>
      <c r="D32" s="265" t="s">
        <v>41</v>
      </c>
      <c r="E32" s="251"/>
      <c r="F32" s="251"/>
      <c r="G32" s="251"/>
      <c r="H32" s="251"/>
      <c r="I32" s="251"/>
      <c r="J32" s="266">
        <f>ROUND(J88, 2)</f>
        <v>0</v>
      </c>
      <c r="K32" s="251"/>
      <c r="L32" s="253"/>
      <c r="M32" s="254"/>
      <c r="N32" s="254"/>
      <c r="O32" s="254"/>
      <c r="P32" s="254"/>
      <c r="Q32" s="254"/>
      <c r="R32" s="254"/>
      <c r="S32" s="251"/>
      <c r="T32" s="251"/>
      <c r="U32" s="251"/>
      <c r="V32" s="251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 x14ac:dyDescent="0.2">
      <c r="A33" s="251"/>
      <c r="B33" s="252"/>
      <c r="C33" s="251"/>
      <c r="D33" s="264"/>
      <c r="E33" s="264"/>
      <c r="F33" s="264"/>
      <c r="G33" s="264"/>
      <c r="H33" s="264"/>
      <c r="I33" s="264"/>
      <c r="J33" s="264"/>
      <c r="K33" s="264"/>
      <c r="L33" s="253"/>
      <c r="M33" s="254"/>
      <c r="N33" s="254"/>
      <c r="O33" s="254"/>
      <c r="P33" s="254"/>
      <c r="Q33" s="254"/>
      <c r="R33" s="254"/>
      <c r="S33" s="251"/>
      <c r="T33" s="251"/>
      <c r="U33" s="251"/>
      <c r="V33" s="251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251"/>
      <c r="B34" s="252"/>
      <c r="C34" s="251"/>
      <c r="D34" s="251"/>
      <c r="E34" s="251"/>
      <c r="F34" s="267" t="s">
        <v>43</v>
      </c>
      <c r="G34" s="251"/>
      <c r="H34" s="251"/>
      <c r="I34" s="267" t="s">
        <v>42</v>
      </c>
      <c r="J34" s="267" t="s">
        <v>44</v>
      </c>
      <c r="K34" s="251"/>
      <c r="L34" s="253"/>
      <c r="M34" s="254"/>
      <c r="N34" s="254"/>
      <c r="O34" s="254"/>
      <c r="P34" s="254"/>
      <c r="Q34" s="254"/>
      <c r="R34" s="254"/>
      <c r="S34" s="251"/>
      <c r="T34" s="251"/>
      <c r="U34" s="251"/>
      <c r="V34" s="251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 x14ac:dyDescent="0.2">
      <c r="A35" s="251"/>
      <c r="B35" s="252"/>
      <c r="C35" s="251"/>
      <c r="D35" s="268" t="s">
        <v>45</v>
      </c>
      <c r="E35" s="248" t="s">
        <v>46</v>
      </c>
      <c r="F35" s="269">
        <f>ROUND((SUM(BE88:BE244)),  2)</f>
        <v>0</v>
      </c>
      <c r="G35" s="251"/>
      <c r="H35" s="251"/>
      <c r="I35" s="270">
        <v>0.21</v>
      </c>
      <c r="J35" s="269">
        <f>ROUND(((SUM(BE88:BE244))*I35),  2)</f>
        <v>0</v>
      </c>
      <c r="K35" s="251"/>
      <c r="L35" s="253"/>
      <c r="M35" s="254"/>
      <c r="N35" s="254"/>
      <c r="O35" s="254"/>
      <c r="P35" s="254"/>
      <c r="Q35" s="254"/>
      <c r="R35" s="254"/>
      <c r="S35" s="251"/>
      <c r="T35" s="251"/>
      <c r="U35" s="251"/>
      <c r="V35" s="251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 x14ac:dyDescent="0.2">
      <c r="A36" s="251"/>
      <c r="B36" s="252"/>
      <c r="C36" s="251"/>
      <c r="D36" s="251"/>
      <c r="E36" s="248" t="s">
        <v>47</v>
      </c>
      <c r="F36" s="269">
        <f>ROUND((SUM(BF88:BF244)),  2)</f>
        <v>0</v>
      </c>
      <c r="G36" s="251"/>
      <c r="H36" s="251"/>
      <c r="I36" s="270">
        <v>0.15</v>
      </c>
      <c r="J36" s="269">
        <f>ROUND(((SUM(BF88:BF244))*I36),  2)</f>
        <v>0</v>
      </c>
      <c r="K36" s="251"/>
      <c r="L36" s="253"/>
      <c r="M36" s="254"/>
      <c r="N36" s="254"/>
      <c r="O36" s="254"/>
      <c r="P36" s="254"/>
      <c r="Q36" s="254"/>
      <c r="R36" s="254"/>
      <c r="S36" s="251"/>
      <c r="T36" s="251"/>
      <c r="U36" s="251"/>
      <c r="V36" s="251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251"/>
      <c r="B37" s="252"/>
      <c r="C37" s="251"/>
      <c r="D37" s="251"/>
      <c r="E37" s="248" t="s">
        <v>48</v>
      </c>
      <c r="F37" s="269">
        <f>ROUND((SUM(BG88:BG244)),  2)</f>
        <v>0</v>
      </c>
      <c r="G37" s="251"/>
      <c r="H37" s="251"/>
      <c r="I37" s="270">
        <v>0.21</v>
      </c>
      <c r="J37" s="269">
        <f>0</f>
        <v>0</v>
      </c>
      <c r="K37" s="251"/>
      <c r="L37" s="253"/>
      <c r="M37" s="254"/>
      <c r="N37" s="254"/>
      <c r="O37" s="254"/>
      <c r="P37" s="254"/>
      <c r="Q37" s="254"/>
      <c r="R37" s="254"/>
      <c r="S37" s="251"/>
      <c r="T37" s="251"/>
      <c r="U37" s="251"/>
      <c r="V37" s="251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 x14ac:dyDescent="0.2">
      <c r="A38" s="251"/>
      <c r="B38" s="252"/>
      <c r="C38" s="251"/>
      <c r="D38" s="251"/>
      <c r="E38" s="248" t="s">
        <v>49</v>
      </c>
      <c r="F38" s="269">
        <f>ROUND((SUM(BH88:BH244)),  2)</f>
        <v>0</v>
      </c>
      <c r="G38" s="251"/>
      <c r="H38" s="251"/>
      <c r="I38" s="270">
        <v>0.15</v>
      </c>
      <c r="J38" s="269">
        <f>0</f>
        <v>0</v>
      </c>
      <c r="K38" s="251"/>
      <c r="L38" s="253"/>
      <c r="M38" s="254"/>
      <c r="N38" s="254"/>
      <c r="O38" s="254"/>
      <c r="P38" s="254"/>
      <c r="Q38" s="254"/>
      <c r="R38" s="254"/>
      <c r="S38" s="251"/>
      <c r="T38" s="251"/>
      <c r="U38" s="251"/>
      <c r="V38" s="251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 x14ac:dyDescent="0.2">
      <c r="A39" s="251"/>
      <c r="B39" s="252"/>
      <c r="C39" s="251"/>
      <c r="D39" s="251"/>
      <c r="E39" s="248" t="s">
        <v>50</v>
      </c>
      <c r="F39" s="269">
        <f>ROUND((SUM(BI88:BI244)),  2)</f>
        <v>0</v>
      </c>
      <c r="G39" s="251"/>
      <c r="H39" s="251"/>
      <c r="I39" s="270">
        <v>0</v>
      </c>
      <c r="J39" s="269">
        <f>0</f>
        <v>0</v>
      </c>
      <c r="K39" s="251"/>
      <c r="L39" s="253"/>
      <c r="M39" s="254"/>
      <c r="N39" s="254"/>
      <c r="O39" s="254"/>
      <c r="P39" s="254"/>
      <c r="Q39" s="254"/>
      <c r="R39" s="254"/>
      <c r="S39" s="251"/>
      <c r="T39" s="251"/>
      <c r="U39" s="251"/>
      <c r="V39" s="251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 x14ac:dyDescent="0.2">
      <c r="A40" s="251"/>
      <c r="B40" s="252"/>
      <c r="C40" s="251"/>
      <c r="D40" s="251"/>
      <c r="E40" s="251"/>
      <c r="F40" s="251"/>
      <c r="G40" s="251"/>
      <c r="H40" s="251"/>
      <c r="I40" s="251"/>
      <c r="J40" s="251"/>
      <c r="K40" s="251"/>
      <c r="L40" s="253"/>
      <c r="M40" s="254"/>
      <c r="N40" s="254"/>
      <c r="O40" s="254"/>
      <c r="P40" s="254"/>
      <c r="Q40" s="254"/>
      <c r="R40" s="254"/>
      <c r="S40" s="251"/>
      <c r="T40" s="251"/>
      <c r="U40" s="251"/>
      <c r="V40" s="251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 x14ac:dyDescent="0.2">
      <c r="A41" s="251"/>
      <c r="B41" s="252"/>
      <c r="C41" s="271"/>
      <c r="D41" s="272" t="s">
        <v>51</v>
      </c>
      <c r="E41" s="273"/>
      <c r="F41" s="273"/>
      <c r="G41" s="274" t="s">
        <v>52</v>
      </c>
      <c r="H41" s="275" t="s">
        <v>53</v>
      </c>
      <c r="I41" s="273"/>
      <c r="J41" s="276">
        <f>SUM(J32:J39)</f>
        <v>0</v>
      </c>
      <c r="K41" s="277"/>
      <c r="L41" s="253"/>
      <c r="M41" s="254"/>
      <c r="N41" s="254"/>
      <c r="O41" s="254"/>
      <c r="P41" s="254"/>
      <c r="Q41" s="254"/>
      <c r="R41" s="254"/>
      <c r="S41" s="251"/>
      <c r="T41" s="251"/>
      <c r="U41" s="251"/>
      <c r="V41" s="251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 x14ac:dyDescent="0.2">
      <c r="A42" s="251"/>
      <c r="B42" s="278"/>
      <c r="C42" s="279"/>
      <c r="D42" s="279"/>
      <c r="E42" s="279"/>
      <c r="F42" s="279"/>
      <c r="G42" s="279"/>
      <c r="H42" s="279"/>
      <c r="I42" s="279"/>
      <c r="J42" s="279"/>
      <c r="K42" s="279"/>
      <c r="L42" s="253"/>
      <c r="M42" s="254"/>
      <c r="N42" s="254"/>
      <c r="O42" s="254"/>
      <c r="P42" s="254"/>
      <c r="Q42" s="254"/>
      <c r="R42" s="254"/>
      <c r="S42" s="251"/>
      <c r="T42" s="251"/>
      <c r="U42" s="251"/>
      <c r="V42" s="251"/>
      <c r="W42" s="32"/>
      <c r="X42" s="32"/>
      <c r="Y42" s="32"/>
      <c r="Z42" s="32"/>
      <c r="AA42" s="32"/>
      <c r="AB42" s="32"/>
      <c r="AC42" s="32"/>
      <c r="AD42" s="32"/>
      <c r="AE42" s="32"/>
    </row>
    <row r="46" spans="1:31" s="2" customFormat="1" ht="6.9" customHeight="1" x14ac:dyDescent="0.2">
      <c r="A46" s="251"/>
      <c r="B46" s="280"/>
      <c r="C46" s="281"/>
      <c r="D46" s="281"/>
      <c r="E46" s="281"/>
      <c r="F46" s="281"/>
      <c r="G46" s="281"/>
      <c r="H46" s="281"/>
      <c r="I46" s="281"/>
      <c r="J46" s="281"/>
      <c r="K46" s="281"/>
      <c r="L46" s="253"/>
      <c r="M46" s="254"/>
      <c r="N46" s="254"/>
      <c r="O46" s="254"/>
      <c r="P46" s="254"/>
      <c r="Q46" s="254"/>
      <c r="R46" s="254"/>
      <c r="S46" s="251"/>
      <c r="T46" s="251"/>
      <c r="U46" s="251"/>
      <c r="V46" s="251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" customHeight="1" x14ac:dyDescent="0.2">
      <c r="A47" s="251"/>
      <c r="B47" s="252"/>
      <c r="C47" s="246" t="s">
        <v>144</v>
      </c>
      <c r="D47" s="251"/>
      <c r="E47" s="251"/>
      <c r="F47" s="251"/>
      <c r="G47" s="251"/>
      <c r="H47" s="251"/>
      <c r="I47" s="251"/>
      <c r="J47" s="251"/>
      <c r="K47" s="251"/>
      <c r="L47" s="253"/>
      <c r="M47" s="254"/>
      <c r="N47" s="254"/>
      <c r="O47" s="254"/>
      <c r="P47" s="254"/>
      <c r="Q47" s="254"/>
      <c r="R47" s="254"/>
      <c r="S47" s="251"/>
      <c r="T47" s="251"/>
      <c r="U47" s="251"/>
      <c r="V47" s="251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" customHeight="1" x14ac:dyDescent="0.2">
      <c r="A48" s="251"/>
      <c r="B48" s="252"/>
      <c r="C48" s="251"/>
      <c r="D48" s="251"/>
      <c r="E48" s="251"/>
      <c r="F48" s="251"/>
      <c r="G48" s="251"/>
      <c r="H48" s="251"/>
      <c r="I48" s="251"/>
      <c r="J48" s="251"/>
      <c r="K48" s="251"/>
      <c r="L48" s="253"/>
      <c r="M48" s="254"/>
      <c r="N48" s="254"/>
      <c r="O48" s="254"/>
      <c r="P48" s="254"/>
      <c r="Q48" s="254"/>
      <c r="R48" s="254"/>
      <c r="S48" s="251"/>
      <c r="T48" s="251"/>
      <c r="U48" s="251"/>
      <c r="V48" s="251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251"/>
      <c r="B49" s="252"/>
      <c r="C49" s="248" t="s">
        <v>17</v>
      </c>
      <c r="D49" s="251"/>
      <c r="E49" s="251"/>
      <c r="F49" s="251"/>
      <c r="G49" s="251"/>
      <c r="H49" s="251"/>
      <c r="I49" s="251"/>
      <c r="J49" s="251"/>
      <c r="K49" s="251"/>
      <c r="L49" s="253"/>
      <c r="M49" s="254"/>
      <c r="N49" s="254"/>
      <c r="O49" s="254"/>
      <c r="P49" s="254"/>
      <c r="Q49" s="254"/>
      <c r="R49" s="254"/>
      <c r="S49" s="251"/>
      <c r="T49" s="251"/>
      <c r="U49" s="251"/>
      <c r="V49" s="251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251"/>
      <c r="B50" s="252"/>
      <c r="C50" s="251"/>
      <c r="D50" s="251"/>
      <c r="E50" s="249" t="str">
        <f>E7</f>
        <v>Úprava DVT 10210410 Hradec – Nová ves ř. Km 0,300 - 0,600 - DPS</v>
      </c>
      <c r="F50" s="250"/>
      <c r="G50" s="250"/>
      <c r="H50" s="250"/>
      <c r="I50" s="251"/>
      <c r="J50" s="251"/>
      <c r="K50" s="251"/>
      <c r="L50" s="253"/>
      <c r="M50" s="254"/>
      <c r="N50" s="254"/>
      <c r="O50" s="254"/>
      <c r="P50" s="254"/>
      <c r="Q50" s="254"/>
      <c r="R50" s="254"/>
      <c r="S50" s="251"/>
      <c r="T50" s="251"/>
      <c r="U50" s="251"/>
      <c r="V50" s="251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A51" s="240"/>
      <c r="B51" s="245"/>
      <c r="C51" s="248" t="s">
        <v>127</v>
      </c>
      <c r="D51" s="240"/>
      <c r="E51" s="240"/>
      <c r="F51" s="240"/>
      <c r="G51" s="240"/>
      <c r="H51" s="240"/>
      <c r="I51" s="240"/>
      <c r="J51" s="240"/>
      <c r="K51" s="240"/>
      <c r="L51" s="245"/>
      <c r="M51" s="240"/>
      <c r="N51" s="240"/>
      <c r="O51" s="240"/>
      <c r="P51" s="240"/>
      <c r="Q51" s="240"/>
      <c r="R51" s="240"/>
      <c r="S51" s="240"/>
      <c r="T51" s="240"/>
      <c r="U51" s="240"/>
      <c r="V51" s="240"/>
    </row>
    <row r="52" spans="1:47" s="2" customFormat="1" ht="16.5" customHeight="1" x14ac:dyDescent="0.2">
      <c r="A52" s="251"/>
      <c r="B52" s="252"/>
      <c r="C52" s="251"/>
      <c r="D52" s="251"/>
      <c r="E52" s="249" t="s">
        <v>1065</v>
      </c>
      <c r="F52" s="256"/>
      <c r="G52" s="256"/>
      <c r="H52" s="256"/>
      <c r="I52" s="251"/>
      <c r="J52" s="251"/>
      <c r="K52" s="251"/>
      <c r="L52" s="253"/>
      <c r="M52" s="254"/>
      <c r="N52" s="254"/>
      <c r="O52" s="254"/>
      <c r="P52" s="254"/>
      <c r="Q52" s="254"/>
      <c r="R52" s="254"/>
      <c r="S52" s="251"/>
      <c r="T52" s="251"/>
      <c r="U52" s="251"/>
      <c r="V52" s="251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251"/>
      <c r="B53" s="252"/>
      <c r="C53" s="248" t="s">
        <v>1066</v>
      </c>
      <c r="D53" s="251"/>
      <c r="E53" s="251"/>
      <c r="F53" s="251"/>
      <c r="G53" s="251"/>
      <c r="H53" s="251"/>
      <c r="I53" s="251"/>
      <c r="J53" s="251"/>
      <c r="K53" s="251"/>
      <c r="L53" s="253"/>
      <c r="M53" s="254"/>
      <c r="N53" s="254"/>
      <c r="O53" s="254"/>
      <c r="P53" s="254"/>
      <c r="Q53" s="254"/>
      <c r="R53" s="254"/>
      <c r="S53" s="251"/>
      <c r="T53" s="251"/>
      <c r="U53" s="251"/>
      <c r="V53" s="251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251"/>
      <c r="B54" s="252"/>
      <c r="C54" s="251"/>
      <c r="D54" s="251"/>
      <c r="E54" s="255" t="str">
        <f>E11</f>
        <v>IO 01_B - Náhradní výsadba - výsadby</v>
      </c>
      <c r="F54" s="256"/>
      <c r="G54" s="256"/>
      <c r="H54" s="256"/>
      <c r="I54" s="251"/>
      <c r="J54" s="251"/>
      <c r="K54" s="251"/>
      <c r="L54" s="253"/>
      <c r="M54" s="254"/>
      <c r="N54" s="254"/>
      <c r="O54" s="254"/>
      <c r="P54" s="254"/>
      <c r="Q54" s="254"/>
      <c r="R54" s="254"/>
      <c r="S54" s="251"/>
      <c r="T54" s="251"/>
      <c r="U54" s="251"/>
      <c r="V54" s="251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" customHeight="1" x14ac:dyDescent="0.2">
      <c r="A55" s="251"/>
      <c r="B55" s="252"/>
      <c r="C55" s="251"/>
      <c r="D55" s="251"/>
      <c r="E55" s="251"/>
      <c r="F55" s="251"/>
      <c r="G55" s="251"/>
      <c r="H55" s="251"/>
      <c r="I55" s="251"/>
      <c r="J55" s="251"/>
      <c r="K55" s="251"/>
      <c r="L55" s="253"/>
      <c r="M55" s="254"/>
      <c r="N55" s="254"/>
      <c r="O55" s="254"/>
      <c r="P55" s="254"/>
      <c r="Q55" s="254"/>
      <c r="R55" s="254"/>
      <c r="S55" s="251"/>
      <c r="T55" s="251"/>
      <c r="U55" s="251"/>
      <c r="V55" s="251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251"/>
      <c r="B56" s="252"/>
      <c r="C56" s="248" t="s">
        <v>21</v>
      </c>
      <c r="D56" s="251"/>
      <c r="E56" s="251"/>
      <c r="F56" s="257" t="str">
        <f>F14</f>
        <v>Hradec u Jeseníka</v>
      </c>
      <c r="G56" s="251"/>
      <c r="H56" s="251"/>
      <c r="I56" s="248" t="s">
        <v>23</v>
      </c>
      <c r="J56" s="258">
        <f>IF(J14="","",J14)</f>
        <v>44721</v>
      </c>
      <c r="K56" s="251"/>
      <c r="L56" s="253"/>
      <c r="M56" s="254"/>
      <c r="N56" s="254"/>
      <c r="O56" s="254"/>
      <c r="P56" s="254"/>
      <c r="Q56" s="254"/>
      <c r="R56" s="254"/>
      <c r="S56" s="251"/>
      <c r="T56" s="251"/>
      <c r="U56" s="251"/>
      <c r="V56" s="251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" customHeight="1" x14ac:dyDescent="0.2">
      <c r="A57" s="251"/>
      <c r="B57" s="252"/>
      <c r="C57" s="251"/>
      <c r="D57" s="251"/>
      <c r="E57" s="251"/>
      <c r="F57" s="251"/>
      <c r="G57" s="251"/>
      <c r="H57" s="251"/>
      <c r="I57" s="251"/>
      <c r="J57" s="251"/>
      <c r="K57" s="251"/>
      <c r="L57" s="253"/>
      <c r="M57" s="254"/>
      <c r="N57" s="254"/>
      <c r="O57" s="254"/>
      <c r="P57" s="254"/>
      <c r="Q57" s="254"/>
      <c r="R57" s="254"/>
      <c r="S57" s="251"/>
      <c r="T57" s="251"/>
      <c r="U57" s="251"/>
      <c r="V57" s="251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5.15" customHeight="1" x14ac:dyDescent="0.2">
      <c r="A58" s="251"/>
      <c r="B58" s="252"/>
      <c r="C58" s="248" t="s">
        <v>24</v>
      </c>
      <c r="D58" s="251"/>
      <c r="E58" s="251"/>
      <c r="F58" s="257" t="str">
        <f>E17</f>
        <v>Povodí Odry, státní podnik</v>
      </c>
      <c r="G58" s="251"/>
      <c r="H58" s="251"/>
      <c r="I58" s="248" t="s">
        <v>32</v>
      </c>
      <c r="J58" s="282" t="str">
        <f>E23</f>
        <v>VHRoušar, s.r.o.</v>
      </c>
      <c r="K58" s="251"/>
      <c r="L58" s="253"/>
      <c r="M58" s="254"/>
      <c r="N58" s="254"/>
      <c r="O58" s="254"/>
      <c r="P58" s="254"/>
      <c r="Q58" s="254"/>
      <c r="R58" s="254"/>
      <c r="S58" s="251"/>
      <c r="T58" s="251"/>
      <c r="U58" s="251"/>
      <c r="V58" s="251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15.15" customHeight="1" x14ac:dyDescent="0.2">
      <c r="A59" s="251"/>
      <c r="B59" s="252"/>
      <c r="C59" s="248" t="s">
        <v>30</v>
      </c>
      <c r="D59" s="251"/>
      <c r="E59" s="251"/>
      <c r="F59" s="257" t="str">
        <f>IF(E20="","",E20)</f>
        <v>Vyplň údaj</v>
      </c>
      <c r="G59" s="251"/>
      <c r="H59" s="251"/>
      <c r="I59" s="248" t="s">
        <v>37</v>
      </c>
      <c r="J59" s="282" t="str">
        <f>E26</f>
        <v xml:space="preserve"> </v>
      </c>
      <c r="K59" s="251"/>
      <c r="L59" s="253"/>
      <c r="M59" s="254"/>
      <c r="N59" s="254"/>
      <c r="O59" s="254"/>
      <c r="P59" s="254"/>
      <c r="Q59" s="254"/>
      <c r="R59" s="254"/>
      <c r="S59" s="251"/>
      <c r="T59" s="251"/>
      <c r="U59" s="251"/>
      <c r="V59" s="251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251"/>
      <c r="B60" s="252"/>
      <c r="C60" s="251"/>
      <c r="D60" s="251"/>
      <c r="E60" s="251"/>
      <c r="F60" s="251"/>
      <c r="G60" s="251"/>
      <c r="H60" s="251"/>
      <c r="I60" s="251"/>
      <c r="J60" s="251"/>
      <c r="K60" s="251"/>
      <c r="L60" s="253"/>
      <c r="M60" s="254"/>
      <c r="N60" s="254"/>
      <c r="O60" s="254"/>
      <c r="P60" s="254"/>
      <c r="Q60" s="254"/>
      <c r="R60" s="254"/>
      <c r="S60" s="251"/>
      <c r="T60" s="251"/>
      <c r="U60" s="251"/>
      <c r="V60" s="251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251"/>
      <c r="B61" s="252"/>
      <c r="C61" s="283" t="s">
        <v>145</v>
      </c>
      <c r="D61" s="271"/>
      <c r="E61" s="271"/>
      <c r="F61" s="271"/>
      <c r="G61" s="271"/>
      <c r="H61" s="271"/>
      <c r="I61" s="271"/>
      <c r="J61" s="284" t="s">
        <v>146</v>
      </c>
      <c r="K61" s="271"/>
      <c r="L61" s="253"/>
      <c r="M61" s="254"/>
      <c r="N61" s="254"/>
      <c r="O61" s="254"/>
      <c r="P61" s="254"/>
      <c r="Q61" s="254"/>
      <c r="R61" s="254"/>
      <c r="S61" s="251"/>
      <c r="T61" s="251"/>
      <c r="U61" s="251"/>
      <c r="V61" s="251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251"/>
      <c r="B62" s="252"/>
      <c r="C62" s="251"/>
      <c r="D62" s="251"/>
      <c r="E62" s="251"/>
      <c r="F62" s="251"/>
      <c r="G62" s="251"/>
      <c r="H62" s="251"/>
      <c r="I62" s="251"/>
      <c r="J62" s="251"/>
      <c r="K62" s="251"/>
      <c r="L62" s="253"/>
      <c r="M62" s="254"/>
      <c r="N62" s="254"/>
      <c r="O62" s="254"/>
      <c r="P62" s="254"/>
      <c r="Q62" s="254"/>
      <c r="R62" s="254"/>
      <c r="S62" s="251"/>
      <c r="T62" s="251"/>
      <c r="U62" s="251"/>
      <c r="V62" s="251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5" customHeight="1" x14ac:dyDescent="0.2">
      <c r="A63" s="251"/>
      <c r="B63" s="252"/>
      <c r="C63" s="285" t="s">
        <v>73</v>
      </c>
      <c r="D63" s="251"/>
      <c r="E63" s="251"/>
      <c r="F63" s="251"/>
      <c r="G63" s="251"/>
      <c r="H63" s="251"/>
      <c r="I63" s="251"/>
      <c r="J63" s="266">
        <f>J88</f>
        <v>0</v>
      </c>
      <c r="K63" s="251"/>
      <c r="L63" s="253"/>
      <c r="M63" s="254"/>
      <c r="N63" s="254"/>
      <c r="O63" s="254"/>
      <c r="P63" s="254"/>
      <c r="Q63" s="254"/>
      <c r="R63" s="254"/>
      <c r="S63" s="251"/>
      <c r="T63" s="251"/>
      <c r="U63" s="251"/>
      <c r="V63" s="251"/>
      <c r="W63" s="32"/>
      <c r="X63" s="32"/>
      <c r="Y63" s="32"/>
      <c r="Z63" s="32"/>
      <c r="AA63" s="32"/>
      <c r="AB63" s="32"/>
      <c r="AC63" s="32"/>
      <c r="AD63" s="32"/>
      <c r="AE63" s="32"/>
      <c r="AU63" s="19" t="s">
        <v>147</v>
      </c>
    </row>
    <row r="64" spans="1:47" s="9" customFormat="1" ht="24.9" customHeight="1" x14ac:dyDescent="0.2">
      <c r="A64" s="286"/>
      <c r="B64" s="287"/>
      <c r="C64" s="286"/>
      <c r="D64" s="288" t="s">
        <v>148</v>
      </c>
      <c r="E64" s="289"/>
      <c r="F64" s="289"/>
      <c r="G64" s="289"/>
      <c r="H64" s="289"/>
      <c r="I64" s="289"/>
      <c r="J64" s="290">
        <f>J89</f>
        <v>0</v>
      </c>
      <c r="K64" s="286"/>
      <c r="L64" s="287"/>
      <c r="M64" s="286"/>
      <c r="N64" s="286"/>
      <c r="O64" s="286"/>
      <c r="P64" s="286"/>
      <c r="Q64" s="286"/>
      <c r="R64" s="286"/>
      <c r="S64" s="286"/>
      <c r="T64" s="286"/>
      <c r="U64" s="286"/>
      <c r="V64" s="286"/>
    </row>
    <row r="65" spans="1:31" s="10" customFormat="1" ht="19.95" customHeight="1" x14ac:dyDescent="0.2">
      <c r="A65" s="291"/>
      <c r="B65" s="292"/>
      <c r="C65" s="291"/>
      <c r="D65" s="293" t="s">
        <v>149</v>
      </c>
      <c r="E65" s="294"/>
      <c r="F65" s="294"/>
      <c r="G65" s="294"/>
      <c r="H65" s="294"/>
      <c r="I65" s="294"/>
      <c r="J65" s="295">
        <f>J90</f>
        <v>0</v>
      </c>
      <c r="K65" s="291"/>
      <c r="L65" s="292"/>
      <c r="M65" s="291"/>
      <c r="N65" s="291"/>
      <c r="O65" s="291"/>
      <c r="P65" s="291"/>
      <c r="Q65" s="291"/>
      <c r="R65" s="291"/>
      <c r="S65" s="291"/>
      <c r="T65" s="291"/>
      <c r="U65" s="291"/>
      <c r="V65" s="291"/>
    </row>
    <row r="66" spans="1:31" s="10" customFormat="1" ht="19.95" customHeight="1" x14ac:dyDescent="0.2">
      <c r="A66" s="291"/>
      <c r="B66" s="292"/>
      <c r="C66" s="291"/>
      <c r="D66" s="293" t="s">
        <v>155</v>
      </c>
      <c r="E66" s="294"/>
      <c r="F66" s="294"/>
      <c r="G66" s="294"/>
      <c r="H66" s="294"/>
      <c r="I66" s="294"/>
      <c r="J66" s="295">
        <f>J241</f>
        <v>0</v>
      </c>
      <c r="K66" s="291"/>
      <c r="L66" s="292"/>
      <c r="M66" s="291"/>
      <c r="N66" s="291"/>
      <c r="O66" s="291"/>
      <c r="P66" s="291"/>
      <c r="Q66" s="291"/>
      <c r="R66" s="291"/>
      <c r="S66" s="291"/>
      <c r="T66" s="291"/>
      <c r="U66" s="291"/>
      <c r="V66" s="291"/>
    </row>
    <row r="67" spans="1:31" s="2" customFormat="1" ht="21.75" customHeight="1" x14ac:dyDescent="0.2">
      <c r="A67" s="251"/>
      <c r="B67" s="252"/>
      <c r="C67" s="251"/>
      <c r="D67" s="251"/>
      <c r="E67" s="251"/>
      <c r="F67" s="251"/>
      <c r="G67" s="251"/>
      <c r="H67" s="251"/>
      <c r="I67" s="251"/>
      <c r="J67" s="251"/>
      <c r="K67" s="251"/>
      <c r="L67" s="253"/>
      <c r="M67" s="254"/>
      <c r="N67" s="254"/>
      <c r="O67" s="254"/>
      <c r="P67" s="254"/>
      <c r="Q67" s="254"/>
      <c r="R67" s="254"/>
      <c r="S67" s="251"/>
      <c r="T67" s="251"/>
      <c r="U67" s="251"/>
      <c r="V67" s="251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6.9" customHeight="1" x14ac:dyDescent="0.2">
      <c r="A68" s="251"/>
      <c r="B68" s="278"/>
      <c r="C68" s="279"/>
      <c r="D68" s="279"/>
      <c r="E68" s="279"/>
      <c r="F68" s="279"/>
      <c r="G68" s="279"/>
      <c r="H68" s="279"/>
      <c r="I68" s="279"/>
      <c r="J68" s="279"/>
      <c r="K68" s="279"/>
      <c r="L68" s="253"/>
      <c r="M68" s="254"/>
      <c r="N68" s="254"/>
      <c r="O68" s="254"/>
      <c r="P68" s="254"/>
      <c r="Q68" s="254"/>
      <c r="R68" s="254"/>
      <c r="S68" s="251"/>
      <c r="T68" s="251"/>
      <c r="U68" s="251"/>
      <c r="V68" s="251"/>
      <c r="W68" s="32"/>
      <c r="X68" s="32"/>
      <c r="Y68" s="32"/>
      <c r="Z68" s="32"/>
      <c r="AA68" s="32"/>
      <c r="AB68" s="32"/>
      <c r="AC68" s="32"/>
      <c r="AD68" s="32"/>
      <c r="AE68" s="32"/>
    </row>
    <row r="72" spans="1:31" s="2" customFormat="1" ht="6.9" customHeight="1" x14ac:dyDescent="0.2">
      <c r="A72" s="251"/>
      <c r="B72" s="280"/>
      <c r="C72" s="281"/>
      <c r="D72" s="281"/>
      <c r="E72" s="281"/>
      <c r="F72" s="281"/>
      <c r="G72" s="281"/>
      <c r="H72" s="281"/>
      <c r="I72" s="281"/>
      <c r="J72" s="281"/>
      <c r="K72" s="281"/>
      <c r="L72" s="253"/>
      <c r="M72" s="254"/>
      <c r="N72" s="254"/>
      <c r="O72" s="254"/>
      <c r="P72" s="254"/>
      <c r="Q72" s="254"/>
      <c r="R72" s="254"/>
      <c r="S72" s="251"/>
      <c r="T72" s="251"/>
      <c r="U72" s="251"/>
      <c r="V72" s="251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24.9" customHeight="1" x14ac:dyDescent="0.2">
      <c r="A73" s="251"/>
      <c r="B73" s="252"/>
      <c r="C73" s="246" t="s">
        <v>156</v>
      </c>
      <c r="D73" s="251"/>
      <c r="E73" s="251"/>
      <c r="F73" s="251"/>
      <c r="G73" s="251"/>
      <c r="H73" s="251"/>
      <c r="I73" s="251"/>
      <c r="J73" s="251"/>
      <c r="K73" s="251"/>
      <c r="L73" s="253"/>
      <c r="M73" s="254"/>
      <c r="N73" s="254"/>
      <c r="O73" s="254"/>
      <c r="P73" s="254"/>
      <c r="Q73" s="254"/>
      <c r="R73" s="254"/>
      <c r="S73" s="251"/>
      <c r="T73" s="251"/>
      <c r="U73" s="251"/>
      <c r="V73" s="251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" customHeight="1" x14ac:dyDescent="0.2">
      <c r="A74" s="251"/>
      <c r="B74" s="252"/>
      <c r="C74" s="251"/>
      <c r="D74" s="251"/>
      <c r="E74" s="251"/>
      <c r="F74" s="251"/>
      <c r="G74" s="251"/>
      <c r="H74" s="251"/>
      <c r="I74" s="251"/>
      <c r="J74" s="251"/>
      <c r="K74" s="251"/>
      <c r="L74" s="253"/>
      <c r="M74" s="254"/>
      <c r="N74" s="254"/>
      <c r="O74" s="254"/>
      <c r="P74" s="254"/>
      <c r="Q74" s="254"/>
      <c r="R74" s="254"/>
      <c r="S74" s="251"/>
      <c r="T74" s="251"/>
      <c r="U74" s="251"/>
      <c r="V74" s="251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251"/>
      <c r="B75" s="252"/>
      <c r="C75" s="248" t="s">
        <v>17</v>
      </c>
      <c r="D75" s="251"/>
      <c r="E75" s="251"/>
      <c r="F75" s="251"/>
      <c r="G75" s="251"/>
      <c r="H75" s="251"/>
      <c r="I75" s="251"/>
      <c r="J75" s="251"/>
      <c r="K75" s="251"/>
      <c r="L75" s="253"/>
      <c r="M75" s="254"/>
      <c r="N75" s="254"/>
      <c r="O75" s="254"/>
      <c r="P75" s="254"/>
      <c r="Q75" s="254"/>
      <c r="R75" s="254"/>
      <c r="S75" s="251"/>
      <c r="T75" s="251"/>
      <c r="U75" s="251"/>
      <c r="V75" s="251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 x14ac:dyDescent="0.2">
      <c r="A76" s="251"/>
      <c r="B76" s="252"/>
      <c r="C76" s="251"/>
      <c r="D76" s="251"/>
      <c r="E76" s="249" t="str">
        <f>E7</f>
        <v>Úprava DVT 10210410 Hradec – Nová ves ř. Km 0,300 - 0,600 - DPS</v>
      </c>
      <c r="F76" s="250"/>
      <c r="G76" s="250"/>
      <c r="H76" s="250"/>
      <c r="I76" s="251"/>
      <c r="J76" s="251"/>
      <c r="K76" s="251"/>
      <c r="L76" s="253"/>
      <c r="M76" s="254"/>
      <c r="N76" s="254"/>
      <c r="O76" s="254"/>
      <c r="P76" s="254"/>
      <c r="Q76" s="254"/>
      <c r="R76" s="254"/>
      <c r="S76" s="251"/>
      <c r="T76" s="251"/>
      <c r="U76" s="251"/>
      <c r="V76" s="251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1" customFormat="1" ht="12" customHeight="1" x14ac:dyDescent="0.2">
      <c r="A77" s="240"/>
      <c r="B77" s="245"/>
      <c r="C77" s="248" t="s">
        <v>127</v>
      </c>
      <c r="D77" s="240"/>
      <c r="E77" s="240"/>
      <c r="F77" s="240"/>
      <c r="G77" s="240"/>
      <c r="H77" s="240"/>
      <c r="I77" s="240"/>
      <c r="J77" s="240"/>
      <c r="K77" s="240"/>
      <c r="L77" s="245"/>
      <c r="M77" s="240"/>
      <c r="N77" s="240"/>
      <c r="O77" s="240"/>
      <c r="P77" s="240"/>
      <c r="Q77" s="240"/>
      <c r="R77" s="240"/>
      <c r="S77" s="240"/>
      <c r="T77" s="240"/>
      <c r="U77" s="240"/>
      <c r="V77" s="240"/>
    </row>
    <row r="78" spans="1:31" s="2" customFormat="1" ht="16.5" customHeight="1" x14ac:dyDescent="0.2">
      <c r="A78" s="251"/>
      <c r="B78" s="252"/>
      <c r="C78" s="251"/>
      <c r="D78" s="251"/>
      <c r="E78" s="249" t="s">
        <v>1065</v>
      </c>
      <c r="F78" s="256"/>
      <c r="G78" s="256"/>
      <c r="H78" s="256"/>
      <c r="I78" s="251"/>
      <c r="J78" s="251"/>
      <c r="K78" s="251"/>
      <c r="L78" s="253"/>
      <c r="M78" s="254"/>
      <c r="N78" s="254"/>
      <c r="O78" s="254"/>
      <c r="P78" s="254"/>
      <c r="Q78" s="254"/>
      <c r="R78" s="254"/>
      <c r="S78" s="251"/>
      <c r="T78" s="251"/>
      <c r="U78" s="251"/>
      <c r="V78" s="251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 x14ac:dyDescent="0.2">
      <c r="A79" s="251"/>
      <c r="B79" s="252"/>
      <c r="C79" s="248" t="s">
        <v>1066</v>
      </c>
      <c r="D79" s="251"/>
      <c r="E79" s="251"/>
      <c r="F79" s="251"/>
      <c r="G79" s="251"/>
      <c r="H79" s="251"/>
      <c r="I79" s="251"/>
      <c r="J79" s="251"/>
      <c r="K79" s="251"/>
      <c r="L79" s="253"/>
      <c r="M79" s="254"/>
      <c r="N79" s="254"/>
      <c r="O79" s="254"/>
      <c r="P79" s="254"/>
      <c r="Q79" s="254"/>
      <c r="R79" s="254"/>
      <c r="S79" s="251"/>
      <c r="T79" s="251"/>
      <c r="U79" s="251"/>
      <c r="V79" s="251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 x14ac:dyDescent="0.2">
      <c r="A80" s="251"/>
      <c r="B80" s="252"/>
      <c r="C80" s="251"/>
      <c r="D80" s="251"/>
      <c r="E80" s="255" t="str">
        <f>E11</f>
        <v>IO 01_B - Náhradní výsadba - výsadby</v>
      </c>
      <c r="F80" s="256"/>
      <c r="G80" s="256"/>
      <c r="H80" s="256"/>
      <c r="I80" s="251"/>
      <c r="J80" s="251"/>
      <c r="K80" s="251"/>
      <c r="L80" s="253"/>
      <c r="M80" s="254"/>
      <c r="N80" s="254"/>
      <c r="O80" s="254"/>
      <c r="P80" s="254"/>
      <c r="Q80" s="254"/>
      <c r="R80" s="254"/>
      <c r="S80" s="251"/>
      <c r="T80" s="251"/>
      <c r="U80" s="251"/>
      <c r="V80" s="251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" customHeight="1" x14ac:dyDescent="0.2">
      <c r="A81" s="251"/>
      <c r="B81" s="252"/>
      <c r="C81" s="251"/>
      <c r="D81" s="251"/>
      <c r="E81" s="251"/>
      <c r="F81" s="251"/>
      <c r="G81" s="251"/>
      <c r="H81" s="251"/>
      <c r="I81" s="251"/>
      <c r="J81" s="251"/>
      <c r="K81" s="251"/>
      <c r="L81" s="253"/>
      <c r="M81" s="254"/>
      <c r="N81" s="254"/>
      <c r="O81" s="254"/>
      <c r="P81" s="254"/>
      <c r="Q81" s="254"/>
      <c r="R81" s="254"/>
      <c r="S81" s="251"/>
      <c r="T81" s="251"/>
      <c r="U81" s="251"/>
      <c r="V81" s="251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251"/>
      <c r="B82" s="252"/>
      <c r="C82" s="248" t="s">
        <v>21</v>
      </c>
      <c r="D82" s="251"/>
      <c r="E82" s="251"/>
      <c r="F82" s="257" t="str">
        <f>F14</f>
        <v>Hradec u Jeseníka</v>
      </c>
      <c r="G82" s="251"/>
      <c r="H82" s="251"/>
      <c r="I82" s="248" t="s">
        <v>23</v>
      </c>
      <c r="J82" s="258">
        <f>IF(J14="","",J14)</f>
        <v>44721</v>
      </c>
      <c r="K82" s="251"/>
      <c r="L82" s="253"/>
      <c r="M82" s="254"/>
      <c r="N82" s="254"/>
      <c r="O82" s="254"/>
      <c r="P82" s="254"/>
      <c r="Q82" s="254"/>
      <c r="R82" s="254"/>
      <c r="S82" s="251"/>
      <c r="T82" s="251"/>
      <c r="U82" s="251"/>
      <c r="V82" s="251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" customHeight="1" x14ac:dyDescent="0.2">
      <c r="A83" s="251"/>
      <c r="B83" s="252"/>
      <c r="C83" s="251"/>
      <c r="D83" s="251"/>
      <c r="E83" s="251"/>
      <c r="F83" s="251"/>
      <c r="G83" s="251"/>
      <c r="H83" s="251"/>
      <c r="I83" s="251"/>
      <c r="J83" s="251"/>
      <c r="K83" s="251"/>
      <c r="L83" s="253"/>
      <c r="M83" s="254"/>
      <c r="N83" s="254"/>
      <c r="O83" s="254"/>
      <c r="P83" s="254"/>
      <c r="Q83" s="254"/>
      <c r="R83" s="254"/>
      <c r="S83" s="251"/>
      <c r="T83" s="251"/>
      <c r="U83" s="251"/>
      <c r="V83" s="251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5.15" customHeight="1" x14ac:dyDescent="0.2">
      <c r="A84" s="251"/>
      <c r="B84" s="252"/>
      <c r="C84" s="248" t="s">
        <v>24</v>
      </c>
      <c r="D84" s="251"/>
      <c r="E84" s="251"/>
      <c r="F84" s="257" t="str">
        <f>E17</f>
        <v>Povodí Odry, státní podnik</v>
      </c>
      <c r="G84" s="251"/>
      <c r="H84" s="251"/>
      <c r="I84" s="248" t="s">
        <v>32</v>
      </c>
      <c r="J84" s="282" t="str">
        <f>E23</f>
        <v>VHRoušar, s.r.o.</v>
      </c>
      <c r="K84" s="251"/>
      <c r="L84" s="253"/>
      <c r="M84" s="254"/>
      <c r="N84" s="254"/>
      <c r="O84" s="254"/>
      <c r="P84" s="254"/>
      <c r="Q84" s="254"/>
      <c r="R84" s="254"/>
      <c r="S84" s="251"/>
      <c r="T84" s="251"/>
      <c r="U84" s="251"/>
      <c r="V84" s="251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5.15" customHeight="1" x14ac:dyDescent="0.2">
      <c r="A85" s="251"/>
      <c r="B85" s="252"/>
      <c r="C85" s="248" t="s">
        <v>30</v>
      </c>
      <c r="D85" s="251"/>
      <c r="E85" s="251"/>
      <c r="F85" s="257" t="str">
        <f>IF(E20="","",E20)</f>
        <v>Vyplň údaj</v>
      </c>
      <c r="G85" s="251"/>
      <c r="H85" s="251"/>
      <c r="I85" s="248" t="s">
        <v>37</v>
      </c>
      <c r="J85" s="282" t="str">
        <f>E26</f>
        <v xml:space="preserve"> </v>
      </c>
      <c r="K85" s="251"/>
      <c r="L85" s="253"/>
      <c r="M85" s="254"/>
      <c r="N85" s="254"/>
      <c r="O85" s="254"/>
      <c r="P85" s="254"/>
      <c r="Q85" s="254"/>
      <c r="R85" s="254"/>
      <c r="S85" s="251"/>
      <c r="T85" s="251"/>
      <c r="U85" s="251"/>
      <c r="V85" s="251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0.35" customHeight="1" x14ac:dyDescent="0.2">
      <c r="A86" s="251"/>
      <c r="B86" s="252"/>
      <c r="C86" s="251"/>
      <c r="D86" s="251"/>
      <c r="E86" s="251"/>
      <c r="F86" s="251"/>
      <c r="G86" s="251"/>
      <c r="H86" s="251"/>
      <c r="I86" s="251"/>
      <c r="J86" s="251"/>
      <c r="K86" s="251"/>
      <c r="L86" s="253"/>
      <c r="M86" s="254"/>
      <c r="N86" s="254"/>
      <c r="O86" s="254"/>
      <c r="P86" s="254"/>
      <c r="Q86" s="254"/>
      <c r="R86" s="254"/>
      <c r="S86" s="251"/>
      <c r="T86" s="251"/>
      <c r="U86" s="251"/>
      <c r="V86" s="251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11" customFormat="1" ht="29.25" customHeight="1" x14ac:dyDescent="0.2">
      <c r="A87" s="296"/>
      <c r="B87" s="297"/>
      <c r="C87" s="298" t="s">
        <v>157</v>
      </c>
      <c r="D87" s="299" t="s">
        <v>60</v>
      </c>
      <c r="E87" s="299" t="s">
        <v>56</v>
      </c>
      <c r="F87" s="299" t="s">
        <v>57</v>
      </c>
      <c r="G87" s="299" t="s">
        <v>158</v>
      </c>
      <c r="H87" s="299" t="s">
        <v>159</v>
      </c>
      <c r="I87" s="299" t="s">
        <v>160</v>
      </c>
      <c r="J87" s="299" t="s">
        <v>146</v>
      </c>
      <c r="K87" s="300" t="s">
        <v>161</v>
      </c>
      <c r="L87" s="301"/>
      <c r="M87" s="302" t="s">
        <v>3</v>
      </c>
      <c r="N87" s="303" t="s">
        <v>45</v>
      </c>
      <c r="O87" s="303" t="s">
        <v>162</v>
      </c>
      <c r="P87" s="303" t="s">
        <v>163</v>
      </c>
      <c r="Q87" s="303" t="s">
        <v>164</v>
      </c>
      <c r="R87" s="303" t="s">
        <v>165</v>
      </c>
      <c r="S87" s="303" t="s">
        <v>166</v>
      </c>
      <c r="T87" s="304" t="s">
        <v>167</v>
      </c>
      <c r="U87" s="296"/>
      <c r="V87" s="296"/>
      <c r="W87" s="92"/>
      <c r="X87" s="92"/>
      <c r="Y87" s="92"/>
      <c r="Z87" s="92"/>
      <c r="AA87" s="92"/>
      <c r="AB87" s="92"/>
      <c r="AC87" s="92"/>
      <c r="AD87" s="92"/>
      <c r="AE87" s="92"/>
    </row>
    <row r="88" spans="1:65" s="2" customFormat="1" ht="22.95" customHeight="1" x14ac:dyDescent="0.3">
      <c r="A88" s="251"/>
      <c r="B88" s="252"/>
      <c r="C88" s="305" t="s">
        <v>168</v>
      </c>
      <c r="D88" s="251"/>
      <c r="E88" s="251"/>
      <c r="F88" s="251"/>
      <c r="G88" s="251"/>
      <c r="H88" s="251"/>
      <c r="I88" s="251"/>
      <c r="J88" s="306">
        <f>BK88</f>
        <v>0</v>
      </c>
      <c r="K88" s="251"/>
      <c r="L88" s="252"/>
      <c r="M88" s="307"/>
      <c r="N88" s="308"/>
      <c r="O88" s="264"/>
      <c r="P88" s="309">
        <f>P89</f>
        <v>0</v>
      </c>
      <c r="Q88" s="264"/>
      <c r="R88" s="309">
        <f>R89</f>
        <v>2.0178190000000003</v>
      </c>
      <c r="S88" s="264"/>
      <c r="T88" s="310">
        <f>T89</f>
        <v>0</v>
      </c>
      <c r="U88" s="251"/>
      <c r="V88" s="251"/>
      <c r="W88" s="32"/>
      <c r="X88" s="32"/>
      <c r="Y88" s="32"/>
      <c r="Z88" s="32"/>
      <c r="AA88" s="32"/>
      <c r="AB88" s="32"/>
      <c r="AC88" s="32"/>
      <c r="AD88" s="32"/>
      <c r="AE88" s="32"/>
      <c r="AT88" s="19" t="s">
        <v>74</v>
      </c>
      <c r="AU88" s="19" t="s">
        <v>147</v>
      </c>
      <c r="BK88" s="93">
        <f>BK89</f>
        <v>0</v>
      </c>
    </row>
    <row r="89" spans="1:65" s="12" customFormat="1" ht="25.95" customHeight="1" x14ac:dyDescent="0.25">
      <c r="A89" s="311"/>
      <c r="B89" s="312"/>
      <c r="C89" s="311"/>
      <c r="D89" s="313" t="s">
        <v>74</v>
      </c>
      <c r="E89" s="314" t="s">
        <v>169</v>
      </c>
      <c r="F89" s="314" t="s">
        <v>170</v>
      </c>
      <c r="G89" s="311"/>
      <c r="H89" s="311"/>
      <c r="I89" s="311"/>
      <c r="J89" s="315">
        <f>BK89</f>
        <v>0</v>
      </c>
      <c r="K89" s="311"/>
      <c r="L89" s="312"/>
      <c r="M89" s="316"/>
      <c r="N89" s="317"/>
      <c r="O89" s="317"/>
      <c r="P89" s="318">
        <f>P90+P241</f>
        <v>0</v>
      </c>
      <c r="Q89" s="317"/>
      <c r="R89" s="318">
        <f>R90+R241</f>
        <v>2.0178190000000003</v>
      </c>
      <c r="S89" s="317"/>
      <c r="T89" s="319">
        <f>T90+T241</f>
        <v>0</v>
      </c>
      <c r="U89" s="311"/>
      <c r="V89" s="311"/>
      <c r="AR89" s="94" t="s">
        <v>83</v>
      </c>
      <c r="AT89" s="95" t="s">
        <v>74</v>
      </c>
      <c r="AU89" s="95" t="s">
        <v>75</v>
      </c>
      <c r="AY89" s="94" t="s">
        <v>171</v>
      </c>
      <c r="BK89" s="96">
        <f>BK90+BK241</f>
        <v>0</v>
      </c>
    </row>
    <row r="90" spans="1:65" s="12" customFormat="1" ht="22.95" customHeight="1" x14ac:dyDescent="0.25">
      <c r="A90" s="311"/>
      <c r="B90" s="312"/>
      <c r="C90" s="311"/>
      <c r="D90" s="313" t="s">
        <v>74</v>
      </c>
      <c r="E90" s="320" t="s">
        <v>83</v>
      </c>
      <c r="F90" s="320" t="s">
        <v>172</v>
      </c>
      <c r="G90" s="311"/>
      <c r="H90" s="311"/>
      <c r="I90" s="311"/>
      <c r="J90" s="321">
        <f>BK90</f>
        <v>0</v>
      </c>
      <c r="K90" s="311"/>
      <c r="L90" s="312"/>
      <c r="M90" s="316"/>
      <c r="N90" s="317"/>
      <c r="O90" s="317"/>
      <c r="P90" s="318">
        <f>SUM(P91:P240)</f>
        <v>0</v>
      </c>
      <c r="Q90" s="317"/>
      <c r="R90" s="318">
        <f>SUM(R91:R240)</f>
        <v>2.0178190000000003</v>
      </c>
      <c r="S90" s="317"/>
      <c r="T90" s="319">
        <f>SUM(T91:T240)</f>
        <v>0</v>
      </c>
      <c r="U90" s="311"/>
      <c r="V90" s="311"/>
      <c r="AR90" s="94" t="s">
        <v>83</v>
      </c>
      <c r="AT90" s="95" t="s">
        <v>74</v>
      </c>
      <c r="AU90" s="95" t="s">
        <v>83</v>
      </c>
      <c r="AY90" s="94" t="s">
        <v>171</v>
      </c>
      <c r="BK90" s="96">
        <f>SUM(BK91:BK240)</f>
        <v>0</v>
      </c>
    </row>
    <row r="91" spans="1:65" s="2" customFormat="1" ht="16.5" customHeight="1" x14ac:dyDescent="0.2">
      <c r="A91" s="251"/>
      <c r="B91" s="252"/>
      <c r="C91" s="322" t="s">
        <v>83</v>
      </c>
      <c r="D91" s="322" t="s">
        <v>173</v>
      </c>
      <c r="E91" s="323" t="s">
        <v>639</v>
      </c>
      <c r="F91" s="324" t="s">
        <v>640</v>
      </c>
      <c r="G91" s="325" t="s">
        <v>116</v>
      </c>
      <c r="H91" s="326">
        <v>474</v>
      </c>
      <c r="I91" s="97"/>
      <c r="J91" s="327">
        <f>ROUND(I91*H91,2)</f>
        <v>0</v>
      </c>
      <c r="K91" s="324" t="s">
        <v>176</v>
      </c>
      <c r="L91" s="252"/>
      <c r="M91" s="328" t="s">
        <v>3</v>
      </c>
      <c r="N91" s="329" t="s">
        <v>46</v>
      </c>
      <c r="O91" s="330"/>
      <c r="P91" s="331">
        <f>O91*H91</f>
        <v>0</v>
      </c>
      <c r="Q91" s="331">
        <v>0</v>
      </c>
      <c r="R91" s="331">
        <f>Q91*H91</f>
        <v>0</v>
      </c>
      <c r="S91" s="331">
        <v>0</v>
      </c>
      <c r="T91" s="332">
        <f>S91*H91</f>
        <v>0</v>
      </c>
      <c r="U91" s="251"/>
      <c r="V91" s="251"/>
      <c r="W91" s="32"/>
      <c r="X91" s="32"/>
      <c r="Y91" s="32"/>
      <c r="Z91" s="32"/>
      <c r="AA91" s="32"/>
      <c r="AB91" s="32"/>
      <c r="AC91" s="32"/>
      <c r="AD91" s="32"/>
      <c r="AE91" s="32"/>
      <c r="AR91" s="98" t="s">
        <v>177</v>
      </c>
      <c r="AT91" s="98" t="s">
        <v>173</v>
      </c>
      <c r="AU91" s="98" t="s">
        <v>85</v>
      </c>
      <c r="AY91" s="19" t="s">
        <v>171</v>
      </c>
      <c r="BE91" s="99">
        <f>IF(N91="základní",J91,0)</f>
        <v>0</v>
      </c>
      <c r="BF91" s="99">
        <f>IF(N91="snížená",J91,0)</f>
        <v>0</v>
      </c>
      <c r="BG91" s="99">
        <f>IF(N91="zákl. přenesená",J91,0)</f>
        <v>0</v>
      </c>
      <c r="BH91" s="99">
        <f>IF(N91="sníž. přenesená",J91,0)</f>
        <v>0</v>
      </c>
      <c r="BI91" s="99">
        <f>IF(N91="nulová",J91,0)</f>
        <v>0</v>
      </c>
      <c r="BJ91" s="19" t="s">
        <v>83</v>
      </c>
      <c r="BK91" s="99">
        <f>ROUND(I91*H91,2)</f>
        <v>0</v>
      </c>
      <c r="BL91" s="19" t="s">
        <v>177</v>
      </c>
      <c r="BM91" s="98" t="s">
        <v>1150</v>
      </c>
    </row>
    <row r="92" spans="1:65" s="2" customFormat="1" ht="19.2" x14ac:dyDescent="0.2">
      <c r="A92" s="251"/>
      <c r="B92" s="252"/>
      <c r="C92" s="251"/>
      <c r="D92" s="333" t="s">
        <v>179</v>
      </c>
      <c r="E92" s="251"/>
      <c r="F92" s="334" t="s">
        <v>642</v>
      </c>
      <c r="G92" s="251"/>
      <c r="H92" s="251"/>
      <c r="I92" s="251"/>
      <c r="J92" s="251"/>
      <c r="K92" s="251"/>
      <c r="L92" s="252"/>
      <c r="M92" s="335"/>
      <c r="N92" s="336"/>
      <c r="O92" s="330"/>
      <c r="P92" s="330"/>
      <c r="Q92" s="330"/>
      <c r="R92" s="330"/>
      <c r="S92" s="330"/>
      <c r="T92" s="337"/>
      <c r="U92" s="251"/>
      <c r="V92" s="251"/>
      <c r="W92" s="32"/>
      <c r="X92" s="32"/>
      <c r="Y92" s="32"/>
      <c r="Z92" s="32"/>
      <c r="AA92" s="32"/>
      <c r="AB92" s="32"/>
      <c r="AC92" s="32"/>
      <c r="AD92" s="32"/>
      <c r="AE92" s="32"/>
      <c r="AT92" s="19" t="s">
        <v>179</v>
      </c>
      <c r="AU92" s="19" t="s">
        <v>85</v>
      </c>
    </row>
    <row r="93" spans="1:65" s="2" customFormat="1" x14ac:dyDescent="0.2">
      <c r="A93" s="251"/>
      <c r="B93" s="252"/>
      <c r="C93" s="251"/>
      <c r="D93" s="338" t="s">
        <v>181</v>
      </c>
      <c r="E93" s="251"/>
      <c r="F93" s="339" t="s">
        <v>643</v>
      </c>
      <c r="G93" s="251"/>
      <c r="H93" s="251"/>
      <c r="I93" s="251"/>
      <c r="J93" s="251"/>
      <c r="K93" s="251"/>
      <c r="L93" s="252"/>
      <c r="M93" s="335"/>
      <c r="N93" s="336"/>
      <c r="O93" s="330"/>
      <c r="P93" s="330"/>
      <c r="Q93" s="330"/>
      <c r="R93" s="330"/>
      <c r="S93" s="330"/>
      <c r="T93" s="337"/>
      <c r="U93" s="251"/>
      <c r="V93" s="251"/>
      <c r="W93" s="32"/>
      <c r="X93" s="32"/>
      <c r="Y93" s="32"/>
      <c r="Z93" s="32"/>
      <c r="AA93" s="32"/>
      <c r="AB93" s="32"/>
      <c r="AC93" s="32"/>
      <c r="AD93" s="32"/>
      <c r="AE93" s="32"/>
      <c r="AT93" s="19" t="s">
        <v>181</v>
      </c>
      <c r="AU93" s="19" t="s">
        <v>85</v>
      </c>
    </row>
    <row r="94" spans="1:65" s="14" customFormat="1" x14ac:dyDescent="0.2">
      <c r="A94" s="347"/>
      <c r="B94" s="348"/>
      <c r="C94" s="347"/>
      <c r="D94" s="333" t="s">
        <v>183</v>
      </c>
      <c r="E94" s="349" t="s">
        <v>3</v>
      </c>
      <c r="F94" s="350" t="s">
        <v>1148</v>
      </c>
      <c r="G94" s="347"/>
      <c r="H94" s="351">
        <v>474</v>
      </c>
      <c r="I94" s="347"/>
      <c r="J94" s="347"/>
      <c r="K94" s="347"/>
      <c r="L94" s="348"/>
      <c r="M94" s="352"/>
      <c r="N94" s="353"/>
      <c r="O94" s="353"/>
      <c r="P94" s="353"/>
      <c r="Q94" s="353"/>
      <c r="R94" s="353"/>
      <c r="S94" s="353"/>
      <c r="T94" s="354"/>
      <c r="U94" s="347"/>
      <c r="V94" s="347"/>
      <c r="AT94" s="102" t="s">
        <v>183</v>
      </c>
      <c r="AU94" s="102" t="s">
        <v>85</v>
      </c>
      <c r="AV94" s="14" t="s">
        <v>85</v>
      </c>
      <c r="AW94" s="14" t="s">
        <v>36</v>
      </c>
      <c r="AX94" s="14" t="s">
        <v>75</v>
      </c>
      <c r="AY94" s="102" t="s">
        <v>171</v>
      </c>
    </row>
    <row r="95" spans="1:65" s="15" customFormat="1" x14ac:dyDescent="0.2">
      <c r="A95" s="355"/>
      <c r="B95" s="356"/>
      <c r="C95" s="355"/>
      <c r="D95" s="333" t="s">
        <v>183</v>
      </c>
      <c r="E95" s="357" t="s">
        <v>1146</v>
      </c>
      <c r="F95" s="358" t="s">
        <v>186</v>
      </c>
      <c r="G95" s="355"/>
      <c r="H95" s="359">
        <v>474</v>
      </c>
      <c r="I95" s="355"/>
      <c r="J95" s="355"/>
      <c r="K95" s="355"/>
      <c r="L95" s="356"/>
      <c r="M95" s="360"/>
      <c r="N95" s="361"/>
      <c r="O95" s="361"/>
      <c r="P95" s="361"/>
      <c r="Q95" s="361"/>
      <c r="R95" s="361"/>
      <c r="S95" s="361"/>
      <c r="T95" s="362"/>
      <c r="U95" s="355"/>
      <c r="V95" s="355"/>
      <c r="AT95" s="103" t="s">
        <v>183</v>
      </c>
      <c r="AU95" s="103" t="s">
        <v>85</v>
      </c>
      <c r="AV95" s="15" t="s">
        <v>177</v>
      </c>
      <c r="AW95" s="15" t="s">
        <v>36</v>
      </c>
      <c r="AX95" s="15" t="s">
        <v>83</v>
      </c>
      <c r="AY95" s="103" t="s">
        <v>171</v>
      </c>
    </row>
    <row r="96" spans="1:65" s="2" customFormat="1" ht="16.5" customHeight="1" x14ac:dyDescent="0.2">
      <c r="A96" s="251"/>
      <c r="B96" s="252"/>
      <c r="C96" s="371" t="s">
        <v>85</v>
      </c>
      <c r="D96" s="371" t="s">
        <v>292</v>
      </c>
      <c r="E96" s="372" t="s">
        <v>1151</v>
      </c>
      <c r="F96" s="373" t="s">
        <v>1152</v>
      </c>
      <c r="G96" s="374" t="s">
        <v>295</v>
      </c>
      <c r="H96" s="375">
        <v>1.8959999999999999</v>
      </c>
      <c r="I96" s="105"/>
      <c r="J96" s="376">
        <f>ROUND(I96*H96,2)</f>
        <v>0</v>
      </c>
      <c r="K96" s="373" t="s">
        <v>3</v>
      </c>
      <c r="L96" s="377"/>
      <c r="M96" s="378" t="s">
        <v>3</v>
      </c>
      <c r="N96" s="379" t="s">
        <v>46</v>
      </c>
      <c r="O96" s="330"/>
      <c r="P96" s="331">
        <f>O96*H96</f>
        <v>0</v>
      </c>
      <c r="Q96" s="331">
        <v>1E-3</v>
      </c>
      <c r="R96" s="331">
        <f>Q96*H96</f>
        <v>1.8959999999999999E-3</v>
      </c>
      <c r="S96" s="331">
        <v>0</v>
      </c>
      <c r="T96" s="332">
        <f>S96*H96</f>
        <v>0</v>
      </c>
      <c r="U96" s="251"/>
      <c r="V96" s="251"/>
      <c r="W96" s="32"/>
      <c r="X96" s="32"/>
      <c r="Y96" s="32"/>
      <c r="Z96" s="32"/>
      <c r="AA96" s="32"/>
      <c r="AB96" s="32"/>
      <c r="AC96" s="32"/>
      <c r="AD96" s="32"/>
      <c r="AE96" s="32"/>
      <c r="AR96" s="98" t="s">
        <v>249</v>
      </c>
      <c r="AT96" s="98" t="s">
        <v>292</v>
      </c>
      <c r="AU96" s="98" t="s">
        <v>85</v>
      </c>
      <c r="AY96" s="19" t="s">
        <v>171</v>
      </c>
      <c r="BE96" s="99">
        <f>IF(N96="základní",J96,0)</f>
        <v>0</v>
      </c>
      <c r="BF96" s="99">
        <f>IF(N96="snížená",J96,0)</f>
        <v>0</v>
      </c>
      <c r="BG96" s="99">
        <f>IF(N96="zákl. přenesená",J96,0)</f>
        <v>0</v>
      </c>
      <c r="BH96" s="99">
        <f>IF(N96="sníž. přenesená",J96,0)</f>
        <v>0</v>
      </c>
      <c r="BI96" s="99">
        <f>IF(N96="nulová",J96,0)</f>
        <v>0</v>
      </c>
      <c r="BJ96" s="19" t="s">
        <v>83</v>
      </c>
      <c r="BK96" s="99">
        <f>ROUND(I96*H96,2)</f>
        <v>0</v>
      </c>
      <c r="BL96" s="19" t="s">
        <v>177</v>
      </c>
      <c r="BM96" s="98" t="s">
        <v>1153</v>
      </c>
    </row>
    <row r="97" spans="1:65" s="2" customFormat="1" x14ac:dyDescent="0.2">
      <c r="A97" s="251"/>
      <c r="B97" s="252"/>
      <c r="C97" s="251"/>
      <c r="D97" s="333" t="s">
        <v>179</v>
      </c>
      <c r="E97" s="251"/>
      <c r="F97" s="334" t="s">
        <v>1152</v>
      </c>
      <c r="G97" s="251"/>
      <c r="H97" s="251"/>
      <c r="I97" s="251"/>
      <c r="J97" s="251"/>
      <c r="K97" s="251"/>
      <c r="L97" s="252"/>
      <c r="M97" s="335"/>
      <c r="N97" s="336"/>
      <c r="O97" s="330"/>
      <c r="P97" s="330"/>
      <c r="Q97" s="330"/>
      <c r="R97" s="330"/>
      <c r="S97" s="330"/>
      <c r="T97" s="337"/>
      <c r="U97" s="251"/>
      <c r="V97" s="251"/>
      <c r="W97" s="32"/>
      <c r="X97" s="32"/>
      <c r="Y97" s="32"/>
      <c r="Z97" s="32"/>
      <c r="AA97" s="32"/>
      <c r="AB97" s="32"/>
      <c r="AC97" s="32"/>
      <c r="AD97" s="32"/>
      <c r="AE97" s="32"/>
      <c r="AT97" s="19" t="s">
        <v>179</v>
      </c>
      <c r="AU97" s="19" t="s">
        <v>85</v>
      </c>
    </row>
    <row r="98" spans="1:65" s="14" customFormat="1" x14ac:dyDescent="0.2">
      <c r="A98" s="347"/>
      <c r="B98" s="348"/>
      <c r="C98" s="347"/>
      <c r="D98" s="333" t="s">
        <v>183</v>
      </c>
      <c r="E98" s="349" t="s">
        <v>3</v>
      </c>
      <c r="F98" s="350" t="s">
        <v>1154</v>
      </c>
      <c r="G98" s="347"/>
      <c r="H98" s="351">
        <v>1.8959999999999999</v>
      </c>
      <c r="I98" s="347"/>
      <c r="J98" s="347"/>
      <c r="K98" s="347"/>
      <c r="L98" s="348"/>
      <c r="M98" s="352"/>
      <c r="N98" s="353"/>
      <c r="O98" s="353"/>
      <c r="P98" s="353"/>
      <c r="Q98" s="353"/>
      <c r="R98" s="353"/>
      <c r="S98" s="353"/>
      <c r="T98" s="354"/>
      <c r="U98" s="347"/>
      <c r="V98" s="347"/>
      <c r="AT98" s="102" t="s">
        <v>183</v>
      </c>
      <c r="AU98" s="102" t="s">
        <v>85</v>
      </c>
      <c r="AV98" s="14" t="s">
        <v>85</v>
      </c>
      <c r="AW98" s="14" t="s">
        <v>36</v>
      </c>
      <c r="AX98" s="14" t="s">
        <v>83</v>
      </c>
      <c r="AY98" s="102" t="s">
        <v>171</v>
      </c>
    </row>
    <row r="99" spans="1:65" s="2" customFormat="1" ht="16.5" customHeight="1" x14ac:dyDescent="0.2">
      <c r="A99" s="251"/>
      <c r="B99" s="252"/>
      <c r="C99" s="322" t="s">
        <v>194</v>
      </c>
      <c r="D99" s="322" t="s">
        <v>173</v>
      </c>
      <c r="E99" s="323" t="s">
        <v>650</v>
      </c>
      <c r="F99" s="324" t="s">
        <v>651</v>
      </c>
      <c r="G99" s="325" t="s">
        <v>116</v>
      </c>
      <c r="H99" s="326">
        <v>474</v>
      </c>
      <c r="I99" s="97"/>
      <c r="J99" s="327">
        <f>ROUND(I99*H99,2)</f>
        <v>0</v>
      </c>
      <c r="K99" s="324" t="s">
        <v>176</v>
      </c>
      <c r="L99" s="252"/>
      <c r="M99" s="328" t="s">
        <v>3</v>
      </c>
      <c r="N99" s="329" t="s">
        <v>46</v>
      </c>
      <c r="O99" s="330"/>
      <c r="P99" s="331">
        <f>O99*H99</f>
        <v>0</v>
      </c>
      <c r="Q99" s="331">
        <v>0</v>
      </c>
      <c r="R99" s="331">
        <f>Q99*H99</f>
        <v>0</v>
      </c>
      <c r="S99" s="331">
        <v>0</v>
      </c>
      <c r="T99" s="332">
        <f>S99*H99</f>
        <v>0</v>
      </c>
      <c r="U99" s="251"/>
      <c r="V99" s="251"/>
      <c r="W99" s="32"/>
      <c r="X99" s="32"/>
      <c r="Y99" s="32"/>
      <c r="Z99" s="32"/>
      <c r="AA99" s="32"/>
      <c r="AB99" s="32"/>
      <c r="AC99" s="32"/>
      <c r="AD99" s="32"/>
      <c r="AE99" s="32"/>
      <c r="AR99" s="98" t="s">
        <v>177</v>
      </c>
      <c r="AT99" s="98" t="s">
        <v>173</v>
      </c>
      <c r="AU99" s="98" t="s">
        <v>85</v>
      </c>
      <c r="AY99" s="19" t="s">
        <v>171</v>
      </c>
      <c r="BE99" s="99">
        <f>IF(N99="základní",J99,0)</f>
        <v>0</v>
      </c>
      <c r="BF99" s="99">
        <f>IF(N99="snížená",J99,0)</f>
        <v>0</v>
      </c>
      <c r="BG99" s="99">
        <f>IF(N99="zákl. přenesená",J99,0)</f>
        <v>0</v>
      </c>
      <c r="BH99" s="99">
        <f>IF(N99="sníž. přenesená",J99,0)</f>
        <v>0</v>
      </c>
      <c r="BI99" s="99">
        <f>IF(N99="nulová",J99,0)</f>
        <v>0</v>
      </c>
      <c r="BJ99" s="19" t="s">
        <v>83</v>
      </c>
      <c r="BK99" s="99">
        <f>ROUND(I99*H99,2)</f>
        <v>0</v>
      </c>
      <c r="BL99" s="19" t="s">
        <v>177</v>
      </c>
      <c r="BM99" s="98" t="s">
        <v>1155</v>
      </c>
    </row>
    <row r="100" spans="1:65" s="2" customFormat="1" x14ac:dyDescent="0.2">
      <c r="A100" s="251"/>
      <c r="B100" s="252"/>
      <c r="C100" s="251"/>
      <c r="D100" s="333" t="s">
        <v>179</v>
      </c>
      <c r="E100" s="251"/>
      <c r="F100" s="334" t="s">
        <v>653</v>
      </c>
      <c r="G100" s="251"/>
      <c r="H100" s="251"/>
      <c r="I100" s="251"/>
      <c r="J100" s="251"/>
      <c r="K100" s="251"/>
      <c r="L100" s="252"/>
      <c r="M100" s="335"/>
      <c r="N100" s="336"/>
      <c r="O100" s="330"/>
      <c r="P100" s="330"/>
      <c r="Q100" s="330"/>
      <c r="R100" s="330"/>
      <c r="S100" s="330"/>
      <c r="T100" s="337"/>
      <c r="U100" s="251"/>
      <c r="V100" s="251"/>
      <c r="W100" s="32"/>
      <c r="X100" s="32"/>
      <c r="Y100" s="32"/>
      <c r="Z100" s="32"/>
      <c r="AA100" s="32"/>
      <c r="AB100" s="32"/>
      <c r="AC100" s="32"/>
      <c r="AD100" s="32"/>
      <c r="AE100" s="32"/>
      <c r="AT100" s="19" t="s">
        <v>179</v>
      </c>
      <c r="AU100" s="19" t="s">
        <v>85</v>
      </c>
    </row>
    <row r="101" spans="1:65" s="2" customFormat="1" x14ac:dyDescent="0.2">
      <c r="A101" s="251"/>
      <c r="B101" s="252"/>
      <c r="C101" s="251"/>
      <c r="D101" s="338" t="s">
        <v>181</v>
      </c>
      <c r="E101" s="251"/>
      <c r="F101" s="339" t="s">
        <v>654</v>
      </c>
      <c r="G101" s="251"/>
      <c r="H101" s="251"/>
      <c r="I101" s="251"/>
      <c r="J101" s="251"/>
      <c r="K101" s="251"/>
      <c r="L101" s="252"/>
      <c r="M101" s="335"/>
      <c r="N101" s="336"/>
      <c r="O101" s="330"/>
      <c r="P101" s="330"/>
      <c r="Q101" s="330"/>
      <c r="R101" s="330"/>
      <c r="S101" s="330"/>
      <c r="T101" s="337"/>
      <c r="U101" s="251"/>
      <c r="V101" s="251"/>
      <c r="W101" s="32"/>
      <c r="X101" s="32"/>
      <c r="Y101" s="32"/>
      <c r="Z101" s="32"/>
      <c r="AA101" s="32"/>
      <c r="AB101" s="32"/>
      <c r="AC101" s="32"/>
      <c r="AD101" s="32"/>
      <c r="AE101" s="32"/>
      <c r="AT101" s="19" t="s">
        <v>181</v>
      </c>
      <c r="AU101" s="19" t="s">
        <v>85</v>
      </c>
    </row>
    <row r="102" spans="1:65" s="14" customFormat="1" x14ac:dyDescent="0.2">
      <c r="A102" s="347"/>
      <c r="B102" s="348"/>
      <c r="C102" s="347"/>
      <c r="D102" s="333" t="s">
        <v>183</v>
      </c>
      <c r="E102" s="349" t="s">
        <v>3</v>
      </c>
      <c r="F102" s="350" t="s">
        <v>1146</v>
      </c>
      <c r="G102" s="347"/>
      <c r="H102" s="351">
        <v>474</v>
      </c>
      <c r="I102" s="347"/>
      <c r="J102" s="347"/>
      <c r="K102" s="347"/>
      <c r="L102" s="348"/>
      <c r="M102" s="352"/>
      <c r="N102" s="353"/>
      <c r="O102" s="353"/>
      <c r="P102" s="353"/>
      <c r="Q102" s="353"/>
      <c r="R102" s="353"/>
      <c r="S102" s="353"/>
      <c r="T102" s="354"/>
      <c r="U102" s="347"/>
      <c r="V102" s="347"/>
      <c r="AT102" s="102" t="s">
        <v>183</v>
      </c>
      <c r="AU102" s="102" t="s">
        <v>85</v>
      </c>
      <c r="AV102" s="14" t="s">
        <v>85</v>
      </c>
      <c r="AW102" s="14" t="s">
        <v>36</v>
      </c>
      <c r="AX102" s="14" t="s">
        <v>83</v>
      </c>
      <c r="AY102" s="102" t="s">
        <v>171</v>
      </c>
    </row>
    <row r="103" spans="1:65" s="2" customFormat="1" ht="21.75" customHeight="1" x14ac:dyDescent="0.2">
      <c r="A103" s="251"/>
      <c r="B103" s="252"/>
      <c r="C103" s="322" t="s">
        <v>177</v>
      </c>
      <c r="D103" s="322" t="s">
        <v>173</v>
      </c>
      <c r="E103" s="323" t="s">
        <v>1156</v>
      </c>
      <c r="F103" s="324" t="s">
        <v>1157</v>
      </c>
      <c r="G103" s="325" t="s">
        <v>323</v>
      </c>
      <c r="H103" s="326">
        <v>52.5</v>
      </c>
      <c r="I103" s="97"/>
      <c r="J103" s="327">
        <f>ROUND(I103*H103,2)</f>
        <v>0</v>
      </c>
      <c r="K103" s="324" t="s">
        <v>176</v>
      </c>
      <c r="L103" s="252"/>
      <c r="M103" s="328" t="s">
        <v>3</v>
      </c>
      <c r="N103" s="329" t="s">
        <v>46</v>
      </c>
      <c r="O103" s="330"/>
      <c r="P103" s="331">
        <f>O103*H103</f>
        <v>0</v>
      </c>
      <c r="Q103" s="331">
        <v>0</v>
      </c>
      <c r="R103" s="331">
        <f>Q103*H103</f>
        <v>0</v>
      </c>
      <c r="S103" s="331">
        <v>0</v>
      </c>
      <c r="T103" s="332">
        <f>S103*H103</f>
        <v>0</v>
      </c>
      <c r="U103" s="251"/>
      <c r="V103" s="251"/>
      <c r="W103" s="32"/>
      <c r="X103" s="32"/>
      <c r="Y103" s="32"/>
      <c r="Z103" s="32"/>
      <c r="AA103" s="32"/>
      <c r="AB103" s="32"/>
      <c r="AC103" s="32"/>
      <c r="AD103" s="32"/>
      <c r="AE103" s="32"/>
      <c r="AR103" s="98" t="s">
        <v>177</v>
      </c>
      <c r="AT103" s="98" t="s">
        <v>173</v>
      </c>
      <c r="AU103" s="98" t="s">
        <v>85</v>
      </c>
      <c r="AY103" s="19" t="s">
        <v>171</v>
      </c>
      <c r="BE103" s="99">
        <f>IF(N103="základní",J103,0)</f>
        <v>0</v>
      </c>
      <c r="BF103" s="99">
        <f>IF(N103="snížená",J103,0)</f>
        <v>0</v>
      </c>
      <c r="BG103" s="99">
        <f>IF(N103="zákl. přenesená",J103,0)</f>
        <v>0</v>
      </c>
      <c r="BH103" s="99">
        <f>IF(N103="sníž. přenesená",J103,0)</f>
        <v>0</v>
      </c>
      <c r="BI103" s="99">
        <f>IF(N103="nulová",J103,0)</f>
        <v>0</v>
      </c>
      <c r="BJ103" s="19" t="s">
        <v>83</v>
      </c>
      <c r="BK103" s="99">
        <f>ROUND(I103*H103,2)</f>
        <v>0</v>
      </c>
      <c r="BL103" s="19" t="s">
        <v>177</v>
      </c>
      <c r="BM103" s="98" t="s">
        <v>1158</v>
      </c>
    </row>
    <row r="104" spans="1:65" s="2" customFormat="1" ht="19.2" x14ac:dyDescent="0.2">
      <c r="A104" s="251"/>
      <c r="B104" s="252"/>
      <c r="C104" s="251"/>
      <c r="D104" s="333" t="s">
        <v>179</v>
      </c>
      <c r="E104" s="251"/>
      <c r="F104" s="334" t="s">
        <v>1159</v>
      </c>
      <c r="G104" s="251"/>
      <c r="H104" s="251"/>
      <c r="I104" s="251"/>
      <c r="J104" s="251"/>
      <c r="K104" s="251"/>
      <c r="L104" s="252"/>
      <c r="M104" s="335"/>
      <c r="N104" s="336"/>
      <c r="O104" s="330"/>
      <c r="P104" s="330"/>
      <c r="Q104" s="330"/>
      <c r="R104" s="330"/>
      <c r="S104" s="330"/>
      <c r="T104" s="337"/>
      <c r="U104" s="251"/>
      <c r="V104" s="251"/>
      <c r="W104" s="32"/>
      <c r="X104" s="32"/>
      <c r="Y104" s="32"/>
      <c r="Z104" s="32"/>
      <c r="AA104" s="32"/>
      <c r="AB104" s="32"/>
      <c r="AC104" s="32"/>
      <c r="AD104" s="32"/>
      <c r="AE104" s="32"/>
      <c r="AT104" s="19" t="s">
        <v>179</v>
      </c>
      <c r="AU104" s="19" t="s">
        <v>85</v>
      </c>
    </row>
    <row r="105" spans="1:65" s="2" customFormat="1" x14ac:dyDescent="0.2">
      <c r="A105" s="251"/>
      <c r="B105" s="252"/>
      <c r="C105" s="251"/>
      <c r="D105" s="338" t="s">
        <v>181</v>
      </c>
      <c r="E105" s="251"/>
      <c r="F105" s="339" t="s">
        <v>1160</v>
      </c>
      <c r="G105" s="251"/>
      <c r="H105" s="251"/>
      <c r="I105" s="251"/>
      <c r="J105" s="251"/>
      <c r="K105" s="251"/>
      <c r="L105" s="252"/>
      <c r="M105" s="335"/>
      <c r="N105" s="336"/>
      <c r="O105" s="330"/>
      <c r="P105" s="330"/>
      <c r="Q105" s="330"/>
      <c r="R105" s="330"/>
      <c r="S105" s="330"/>
      <c r="T105" s="337"/>
      <c r="U105" s="251"/>
      <c r="V105" s="251"/>
      <c r="W105" s="32"/>
      <c r="X105" s="32"/>
      <c r="Y105" s="32"/>
      <c r="Z105" s="32"/>
      <c r="AA105" s="32"/>
      <c r="AB105" s="32"/>
      <c r="AC105" s="32"/>
      <c r="AD105" s="32"/>
      <c r="AE105" s="32"/>
      <c r="AT105" s="19" t="s">
        <v>181</v>
      </c>
      <c r="AU105" s="19" t="s">
        <v>85</v>
      </c>
    </row>
    <row r="106" spans="1:65" s="14" customFormat="1" x14ac:dyDescent="0.2">
      <c r="A106" s="347"/>
      <c r="B106" s="348"/>
      <c r="C106" s="347"/>
      <c r="D106" s="333" t="s">
        <v>183</v>
      </c>
      <c r="E106" s="349" t="s">
        <v>3</v>
      </c>
      <c r="F106" s="350" t="s">
        <v>1161</v>
      </c>
      <c r="G106" s="347"/>
      <c r="H106" s="351">
        <v>52.5</v>
      </c>
      <c r="I106" s="347"/>
      <c r="J106" s="347"/>
      <c r="K106" s="347"/>
      <c r="L106" s="348"/>
      <c r="M106" s="352"/>
      <c r="N106" s="353"/>
      <c r="O106" s="353"/>
      <c r="P106" s="353"/>
      <c r="Q106" s="353"/>
      <c r="R106" s="353"/>
      <c r="S106" s="353"/>
      <c r="T106" s="354"/>
      <c r="U106" s="347"/>
      <c r="V106" s="347"/>
      <c r="AT106" s="102" t="s">
        <v>183</v>
      </c>
      <c r="AU106" s="102" t="s">
        <v>85</v>
      </c>
      <c r="AV106" s="14" t="s">
        <v>85</v>
      </c>
      <c r="AW106" s="14" t="s">
        <v>36</v>
      </c>
      <c r="AX106" s="14" t="s">
        <v>83</v>
      </c>
      <c r="AY106" s="102" t="s">
        <v>171</v>
      </c>
    </row>
    <row r="107" spans="1:65" s="2" customFormat="1" ht="21.75" customHeight="1" x14ac:dyDescent="0.2">
      <c r="A107" s="251"/>
      <c r="B107" s="252"/>
      <c r="C107" s="322" t="s">
        <v>208</v>
      </c>
      <c r="D107" s="322" t="s">
        <v>173</v>
      </c>
      <c r="E107" s="323" t="s">
        <v>1162</v>
      </c>
      <c r="F107" s="324" t="s">
        <v>1163</v>
      </c>
      <c r="G107" s="325" t="s">
        <v>323</v>
      </c>
      <c r="H107" s="326">
        <v>22.05</v>
      </c>
      <c r="I107" s="97"/>
      <c r="J107" s="327">
        <f>ROUND(I107*H107,2)</f>
        <v>0</v>
      </c>
      <c r="K107" s="324" t="s">
        <v>176</v>
      </c>
      <c r="L107" s="252"/>
      <c r="M107" s="328" t="s">
        <v>3</v>
      </c>
      <c r="N107" s="329" t="s">
        <v>46</v>
      </c>
      <c r="O107" s="330"/>
      <c r="P107" s="331">
        <f>O107*H107</f>
        <v>0</v>
      </c>
      <c r="Q107" s="331">
        <v>0</v>
      </c>
      <c r="R107" s="331">
        <f>Q107*H107</f>
        <v>0</v>
      </c>
      <c r="S107" s="331">
        <v>0</v>
      </c>
      <c r="T107" s="332">
        <f>S107*H107</f>
        <v>0</v>
      </c>
      <c r="U107" s="251"/>
      <c r="V107" s="251"/>
      <c r="W107" s="32"/>
      <c r="X107" s="32"/>
      <c r="Y107" s="32"/>
      <c r="Z107" s="32"/>
      <c r="AA107" s="32"/>
      <c r="AB107" s="32"/>
      <c r="AC107" s="32"/>
      <c r="AD107" s="32"/>
      <c r="AE107" s="32"/>
      <c r="AR107" s="98" t="s">
        <v>177</v>
      </c>
      <c r="AT107" s="98" t="s">
        <v>173</v>
      </c>
      <c r="AU107" s="98" t="s">
        <v>85</v>
      </c>
      <c r="AY107" s="19" t="s">
        <v>171</v>
      </c>
      <c r="BE107" s="99">
        <f>IF(N107="základní",J107,0)</f>
        <v>0</v>
      </c>
      <c r="BF107" s="99">
        <f>IF(N107="snížená",J107,0)</f>
        <v>0</v>
      </c>
      <c r="BG107" s="99">
        <f>IF(N107="zákl. přenesená",J107,0)</f>
        <v>0</v>
      </c>
      <c r="BH107" s="99">
        <f>IF(N107="sníž. přenesená",J107,0)</f>
        <v>0</v>
      </c>
      <c r="BI107" s="99">
        <f>IF(N107="nulová",J107,0)</f>
        <v>0</v>
      </c>
      <c r="BJ107" s="19" t="s">
        <v>83</v>
      </c>
      <c r="BK107" s="99">
        <f>ROUND(I107*H107,2)</f>
        <v>0</v>
      </c>
      <c r="BL107" s="19" t="s">
        <v>177</v>
      </c>
      <c r="BM107" s="98" t="s">
        <v>1164</v>
      </c>
    </row>
    <row r="108" spans="1:65" s="2" customFormat="1" ht="19.2" x14ac:dyDescent="0.2">
      <c r="A108" s="251"/>
      <c r="B108" s="252"/>
      <c r="C108" s="251"/>
      <c r="D108" s="333" t="s">
        <v>179</v>
      </c>
      <c r="E108" s="251"/>
      <c r="F108" s="334" t="s">
        <v>1165</v>
      </c>
      <c r="G108" s="251"/>
      <c r="H108" s="251"/>
      <c r="I108" s="251"/>
      <c r="J108" s="251"/>
      <c r="K108" s="251"/>
      <c r="L108" s="252"/>
      <c r="M108" s="335"/>
      <c r="N108" s="336"/>
      <c r="O108" s="330"/>
      <c r="P108" s="330"/>
      <c r="Q108" s="330"/>
      <c r="R108" s="330"/>
      <c r="S108" s="330"/>
      <c r="T108" s="337"/>
      <c r="U108" s="251"/>
      <c r="V108" s="251"/>
      <c r="W108" s="32"/>
      <c r="X108" s="32"/>
      <c r="Y108" s="32"/>
      <c r="Z108" s="32"/>
      <c r="AA108" s="32"/>
      <c r="AB108" s="32"/>
      <c r="AC108" s="32"/>
      <c r="AD108" s="32"/>
      <c r="AE108" s="32"/>
      <c r="AT108" s="19" t="s">
        <v>179</v>
      </c>
      <c r="AU108" s="19" t="s">
        <v>85</v>
      </c>
    </row>
    <row r="109" spans="1:65" s="2" customFormat="1" x14ac:dyDescent="0.2">
      <c r="A109" s="251"/>
      <c r="B109" s="252"/>
      <c r="C109" s="251"/>
      <c r="D109" s="338" t="s">
        <v>181</v>
      </c>
      <c r="E109" s="251"/>
      <c r="F109" s="339" t="s">
        <v>1166</v>
      </c>
      <c r="G109" s="251"/>
      <c r="H109" s="251"/>
      <c r="I109" s="251"/>
      <c r="J109" s="251"/>
      <c r="K109" s="251"/>
      <c r="L109" s="252"/>
      <c r="M109" s="335"/>
      <c r="N109" s="336"/>
      <c r="O109" s="330"/>
      <c r="P109" s="330"/>
      <c r="Q109" s="330"/>
      <c r="R109" s="330"/>
      <c r="S109" s="330"/>
      <c r="T109" s="337"/>
      <c r="U109" s="251"/>
      <c r="V109" s="251"/>
      <c r="W109" s="32"/>
      <c r="X109" s="32"/>
      <c r="Y109" s="32"/>
      <c r="Z109" s="32"/>
      <c r="AA109" s="32"/>
      <c r="AB109" s="32"/>
      <c r="AC109" s="32"/>
      <c r="AD109" s="32"/>
      <c r="AE109" s="32"/>
      <c r="AT109" s="19" t="s">
        <v>181</v>
      </c>
      <c r="AU109" s="19" t="s">
        <v>85</v>
      </c>
    </row>
    <row r="110" spans="1:65" s="14" customFormat="1" x14ac:dyDescent="0.2">
      <c r="A110" s="347"/>
      <c r="B110" s="348"/>
      <c r="C110" s="347"/>
      <c r="D110" s="333" t="s">
        <v>183</v>
      </c>
      <c r="E110" s="349" t="s">
        <v>3</v>
      </c>
      <c r="F110" s="350" t="s">
        <v>1167</v>
      </c>
      <c r="G110" s="347"/>
      <c r="H110" s="351">
        <v>22.05</v>
      </c>
      <c r="I110" s="347"/>
      <c r="J110" s="347"/>
      <c r="K110" s="347"/>
      <c r="L110" s="348"/>
      <c r="M110" s="352"/>
      <c r="N110" s="353"/>
      <c r="O110" s="353"/>
      <c r="P110" s="353"/>
      <c r="Q110" s="353"/>
      <c r="R110" s="353"/>
      <c r="S110" s="353"/>
      <c r="T110" s="354"/>
      <c r="U110" s="347"/>
      <c r="V110" s="347"/>
      <c r="AT110" s="102" t="s">
        <v>183</v>
      </c>
      <c r="AU110" s="102" t="s">
        <v>85</v>
      </c>
      <c r="AV110" s="14" t="s">
        <v>85</v>
      </c>
      <c r="AW110" s="14" t="s">
        <v>36</v>
      </c>
      <c r="AX110" s="14" t="s">
        <v>83</v>
      </c>
      <c r="AY110" s="102" t="s">
        <v>171</v>
      </c>
    </row>
    <row r="111" spans="1:65" s="2" customFormat="1" ht="16.5" customHeight="1" x14ac:dyDescent="0.2">
      <c r="A111" s="251"/>
      <c r="B111" s="252"/>
      <c r="C111" s="322" t="s">
        <v>219</v>
      </c>
      <c r="D111" s="322" t="s">
        <v>173</v>
      </c>
      <c r="E111" s="323" t="s">
        <v>1168</v>
      </c>
      <c r="F111" s="324" t="s">
        <v>1169</v>
      </c>
      <c r="G111" s="325" t="s">
        <v>116</v>
      </c>
      <c r="H111" s="326">
        <v>134</v>
      </c>
      <c r="I111" s="97"/>
      <c r="J111" s="327">
        <f>ROUND(I111*H111,2)</f>
        <v>0</v>
      </c>
      <c r="K111" s="324" t="s">
        <v>176</v>
      </c>
      <c r="L111" s="252"/>
      <c r="M111" s="328" t="s">
        <v>3</v>
      </c>
      <c r="N111" s="329" t="s">
        <v>46</v>
      </c>
      <c r="O111" s="330"/>
      <c r="P111" s="331">
        <f>O111*H111</f>
        <v>0</v>
      </c>
      <c r="Q111" s="331">
        <v>0</v>
      </c>
      <c r="R111" s="331">
        <f>Q111*H111</f>
        <v>0</v>
      </c>
      <c r="S111" s="331">
        <v>0</v>
      </c>
      <c r="T111" s="332">
        <f>S111*H111</f>
        <v>0</v>
      </c>
      <c r="U111" s="251"/>
      <c r="V111" s="251"/>
      <c r="W111" s="32"/>
      <c r="X111" s="32"/>
      <c r="Y111" s="32"/>
      <c r="Z111" s="32"/>
      <c r="AA111" s="32"/>
      <c r="AB111" s="32"/>
      <c r="AC111" s="32"/>
      <c r="AD111" s="32"/>
      <c r="AE111" s="32"/>
      <c r="AR111" s="98" t="s">
        <v>177</v>
      </c>
      <c r="AT111" s="98" t="s">
        <v>173</v>
      </c>
      <c r="AU111" s="98" t="s">
        <v>85</v>
      </c>
      <c r="AY111" s="19" t="s">
        <v>171</v>
      </c>
      <c r="BE111" s="99">
        <f>IF(N111="základní",J111,0)</f>
        <v>0</v>
      </c>
      <c r="BF111" s="99">
        <f>IF(N111="snížená",J111,0)</f>
        <v>0</v>
      </c>
      <c r="BG111" s="99">
        <f>IF(N111="zákl. přenesená",J111,0)</f>
        <v>0</v>
      </c>
      <c r="BH111" s="99">
        <f>IF(N111="sníž. přenesená",J111,0)</f>
        <v>0</v>
      </c>
      <c r="BI111" s="99">
        <f>IF(N111="nulová",J111,0)</f>
        <v>0</v>
      </c>
      <c r="BJ111" s="19" t="s">
        <v>83</v>
      </c>
      <c r="BK111" s="99">
        <f>ROUND(I111*H111,2)</f>
        <v>0</v>
      </c>
      <c r="BL111" s="19" t="s">
        <v>177</v>
      </c>
      <c r="BM111" s="98" t="s">
        <v>1170</v>
      </c>
    </row>
    <row r="112" spans="1:65" s="2" customFormat="1" x14ac:dyDescent="0.2">
      <c r="A112" s="251"/>
      <c r="B112" s="252"/>
      <c r="C112" s="251"/>
      <c r="D112" s="333" t="s">
        <v>179</v>
      </c>
      <c r="E112" s="251"/>
      <c r="F112" s="334" t="s">
        <v>1171</v>
      </c>
      <c r="G112" s="251"/>
      <c r="H112" s="251"/>
      <c r="I112" s="251"/>
      <c r="J112" s="251"/>
      <c r="K112" s="251"/>
      <c r="L112" s="252"/>
      <c r="M112" s="335"/>
      <c r="N112" s="336"/>
      <c r="O112" s="330"/>
      <c r="P112" s="330"/>
      <c r="Q112" s="330"/>
      <c r="R112" s="330"/>
      <c r="S112" s="330"/>
      <c r="T112" s="337"/>
      <c r="U112" s="251"/>
      <c r="V112" s="251"/>
      <c r="W112" s="32"/>
      <c r="X112" s="32"/>
      <c r="Y112" s="32"/>
      <c r="Z112" s="32"/>
      <c r="AA112" s="32"/>
      <c r="AB112" s="32"/>
      <c r="AC112" s="32"/>
      <c r="AD112" s="32"/>
      <c r="AE112" s="32"/>
      <c r="AT112" s="19" t="s">
        <v>179</v>
      </c>
      <c r="AU112" s="19" t="s">
        <v>85</v>
      </c>
    </row>
    <row r="113" spans="1:65" s="2" customFormat="1" x14ac:dyDescent="0.2">
      <c r="A113" s="251"/>
      <c r="B113" s="252"/>
      <c r="C113" s="251"/>
      <c r="D113" s="338" t="s">
        <v>181</v>
      </c>
      <c r="E113" s="251"/>
      <c r="F113" s="339" t="s">
        <v>1172</v>
      </c>
      <c r="G113" s="251"/>
      <c r="H113" s="251"/>
      <c r="I113" s="251"/>
      <c r="J113" s="251"/>
      <c r="K113" s="251"/>
      <c r="L113" s="252"/>
      <c r="M113" s="335"/>
      <c r="N113" s="336"/>
      <c r="O113" s="330"/>
      <c r="P113" s="330"/>
      <c r="Q113" s="330"/>
      <c r="R113" s="330"/>
      <c r="S113" s="330"/>
      <c r="T113" s="337"/>
      <c r="U113" s="251"/>
      <c r="V113" s="251"/>
      <c r="W113" s="32"/>
      <c r="X113" s="32"/>
      <c r="Y113" s="32"/>
      <c r="Z113" s="32"/>
      <c r="AA113" s="32"/>
      <c r="AB113" s="32"/>
      <c r="AC113" s="32"/>
      <c r="AD113" s="32"/>
      <c r="AE113" s="32"/>
      <c r="AT113" s="19" t="s">
        <v>181</v>
      </c>
      <c r="AU113" s="19" t="s">
        <v>85</v>
      </c>
    </row>
    <row r="114" spans="1:65" s="14" customFormat="1" x14ac:dyDescent="0.2">
      <c r="A114" s="347"/>
      <c r="B114" s="348"/>
      <c r="C114" s="347"/>
      <c r="D114" s="333" t="s">
        <v>183</v>
      </c>
      <c r="E114" s="349" t="s">
        <v>3</v>
      </c>
      <c r="F114" s="350" t="s">
        <v>1173</v>
      </c>
      <c r="G114" s="347"/>
      <c r="H114" s="351">
        <v>84</v>
      </c>
      <c r="I114" s="347"/>
      <c r="J114" s="347"/>
      <c r="K114" s="347"/>
      <c r="L114" s="348"/>
      <c r="M114" s="352"/>
      <c r="N114" s="353"/>
      <c r="O114" s="353"/>
      <c r="P114" s="353"/>
      <c r="Q114" s="353"/>
      <c r="R114" s="353"/>
      <c r="S114" s="353"/>
      <c r="T114" s="354"/>
      <c r="U114" s="347"/>
      <c r="V114" s="347"/>
      <c r="AT114" s="102" t="s">
        <v>183</v>
      </c>
      <c r="AU114" s="102" t="s">
        <v>85</v>
      </c>
      <c r="AV114" s="14" t="s">
        <v>85</v>
      </c>
      <c r="AW114" s="14" t="s">
        <v>36</v>
      </c>
      <c r="AX114" s="14" t="s">
        <v>75</v>
      </c>
      <c r="AY114" s="102" t="s">
        <v>171</v>
      </c>
    </row>
    <row r="115" spans="1:65" s="14" customFormat="1" x14ac:dyDescent="0.2">
      <c r="A115" s="347"/>
      <c r="B115" s="348"/>
      <c r="C115" s="347"/>
      <c r="D115" s="333" t="s">
        <v>183</v>
      </c>
      <c r="E115" s="349" t="s">
        <v>3</v>
      </c>
      <c r="F115" s="350" t="s">
        <v>1174</v>
      </c>
      <c r="G115" s="347"/>
      <c r="H115" s="351">
        <v>50</v>
      </c>
      <c r="I115" s="347"/>
      <c r="J115" s="347"/>
      <c r="K115" s="347"/>
      <c r="L115" s="348"/>
      <c r="M115" s="352"/>
      <c r="N115" s="353"/>
      <c r="O115" s="353"/>
      <c r="P115" s="353"/>
      <c r="Q115" s="353"/>
      <c r="R115" s="353"/>
      <c r="S115" s="353"/>
      <c r="T115" s="354"/>
      <c r="U115" s="347"/>
      <c r="V115" s="347"/>
      <c r="AT115" s="102" t="s">
        <v>183</v>
      </c>
      <c r="AU115" s="102" t="s">
        <v>85</v>
      </c>
      <c r="AV115" s="14" t="s">
        <v>85</v>
      </c>
      <c r="AW115" s="14" t="s">
        <v>36</v>
      </c>
      <c r="AX115" s="14" t="s">
        <v>75</v>
      </c>
      <c r="AY115" s="102" t="s">
        <v>171</v>
      </c>
    </row>
    <row r="116" spans="1:65" s="15" customFormat="1" x14ac:dyDescent="0.2">
      <c r="A116" s="355"/>
      <c r="B116" s="356"/>
      <c r="C116" s="355"/>
      <c r="D116" s="333" t="s">
        <v>183</v>
      </c>
      <c r="E116" s="357" t="s">
        <v>1136</v>
      </c>
      <c r="F116" s="358" t="s">
        <v>186</v>
      </c>
      <c r="G116" s="355"/>
      <c r="H116" s="359">
        <v>134</v>
      </c>
      <c r="I116" s="355"/>
      <c r="J116" s="355"/>
      <c r="K116" s="355"/>
      <c r="L116" s="356"/>
      <c r="M116" s="360"/>
      <c r="N116" s="361"/>
      <c r="O116" s="361"/>
      <c r="P116" s="361"/>
      <c r="Q116" s="361"/>
      <c r="R116" s="361"/>
      <c r="S116" s="361"/>
      <c r="T116" s="362"/>
      <c r="U116" s="355"/>
      <c r="V116" s="355"/>
      <c r="AT116" s="103" t="s">
        <v>183</v>
      </c>
      <c r="AU116" s="103" t="s">
        <v>85</v>
      </c>
      <c r="AV116" s="15" t="s">
        <v>177</v>
      </c>
      <c r="AW116" s="15" t="s">
        <v>36</v>
      </c>
      <c r="AX116" s="15" t="s">
        <v>83</v>
      </c>
      <c r="AY116" s="103" t="s">
        <v>171</v>
      </c>
    </row>
    <row r="117" spans="1:65" s="2" customFormat="1" ht="16.5" customHeight="1" x14ac:dyDescent="0.2">
      <c r="A117" s="251"/>
      <c r="B117" s="252"/>
      <c r="C117" s="322" t="s">
        <v>143</v>
      </c>
      <c r="D117" s="322" t="s">
        <v>173</v>
      </c>
      <c r="E117" s="323" t="s">
        <v>1175</v>
      </c>
      <c r="F117" s="324" t="s">
        <v>1176</v>
      </c>
      <c r="G117" s="325" t="s">
        <v>116</v>
      </c>
      <c r="H117" s="326">
        <v>134</v>
      </c>
      <c r="I117" s="97"/>
      <c r="J117" s="327">
        <f>ROUND(I117*H117,2)</f>
        <v>0</v>
      </c>
      <c r="K117" s="324" t="s">
        <v>176</v>
      </c>
      <c r="L117" s="252"/>
      <c r="M117" s="328" t="s">
        <v>3</v>
      </c>
      <c r="N117" s="329" t="s">
        <v>46</v>
      </c>
      <c r="O117" s="330"/>
      <c r="P117" s="331">
        <f>O117*H117</f>
        <v>0</v>
      </c>
      <c r="Q117" s="331">
        <v>0</v>
      </c>
      <c r="R117" s="331">
        <f>Q117*H117</f>
        <v>0</v>
      </c>
      <c r="S117" s="331">
        <v>0</v>
      </c>
      <c r="T117" s="332">
        <f>S117*H117</f>
        <v>0</v>
      </c>
      <c r="U117" s="251"/>
      <c r="V117" s="251"/>
      <c r="W117" s="32"/>
      <c r="X117" s="32"/>
      <c r="Y117" s="32"/>
      <c r="Z117" s="32"/>
      <c r="AA117" s="32"/>
      <c r="AB117" s="32"/>
      <c r="AC117" s="32"/>
      <c r="AD117" s="32"/>
      <c r="AE117" s="32"/>
      <c r="AR117" s="98" t="s">
        <v>177</v>
      </c>
      <c r="AT117" s="98" t="s">
        <v>173</v>
      </c>
      <c r="AU117" s="98" t="s">
        <v>85</v>
      </c>
      <c r="AY117" s="19" t="s">
        <v>171</v>
      </c>
      <c r="BE117" s="99">
        <f>IF(N117="základní",J117,0)</f>
        <v>0</v>
      </c>
      <c r="BF117" s="99">
        <f>IF(N117="snížená",J117,0)</f>
        <v>0</v>
      </c>
      <c r="BG117" s="99">
        <f>IF(N117="zákl. přenesená",J117,0)</f>
        <v>0</v>
      </c>
      <c r="BH117" s="99">
        <f>IF(N117="sníž. přenesená",J117,0)</f>
        <v>0</v>
      </c>
      <c r="BI117" s="99">
        <f>IF(N117="nulová",J117,0)</f>
        <v>0</v>
      </c>
      <c r="BJ117" s="19" t="s">
        <v>83</v>
      </c>
      <c r="BK117" s="99">
        <f>ROUND(I117*H117,2)</f>
        <v>0</v>
      </c>
      <c r="BL117" s="19" t="s">
        <v>177</v>
      </c>
      <c r="BM117" s="98" t="s">
        <v>1177</v>
      </c>
    </row>
    <row r="118" spans="1:65" s="2" customFormat="1" x14ac:dyDescent="0.2">
      <c r="A118" s="251"/>
      <c r="B118" s="252"/>
      <c r="C118" s="251"/>
      <c r="D118" s="333" t="s">
        <v>179</v>
      </c>
      <c r="E118" s="251"/>
      <c r="F118" s="334" t="s">
        <v>1178</v>
      </c>
      <c r="G118" s="251"/>
      <c r="H118" s="251"/>
      <c r="I118" s="251"/>
      <c r="J118" s="251"/>
      <c r="K118" s="251"/>
      <c r="L118" s="252"/>
      <c r="M118" s="335"/>
      <c r="N118" s="336"/>
      <c r="O118" s="330"/>
      <c r="P118" s="330"/>
      <c r="Q118" s="330"/>
      <c r="R118" s="330"/>
      <c r="S118" s="330"/>
      <c r="T118" s="337"/>
      <c r="U118" s="251"/>
      <c r="V118" s="251"/>
      <c r="W118" s="32"/>
      <c r="X118" s="32"/>
      <c r="Y118" s="32"/>
      <c r="Z118" s="32"/>
      <c r="AA118" s="32"/>
      <c r="AB118" s="32"/>
      <c r="AC118" s="32"/>
      <c r="AD118" s="32"/>
      <c r="AE118" s="32"/>
      <c r="AT118" s="19" t="s">
        <v>179</v>
      </c>
      <c r="AU118" s="19" t="s">
        <v>85</v>
      </c>
    </row>
    <row r="119" spans="1:65" s="2" customFormat="1" x14ac:dyDescent="0.2">
      <c r="A119" s="251"/>
      <c r="B119" s="252"/>
      <c r="C119" s="251"/>
      <c r="D119" s="338" t="s">
        <v>181</v>
      </c>
      <c r="E119" s="251"/>
      <c r="F119" s="339" t="s">
        <v>1179</v>
      </c>
      <c r="G119" s="251"/>
      <c r="H119" s="251"/>
      <c r="I119" s="251"/>
      <c r="J119" s="251"/>
      <c r="K119" s="251"/>
      <c r="L119" s="252"/>
      <c r="M119" s="335"/>
      <c r="N119" s="336"/>
      <c r="O119" s="330"/>
      <c r="P119" s="330"/>
      <c r="Q119" s="330"/>
      <c r="R119" s="330"/>
      <c r="S119" s="330"/>
      <c r="T119" s="337"/>
      <c r="U119" s="251"/>
      <c r="V119" s="251"/>
      <c r="W119" s="32"/>
      <c r="X119" s="32"/>
      <c r="Y119" s="32"/>
      <c r="Z119" s="32"/>
      <c r="AA119" s="32"/>
      <c r="AB119" s="32"/>
      <c r="AC119" s="32"/>
      <c r="AD119" s="32"/>
      <c r="AE119" s="32"/>
      <c r="AT119" s="19" t="s">
        <v>181</v>
      </c>
      <c r="AU119" s="19" t="s">
        <v>85</v>
      </c>
    </row>
    <row r="120" spans="1:65" s="14" customFormat="1" x14ac:dyDescent="0.2">
      <c r="A120" s="347"/>
      <c r="B120" s="348"/>
      <c r="C120" s="347"/>
      <c r="D120" s="333" t="s">
        <v>183</v>
      </c>
      <c r="E120" s="349" t="s">
        <v>3</v>
      </c>
      <c r="F120" s="350" t="s">
        <v>1136</v>
      </c>
      <c r="G120" s="347"/>
      <c r="H120" s="351">
        <v>134</v>
      </c>
      <c r="I120" s="347"/>
      <c r="J120" s="347"/>
      <c r="K120" s="347"/>
      <c r="L120" s="348"/>
      <c r="M120" s="352"/>
      <c r="N120" s="353"/>
      <c r="O120" s="353"/>
      <c r="P120" s="353"/>
      <c r="Q120" s="353"/>
      <c r="R120" s="353"/>
      <c r="S120" s="353"/>
      <c r="T120" s="354"/>
      <c r="U120" s="347"/>
      <c r="V120" s="347"/>
      <c r="AT120" s="102" t="s">
        <v>183</v>
      </c>
      <c r="AU120" s="102" t="s">
        <v>85</v>
      </c>
      <c r="AV120" s="14" t="s">
        <v>85</v>
      </c>
      <c r="AW120" s="14" t="s">
        <v>36</v>
      </c>
      <c r="AX120" s="14" t="s">
        <v>83</v>
      </c>
      <c r="AY120" s="102" t="s">
        <v>171</v>
      </c>
    </row>
    <row r="121" spans="1:65" s="2" customFormat="1" ht="16.5" customHeight="1" x14ac:dyDescent="0.2">
      <c r="A121" s="251"/>
      <c r="B121" s="252"/>
      <c r="C121" s="322" t="s">
        <v>249</v>
      </c>
      <c r="D121" s="322" t="s">
        <v>173</v>
      </c>
      <c r="E121" s="323" t="s">
        <v>1180</v>
      </c>
      <c r="F121" s="324" t="s">
        <v>1181</v>
      </c>
      <c r="G121" s="325" t="s">
        <v>116</v>
      </c>
      <c r="H121" s="326">
        <v>474</v>
      </c>
      <c r="I121" s="97"/>
      <c r="J121" s="327">
        <f>ROUND(I121*H121,2)</f>
        <v>0</v>
      </c>
      <c r="K121" s="324" t="s">
        <v>176</v>
      </c>
      <c r="L121" s="252"/>
      <c r="M121" s="328" t="s">
        <v>3</v>
      </c>
      <c r="N121" s="329" t="s">
        <v>46</v>
      </c>
      <c r="O121" s="330"/>
      <c r="P121" s="331">
        <f>O121*H121</f>
        <v>0</v>
      </c>
      <c r="Q121" s="331">
        <v>0</v>
      </c>
      <c r="R121" s="331">
        <f>Q121*H121</f>
        <v>0</v>
      </c>
      <c r="S121" s="331">
        <v>0</v>
      </c>
      <c r="T121" s="332">
        <f>S121*H121</f>
        <v>0</v>
      </c>
      <c r="U121" s="251"/>
      <c r="V121" s="251"/>
      <c r="W121" s="32"/>
      <c r="X121" s="32"/>
      <c r="Y121" s="32"/>
      <c r="Z121" s="32"/>
      <c r="AA121" s="32"/>
      <c r="AB121" s="32"/>
      <c r="AC121" s="32"/>
      <c r="AD121" s="32"/>
      <c r="AE121" s="32"/>
      <c r="AR121" s="98" t="s">
        <v>177</v>
      </c>
      <c r="AT121" s="98" t="s">
        <v>173</v>
      </c>
      <c r="AU121" s="98" t="s">
        <v>85</v>
      </c>
      <c r="AY121" s="19" t="s">
        <v>171</v>
      </c>
      <c r="BE121" s="99">
        <f>IF(N121="základní",J121,0)</f>
        <v>0</v>
      </c>
      <c r="BF121" s="99">
        <f>IF(N121="snížená",J121,0)</f>
        <v>0</v>
      </c>
      <c r="BG121" s="99">
        <f>IF(N121="zákl. přenesená",J121,0)</f>
        <v>0</v>
      </c>
      <c r="BH121" s="99">
        <f>IF(N121="sníž. přenesená",J121,0)</f>
        <v>0</v>
      </c>
      <c r="BI121" s="99">
        <f>IF(N121="nulová",J121,0)</f>
        <v>0</v>
      </c>
      <c r="BJ121" s="19" t="s">
        <v>83</v>
      </c>
      <c r="BK121" s="99">
        <f>ROUND(I121*H121,2)</f>
        <v>0</v>
      </c>
      <c r="BL121" s="19" t="s">
        <v>177</v>
      </c>
      <c r="BM121" s="98" t="s">
        <v>1182</v>
      </c>
    </row>
    <row r="122" spans="1:65" s="2" customFormat="1" x14ac:dyDescent="0.2">
      <c r="A122" s="251"/>
      <c r="B122" s="252"/>
      <c r="C122" s="251"/>
      <c r="D122" s="333" t="s">
        <v>179</v>
      </c>
      <c r="E122" s="251"/>
      <c r="F122" s="334" t="s">
        <v>1183</v>
      </c>
      <c r="G122" s="251"/>
      <c r="H122" s="251"/>
      <c r="I122" s="251"/>
      <c r="J122" s="251"/>
      <c r="K122" s="251"/>
      <c r="L122" s="252"/>
      <c r="M122" s="335"/>
      <c r="N122" s="336"/>
      <c r="O122" s="330"/>
      <c r="P122" s="330"/>
      <c r="Q122" s="330"/>
      <c r="R122" s="330"/>
      <c r="S122" s="330"/>
      <c r="T122" s="337"/>
      <c r="U122" s="251"/>
      <c r="V122" s="251"/>
      <c r="W122" s="32"/>
      <c r="X122" s="32"/>
      <c r="Y122" s="32"/>
      <c r="Z122" s="32"/>
      <c r="AA122" s="32"/>
      <c r="AB122" s="32"/>
      <c r="AC122" s="32"/>
      <c r="AD122" s="32"/>
      <c r="AE122" s="32"/>
      <c r="AT122" s="19" t="s">
        <v>179</v>
      </c>
      <c r="AU122" s="19" t="s">
        <v>85</v>
      </c>
    </row>
    <row r="123" spans="1:65" s="2" customFormat="1" x14ac:dyDescent="0.2">
      <c r="A123" s="251"/>
      <c r="B123" s="252"/>
      <c r="C123" s="251"/>
      <c r="D123" s="338" t="s">
        <v>181</v>
      </c>
      <c r="E123" s="251"/>
      <c r="F123" s="339" t="s">
        <v>1184</v>
      </c>
      <c r="G123" s="251"/>
      <c r="H123" s="251"/>
      <c r="I123" s="251"/>
      <c r="J123" s="251"/>
      <c r="K123" s="251"/>
      <c r="L123" s="252"/>
      <c r="M123" s="335"/>
      <c r="N123" s="336"/>
      <c r="O123" s="330"/>
      <c r="P123" s="330"/>
      <c r="Q123" s="330"/>
      <c r="R123" s="330"/>
      <c r="S123" s="330"/>
      <c r="T123" s="337"/>
      <c r="U123" s="251"/>
      <c r="V123" s="251"/>
      <c r="W123" s="32"/>
      <c r="X123" s="32"/>
      <c r="Y123" s="32"/>
      <c r="Z123" s="32"/>
      <c r="AA123" s="32"/>
      <c r="AB123" s="32"/>
      <c r="AC123" s="32"/>
      <c r="AD123" s="32"/>
      <c r="AE123" s="32"/>
      <c r="AT123" s="19" t="s">
        <v>181</v>
      </c>
      <c r="AU123" s="19" t="s">
        <v>85</v>
      </c>
    </row>
    <row r="124" spans="1:65" s="2" customFormat="1" ht="19.2" x14ac:dyDescent="0.2">
      <c r="A124" s="251"/>
      <c r="B124" s="252"/>
      <c r="C124" s="251"/>
      <c r="D124" s="333" t="s">
        <v>360</v>
      </c>
      <c r="E124" s="251"/>
      <c r="F124" s="380" t="s">
        <v>1185</v>
      </c>
      <c r="G124" s="251"/>
      <c r="H124" s="251"/>
      <c r="I124" s="251"/>
      <c r="J124" s="251"/>
      <c r="K124" s="251"/>
      <c r="L124" s="252"/>
      <c r="M124" s="335"/>
      <c r="N124" s="336"/>
      <c r="O124" s="330"/>
      <c r="P124" s="330"/>
      <c r="Q124" s="330"/>
      <c r="R124" s="330"/>
      <c r="S124" s="330"/>
      <c r="T124" s="337"/>
      <c r="U124" s="251"/>
      <c r="V124" s="251"/>
      <c r="W124" s="32"/>
      <c r="X124" s="32"/>
      <c r="Y124" s="32"/>
      <c r="Z124" s="32"/>
      <c r="AA124" s="32"/>
      <c r="AB124" s="32"/>
      <c r="AC124" s="32"/>
      <c r="AD124" s="32"/>
      <c r="AE124" s="32"/>
      <c r="AT124" s="19" t="s">
        <v>360</v>
      </c>
      <c r="AU124" s="19" t="s">
        <v>85</v>
      </c>
    </row>
    <row r="125" spans="1:65" s="14" customFormat="1" x14ac:dyDescent="0.2">
      <c r="A125" s="347"/>
      <c r="B125" s="348"/>
      <c r="C125" s="347"/>
      <c r="D125" s="333" t="s">
        <v>183</v>
      </c>
      <c r="E125" s="349" t="s">
        <v>3</v>
      </c>
      <c r="F125" s="350" t="s">
        <v>1146</v>
      </c>
      <c r="G125" s="347"/>
      <c r="H125" s="351">
        <v>474</v>
      </c>
      <c r="I125" s="347"/>
      <c r="J125" s="347"/>
      <c r="K125" s="347"/>
      <c r="L125" s="348"/>
      <c r="M125" s="352"/>
      <c r="N125" s="353"/>
      <c r="O125" s="353"/>
      <c r="P125" s="353"/>
      <c r="Q125" s="353"/>
      <c r="R125" s="353"/>
      <c r="S125" s="353"/>
      <c r="T125" s="354"/>
      <c r="U125" s="347"/>
      <c r="V125" s="347"/>
      <c r="AT125" s="102" t="s">
        <v>183</v>
      </c>
      <c r="AU125" s="102" t="s">
        <v>85</v>
      </c>
      <c r="AV125" s="14" t="s">
        <v>85</v>
      </c>
      <c r="AW125" s="14" t="s">
        <v>36</v>
      </c>
      <c r="AX125" s="14" t="s">
        <v>83</v>
      </c>
      <c r="AY125" s="102" t="s">
        <v>171</v>
      </c>
    </row>
    <row r="126" spans="1:65" s="2" customFormat="1" ht="16.5" customHeight="1" x14ac:dyDescent="0.2">
      <c r="A126" s="251"/>
      <c r="B126" s="252"/>
      <c r="C126" s="322" t="s">
        <v>254</v>
      </c>
      <c r="D126" s="322" t="s">
        <v>173</v>
      </c>
      <c r="E126" s="323" t="s">
        <v>1186</v>
      </c>
      <c r="F126" s="324" t="s">
        <v>1187</v>
      </c>
      <c r="G126" s="325" t="s">
        <v>116</v>
      </c>
      <c r="H126" s="326">
        <v>474</v>
      </c>
      <c r="I126" s="97"/>
      <c r="J126" s="327">
        <f>ROUND(I126*H126,2)</f>
        <v>0</v>
      </c>
      <c r="K126" s="324" t="s">
        <v>3</v>
      </c>
      <c r="L126" s="252"/>
      <c r="M126" s="328" t="s">
        <v>3</v>
      </c>
      <c r="N126" s="329" t="s">
        <v>46</v>
      </c>
      <c r="O126" s="330"/>
      <c r="P126" s="331">
        <f>O126*H126</f>
        <v>0</v>
      </c>
      <c r="Q126" s="331">
        <v>0</v>
      </c>
      <c r="R126" s="331">
        <f>Q126*H126</f>
        <v>0</v>
      </c>
      <c r="S126" s="331">
        <v>0</v>
      </c>
      <c r="T126" s="332">
        <f>S126*H126</f>
        <v>0</v>
      </c>
      <c r="U126" s="251"/>
      <c r="V126" s="251"/>
      <c r="W126" s="32"/>
      <c r="X126" s="32"/>
      <c r="Y126" s="32"/>
      <c r="Z126" s="32"/>
      <c r="AA126" s="32"/>
      <c r="AB126" s="32"/>
      <c r="AC126" s="32"/>
      <c r="AD126" s="32"/>
      <c r="AE126" s="32"/>
      <c r="AR126" s="98" t="s">
        <v>177</v>
      </c>
      <c r="AT126" s="98" t="s">
        <v>173</v>
      </c>
      <c r="AU126" s="98" t="s">
        <v>85</v>
      </c>
      <c r="AY126" s="19" t="s">
        <v>171</v>
      </c>
      <c r="BE126" s="99">
        <f>IF(N126="základní",J126,0)</f>
        <v>0</v>
      </c>
      <c r="BF126" s="99">
        <f>IF(N126="snížená",J126,0)</f>
        <v>0</v>
      </c>
      <c r="BG126" s="99">
        <f>IF(N126="zákl. přenesená",J126,0)</f>
        <v>0</v>
      </c>
      <c r="BH126" s="99">
        <f>IF(N126="sníž. přenesená",J126,0)</f>
        <v>0</v>
      </c>
      <c r="BI126" s="99">
        <f>IF(N126="nulová",J126,0)</f>
        <v>0</v>
      </c>
      <c r="BJ126" s="19" t="s">
        <v>83</v>
      </c>
      <c r="BK126" s="99">
        <f>ROUND(I126*H126,2)</f>
        <v>0</v>
      </c>
      <c r="BL126" s="19" t="s">
        <v>177</v>
      </c>
      <c r="BM126" s="98" t="s">
        <v>1188</v>
      </c>
    </row>
    <row r="127" spans="1:65" s="2" customFormat="1" x14ac:dyDescent="0.2">
      <c r="A127" s="251"/>
      <c r="B127" s="252"/>
      <c r="C127" s="251"/>
      <c r="D127" s="333" t="s">
        <v>179</v>
      </c>
      <c r="E127" s="251"/>
      <c r="F127" s="334" t="s">
        <v>1187</v>
      </c>
      <c r="G127" s="251"/>
      <c r="H127" s="251"/>
      <c r="I127" s="251"/>
      <c r="J127" s="251"/>
      <c r="K127" s="251"/>
      <c r="L127" s="252"/>
      <c r="M127" s="335"/>
      <c r="N127" s="336"/>
      <c r="O127" s="330"/>
      <c r="P127" s="330"/>
      <c r="Q127" s="330"/>
      <c r="R127" s="330"/>
      <c r="S127" s="330"/>
      <c r="T127" s="337"/>
      <c r="U127" s="251"/>
      <c r="V127" s="251"/>
      <c r="W127" s="32"/>
      <c r="X127" s="32"/>
      <c r="Y127" s="32"/>
      <c r="Z127" s="32"/>
      <c r="AA127" s="32"/>
      <c r="AB127" s="32"/>
      <c r="AC127" s="32"/>
      <c r="AD127" s="32"/>
      <c r="AE127" s="32"/>
      <c r="AT127" s="19" t="s">
        <v>179</v>
      </c>
      <c r="AU127" s="19" t="s">
        <v>85</v>
      </c>
    </row>
    <row r="128" spans="1:65" s="14" customFormat="1" x14ac:dyDescent="0.2">
      <c r="A128" s="347"/>
      <c r="B128" s="348"/>
      <c r="C128" s="347"/>
      <c r="D128" s="333" t="s">
        <v>183</v>
      </c>
      <c r="E128" s="349" t="s">
        <v>3</v>
      </c>
      <c r="F128" s="350" t="s">
        <v>1146</v>
      </c>
      <c r="G128" s="347"/>
      <c r="H128" s="351">
        <v>474</v>
      </c>
      <c r="I128" s="347"/>
      <c r="J128" s="347"/>
      <c r="K128" s="347"/>
      <c r="L128" s="348"/>
      <c r="M128" s="352"/>
      <c r="N128" s="353"/>
      <c r="O128" s="353"/>
      <c r="P128" s="353"/>
      <c r="Q128" s="353"/>
      <c r="R128" s="353"/>
      <c r="S128" s="353"/>
      <c r="T128" s="354"/>
      <c r="U128" s="347"/>
      <c r="V128" s="347"/>
      <c r="AT128" s="102" t="s">
        <v>183</v>
      </c>
      <c r="AU128" s="102" t="s">
        <v>85</v>
      </c>
      <c r="AV128" s="14" t="s">
        <v>85</v>
      </c>
      <c r="AW128" s="14" t="s">
        <v>36</v>
      </c>
      <c r="AX128" s="14" t="s">
        <v>83</v>
      </c>
      <c r="AY128" s="102" t="s">
        <v>171</v>
      </c>
    </row>
    <row r="129" spans="1:65" s="2" customFormat="1" ht="16.5" customHeight="1" x14ac:dyDescent="0.2">
      <c r="A129" s="251"/>
      <c r="B129" s="252"/>
      <c r="C129" s="322" t="s">
        <v>262</v>
      </c>
      <c r="D129" s="322" t="s">
        <v>173</v>
      </c>
      <c r="E129" s="323" t="s">
        <v>1189</v>
      </c>
      <c r="F129" s="324" t="s">
        <v>1190</v>
      </c>
      <c r="G129" s="325" t="s">
        <v>323</v>
      </c>
      <c r="H129" s="326">
        <v>52.5</v>
      </c>
      <c r="I129" s="97"/>
      <c r="J129" s="327">
        <f>ROUND(I129*H129,2)</f>
        <v>0</v>
      </c>
      <c r="K129" s="324" t="s">
        <v>176</v>
      </c>
      <c r="L129" s="252"/>
      <c r="M129" s="328" t="s">
        <v>3</v>
      </c>
      <c r="N129" s="329" t="s">
        <v>46</v>
      </c>
      <c r="O129" s="330"/>
      <c r="P129" s="331">
        <f>O129*H129</f>
        <v>0</v>
      </c>
      <c r="Q129" s="331">
        <v>0</v>
      </c>
      <c r="R129" s="331">
        <f>Q129*H129</f>
        <v>0</v>
      </c>
      <c r="S129" s="331">
        <v>0</v>
      </c>
      <c r="T129" s="332">
        <f>S129*H129</f>
        <v>0</v>
      </c>
      <c r="U129" s="251"/>
      <c r="V129" s="251"/>
      <c r="W129" s="32"/>
      <c r="X129" s="32"/>
      <c r="Y129" s="32"/>
      <c r="Z129" s="32"/>
      <c r="AA129" s="32"/>
      <c r="AB129" s="32"/>
      <c r="AC129" s="32"/>
      <c r="AD129" s="32"/>
      <c r="AE129" s="32"/>
      <c r="AR129" s="98" t="s">
        <v>177</v>
      </c>
      <c r="AT129" s="98" t="s">
        <v>173</v>
      </c>
      <c r="AU129" s="98" t="s">
        <v>85</v>
      </c>
      <c r="AY129" s="19" t="s">
        <v>171</v>
      </c>
      <c r="BE129" s="99">
        <f>IF(N129="základní",J129,0)</f>
        <v>0</v>
      </c>
      <c r="BF129" s="99">
        <f>IF(N129="snížená",J129,0)</f>
        <v>0</v>
      </c>
      <c r="BG129" s="99">
        <f>IF(N129="zákl. přenesená",J129,0)</f>
        <v>0</v>
      </c>
      <c r="BH129" s="99">
        <f>IF(N129="sníž. přenesená",J129,0)</f>
        <v>0</v>
      </c>
      <c r="BI129" s="99">
        <f>IF(N129="nulová",J129,0)</f>
        <v>0</v>
      </c>
      <c r="BJ129" s="19" t="s">
        <v>83</v>
      </c>
      <c r="BK129" s="99">
        <f>ROUND(I129*H129,2)</f>
        <v>0</v>
      </c>
      <c r="BL129" s="19" t="s">
        <v>177</v>
      </c>
      <c r="BM129" s="98" t="s">
        <v>1191</v>
      </c>
    </row>
    <row r="130" spans="1:65" s="2" customFormat="1" ht="19.2" x14ac:dyDescent="0.2">
      <c r="A130" s="251"/>
      <c r="B130" s="252"/>
      <c r="C130" s="251"/>
      <c r="D130" s="333" t="s">
        <v>179</v>
      </c>
      <c r="E130" s="251"/>
      <c r="F130" s="334" t="s">
        <v>1192</v>
      </c>
      <c r="G130" s="251"/>
      <c r="H130" s="251"/>
      <c r="I130" s="251"/>
      <c r="J130" s="251"/>
      <c r="K130" s="251"/>
      <c r="L130" s="252"/>
      <c r="M130" s="335"/>
      <c r="N130" s="336"/>
      <c r="O130" s="330"/>
      <c r="P130" s="330"/>
      <c r="Q130" s="330"/>
      <c r="R130" s="330"/>
      <c r="S130" s="330"/>
      <c r="T130" s="337"/>
      <c r="U130" s="251"/>
      <c r="V130" s="251"/>
      <c r="W130" s="32"/>
      <c r="X130" s="32"/>
      <c r="Y130" s="32"/>
      <c r="Z130" s="32"/>
      <c r="AA130" s="32"/>
      <c r="AB130" s="32"/>
      <c r="AC130" s="32"/>
      <c r="AD130" s="32"/>
      <c r="AE130" s="32"/>
      <c r="AT130" s="19" t="s">
        <v>179</v>
      </c>
      <c r="AU130" s="19" t="s">
        <v>85</v>
      </c>
    </row>
    <row r="131" spans="1:65" s="2" customFormat="1" x14ac:dyDescent="0.2">
      <c r="A131" s="251"/>
      <c r="B131" s="252"/>
      <c r="C131" s="251"/>
      <c r="D131" s="338" t="s">
        <v>181</v>
      </c>
      <c r="E131" s="251"/>
      <c r="F131" s="339" t="s">
        <v>1193</v>
      </c>
      <c r="G131" s="251"/>
      <c r="H131" s="251"/>
      <c r="I131" s="251"/>
      <c r="J131" s="251"/>
      <c r="K131" s="251"/>
      <c r="L131" s="252"/>
      <c r="M131" s="335"/>
      <c r="N131" s="336"/>
      <c r="O131" s="330"/>
      <c r="P131" s="330"/>
      <c r="Q131" s="330"/>
      <c r="R131" s="330"/>
      <c r="S131" s="330"/>
      <c r="T131" s="337"/>
      <c r="U131" s="251"/>
      <c r="V131" s="251"/>
      <c r="W131" s="32"/>
      <c r="X131" s="32"/>
      <c r="Y131" s="32"/>
      <c r="Z131" s="32"/>
      <c r="AA131" s="32"/>
      <c r="AB131" s="32"/>
      <c r="AC131" s="32"/>
      <c r="AD131" s="32"/>
      <c r="AE131" s="32"/>
      <c r="AT131" s="19" t="s">
        <v>181</v>
      </c>
      <c r="AU131" s="19" t="s">
        <v>85</v>
      </c>
    </row>
    <row r="132" spans="1:65" s="2" customFormat="1" ht="19.2" x14ac:dyDescent="0.2">
      <c r="A132" s="251"/>
      <c r="B132" s="252"/>
      <c r="C132" s="251"/>
      <c r="D132" s="333" t="s">
        <v>360</v>
      </c>
      <c r="E132" s="251"/>
      <c r="F132" s="380" t="s">
        <v>1194</v>
      </c>
      <c r="G132" s="251"/>
      <c r="H132" s="251"/>
      <c r="I132" s="251"/>
      <c r="J132" s="251"/>
      <c r="K132" s="251"/>
      <c r="L132" s="252"/>
      <c r="M132" s="335"/>
      <c r="N132" s="336"/>
      <c r="O132" s="330"/>
      <c r="P132" s="330"/>
      <c r="Q132" s="330"/>
      <c r="R132" s="330"/>
      <c r="S132" s="330"/>
      <c r="T132" s="337"/>
      <c r="U132" s="251"/>
      <c r="V132" s="251"/>
      <c r="W132" s="32"/>
      <c r="X132" s="32"/>
      <c r="Y132" s="32"/>
      <c r="Z132" s="32"/>
      <c r="AA132" s="32"/>
      <c r="AB132" s="32"/>
      <c r="AC132" s="32"/>
      <c r="AD132" s="32"/>
      <c r="AE132" s="32"/>
      <c r="AT132" s="19" t="s">
        <v>360</v>
      </c>
      <c r="AU132" s="19" t="s">
        <v>85</v>
      </c>
    </row>
    <row r="133" spans="1:65" s="14" customFormat="1" x14ac:dyDescent="0.2">
      <c r="A133" s="347"/>
      <c r="B133" s="348"/>
      <c r="C133" s="347"/>
      <c r="D133" s="333" t="s">
        <v>183</v>
      </c>
      <c r="E133" s="349" t="s">
        <v>1132</v>
      </c>
      <c r="F133" s="350" t="s">
        <v>1195</v>
      </c>
      <c r="G133" s="347"/>
      <c r="H133" s="351">
        <v>50</v>
      </c>
      <c r="I133" s="347"/>
      <c r="J133" s="347"/>
      <c r="K133" s="347"/>
      <c r="L133" s="348"/>
      <c r="M133" s="352"/>
      <c r="N133" s="353"/>
      <c r="O133" s="353"/>
      <c r="P133" s="353"/>
      <c r="Q133" s="353"/>
      <c r="R133" s="353"/>
      <c r="S133" s="353"/>
      <c r="T133" s="354"/>
      <c r="U133" s="347"/>
      <c r="V133" s="347"/>
      <c r="AT133" s="102" t="s">
        <v>183</v>
      </c>
      <c r="AU133" s="102" t="s">
        <v>85</v>
      </c>
      <c r="AV133" s="14" t="s">
        <v>85</v>
      </c>
      <c r="AW133" s="14" t="s">
        <v>36</v>
      </c>
      <c r="AX133" s="14" t="s">
        <v>75</v>
      </c>
      <c r="AY133" s="102" t="s">
        <v>171</v>
      </c>
    </row>
    <row r="134" spans="1:65" s="14" customFormat="1" x14ac:dyDescent="0.2">
      <c r="A134" s="347"/>
      <c r="B134" s="348"/>
      <c r="C134" s="347"/>
      <c r="D134" s="333" t="s">
        <v>183</v>
      </c>
      <c r="E134" s="349" t="s">
        <v>3</v>
      </c>
      <c r="F134" s="350" t="s">
        <v>1161</v>
      </c>
      <c r="G134" s="347"/>
      <c r="H134" s="351">
        <v>52.5</v>
      </c>
      <c r="I134" s="347"/>
      <c r="J134" s="347"/>
      <c r="K134" s="347"/>
      <c r="L134" s="348"/>
      <c r="M134" s="352"/>
      <c r="N134" s="353"/>
      <c r="O134" s="353"/>
      <c r="P134" s="353"/>
      <c r="Q134" s="353"/>
      <c r="R134" s="353"/>
      <c r="S134" s="353"/>
      <c r="T134" s="354"/>
      <c r="U134" s="347"/>
      <c r="V134" s="347"/>
      <c r="AT134" s="102" t="s">
        <v>183</v>
      </c>
      <c r="AU134" s="102" t="s">
        <v>85</v>
      </c>
      <c r="AV134" s="14" t="s">
        <v>85</v>
      </c>
      <c r="AW134" s="14" t="s">
        <v>36</v>
      </c>
      <c r="AX134" s="14" t="s">
        <v>83</v>
      </c>
      <c r="AY134" s="102" t="s">
        <v>171</v>
      </c>
    </row>
    <row r="135" spans="1:65" s="2" customFormat="1" ht="16.5" customHeight="1" x14ac:dyDescent="0.2">
      <c r="A135" s="251"/>
      <c r="B135" s="252"/>
      <c r="C135" s="371" t="s">
        <v>269</v>
      </c>
      <c r="D135" s="371" t="s">
        <v>292</v>
      </c>
      <c r="E135" s="372" t="s">
        <v>1196</v>
      </c>
      <c r="F135" s="373" t="s">
        <v>1197</v>
      </c>
      <c r="G135" s="374" t="s">
        <v>323</v>
      </c>
      <c r="H135" s="375">
        <v>13.923</v>
      </c>
      <c r="I135" s="105"/>
      <c r="J135" s="376">
        <f>ROUND(I135*H135,2)</f>
        <v>0</v>
      </c>
      <c r="K135" s="373" t="s">
        <v>3</v>
      </c>
      <c r="L135" s="377"/>
      <c r="M135" s="378" t="s">
        <v>3</v>
      </c>
      <c r="N135" s="379" t="s">
        <v>46</v>
      </c>
      <c r="O135" s="330"/>
      <c r="P135" s="331">
        <f>O135*H135</f>
        <v>0</v>
      </c>
      <c r="Q135" s="331">
        <v>0</v>
      </c>
      <c r="R135" s="331">
        <f>Q135*H135</f>
        <v>0</v>
      </c>
      <c r="S135" s="331">
        <v>0</v>
      </c>
      <c r="T135" s="332">
        <f>S135*H135</f>
        <v>0</v>
      </c>
      <c r="U135" s="251"/>
      <c r="V135" s="251"/>
      <c r="W135" s="32"/>
      <c r="X135" s="32"/>
      <c r="Y135" s="32"/>
      <c r="Z135" s="32"/>
      <c r="AA135" s="32"/>
      <c r="AB135" s="32"/>
      <c r="AC135" s="32"/>
      <c r="AD135" s="32"/>
      <c r="AE135" s="32"/>
      <c r="AR135" s="98" t="s">
        <v>249</v>
      </c>
      <c r="AT135" s="98" t="s">
        <v>292</v>
      </c>
      <c r="AU135" s="98" t="s">
        <v>85</v>
      </c>
      <c r="AY135" s="19" t="s">
        <v>171</v>
      </c>
      <c r="BE135" s="99">
        <f>IF(N135="základní",J135,0)</f>
        <v>0</v>
      </c>
      <c r="BF135" s="99">
        <f>IF(N135="snížená",J135,0)</f>
        <v>0</v>
      </c>
      <c r="BG135" s="99">
        <f>IF(N135="zákl. přenesená",J135,0)</f>
        <v>0</v>
      </c>
      <c r="BH135" s="99">
        <f>IF(N135="sníž. přenesená",J135,0)</f>
        <v>0</v>
      </c>
      <c r="BI135" s="99">
        <f>IF(N135="nulová",J135,0)</f>
        <v>0</v>
      </c>
      <c r="BJ135" s="19" t="s">
        <v>83</v>
      </c>
      <c r="BK135" s="99">
        <f>ROUND(I135*H135,2)</f>
        <v>0</v>
      </c>
      <c r="BL135" s="19" t="s">
        <v>177</v>
      </c>
      <c r="BM135" s="98" t="s">
        <v>1198</v>
      </c>
    </row>
    <row r="136" spans="1:65" s="2" customFormat="1" x14ac:dyDescent="0.2">
      <c r="A136" s="251"/>
      <c r="B136" s="252"/>
      <c r="C136" s="251"/>
      <c r="D136" s="333" t="s">
        <v>179</v>
      </c>
      <c r="E136" s="251"/>
      <c r="F136" s="334" t="s">
        <v>1197</v>
      </c>
      <c r="G136" s="251"/>
      <c r="H136" s="251"/>
      <c r="I136" s="251"/>
      <c r="J136" s="251"/>
      <c r="K136" s="251"/>
      <c r="L136" s="252"/>
      <c r="M136" s="335"/>
      <c r="N136" s="336"/>
      <c r="O136" s="330"/>
      <c r="P136" s="330"/>
      <c r="Q136" s="330"/>
      <c r="R136" s="330"/>
      <c r="S136" s="330"/>
      <c r="T136" s="337"/>
      <c r="U136" s="251"/>
      <c r="V136" s="251"/>
      <c r="W136" s="32"/>
      <c r="X136" s="32"/>
      <c r="Y136" s="32"/>
      <c r="Z136" s="32"/>
      <c r="AA136" s="32"/>
      <c r="AB136" s="32"/>
      <c r="AC136" s="32"/>
      <c r="AD136" s="32"/>
      <c r="AE136" s="32"/>
      <c r="AT136" s="19" t="s">
        <v>179</v>
      </c>
      <c r="AU136" s="19" t="s">
        <v>85</v>
      </c>
    </row>
    <row r="137" spans="1:65" s="2" customFormat="1" ht="19.2" x14ac:dyDescent="0.2">
      <c r="A137" s="251"/>
      <c r="B137" s="252"/>
      <c r="C137" s="251"/>
      <c r="D137" s="333" t="s">
        <v>360</v>
      </c>
      <c r="E137" s="251"/>
      <c r="F137" s="380" t="s">
        <v>1199</v>
      </c>
      <c r="G137" s="251"/>
      <c r="H137" s="251"/>
      <c r="I137" s="251"/>
      <c r="J137" s="251"/>
      <c r="K137" s="251"/>
      <c r="L137" s="252"/>
      <c r="M137" s="335"/>
      <c r="N137" s="336"/>
      <c r="O137" s="330"/>
      <c r="P137" s="330"/>
      <c r="Q137" s="330"/>
      <c r="R137" s="330"/>
      <c r="S137" s="330"/>
      <c r="T137" s="337"/>
      <c r="U137" s="251"/>
      <c r="V137" s="251"/>
      <c r="W137" s="32"/>
      <c r="X137" s="32"/>
      <c r="Y137" s="32"/>
      <c r="Z137" s="32"/>
      <c r="AA137" s="32"/>
      <c r="AB137" s="32"/>
      <c r="AC137" s="32"/>
      <c r="AD137" s="32"/>
      <c r="AE137" s="32"/>
      <c r="AT137" s="19" t="s">
        <v>360</v>
      </c>
      <c r="AU137" s="19" t="s">
        <v>85</v>
      </c>
    </row>
    <row r="138" spans="1:65" s="14" customFormat="1" x14ac:dyDescent="0.2">
      <c r="A138" s="347"/>
      <c r="B138" s="348"/>
      <c r="C138" s="347"/>
      <c r="D138" s="333" t="s">
        <v>183</v>
      </c>
      <c r="E138" s="349" t="s">
        <v>3</v>
      </c>
      <c r="F138" s="350" t="s">
        <v>1200</v>
      </c>
      <c r="G138" s="347"/>
      <c r="H138" s="351">
        <v>13.923</v>
      </c>
      <c r="I138" s="347"/>
      <c r="J138" s="347"/>
      <c r="K138" s="347"/>
      <c r="L138" s="348"/>
      <c r="M138" s="352"/>
      <c r="N138" s="353"/>
      <c r="O138" s="353"/>
      <c r="P138" s="353"/>
      <c r="Q138" s="353"/>
      <c r="R138" s="353"/>
      <c r="S138" s="353"/>
      <c r="T138" s="354"/>
      <c r="U138" s="347"/>
      <c r="V138" s="347"/>
      <c r="AT138" s="102" t="s">
        <v>183</v>
      </c>
      <c r="AU138" s="102" t="s">
        <v>85</v>
      </c>
      <c r="AV138" s="14" t="s">
        <v>85</v>
      </c>
      <c r="AW138" s="14" t="s">
        <v>36</v>
      </c>
      <c r="AX138" s="14" t="s">
        <v>83</v>
      </c>
      <c r="AY138" s="102" t="s">
        <v>171</v>
      </c>
    </row>
    <row r="139" spans="1:65" s="2" customFormat="1" ht="16.5" customHeight="1" x14ac:dyDescent="0.2">
      <c r="A139" s="251"/>
      <c r="B139" s="252"/>
      <c r="C139" s="371" t="s">
        <v>285</v>
      </c>
      <c r="D139" s="371" t="s">
        <v>292</v>
      </c>
      <c r="E139" s="372" t="s">
        <v>1201</v>
      </c>
      <c r="F139" s="373" t="s">
        <v>1202</v>
      </c>
      <c r="G139" s="374" t="s">
        <v>323</v>
      </c>
      <c r="H139" s="375">
        <v>13.923</v>
      </c>
      <c r="I139" s="105"/>
      <c r="J139" s="376">
        <f>ROUND(I139*H139,2)</f>
        <v>0</v>
      </c>
      <c r="K139" s="373" t="s">
        <v>3</v>
      </c>
      <c r="L139" s="377"/>
      <c r="M139" s="378" t="s">
        <v>3</v>
      </c>
      <c r="N139" s="379" t="s">
        <v>46</v>
      </c>
      <c r="O139" s="330"/>
      <c r="P139" s="331">
        <f>O139*H139</f>
        <v>0</v>
      </c>
      <c r="Q139" s="331">
        <v>0</v>
      </c>
      <c r="R139" s="331">
        <f>Q139*H139</f>
        <v>0</v>
      </c>
      <c r="S139" s="331">
        <v>0</v>
      </c>
      <c r="T139" s="332">
        <f>S139*H139</f>
        <v>0</v>
      </c>
      <c r="U139" s="251"/>
      <c r="V139" s="251"/>
      <c r="W139" s="32"/>
      <c r="X139" s="32"/>
      <c r="Y139" s="32"/>
      <c r="Z139" s="32"/>
      <c r="AA139" s="32"/>
      <c r="AB139" s="32"/>
      <c r="AC139" s="32"/>
      <c r="AD139" s="32"/>
      <c r="AE139" s="32"/>
      <c r="AR139" s="98" t="s">
        <v>249</v>
      </c>
      <c r="AT139" s="98" t="s">
        <v>292</v>
      </c>
      <c r="AU139" s="98" t="s">
        <v>85</v>
      </c>
      <c r="AY139" s="19" t="s">
        <v>171</v>
      </c>
      <c r="BE139" s="99">
        <f>IF(N139="základní",J139,0)</f>
        <v>0</v>
      </c>
      <c r="BF139" s="99">
        <f>IF(N139="snížená",J139,0)</f>
        <v>0</v>
      </c>
      <c r="BG139" s="99">
        <f>IF(N139="zákl. přenesená",J139,0)</f>
        <v>0</v>
      </c>
      <c r="BH139" s="99">
        <f>IF(N139="sníž. přenesená",J139,0)</f>
        <v>0</v>
      </c>
      <c r="BI139" s="99">
        <f>IF(N139="nulová",J139,0)</f>
        <v>0</v>
      </c>
      <c r="BJ139" s="19" t="s">
        <v>83</v>
      </c>
      <c r="BK139" s="99">
        <f>ROUND(I139*H139,2)</f>
        <v>0</v>
      </c>
      <c r="BL139" s="19" t="s">
        <v>177</v>
      </c>
      <c r="BM139" s="98" t="s">
        <v>1203</v>
      </c>
    </row>
    <row r="140" spans="1:65" s="2" customFormat="1" x14ac:dyDescent="0.2">
      <c r="A140" s="251"/>
      <c r="B140" s="252"/>
      <c r="C140" s="251"/>
      <c r="D140" s="333" t="s">
        <v>179</v>
      </c>
      <c r="E140" s="251"/>
      <c r="F140" s="334" t="s">
        <v>1202</v>
      </c>
      <c r="G140" s="251"/>
      <c r="H140" s="251"/>
      <c r="I140" s="251"/>
      <c r="J140" s="251"/>
      <c r="K140" s="251"/>
      <c r="L140" s="252"/>
      <c r="M140" s="335"/>
      <c r="N140" s="336"/>
      <c r="O140" s="330"/>
      <c r="P140" s="330"/>
      <c r="Q140" s="330"/>
      <c r="R140" s="330"/>
      <c r="S140" s="330"/>
      <c r="T140" s="337"/>
      <c r="U140" s="251"/>
      <c r="V140" s="251"/>
      <c r="W140" s="32"/>
      <c r="X140" s="32"/>
      <c r="Y140" s="32"/>
      <c r="Z140" s="32"/>
      <c r="AA140" s="32"/>
      <c r="AB140" s="32"/>
      <c r="AC140" s="32"/>
      <c r="AD140" s="32"/>
      <c r="AE140" s="32"/>
      <c r="AT140" s="19" t="s">
        <v>179</v>
      </c>
      <c r="AU140" s="19" t="s">
        <v>85</v>
      </c>
    </row>
    <row r="141" spans="1:65" s="2" customFormat="1" ht="19.2" x14ac:dyDescent="0.2">
      <c r="A141" s="251"/>
      <c r="B141" s="252"/>
      <c r="C141" s="251"/>
      <c r="D141" s="333" t="s">
        <v>360</v>
      </c>
      <c r="E141" s="251"/>
      <c r="F141" s="380" t="s">
        <v>1199</v>
      </c>
      <c r="G141" s="251"/>
      <c r="H141" s="251"/>
      <c r="I141" s="251"/>
      <c r="J141" s="251"/>
      <c r="K141" s="251"/>
      <c r="L141" s="252"/>
      <c r="M141" s="335"/>
      <c r="N141" s="336"/>
      <c r="O141" s="330"/>
      <c r="P141" s="330"/>
      <c r="Q141" s="330"/>
      <c r="R141" s="330"/>
      <c r="S141" s="330"/>
      <c r="T141" s="337"/>
      <c r="U141" s="251"/>
      <c r="V141" s="251"/>
      <c r="W141" s="32"/>
      <c r="X141" s="32"/>
      <c r="Y141" s="32"/>
      <c r="Z141" s="32"/>
      <c r="AA141" s="32"/>
      <c r="AB141" s="32"/>
      <c r="AC141" s="32"/>
      <c r="AD141" s="32"/>
      <c r="AE141" s="32"/>
      <c r="AT141" s="19" t="s">
        <v>360</v>
      </c>
      <c r="AU141" s="19" t="s">
        <v>85</v>
      </c>
    </row>
    <row r="142" spans="1:65" s="14" customFormat="1" x14ac:dyDescent="0.2">
      <c r="A142" s="347"/>
      <c r="B142" s="348"/>
      <c r="C142" s="347"/>
      <c r="D142" s="333" t="s">
        <v>183</v>
      </c>
      <c r="E142" s="349" t="s">
        <v>3</v>
      </c>
      <c r="F142" s="350" t="s">
        <v>1200</v>
      </c>
      <c r="G142" s="347"/>
      <c r="H142" s="351">
        <v>13.923</v>
      </c>
      <c r="I142" s="347"/>
      <c r="J142" s="347"/>
      <c r="K142" s="347"/>
      <c r="L142" s="348"/>
      <c r="M142" s="352"/>
      <c r="N142" s="353"/>
      <c r="O142" s="353"/>
      <c r="P142" s="353"/>
      <c r="Q142" s="353"/>
      <c r="R142" s="353"/>
      <c r="S142" s="353"/>
      <c r="T142" s="354"/>
      <c r="U142" s="347"/>
      <c r="V142" s="347"/>
      <c r="AT142" s="102" t="s">
        <v>183</v>
      </c>
      <c r="AU142" s="102" t="s">
        <v>85</v>
      </c>
      <c r="AV142" s="14" t="s">
        <v>85</v>
      </c>
      <c r="AW142" s="14" t="s">
        <v>36</v>
      </c>
      <c r="AX142" s="14" t="s">
        <v>83</v>
      </c>
      <c r="AY142" s="102" t="s">
        <v>171</v>
      </c>
    </row>
    <row r="143" spans="1:65" s="2" customFormat="1" ht="16.5" customHeight="1" x14ac:dyDescent="0.2">
      <c r="A143" s="251"/>
      <c r="B143" s="252"/>
      <c r="C143" s="371" t="s">
        <v>291</v>
      </c>
      <c r="D143" s="371" t="s">
        <v>292</v>
      </c>
      <c r="E143" s="372" t="s">
        <v>1204</v>
      </c>
      <c r="F143" s="373" t="s">
        <v>1205</v>
      </c>
      <c r="G143" s="374" t="s">
        <v>323</v>
      </c>
      <c r="H143" s="375">
        <v>17.135999999999999</v>
      </c>
      <c r="I143" s="105"/>
      <c r="J143" s="376">
        <f>ROUND(I143*H143,2)</f>
        <v>0</v>
      </c>
      <c r="K143" s="373" t="s">
        <v>3</v>
      </c>
      <c r="L143" s="377"/>
      <c r="M143" s="378" t="s">
        <v>3</v>
      </c>
      <c r="N143" s="379" t="s">
        <v>46</v>
      </c>
      <c r="O143" s="330"/>
      <c r="P143" s="331">
        <f>O143*H143</f>
        <v>0</v>
      </c>
      <c r="Q143" s="331">
        <v>0</v>
      </c>
      <c r="R143" s="331">
        <f>Q143*H143</f>
        <v>0</v>
      </c>
      <c r="S143" s="331">
        <v>0</v>
      </c>
      <c r="T143" s="332">
        <f>S143*H143</f>
        <v>0</v>
      </c>
      <c r="U143" s="251"/>
      <c r="V143" s="251"/>
      <c r="W143" s="32"/>
      <c r="X143" s="32"/>
      <c r="Y143" s="32"/>
      <c r="Z143" s="32"/>
      <c r="AA143" s="32"/>
      <c r="AB143" s="32"/>
      <c r="AC143" s="32"/>
      <c r="AD143" s="32"/>
      <c r="AE143" s="32"/>
      <c r="AR143" s="98" t="s">
        <v>249</v>
      </c>
      <c r="AT143" s="98" t="s">
        <v>292</v>
      </c>
      <c r="AU143" s="98" t="s">
        <v>85</v>
      </c>
      <c r="AY143" s="19" t="s">
        <v>171</v>
      </c>
      <c r="BE143" s="99">
        <f>IF(N143="základní",J143,0)</f>
        <v>0</v>
      </c>
      <c r="BF143" s="99">
        <f>IF(N143="snížená",J143,0)</f>
        <v>0</v>
      </c>
      <c r="BG143" s="99">
        <f>IF(N143="zákl. přenesená",J143,0)</f>
        <v>0</v>
      </c>
      <c r="BH143" s="99">
        <f>IF(N143="sníž. přenesená",J143,0)</f>
        <v>0</v>
      </c>
      <c r="BI143" s="99">
        <f>IF(N143="nulová",J143,0)</f>
        <v>0</v>
      </c>
      <c r="BJ143" s="19" t="s">
        <v>83</v>
      </c>
      <c r="BK143" s="99">
        <f>ROUND(I143*H143,2)</f>
        <v>0</v>
      </c>
      <c r="BL143" s="19" t="s">
        <v>177</v>
      </c>
      <c r="BM143" s="98" t="s">
        <v>1206</v>
      </c>
    </row>
    <row r="144" spans="1:65" s="2" customFormat="1" x14ac:dyDescent="0.2">
      <c r="A144" s="251"/>
      <c r="B144" s="252"/>
      <c r="C144" s="251"/>
      <c r="D144" s="333" t="s">
        <v>179</v>
      </c>
      <c r="E144" s="251"/>
      <c r="F144" s="334" t="s">
        <v>1205</v>
      </c>
      <c r="G144" s="251"/>
      <c r="H144" s="251"/>
      <c r="I144" s="251"/>
      <c r="J144" s="251"/>
      <c r="K144" s="251"/>
      <c r="L144" s="252"/>
      <c r="M144" s="335"/>
      <c r="N144" s="336"/>
      <c r="O144" s="330"/>
      <c r="P144" s="330"/>
      <c r="Q144" s="330"/>
      <c r="R144" s="330"/>
      <c r="S144" s="330"/>
      <c r="T144" s="337"/>
      <c r="U144" s="251"/>
      <c r="V144" s="251"/>
      <c r="W144" s="32"/>
      <c r="X144" s="32"/>
      <c r="Y144" s="32"/>
      <c r="Z144" s="32"/>
      <c r="AA144" s="32"/>
      <c r="AB144" s="32"/>
      <c r="AC144" s="32"/>
      <c r="AD144" s="32"/>
      <c r="AE144" s="32"/>
      <c r="AT144" s="19" t="s">
        <v>179</v>
      </c>
      <c r="AU144" s="19" t="s">
        <v>85</v>
      </c>
    </row>
    <row r="145" spans="1:65" s="2" customFormat="1" ht="19.2" x14ac:dyDescent="0.2">
      <c r="A145" s="251"/>
      <c r="B145" s="252"/>
      <c r="C145" s="251"/>
      <c r="D145" s="333" t="s">
        <v>360</v>
      </c>
      <c r="E145" s="251"/>
      <c r="F145" s="380" t="s">
        <v>1199</v>
      </c>
      <c r="G145" s="251"/>
      <c r="H145" s="251"/>
      <c r="I145" s="251"/>
      <c r="J145" s="251"/>
      <c r="K145" s="251"/>
      <c r="L145" s="252"/>
      <c r="M145" s="335"/>
      <c r="N145" s="336"/>
      <c r="O145" s="330"/>
      <c r="P145" s="330"/>
      <c r="Q145" s="330"/>
      <c r="R145" s="330"/>
      <c r="S145" s="330"/>
      <c r="T145" s="337"/>
      <c r="U145" s="251"/>
      <c r="V145" s="251"/>
      <c r="W145" s="32"/>
      <c r="X145" s="32"/>
      <c r="Y145" s="32"/>
      <c r="Z145" s="32"/>
      <c r="AA145" s="32"/>
      <c r="AB145" s="32"/>
      <c r="AC145" s="32"/>
      <c r="AD145" s="32"/>
      <c r="AE145" s="32"/>
      <c r="AT145" s="19" t="s">
        <v>360</v>
      </c>
      <c r="AU145" s="19" t="s">
        <v>85</v>
      </c>
    </row>
    <row r="146" spans="1:65" s="14" customFormat="1" x14ac:dyDescent="0.2">
      <c r="A146" s="347"/>
      <c r="B146" s="348"/>
      <c r="C146" s="347"/>
      <c r="D146" s="333" t="s">
        <v>183</v>
      </c>
      <c r="E146" s="349" t="s">
        <v>3</v>
      </c>
      <c r="F146" s="350" t="s">
        <v>1207</v>
      </c>
      <c r="G146" s="347"/>
      <c r="H146" s="351">
        <v>17.135999999999999</v>
      </c>
      <c r="I146" s="347"/>
      <c r="J146" s="347"/>
      <c r="K146" s="347"/>
      <c r="L146" s="348"/>
      <c r="M146" s="352"/>
      <c r="N146" s="353"/>
      <c r="O146" s="353"/>
      <c r="P146" s="353"/>
      <c r="Q146" s="353"/>
      <c r="R146" s="353"/>
      <c r="S146" s="353"/>
      <c r="T146" s="354"/>
      <c r="U146" s="347"/>
      <c r="V146" s="347"/>
      <c r="AT146" s="102" t="s">
        <v>183</v>
      </c>
      <c r="AU146" s="102" t="s">
        <v>85</v>
      </c>
      <c r="AV146" s="14" t="s">
        <v>85</v>
      </c>
      <c r="AW146" s="14" t="s">
        <v>36</v>
      </c>
      <c r="AX146" s="14" t="s">
        <v>83</v>
      </c>
      <c r="AY146" s="102" t="s">
        <v>171</v>
      </c>
    </row>
    <row r="147" spans="1:65" s="2" customFormat="1" ht="16.5" customHeight="1" x14ac:dyDescent="0.2">
      <c r="A147" s="251"/>
      <c r="B147" s="252"/>
      <c r="C147" s="371" t="s">
        <v>298</v>
      </c>
      <c r="D147" s="371" t="s">
        <v>292</v>
      </c>
      <c r="E147" s="372" t="s">
        <v>1208</v>
      </c>
      <c r="F147" s="373" t="s">
        <v>1209</v>
      </c>
      <c r="G147" s="374" t="s">
        <v>323</v>
      </c>
      <c r="H147" s="375">
        <v>8.5679999999999996</v>
      </c>
      <c r="I147" s="105"/>
      <c r="J147" s="376">
        <f>ROUND(I147*H147,2)</f>
        <v>0</v>
      </c>
      <c r="K147" s="373" t="s">
        <v>3</v>
      </c>
      <c r="L147" s="377"/>
      <c r="M147" s="378" t="s">
        <v>3</v>
      </c>
      <c r="N147" s="379" t="s">
        <v>46</v>
      </c>
      <c r="O147" s="330"/>
      <c r="P147" s="331">
        <f>O147*H147</f>
        <v>0</v>
      </c>
      <c r="Q147" s="331">
        <v>0</v>
      </c>
      <c r="R147" s="331">
        <f>Q147*H147</f>
        <v>0</v>
      </c>
      <c r="S147" s="331">
        <v>0</v>
      </c>
      <c r="T147" s="332">
        <f>S147*H147</f>
        <v>0</v>
      </c>
      <c r="U147" s="251"/>
      <c r="V147" s="251"/>
      <c r="W147" s="32"/>
      <c r="X147" s="32"/>
      <c r="Y147" s="32"/>
      <c r="Z147" s="32"/>
      <c r="AA147" s="32"/>
      <c r="AB147" s="32"/>
      <c r="AC147" s="32"/>
      <c r="AD147" s="32"/>
      <c r="AE147" s="32"/>
      <c r="AR147" s="98" t="s">
        <v>249</v>
      </c>
      <c r="AT147" s="98" t="s">
        <v>292</v>
      </c>
      <c r="AU147" s="98" t="s">
        <v>85</v>
      </c>
      <c r="AY147" s="19" t="s">
        <v>171</v>
      </c>
      <c r="BE147" s="99">
        <f>IF(N147="základní",J147,0)</f>
        <v>0</v>
      </c>
      <c r="BF147" s="99">
        <f>IF(N147="snížená",J147,0)</f>
        <v>0</v>
      </c>
      <c r="BG147" s="99">
        <f>IF(N147="zákl. přenesená",J147,0)</f>
        <v>0</v>
      </c>
      <c r="BH147" s="99">
        <f>IF(N147="sníž. přenesená",J147,0)</f>
        <v>0</v>
      </c>
      <c r="BI147" s="99">
        <f>IF(N147="nulová",J147,0)</f>
        <v>0</v>
      </c>
      <c r="BJ147" s="19" t="s">
        <v>83</v>
      </c>
      <c r="BK147" s="99">
        <f>ROUND(I147*H147,2)</f>
        <v>0</v>
      </c>
      <c r="BL147" s="19" t="s">
        <v>177</v>
      </c>
      <c r="BM147" s="98" t="s">
        <v>1210</v>
      </c>
    </row>
    <row r="148" spans="1:65" s="2" customFormat="1" x14ac:dyDescent="0.2">
      <c r="A148" s="251"/>
      <c r="B148" s="252"/>
      <c r="C148" s="251"/>
      <c r="D148" s="333" t="s">
        <v>179</v>
      </c>
      <c r="E148" s="251"/>
      <c r="F148" s="334" t="s">
        <v>1209</v>
      </c>
      <c r="G148" s="251"/>
      <c r="H148" s="251"/>
      <c r="I148" s="251"/>
      <c r="J148" s="251"/>
      <c r="K148" s="251"/>
      <c r="L148" s="252"/>
      <c r="M148" s="335"/>
      <c r="N148" s="336"/>
      <c r="O148" s="330"/>
      <c r="P148" s="330"/>
      <c r="Q148" s="330"/>
      <c r="R148" s="330"/>
      <c r="S148" s="330"/>
      <c r="T148" s="337"/>
      <c r="U148" s="251"/>
      <c r="V148" s="251"/>
      <c r="W148" s="32"/>
      <c r="X148" s="32"/>
      <c r="Y148" s="32"/>
      <c r="Z148" s="32"/>
      <c r="AA148" s="32"/>
      <c r="AB148" s="32"/>
      <c r="AC148" s="32"/>
      <c r="AD148" s="32"/>
      <c r="AE148" s="32"/>
      <c r="AT148" s="19" t="s">
        <v>179</v>
      </c>
      <c r="AU148" s="19" t="s">
        <v>85</v>
      </c>
    </row>
    <row r="149" spans="1:65" s="2" customFormat="1" ht="19.2" x14ac:dyDescent="0.2">
      <c r="A149" s="251"/>
      <c r="B149" s="252"/>
      <c r="C149" s="251"/>
      <c r="D149" s="333" t="s">
        <v>360</v>
      </c>
      <c r="E149" s="251"/>
      <c r="F149" s="380" t="s">
        <v>1199</v>
      </c>
      <c r="G149" s="251"/>
      <c r="H149" s="251"/>
      <c r="I149" s="251"/>
      <c r="J149" s="251"/>
      <c r="K149" s="251"/>
      <c r="L149" s="252"/>
      <c r="M149" s="335"/>
      <c r="N149" s="336"/>
      <c r="O149" s="330"/>
      <c r="P149" s="330"/>
      <c r="Q149" s="330"/>
      <c r="R149" s="330"/>
      <c r="S149" s="330"/>
      <c r="T149" s="337"/>
      <c r="U149" s="251"/>
      <c r="V149" s="251"/>
      <c r="W149" s="32"/>
      <c r="X149" s="32"/>
      <c r="Y149" s="32"/>
      <c r="Z149" s="32"/>
      <c r="AA149" s="32"/>
      <c r="AB149" s="32"/>
      <c r="AC149" s="32"/>
      <c r="AD149" s="32"/>
      <c r="AE149" s="32"/>
      <c r="AT149" s="19" t="s">
        <v>360</v>
      </c>
      <c r="AU149" s="19" t="s">
        <v>85</v>
      </c>
    </row>
    <row r="150" spans="1:65" s="14" customFormat="1" x14ac:dyDescent="0.2">
      <c r="A150" s="347"/>
      <c r="B150" s="348"/>
      <c r="C150" s="347"/>
      <c r="D150" s="333" t="s">
        <v>183</v>
      </c>
      <c r="E150" s="349" t="s">
        <v>3</v>
      </c>
      <c r="F150" s="350" t="s">
        <v>1211</v>
      </c>
      <c r="G150" s="347"/>
      <c r="H150" s="351">
        <v>8.5679999999999996</v>
      </c>
      <c r="I150" s="347"/>
      <c r="J150" s="347"/>
      <c r="K150" s="347"/>
      <c r="L150" s="348"/>
      <c r="M150" s="352"/>
      <c r="N150" s="353"/>
      <c r="O150" s="353"/>
      <c r="P150" s="353"/>
      <c r="Q150" s="353"/>
      <c r="R150" s="353"/>
      <c r="S150" s="353"/>
      <c r="T150" s="354"/>
      <c r="U150" s="347"/>
      <c r="V150" s="347"/>
      <c r="AT150" s="102" t="s">
        <v>183</v>
      </c>
      <c r="AU150" s="102" t="s">
        <v>85</v>
      </c>
      <c r="AV150" s="14" t="s">
        <v>85</v>
      </c>
      <c r="AW150" s="14" t="s">
        <v>36</v>
      </c>
      <c r="AX150" s="14" t="s">
        <v>83</v>
      </c>
      <c r="AY150" s="102" t="s">
        <v>171</v>
      </c>
    </row>
    <row r="151" spans="1:65" s="2" customFormat="1" ht="16.5" customHeight="1" x14ac:dyDescent="0.2">
      <c r="A151" s="251"/>
      <c r="B151" s="252"/>
      <c r="C151" s="322" t="s">
        <v>9</v>
      </c>
      <c r="D151" s="322" t="s">
        <v>173</v>
      </c>
      <c r="E151" s="323" t="s">
        <v>1212</v>
      </c>
      <c r="F151" s="324" t="s">
        <v>1213</v>
      </c>
      <c r="G151" s="325" t="s">
        <v>323</v>
      </c>
      <c r="H151" s="326">
        <v>22.05</v>
      </c>
      <c r="I151" s="97"/>
      <c r="J151" s="327">
        <f>ROUND(I151*H151,2)</f>
        <v>0</v>
      </c>
      <c r="K151" s="324" t="s">
        <v>176</v>
      </c>
      <c r="L151" s="252"/>
      <c r="M151" s="328" t="s">
        <v>3</v>
      </c>
      <c r="N151" s="329" t="s">
        <v>46</v>
      </c>
      <c r="O151" s="330"/>
      <c r="P151" s="331">
        <f>O151*H151</f>
        <v>0</v>
      </c>
      <c r="Q151" s="331">
        <v>0</v>
      </c>
      <c r="R151" s="331">
        <f>Q151*H151</f>
        <v>0</v>
      </c>
      <c r="S151" s="331">
        <v>0</v>
      </c>
      <c r="T151" s="332">
        <f>S151*H151</f>
        <v>0</v>
      </c>
      <c r="U151" s="251"/>
      <c r="V151" s="251"/>
      <c r="W151" s="32"/>
      <c r="X151" s="32"/>
      <c r="Y151" s="32"/>
      <c r="Z151" s="32"/>
      <c r="AA151" s="32"/>
      <c r="AB151" s="32"/>
      <c r="AC151" s="32"/>
      <c r="AD151" s="32"/>
      <c r="AE151" s="32"/>
      <c r="AR151" s="98" t="s">
        <v>177</v>
      </c>
      <c r="AT151" s="98" t="s">
        <v>173</v>
      </c>
      <c r="AU151" s="98" t="s">
        <v>85</v>
      </c>
      <c r="AY151" s="19" t="s">
        <v>171</v>
      </c>
      <c r="BE151" s="99">
        <f>IF(N151="základní",J151,0)</f>
        <v>0</v>
      </c>
      <c r="BF151" s="99">
        <f>IF(N151="snížená",J151,0)</f>
        <v>0</v>
      </c>
      <c r="BG151" s="99">
        <f>IF(N151="zákl. přenesená",J151,0)</f>
        <v>0</v>
      </c>
      <c r="BH151" s="99">
        <f>IF(N151="sníž. přenesená",J151,0)</f>
        <v>0</v>
      </c>
      <c r="BI151" s="99">
        <f>IF(N151="nulová",J151,0)</f>
        <v>0</v>
      </c>
      <c r="BJ151" s="19" t="s">
        <v>83</v>
      </c>
      <c r="BK151" s="99">
        <f>ROUND(I151*H151,2)</f>
        <v>0</v>
      </c>
      <c r="BL151" s="19" t="s">
        <v>177</v>
      </c>
      <c r="BM151" s="98" t="s">
        <v>1214</v>
      </c>
    </row>
    <row r="152" spans="1:65" s="2" customFormat="1" ht="19.2" x14ac:dyDescent="0.2">
      <c r="A152" s="251"/>
      <c r="B152" s="252"/>
      <c r="C152" s="251"/>
      <c r="D152" s="333" t="s">
        <v>179</v>
      </c>
      <c r="E152" s="251"/>
      <c r="F152" s="334" t="s">
        <v>1215</v>
      </c>
      <c r="G152" s="251"/>
      <c r="H152" s="251"/>
      <c r="I152" s="251"/>
      <c r="J152" s="251"/>
      <c r="K152" s="251"/>
      <c r="L152" s="252"/>
      <c r="M152" s="335"/>
      <c r="N152" s="336"/>
      <c r="O152" s="330"/>
      <c r="P152" s="330"/>
      <c r="Q152" s="330"/>
      <c r="R152" s="330"/>
      <c r="S152" s="330"/>
      <c r="T152" s="337"/>
      <c r="U152" s="251"/>
      <c r="V152" s="251"/>
      <c r="W152" s="32"/>
      <c r="X152" s="32"/>
      <c r="Y152" s="32"/>
      <c r="Z152" s="32"/>
      <c r="AA152" s="32"/>
      <c r="AB152" s="32"/>
      <c r="AC152" s="32"/>
      <c r="AD152" s="32"/>
      <c r="AE152" s="32"/>
      <c r="AT152" s="19" t="s">
        <v>179</v>
      </c>
      <c r="AU152" s="19" t="s">
        <v>85</v>
      </c>
    </row>
    <row r="153" spans="1:65" s="2" customFormat="1" x14ac:dyDescent="0.2">
      <c r="A153" s="251"/>
      <c r="B153" s="252"/>
      <c r="C153" s="251"/>
      <c r="D153" s="338" t="s">
        <v>181</v>
      </c>
      <c r="E153" s="251"/>
      <c r="F153" s="339" t="s">
        <v>1216</v>
      </c>
      <c r="G153" s="251"/>
      <c r="H153" s="251"/>
      <c r="I153" s="251"/>
      <c r="J153" s="251"/>
      <c r="K153" s="251"/>
      <c r="L153" s="252"/>
      <c r="M153" s="335"/>
      <c r="N153" s="336"/>
      <c r="O153" s="330"/>
      <c r="P153" s="330"/>
      <c r="Q153" s="330"/>
      <c r="R153" s="330"/>
      <c r="S153" s="330"/>
      <c r="T153" s="337"/>
      <c r="U153" s="251"/>
      <c r="V153" s="251"/>
      <c r="W153" s="32"/>
      <c r="X153" s="32"/>
      <c r="Y153" s="32"/>
      <c r="Z153" s="32"/>
      <c r="AA153" s="32"/>
      <c r="AB153" s="32"/>
      <c r="AC153" s="32"/>
      <c r="AD153" s="32"/>
      <c r="AE153" s="32"/>
      <c r="AT153" s="19" t="s">
        <v>181</v>
      </c>
      <c r="AU153" s="19" t="s">
        <v>85</v>
      </c>
    </row>
    <row r="154" spans="1:65" s="2" customFormat="1" ht="19.2" x14ac:dyDescent="0.2">
      <c r="A154" s="251"/>
      <c r="B154" s="252"/>
      <c r="C154" s="251"/>
      <c r="D154" s="333" t="s">
        <v>360</v>
      </c>
      <c r="E154" s="251"/>
      <c r="F154" s="380" t="s">
        <v>1217</v>
      </c>
      <c r="G154" s="251"/>
      <c r="H154" s="251"/>
      <c r="I154" s="251"/>
      <c r="J154" s="251"/>
      <c r="K154" s="251"/>
      <c r="L154" s="252"/>
      <c r="M154" s="335"/>
      <c r="N154" s="336"/>
      <c r="O154" s="330"/>
      <c r="P154" s="330"/>
      <c r="Q154" s="330"/>
      <c r="R154" s="330"/>
      <c r="S154" s="330"/>
      <c r="T154" s="337"/>
      <c r="U154" s="251"/>
      <c r="V154" s="251"/>
      <c r="W154" s="32"/>
      <c r="X154" s="32"/>
      <c r="Y154" s="32"/>
      <c r="Z154" s="32"/>
      <c r="AA154" s="32"/>
      <c r="AB154" s="32"/>
      <c r="AC154" s="32"/>
      <c r="AD154" s="32"/>
      <c r="AE154" s="32"/>
      <c r="AT154" s="19" t="s">
        <v>360</v>
      </c>
      <c r="AU154" s="19" t="s">
        <v>85</v>
      </c>
    </row>
    <row r="155" spans="1:65" s="14" customFormat="1" x14ac:dyDescent="0.2">
      <c r="A155" s="347"/>
      <c r="B155" s="348"/>
      <c r="C155" s="347"/>
      <c r="D155" s="333" t="s">
        <v>183</v>
      </c>
      <c r="E155" s="349" t="s">
        <v>3</v>
      </c>
      <c r="F155" s="350" t="s">
        <v>1218</v>
      </c>
      <c r="G155" s="347"/>
      <c r="H155" s="351">
        <v>21</v>
      </c>
      <c r="I155" s="347"/>
      <c r="J155" s="347"/>
      <c r="K155" s="347"/>
      <c r="L155" s="348"/>
      <c r="M155" s="352"/>
      <c r="N155" s="353"/>
      <c r="O155" s="353"/>
      <c r="P155" s="353"/>
      <c r="Q155" s="353"/>
      <c r="R155" s="353"/>
      <c r="S155" s="353"/>
      <c r="T155" s="354"/>
      <c r="U155" s="347"/>
      <c r="V155" s="347"/>
      <c r="AT155" s="102" t="s">
        <v>183</v>
      </c>
      <c r="AU155" s="102" t="s">
        <v>85</v>
      </c>
      <c r="AV155" s="14" t="s">
        <v>85</v>
      </c>
      <c r="AW155" s="14" t="s">
        <v>36</v>
      </c>
      <c r="AX155" s="14" t="s">
        <v>75</v>
      </c>
      <c r="AY155" s="102" t="s">
        <v>171</v>
      </c>
    </row>
    <row r="156" spans="1:65" s="15" customFormat="1" x14ac:dyDescent="0.2">
      <c r="A156" s="355"/>
      <c r="B156" s="356"/>
      <c r="C156" s="355"/>
      <c r="D156" s="333" t="s">
        <v>183</v>
      </c>
      <c r="E156" s="357" t="s">
        <v>1134</v>
      </c>
      <c r="F156" s="358" t="s">
        <v>186</v>
      </c>
      <c r="G156" s="355"/>
      <c r="H156" s="359">
        <v>21</v>
      </c>
      <c r="I156" s="355"/>
      <c r="J156" s="355"/>
      <c r="K156" s="355"/>
      <c r="L156" s="356"/>
      <c r="M156" s="360"/>
      <c r="N156" s="361"/>
      <c r="O156" s="361"/>
      <c r="P156" s="361"/>
      <c r="Q156" s="361"/>
      <c r="R156" s="361"/>
      <c r="S156" s="361"/>
      <c r="T156" s="362"/>
      <c r="U156" s="355"/>
      <c r="V156" s="355"/>
      <c r="AT156" s="103" t="s">
        <v>183</v>
      </c>
      <c r="AU156" s="103" t="s">
        <v>85</v>
      </c>
      <c r="AV156" s="15" t="s">
        <v>177</v>
      </c>
      <c r="AW156" s="15" t="s">
        <v>36</v>
      </c>
      <c r="AX156" s="15" t="s">
        <v>75</v>
      </c>
      <c r="AY156" s="103" t="s">
        <v>171</v>
      </c>
    </row>
    <row r="157" spans="1:65" s="14" customFormat="1" x14ac:dyDescent="0.2">
      <c r="A157" s="347"/>
      <c r="B157" s="348"/>
      <c r="C157" s="347"/>
      <c r="D157" s="333" t="s">
        <v>183</v>
      </c>
      <c r="E157" s="349" t="s">
        <v>3</v>
      </c>
      <c r="F157" s="350" t="s">
        <v>1167</v>
      </c>
      <c r="G157" s="347"/>
      <c r="H157" s="351">
        <v>22.05</v>
      </c>
      <c r="I157" s="347"/>
      <c r="J157" s="347"/>
      <c r="K157" s="347"/>
      <c r="L157" s="348"/>
      <c r="M157" s="352"/>
      <c r="N157" s="353"/>
      <c r="O157" s="353"/>
      <c r="P157" s="353"/>
      <c r="Q157" s="353"/>
      <c r="R157" s="353"/>
      <c r="S157" s="353"/>
      <c r="T157" s="354"/>
      <c r="U157" s="347"/>
      <c r="V157" s="347"/>
      <c r="AT157" s="102" t="s">
        <v>183</v>
      </c>
      <c r="AU157" s="102" t="s">
        <v>85</v>
      </c>
      <c r="AV157" s="14" t="s">
        <v>85</v>
      </c>
      <c r="AW157" s="14" t="s">
        <v>36</v>
      </c>
      <c r="AX157" s="14" t="s">
        <v>83</v>
      </c>
      <c r="AY157" s="102" t="s">
        <v>171</v>
      </c>
    </row>
    <row r="158" spans="1:65" s="2" customFormat="1" ht="16.5" customHeight="1" x14ac:dyDescent="0.2">
      <c r="A158" s="251"/>
      <c r="B158" s="252"/>
      <c r="C158" s="371" t="s">
        <v>320</v>
      </c>
      <c r="D158" s="371" t="s">
        <v>292</v>
      </c>
      <c r="E158" s="372" t="s">
        <v>1219</v>
      </c>
      <c r="F158" s="373" t="s">
        <v>1220</v>
      </c>
      <c r="G158" s="374" t="s">
        <v>323</v>
      </c>
      <c r="H158" s="375">
        <v>8.6519999999999992</v>
      </c>
      <c r="I158" s="105"/>
      <c r="J158" s="376">
        <f>ROUND(I158*H158,2)</f>
        <v>0</v>
      </c>
      <c r="K158" s="373" t="s">
        <v>3</v>
      </c>
      <c r="L158" s="377"/>
      <c r="M158" s="378" t="s">
        <v>3</v>
      </c>
      <c r="N158" s="379" t="s">
        <v>46</v>
      </c>
      <c r="O158" s="330"/>
      <c r="P158" s="331">
        <f>O158*H158</f>
        <v>0</v>
      </c>
      <c r="Q158" s="331">
        <v>0</v>
      </c>
      <c r="R158" s="331">
        <f>Q158*H158</f>
        <v>0</v>
      </c>
      <c r="S158" s="331">
        <v>0</v>
      </c>
      <c r="T158" s="332">
        <f>S158*H158</f>
        <v>0</v>
      </c>
      <c r="U158" s="251"/>
      <c r="V158" s="251"/>
      <c r="W158" s="32"/>
      <c r="X158" s="32"/>
      <c r="Y158" s="32"/>
      <c r="Z158" s="32"/>
      <c r="AA158" s="32"/>
      <c r="AB158" s="32"/>
      <c r="AC158" s="32"/>
      <c r="AD158" s="32"/>
      <c r="AE158" s="32"/>
      <c r="AR158" s="98" t="s">
        <v>249</v>
      </c>
      <c r="AT158" s="98" t="s">
        <v>292</v>
      </c>
      <c r="AU158" s="98" t="s">
        <v>85</v>
      </c>
      <c r="AY158" s="19" t="s">
        <v>171</v>
      </c>
      <c r="BE158" s="99">
        <f>IF(N158="základní",J158,0)</f>
        <v>0</v>
      </c>
      <c r="BF158" s="99">
        <f>IF(N158="snížená",J158,0)</f>
        <v>0</v>
      </c>
      <c r="BG158" s="99">
        <f>IF(N158="zákl. přenesená",J158,0)</f>
        <v>0</v>
      </c>
      <c r="BH158" s="99">
        <f>IF(N158="sníž. přenesená",J158,0)</f>
        <v>0</v>
      </c>
      <c r="BI158" s="99">
        <f>IF(N158="nulová",J158,0)</f>
        <v>0</v>
      </c>
      <c r="BJ158" s="19" t="s">
        <v>83</v>
      </c>
      <c r="BK158" s="99">
        <f>ROUND(I158*H158,2)</f>
        <v>0</v>
      </c>
      <c r="BL158" s="19" t="s">
        <v>177</v>
      </c>
      <c r="BM158" s="98" t="s">
        <v>1221</v>
      </c>
    </row>
    <row r="159" spans="1:65" s="2" customFormat="1" x14ac:dyDescent="0.2">
      <c r="A159" s="251"/>
      <c r="B159" s="252"/>
      <c r="C159" s="251"/>
      <c r="D159" s="333" t="s">
        <v>179</v>
      </c>
      <c r="E159" s="251"/>
      <c r="F159" s="334" t="s">
        <v>1220</v>
      </c>
      <c r="G159" s="251"/>
      <c r="H159" s="251"/>
      <c r="I159" s="251"/>
      <c r="J159" s="251"/>
      <c r="K159" s="251"/>
      <c r="L159" s="252"/>
      <c r="M159" s="335"/>
      <c r="N159" s="336"/>
      <c r="O159" s="330"/>
      <c r="P159" s="330"/>
      <c r="Q159" s="330"/>
      <c r="R159" s="330"/>
      <c r="S159" s="330"/>
      <c r="T159" s="337"/>
      <c r="U159" s="251"/>
      <c r="V159" s="251"/>
      <c r="W159" s="32"/>
      <c r="X159" s="32"/>
      <c r="Y159" s="32"/>
      <c r="Z159" s="32"/>
      <c r="AA159" s="32"/>
      <c r="AB159" s="32"/>
      <c r="AC159" s="32"/>
      <c r="AD159" s="32"/>
      <c r="AE159" s="32"/>
      <c r="AT159" s="19" t="s">
        <v>179</v>
      </c>
      <c r="AU159" s="19" t="s">
        <v>85</v>
      </c>
    </row>
    <row r="160" spans="1:65" s="2" customFormat="1" ht="19.2" x14ac:dyDescent="0.2">
      <c r="A160" s="251"/>
      <c r="B160" s="252"/>
      <c r="C160" s="251"/>
      <c r="D160" s="333" t="s">
        <v>360</v>
      </c>
      <c r="E160" s="251"/>
      <c r="F160" s="380" t="s">
        <v>1222</v>
      </c>
      <c r="G160" s="251"/>
      <c r="H160" s="251"/>
      <c r="I160" s="251"/>
      <c r="J160" s="251"/>
      <c r="K160" s="251"/>
      <c r="L160" s="252"/>
      <c r="M160" s="335"/>
      <c r="N160" s="336"/>
      <c r="O160" s="330"/>
      <c r="P160" s="330"/>
      <c r="Q160" s="330"/>
      <c r="R160" s="330"/>
      <c r="S160" s="330"/>
      <c r="T160" s="337"/>
      <c r="U160" s="251"/>
      <c r="V160" s="251"/>
      <c r="W160" s="32"/>
      <c r="X160" s="32"/>
      <c r="Y160" s="32"/>
      <c r="Z160" s="32"/>
      <c r="AA160" s="32"/>
      <c r="AB160" s="32"/>
      <c r="AC160" s="32"/>
      <c r="AD160" s="32"/>
      <c r="AE160" s="32"/>
      <c r="AT160" s="19" t="s">
        <v>360</v>
      </c>
      <c r="AU160" s="19" t="s">
        <v>85</v>
      </c>
    </row>
    <row r="161" spans="1:65" s="14" customFormat="1" x14ac:dyDescent="0.2">
      <c r="A161" s="347"/>
      <c r="B161" s="348"/>
      <c r="C161" s="347"/>
      <c r="D161" s="333" t="s">
        <v>183</v>
      </c>
      <c r="E161" s="349" t="s">
        <v>3</v>
      </c>
      <c r="F161" s="350" t="s">
        <v>1223</v>
      </c>
      <c r="G161" s="347"/>
      <c r="H161" s="351">
        <v>8.6519999999999992</v>
      </c>
      <c r="I161" s="347"/>
      <c r="J161" s="347"/>
      <c r="K161" s="347"/>
      <c r="L161" s="348"/>
      <c r="M161" s="352"/>
      <c r="N161" s="353"/>
      <c r="O161" s="353"/>
      <c r="P161" s="353"/>
      <c r="Q161" s="353"/>
      <c r="R161" s="353"/>
      <c r="S161" s="353"/>
      <c r="T161" s="354"/>
      <c r="U161" s="347"/>
      <c r="V161" s="347"/>
      <c r="AT161" s="102" t="s">
        <v>183</v>
      </c>
      <c r="AU161" s="102" t="s">
        <v>85</v>
      </c>
      <c r="AV161" s="14" t="s">
        <v>85</v>
      </c>
      <c r="AW161" s="14" t="s">
        <v>36</v>
      </c>
      <c r="AX161" s="14" t="s">
        <v>83</v>
      </c>
      <c r="AY161" s="102" t="s">
        <v>171</v>
      </c>
    </row>
    <row r="162" spans="1:65" s="2" customFormat="1" ht="16.5" customHeight="1" x14ac:dyDescent="0.2">
      <c r="A162" s="251"/>
      <c r="B162" s="252"/>
      <c r="C162" s="371" t="s">
        <v>327</v>
      </c>
      <c r="D162" s="371" t="s">
        <v>292</v>
      </c>
      <c r="E162" s="372" t="s">
        <v>1224</v>
      </c>
      <c r="F162" s="373" t="s">
        <v>1225</v>
      </c>
      <c r="G162" s="374" t="s">
        <v>323</v>
      </c>
      <c r="H162" s="375">
        <v>3.2450000000000001</v>
      </c>
      <c r="I162" s="105"/>
      <c r="J162" s="376">
        <f>ROUND(I162*H162,2)</f>
        <v>0</v>
      </c>
      <c r="K162" s="373" t="s">
        <v>3</v>
      </c>
      <c r="L162" s="377"/>
      <c r="M162" s="378" t="s">
        <v>3</v>
      </c>
      <c r="N162" s="379" t="s">
        <v>46</v>
      </c>
      <c r="O162" s="330"/>
      <c r="P162" s="331">
        <f>O162*H162</f>
        <v>0</v>
      </c>
      <c r="Q162" s="331">
        <v>0</v>
      </c>
      <c r="R162" s="331">
        <f>Q162*H162</f>
        <v>0</v>
      </c>
      <c r="S162" s="331">
        <v>0</v>
      </c>
      <c r="T162" s="332">
        <f>S162*H162</f>
        <v>0</v>
      </c>
      <c r="U162" s="251"/>
      <c r="V162" s="251"/>
      <c r="W162" s="32"/>
      <c r="X162" s="32"/>
      <c r="Y162" s="32"/>
      <c r="Z162" s="32"/>
      <c r="AA162" s="32"/>
      <c r="AB162" s="32"/>
      <c r="AC162" s="32"/>
      <c r="AD162" s="32"/>
      <c r="AE162" s="32"/>
      <c r="AR162" s="98" t="s">
        <v>249</v>
      </c>
      <c r="AT162" s="98" t="s">
        <v>292</v>
      </c>
      <c r="AU162" s="98" t="s">
        <v>85</v>
      </c>
      <c r="AY162" s="19" t="s">
        <v>171</v>
      </c>
      <c r="BE162" s="99">
        <f>IF(N162="základní",J162,0)</f>
        <v>0</v>
      </c>
      <c r="BF162" s="99">
        <f>IF(N162="snížená",J162,0)</f>
        <v>0</v>
      </c>
      <c r="BG162" s="99">
        <f>IF(N162="zákl. přenesená",J162,0)</f>
        <v>0</v>
      </c>
      <c r="BH162" s="99">
        <f>IF(N162="sníž. přenesená",J162,0)</f>
        <v>0</v>
      </c>
      <c r="BI162" s="99">
        <f>IF(N162="nulová",J162,0)</f>
        <v>0</v>
      </c>
      <c r="BJ162" s="19" t="s">
        <v>83</v>
      </c>
      <c r="BK162" s="99">
        <f>ROUND(I162*H162,2)</f>
        <v>0</v>
      </c>
      <c r="BL162" s="19" t="s">
        <v>177</v>
      </c>
      <c r="BM162" s="98" t="s">
        <v>1226</v>
      </c>
    </row>
    <row r="163" spans="1:65" s="2" customFormat="1" x14ac:dyDescent="0.2">
      <c r="A163" s="251"/>
      <c r="B163" s="252"/>
      <c r="C163" s="251"/>
      <c r="D163" s="333" t="s">
        <v>179</v>
      </c>
      <c r="E163" s="251"/>
      <c r="F163" s="334" t="s">
        <v>1225</v>
      </c>
      <c r="G163" s="251"/>
      <c r="H163" s="251"/>
      <c r="I163" s="251"/>
      <c r="J163" s="251"/>
      <c r="K163" s="251"/>
      <c r="L163" s="252"/>
      <c r="M163" s="335"/>
      <c r="N163" s="336"/>
      <c r="O163" s="330"/>
      <c r="P163" s="330"/>
      <c r="Q163" s="330"/>
      <c r="R163" s="330"/>
      <c r="S163" s="330"/>
      <c r="T163" s="337"/>
      <c r="U163" s="251"/>
      <c r="V163" s="251"/>
      <c r="W163" s="32"/>
      <c r="X163" s="32"/>
      <c r="Y163" s="32"/>
      <c r="Z163" s="32"/>
      <c r="AA163" s="32"/>
      <c r="AB163" s="32"/>
      <c r="AC163" s="32"/>
      <c r="AD163" s="32"/>
      <c r="AE163" s="32"/>
      <c r="AT163" s="19" t="s">
        <v>179</v>
      </c>
      <c r="AU163" s="19" t="s">
        <v>85</v>
      </c>
    </row>
    <row r="164" spans="1:65" s="2" customFormat="1" ht="19.2" x14ac:dyDescent="0.2">
      <c r="A164" s="251"/>
      <c r="B164" s="252"/>
      <c r="C164" s="251"/>
      <c r="D164" s="333" t="s">
        <v>360</v>
      </c>
      <c r="E164" s="251"/>
      <c r="F164" s="380" t="s">
        <v>1222</v>
      </c>
      <c r="G164" s="251"/>
      <c r="H164" s="251"/>
      <c r="I164" s="251"/>
      <c r="J164" s="251"/>
      <c r="K164" s="251"/>
      <c r="L164" s="252"/>
      <c r="M164" s="335"/>
      <c r="N164" s="336"/>
      <c r="O164" s="330"/>
      <c r="P164" s="330"/>
      <c r="Q164" s="330"/>
      <c r="R164" s="330"/>
      <c r="S164" s="330"/>
      <c r="T164" s="337"/>
      <c r="U164" s="251"/>
      <c r="V164" s="251"/>
      <c r="W164" s="32"/>
      <c r="X164" s="32"/>
      <c r="Y164" s="32"/>
      <c r="Z164" s="32"/>
      <c r="AA164" s="32"/>
      <c r="AB164" s="32"/>
      <c r="AC164" s="32"/>
      <c r="AD164" s="32"/>
      <c r="AE164" s="32"/>
      <c r="AT164" s="19" t="s">
        <v>360</v>
      </c>
      <c r="AU164" s="19" t="s">
        <v>85</v>
      </c>
    </row>
    <row r="165" spans="1:65" s="14" customFormat="1" x14ac:dyDescent="0.2">
      <c r="A165" s="347"/>
      <c r="B165" s="348"/>
      <c r="C165" s="347"/>
      <c r="D165" s="333" t="s">
        <v>183</v>
      </c>
      <c r="E165" s="349" t="s">
        <v>3</v>
      </c>
      <c r="F165" s="350" t="s">
        <v>1227</v>
      </c>
      <c r="G165" s="347"/>
      <c r="H165" s="351">
        <v>3.2450000000000001</v>
      </c>
      <c r="I165" s="347"/>
      <c r="J165" s="347"/>
      <c r="K165" s="347"/>
      <c r="L165" s="348"/>
      <c r="M165" s="352"/>
      <c r="N165" s="353"/>
      <c r="O165" s="353"/>
      <c r="P165" s="353"/>
      <c r="Q165" s="353"/>
      <c r="R165" s="353"/>
      <c r="S165" s="353"/>
      <c r="T165" s="354"/>
      <c r="U165" s="347"/>
      <c r="V165" s="347"/>
      <c r="AT165" s="102" t="s">
        <v>183</v>
      </c>
      <c r="AU165" s="102" t="s">
        <v>85</v>
      </c>
      <c r="AV165" s="14" t="s">
        <v>85</v>
      </c>
      <c r="AW165" s="14" t="s">
        <v>36</v>
      </c>
      <c r="AX165" s="14" t="s">
        <v>83</v>
      </c>
      <c r="AY165" s="102" t="s">
        <v>171</v>
      </c>
    </row>
    <row r="166" spans="1:65" s="2" customFormat="1" ht="16.5" customHeight="1" x14ac:dyDescent="0.2">
      <c r="A166" s="251"/>
      <c r="B166" s="252"/>
      <c r="C166" s="371" t="s">
        <v>333</v>
      </c>
      <c r="D166" s="371" t="s">
        <v>292</v>
      </c>
      <c r="E166" s="372" t="s">
        <v>1228</v>
      </c>
      <c r="F166" s="373" t="s">
        <v>1229</v>
      </c>
      <c r="G166" s="374" t="s">
        <v>323</v>
      </c>
      <c r="H166" s="375">
        <v>4.3259999999999996</v>
      </c>
      <c r="I166" s="105"/>
      <c r="J166" s="376">
        <f>ROUND(I166*H166,2)</f>
        <v>0</v>
      </c>
      <c r="K166" s="373" t="s">
        <v>3</v>
      </c>
      <c r="L166" s="377"/>
      <c r="M166" s="378" t="s">
        <v>3</v>
      </c>
      <c r="N166" s="379" t="s">
        <v>46</v>
      </c>
      <c r="O166" s="330"/>
      <c r="P166" s="331">
        <f>O166*H166</f>
        <v>0</v>
      </c>
      <c r="Q166" s="331">
        <v>0</v>
      </c>
      <c r="R166" s="331">
        <f>Q166*H166</f>
        <v>0</v>
      </c>
      <c r="S166" s="331">
        <v>0</v>
      </c>
      <c r="T166" s="332">
        <f>S166*H166</f>
        <v>0</v>
      </c>
      <c r="U166" s="251"/>
      <c r="V166" s="251"/>
      <c r="W166" s="32"/>
      <c r="X166" s="32"/>
      <c r="Y166" s="32"/>
      <c r="Z166" s="32"/>
      <c r="AA166" s="32"/>
      <c r="AB166" s="32"/>
      <c r="AC166" s="32"/>
      <c r="AD166" s="32"/>
      <c r="AE166" s="32"/>
      <c r="AR166" s="98" t="s">
        <v>249</v>
      </c>
      <c r="AT166" s="98" t="s">
        <v>292</v>
      </c>
      <c r="AU166" s="98" t="s">
        <v>85</v>
      </c>
      <c r="AY166" s="19" t="s">
        <v>171</v>
      </c>
      <c r="BE166" s="99">
        <f>IF(N166="základní",J166,0)</f>
        <v>0</v>
      </c>
      <c r="BF166" s="99">
        <f>IF(N166="snížená",J166,0)</f>
        <v>0</v>
      </c>
      <c r="BG166" s="99">
        <f>IF(N166="zákl. přenesená",J166,0)</f>
        <v>0</v>
      </c>
      <c r="BH166" s="99">
        <f>IF(N166="sníž. přenesená",J166,0)</f>
        <v>0</v>
      </c>
      <c r="BI166" s="99">
        <f>IF(N166="nulová",J166,0)</f>
        <v>0</v>
      </c>
      <c r="BJ166" s="19" t="s">
        <v>83</v>
      </c>
      <c r="BK166" s="99">
        <f>ROUND(I166*H166,2)</f>
        <v>0</v>
      </c>
      <c r="BL166" s="19" t="s">
        <v>177</v>
      </c>
      <c r="BM166" s="98" t="s">
        <v>1230</v>
      </c>
    </row>
    <row r="167" spans="1:65" s="2" customFormat="1" x14ac:dyDescent="0.2">
      <c r="A167" s="251"/>
      <c r="B167" s="252"/>
      <c r="C167" s="251"/>
      <c r="D167" s="333" t="s">
        <v>179</v>
      </c>
      <c r="E167" s="251"/>
      <c r="F167" s="334" t="s">
        <v>1229</v>
      </c>
      <c r="G167" s="251"/>
      <c r="H167" s="251"/>
      <c r="I167" s="251"/>
      <c r="J167" s="251"/>
      <c r="K167" s="251"/>
      <c r="L167" s="252"/>
      <c r="M167" s="335"/>
      <c r="N167" s="336"/>
      <c r="O167" s="330"/>
      <c r="P167" s="330"/>
      <c r="Q167" s="330"/>
      <c r="R167" s="330"/>
      <c r="S167" s="330"/>
      <c r="T167" s="337"/>
      <c r="U167" s="251"/>
      <c r="V167" s="251"/>
      <c r="W167" s="32"/>
      <c r="X167" s="32"/>
      <c r="Y167" s="32"/>
      <c r="Z167" s="32"/>
      <c r="AA167" s="32"/>
      <c r="AB167" s="32"/>
      <c r="AC167" s="32"/>
      <c r="AD167" s="32"/>
      <c r="AE167" s="32"/>
      <c r="AT167" s="19" t="s">
        <v>179</v>
      </c>
      <c r="AU167" s="19" t="s">
        <v>85</v>
      </c>
    </row>
    <row r="168" spans="1:65" s="2" customFormat="1" ht="19.2" x14ac:dyDescent="0.2">
      <c r="A168" s="251"/>
      <c r="B168" s="252"/>
      <c r="C168" s="251"/>
      <c r="D168" s="333" t="s">
        <v>360</v>
      </c>
      <c r="E168" s="251"/>
      <c r="F168" s="380" t="s">
        <v>1222</v>
      </c>
      <c r="G168" s="251"/>
      <c r="H168" s="251"/>
      <c r="I168" s="251"/>
      <c r="J168" s="251"/>
      <c r="K168" s="251"/>
      <c r="L168" s="252"/>
      <c r="M168" s="335"/>
      <c r="N168" s="336"/>
      <c r="O168" s="330"/>
      <c r="P168" s="330"/>
      <c r="Q168" s="330"/>
      <c r="R168" s="330"/>
      <c r="S168" s="330"/>
      <c r="T168" s="337"/>
      <c r="U168" s="251"/>
      <c r="V168" s="251"/>
      <c r="W168" s="32"/>
      <c r="X168" s="32"/>
      <c r="Y168" s="32"/>
      <c r="Z168" s="32"/>
      <c r="AA168" s="32"/>
      <c r="AB168" s="32"/>
      <c r="AC168" s="32"/>
      <c r="AD168" s="32"/>
      <c r="AE168" s="32"/>
      <c r="AT168" s="19" t="s">
        <v>360</v>
      </c>
      <c r="AU168" s="19" t="s">
        <v>85</v>
      </c>
    </row>
    <row r="169" spans="1:65" s="14" customFormat="1" x14ac:dyDescent="0.2">
      <c r="A169" s="347"/>
      <c r="B169" s="348"/>
      <c r="C169" s="347"/>
      <c r="D169" s="333" t="s">
        <v>183</v>
      </c>
      <c r="E169" s="349" t="s">
        <v>3</v>
      </c>
      <c r="F169" s="350" t="s">
        <v>1231</v>
      </c>
      <c r="G169" s="347"/>
      <c r="H169" s="351">
        <v>4.3259999999999996</v>
      </c>
      <c r="I169" s="347"/>
      <c r="J169" s="347"/>
      <c r="K169" s="347"/>
      <c r="L169" s="348"/>
      <c r="M169" s="352"/>
      <c r="N169" s="353"/>
      <c r="O169" s="353"/>
      <c r="P169" s="353"/>
      <c r="Q169" s="353"/>
      <c r="R169" s="353"/>
      <c r="S169" s="353"/>
      <c r="T169" s="354"/>
      <c r="U169" s="347"/>
      <c r="V169" s="347"/>
      <c r="AT169" s="102" t="s">
        <v>183</v>
      </c>
      <c r="AU169" s="102" t="s">
        <v>85</v>
      </c>
      <c r="AV169" s="14" t="s">
        <v>85</v>
      </c>
      <c r="AW169" s="14" t="s">
        <v>36</v>
      </c>
      <c r="AX169" s="14" t="s">
        <v>83</v>
      </c>
      <c r="AY169" s="102" t="s">
        <v>171</v>
      </c>
    </row>
    <row r="170" spans="1:65" s="2" customFormat="1" ht="16.5" customHeight="1" x14ac:dyDescent="0.2">
      <c r="A170" s="251"/>
      <c r="B170" s="252"/>
      <c r="C170" s="371" t="s">
        <v>340</v>
      </c>
      <c r="D170" s="371" t="s">
        <v>292</v>
      </c>
      <c r="E170" s="372" t="s">
        <v>1232</v>
      </c>
      <c r="F170" s="373" t="s">
        <v>1233</v>
      </c>
      <c r="G170" s="374" t="s">
        <v>323</v>
      </c>
      <c r="H170" s="375">
        <v>3.2450000000000001</v>
      </c>
      <c r="I170" s="105"/>
      <c r="J170" s="376">
        <f>ROUND(I170*H170,2)</f>
        <v>0</v>
      </c>
      <c r="K170" s="373" t="s">
        <v>3</v>
      </c>
      <c r="L170" s="377"/>
      <c r="M170" s="378" t="s">
        <v>3</v>
      </c>
      <c r="N170" s="379" t="s">
        <v>46</v>
      </c>
      <c r="O170" s="330"/>
      <c r="P170" s="331">
        <f>O170*H170</f>
        <v>0</v>
      </c>
      <c r="Q170" s="331">
        <v>0</v>
      </c>
      <c r="R170" s="331">
        <f>Q170*H170</f>
        <v>0</v>
      </c>
      <c r="S170" s="331">
        <v>0</v>
      </c>
      <c r="T170" s="332">
        <f>S170*H170</f>
        <v>0</v>
      </c>
      <c r="U170" s="251"/>
      <c r="V170" s="251"/>
      <c r="W170" s="32"/>
      <c r="X170" s="32"/>
      <c r="Y170" s="32"/>
      <c r="Z170" s="32"/>
      <c r="AA170" s="32"/>
      <c r="AB170" s="32"/>
      <c r="AC170" s="32"/>
      <c r="AD170" s="32"/>
      <c r="AE170" s="32"/>
      <c r="AR170" s="98" t="s">
        <v>249</v>
      </c>
      <c r="AT170" s="98" t="s">
        <v>292</v>
      </c>
      <c r="AU170" s="98" t="s">
        <v>85</v>
      </c>
      <c r="AY170" s="19" t="s">
        <v>171</v>
      </c>
      <c r="BE170" s="99">
        <f>IF(N170="základní",J170,0)</f>
        <v>0</v>
      </c>
      <c r="BF170" s="99">
        <f>IF(N170="snížená",J170,0)</f>
        <v>0</v>
      </c>
      <c r="BG170" s="99">
        <f>IF(N170="zákl. přenesená",J170,0)</f>
        <v>0</v>
      </c>
      <c r="BH170" s="99">
        <f>IF(N170="sníž. přenesená",J170,0)</f>
        <v>0</v>
      </c>
      <c r="BI170" s="99">
        <f>IF(N170="nulová",J170,0)</f>
        <v>0</v>
      </c>
      <c r="BJ170" s="19" t="s">
        <v>83</v>
      </c>
      <c r="BK170" s="99">
        <f>ROUND(I170*H170,2)</f>
        <v>0</v>
      </c>
      <c r="BL170" s="19" t="s">
        <v>177</v>
      </c>
      <c r="BM170" s="98" t="s">
        <v>1234</v>
      </c>
    </row>
    <row r="171" spans="1:65" s="2" customFormat="1" x14ac:dyDescent="0.2">
      <c r="A171" s="251"/>
      <c r="B171" s="252"/>
      <c r="C171" s="251"/>
      <c r="D171" s="333" t="s">
        <v>179</v>
      </c>
      <c r="E171" s="251"/>
      <c r="F171" s="334" t="s">
        <v>1233</v>
      </c>
      <c r="G171" s="251"/>
      <c r="H171" s="251"/>
      <c r="I171" s="251"/>
      <c r="J171" s="251"/>
      <c r="K171" s="251"/>
      <c r="L171" s="252"/>
      <c r="M171" s="335"/>
      <c r="N171" s="336"/>
      <c r="O171" s="330"/>
      <c r="P171" s="330"/>
      <c r="Q171" s="330"/>
      <c r="R171" s="330"/>
      <c r="S171" s="330"/>
      <c r="T171" s="337"/>
      <c r="U171" s="251"/>
      <c r="V171" s="251"/>
      <c r="W171" s="32"/>
      <c r="X171" s="32"/>
      <c r="Y171" s="32"/>
      <c r="Z171" s="32"/>
      <c r="AA171" s="32"/>
      <c r="AB171" s="32"/>
      <c r="AC171" s="32"/>
      <c r="AD171" s="32"/>
      <c r="AE171" s="32"/>
      <c r="AT171" s="19" t="s">
        <v>179</v>
      </c>
      <c r="AU171" s="19" t="s">
        <v>85</v>
      </c>
    </row>
    <row r="172" spans="1:65" s="2" customFormat="1" ht="19.2" x14ac:dyDescent="0.2">
      <c r="A172" s="251"/>
      <c r="B172" s="252"/>
      <c r="C172" s="251"/>
      <c r="D172" s="333" t="s">
        <v>360</v>
      </c>
      <c r="E172" s="251"/>
      <c r="F172" s="380" t="s">
        <v>1222</v>
      </c>
      <c r="G172" s="251"/>
      <c r="H172" s="251"/>
      <c r="I172" s="251"/>
      <c r="J172" s="251"/>
      <c r="K172" s="251"/>
      <c r="L172" s="252"/>
      <c r="M172" s="335"/>
      <c r="N172" s="336"/>
      <c r="O172" s="330"/>
      <c r="P172" s="330"/>
      <c r="Q172" s="330"/>
      <c r="R172" s="330"/>
      <c r="S172" s="330"/>
      <c r="T172" s="337"/>
      <c r="U172" s="251"/>
      <c r="V172" s="251"/>
      <c r="W172" s="32"/>
      <c r="X172" s="32"/>
      <c r="Y172" s="32"/>
      <c r="Z172" s="32"/>
      <c r="AA172" s="32"/>
      <c r="AB172" s="32"/>
      <c r="AC172" s="32"/>
      <c r="AD172" s="32"/>
      <c r="AE172" s="32"/>
      <c r="AT172" s="19" t="s">
        <v>360</v>
      </c>
      <c r="AU172" s="19" t="s">
        <v>85</v>
      </c>
    </row>
    <row r="173" spans="1:65" s="14" customFormat="1" x14ac:dyDescent="0.2">
      <c r="A173" s="347"/>
      <c r="B173" s="348"/>
      <c r="C173" s="347"/>
      <c r="D173" s="333" t="s">
        <v>183</v>
      </c>
      <c r="E173" s="349" t="s">
        <v>3</v>
      </c>
      <c r="F173" s="350" t="s">
        <v>1227</v>
      </c>
      <c r="G173" s="347"/>
      <c r="H173" s="351">
        <v>3.2450000000000001</v>
      </c>
      <c r="I173" s="347"/>
      <c r="J173" s="347"/>
      <c r="K173" s="347"/>
      <c r="L173" s="348"/>
      <c r="M173" s="352"/>
      <c r="N173" s="353"/>
      <c r="O173" s="353"/>
      <c r="P173" s="353"/>
      <c r="Q173" s="353"/>
      <c r="R173" s="353"/>
      <c r="S173" s="353"/>
      <c r="T173" s="354"/>
      <c r="U173" s="347"/>
      <c r="V173" s="347"/>
      <c r="AT173" s="102" t="s">
        <v>183</v>
      </c>
      <c r="AU173" s="102" t="s">
        <v>85</v>
      </c>
      <c r="AV173" s="14" t="s">
        <v>85</v>
      </c>
      <c r="AW173" s="14" t="s">
        <v>36</v>
      </c>
      <c r="AX173" s="14" t="s">
        <v>83</v>
      </c>
      <c r="AY173" s="102" t="s">
        <v>171</v>
      </c>
    </row>
    <row r="174" spans="1:65" s="2" customFormat="1" ht="16.5" customHeight="1" x14ac:dyDescent="0.2">
      <c r="A174" s="251"/>
      <c r="B174" s="252"/>
      <c r="C174" s="371" t="s">
        <v>347</v>
      </c>
      <c r="D174" s="371" t="s">
        <v>292</v>
      </c>
      <c r="E174" s="372" t="s">
        <v>1235</v>
      </c>
      <c r="F174" s="373" t="s">
        <v>1236</v>
      </c>
      <c r="G174" s="374" t="s">
        <v>323</v>
      </c>
      <c r="H174" s="375">
        <v>1.0820000000000001</v>
      </c>
      <c r="I174" s="105"/>
      <c r="J174" s="376">
        <f>ROUND(I174*H174,2)</f>
        <v>0</v>
      </c>
      <c r="K174" s="373" t="s">
        <v>3</v>
      </c>
      <c r="L174" s="377"/>
      <c r="M174" s="378" t="s">
        <v>3</v>
      </c>
      <c r="N174" s="379" t="s">
        <v>46</v>
      </c>
      <c r="O174" s="330"/>
      <c r="P174" s="331">
        <f>O174*H174</f>
        <v>0</v>
      </c>
      <c r="Q174" s="331">
        <v>0</v>
      </c>
      <c r="R174" s="331">
        <f>Q174*H174</f>
        <v>0</v>
      </c>
      <c r="S174" s="331">
        <v>0</v>
      </c>
      <c r="T174" s="332">
        <f>S174*H174</f>
        <v>0</v>
      </c>
      <c r="U174" s="251"/>
      <c r="V174" s="251"/>
      <c r="W174" s="32"/>
      <c r="X174" s="32"/>
      <c r="Y174" s="32"/>
      <c r="Z174" s="32"/>
      <c r="AA174" s="32"/>
      <c r="AB174" s="32"/>
      <c r="AC174" s="32"/>
      <c r="AD174" s="32"/>
      <c r="AE174" s="32"/>
      <c r="AR174" s="98" t="s">
        <v>249</v>
      </c>
      <c r="AT174" s="98" t="s">
        <v>292</v>
      </c>
      <c r="AU174" s="98" t="s">
        <v>85</v>
      </c>
      <c r="AY174" s="19" t="s">
        <v>171</v>
      </c>
      <c r="BE174" s="99">
        <f>IF(N174="základní",J174,0)</f>
        <v>0</v>
      </c>
      <c r="BF174" s="99">
        <f>IF(N174="snížená",J174,0)</f>
        <v>0</v>
      </c>
      <c r="BG174" s="99">
        <f>IF(N174="zákl. přenesená",J174,0)</f>
        <v>0</v>
      </c>
      <c r="BH174" s="99">
        <f>IF(N174="sníž. přenesená",J174,0)</f>
        <v>0</v>
      </c>
      <c r="BI174" s="99">
        <f>IF(N174="nulová",J174,0)</f>
        <v>0</v>
      </c>
      <c r="BJ174" s="19" t="s">
        <v>83</v>
      </c>
      <c r="BK174" s="99">
        <f>ROUND(I174*H174,2)</f>
        <v>0</v>
      </c>
      <c r="BL174" s="19" t="s">
        <v>177</v>
      </c>
      <c r="BM174" s="98" t="s">
        <v>1237</v>
      </c>
    </row>
    <row r="175" spans="1:65" s="2" customFormat="1" x14ac:dyDescent="0.2">
      <c r="A175" s="251"/>
      <c r="B175" s="252"/>
      <c r="C175" s="251"/>
      <c r="D175" s="333" t="s">
        <v>179</v>
      </c>
      <c r="E175" s="251"/>
      <c r="F175" s="334" t="s">
        <v>1236</v>
      </c>
      <c r="G175" s="251"/>
      <c r="H175" s="251"/>
      <c r="I175" s="251"/>
      <c r="J175" s="251"/>
      <c r="K175" s="251"/>
      <c r="L175" s="252"/>
      <c r="M175" s="335"/>
      <c r="N175" s="336"/>
      <c r="O175" s="330"/>
      <c r="P175" s="330"/>
      <c r="Q175" s="330"/>
      <c r="R175" s="330"/>
      <c r="S175" s="330"/>
      <c r="T175" s="337"/>
      <c r="U175" s="251"/>
      <c r="V175" s="251"/>
      <c r="W175" s="32"/>
      <c r="X175" s="32"/>
      <c r="Y175" s="32"/>
      <c r="Z175" s="32"/>
      <c r="AA175" s="32"/>
      <c r="AB175" s="32"/>
      <c r="AC175" s="32"/>
      <c r="AD175" s="32"/>
      <c r="AE175" s="32"/>
      <c r="AT175" s="19" t="s">
        <v>179</v>
      </c>
      <c r="AU175" s="19" t="s">
        <v>85</v>
      </c>
    </row>
    <row r="176" spans="1:65" s="2" customFormat="1" ht="19.2" x14ac:dyDescent="0.2">
      <c r="A176" s="251"/>
      <c r="B176" s="252"/>
      <c r="C176" s="251"/>
      <c r="D176" s="333" t="s">
        <v>360</v>
      </c>
      <c r="E176" s="251"/>
      <c r="F176" s="380" t="s">
        <v>1222</v>
      </c>
      <c r="G176" s="251"/>
      <c r="H176" s="251"/>
      <c r="I176" s="251"/>
      <c r="J176" s="251"/>
      <c r="K176" s="251"/>
      <c r="L176" s="252"/>
      <c r="M176" s="335"/>
      <c r="N176" s="336"/>
      <c r="O176" s="330"/>
      <c r="P176" s="330"/>
      <c r="Q176" s="330"/>
      <c r="R176" s="330"/>
      <c r="S176" s="330"/>
      <c r="T176" s="337"/>
      <c r="U176" s="251"/>
      <c r="V176" s="251"/>
      <c r="W176" s="32"/>
      <c r="X176" s="32"/>
      <c r="Y176" s="32"/>
      <c r="Z176" s="32"/>
      <c r="AA176" s="32"/>
      <c r="AB176" s="32"/>
      <c r="AC176" s="32"/>
      <c r="AD176" s="32"/>
      <c r="AE176" s="32"/>
      <c r="AT176" s="19" t="s">
        <v>360</v>
      </c>
      <c r="AU176" s="19" t="s">
        <v>85</v>
      </c>
    </row>
    <row r="177" spans="1:65" s="14" customFormat="1" x14ac:dyDescent="0.2">
      <c r="A177" s="347"/>
      <c r="B177" s="348"/>
      <c r="C177" s="347"/>
      <c r="D177" s="333" t="s">
        <v>183</v>
      </c>
      <c r="E177" s="349" t="s">
        <v>3</v>
      </c>
      <c r="F177" s="350" t="s">
        <v>1238</v>
      </c>
      <c r="G177" s="347"/>
      <c r="H177" s="351">
        <v>1.0820000000000001</v>
      </c>
      <c r="I177" s="347"/>
      <c r="J177" s="347"/>
      <c r="K177" s="347"/>
      <c r="L177" s="348"/>
      <c r="M177" s="352"/>
      <c r="N177" s="353"/>
      <c r="O177" s="353"/>
      <c r="P177" s="353"/>
      <c r="Q177" s="353"/>
      <c r="R177" s="353"/>
      <c r="S177" s="353"/>
      <c r="T177" s="354"/>
      <c r="U177" s="347"/>
      <c r="V177" s="347"/>
      <c r="AT177" s="102" t="s">
        <v>183</v>
      </c>
      <c r="AU177" s="102" t="s">
        <v>85</v>
      </c>
      <c r="AV177" s="14" t="s">
        <v>85</v>
      </c>
      <c r="AW177" s="14" t="s">
        <v>36</v>
      </c>
      <c r="AX177" s="14" t="s">
        <v>83</v>
      </c>
      <c r="AY177" s="102" t="s">
        <v>171</v>
      </c>
    </row>
    <row r="178" spans="1:65" s="2" customFormat="1" ht="16.5" customHeight="1" x14ac:dyDescent="0.2">
      <c r="A178" s="251"/>
      <c r="B178" s="252"/>
      <c r="C178" s="371" t="s">
        <v>8</v>
      </c>
      <c r="D178" s="371" t="s">
        <v>292</v>
      </c>
      <c r="E178" s="372" t="s">
        <v>1239</v>
      </c>
      <c r="F178" s="373" t="s">
        <v>1240</v>
      </c>
      <c r="G178" s="374" t="s">
        <v>323</v>
      </c>
      <c r="H178" s="375">
        <v>2.1629999999999998</v>
      </c>
      <c r="I178" s="105"/>
      <c r="J178" s="376">
        <f>ROUND(I178*H178,2)</f>
        <v>0</v>
      </c>
      <c r="K178" s="373" t="s">
        <v>3</v>
      </c>
      <c r="L178" s="377"/>
      <c r="M178" s="378" t="s">
        <v>3</v>
      </c>
      <c r="N178" s="379" t="s">
        <v>46</v>
      </c>
      <c r="O178" s="330"/>
      <c r="P178" s="331">
        <f>O178*H178</f>
        <v>0</v>
      </c>
      <c r="Q178" s="331">
        <v>0</v>
      </c>
      <c r="R178" s="331">
        <f>Q178*H178</f>
        <v>0</v>
      </c>
      <c r="S178" s="331">
        <v>0</v>
      </c>
      <c r="T178" s="332">
        <f>S178*H178</f>
        <v>0</v>
      </c>
      <c r="U178" s="251"/>
      <c r="V178" s="251"/>
      <c r="W178" s="32"/>
      <c r="X178" s="32"/>
      <c r="Y178" s="32"/>
      <c r="Z178" s="32"/>
      <c r="AA178" s="32"/>
      <c r="AB178" s="32"/>
      <c r="AC178" s="32"/>
      <c r="AD178" s="32"/>
      <c r="AE178" s="32"/>
      <c r="AR178" s="98" t="s">
        <v>249</v>
      </c>
      <c r="AT178" s="98" t="s">
        <v>292</v>
      </c>
      <c r="AU178" s="98" t="s">
        <v>85</v>
      </c>
      <c r="AY178" s="19" t="s">
        <v>171</v>
      </c>
      <c r="BE178" s="99">
        <f>IF(N178="základní",J178,0)</f>
        <v>0</v>
      </c>
      <c r="BF178" s="99">
        <f>IF(N178="snížená",J178,0)</f>
        <v>0</v>
      </c>
      <c r="BG178" s="99">
        <f>IF(N178="zákl. přenesená",J178,0)</f>
        <v>0</v>
      </c>
      <c r="BH178" s="99">
        <f>IF(N178="sníž. přenesená",J178,0)</f>
        <v>0</v>
      </c>
      <c r="BI178" s="99">
        <f>IF(N178="nulová",J178,0)</f>
        <v>0</v>
      </c>
      <c r="BJ178" s="19" t="s">
        <v>83</v>
      </c>
      <c r="BK178" s="99">
        <f>ROUND(I178*H178,2)</f>
        <v>0</v>
      </c>
      <c r="BL178" s="19" t="s">
        <v>177</v>
      </c>
      <c r="BM178" s="98" t="s">
        <v>1241</v>
      </c>
    </row>
    <row r="179" spans="1:65" s="2" customFormat="1" x14ac:dyDescent="0.2">
      <c r="A179" s="251"/>
      <c r="B179" s="252"/>
      <c r="C179" s="251"/>
      <c r="D179" s="333" t="s">
        <v>179</v>
      </c>
      <c r="E179" s="251"/>
      <c r="F179" s="334" t="s">
        <v>1240</v>
      </c>
      <c r="G179" s="251"/>
      <c r="H179" s="251"/>
      <c r="I179" s="251"/>
      <c r="J179" s="251"/>
      <c r="K179" s="251"/>
      <c r="L179" s="252"/>
      <c r="M179" s="335"/>
      <c r="N179" s="336"/>
      <c r="O179" s="330"/>
      <c r="P179" s="330"/>
      <c r="Q179" s="330"/>
      <c r="R179" s="330"/>
      <c r="S179" s="330"/>
      <c r="T179" s="337"/>
      <c r="U179" s="251"/>
      <c r="V179" s="251"/>
      <c r="W179" s="32"/>
      <c r="X179" s="32"/>
      <c r="Y179" s="32"/>
      <c r="Z179" s="32"/>
      <c r="AA179" s="32"/>
      <c r="AB179" s="32"/>
      <c r="AC179" s="32"/>
      <c r="AD179" s="32"/>
      <c r="AE179" s="32"/>
      <c r="AT179" s="19" t="s">
        <v>179</v>
      </c>
      <c r="AU179" s="19" t="s">
        <v>85</v>
      </c>
    </row>
    <row r="180" spans="1:65" s="2" customFormat="1" ht="19.2" x14ac:dyDescent="0.2">
      <c r="A180" s="251"/>
      <c r="B180" s="252"/>
      <c r="C180" s="251"/>
      <c r="D180" s="333" t="s">
        <v>360</v>
      </c>
      <c r="E180" s="251"/>
      <c r="F180" s="380" t="s">
        <v>1222</v>
      </c>
      <c r="G180" s="251"/>
      <c r="H180" s="251"/>
      <c r="I180" s="251"/>
      <c r="J180" s="251"/>
      <c r="K180" s="251"/>
      <c r="L180" s="252"/>
      <c r="M180" s="335"/>
      <c r="N180" s="336"/>
      <c r="O180" s="330"/>
      <c r="P180" s="330"/>
      <c r="Q180" s="330"/>
      <c r="R180" s="330"/>
      <c r="S180" s="330"/>
      <c r="T180" s="337"/>
      <c r="U180" s="251"/>
      <c r="V180" s="251"/>
      <c r="W180" s="32"/>
      <c r="X180" s="32"/>
      <c r="Y180" s="32"/>
      <c r="Z180" s="32"/>
      <c r="AA180" s="32"/>
      <c r="AB180" s="32"/>
      <c r="AC180" s="32"/>
      <c r="AD180" s="32"/>
      <c r="AE180" s="32"/>
      <c r="AT180" s="19" t="s">
        <v>360</v>
      </c>
      <c r="AU180" s="19" t="s">
        <v>85</v>
      </c>
    </row>
    <row r="181" spans="1:65" s="14" customFormat="1" x14ac:dyDescent="0.2">
      <c r="A181" s="347"/>
      <c r="B181" s="348"/>
      <c r="C181" s="347"/>
      <c r="D181" s="333" t="s">
        <v>183</v>
      </c>
      <c r="E181" s="349" t="s">
        <v>3</v>
      </c>
      <c r="F181" s="350" t="s">
        <v>1242</v>
      </c>
      <c r="G181" s="347"/>
      <c r="H181" s="351">
        <v>2.1629999999999998</v>
      </c>
      <c r="I181" s="347"/>
      <c r="J181" s="347"/>
      <c r="K181" s="347"/>
      <c r="L181" s="348"/>
      <c r="M181" s="352"/>
      <c r="N181" s="353"/>
      <c r="O181" s="353"/>
      <c r="P181" s="353"/>
      <c r="Q181" s="353"/>
      <c r="R181" s="353"/>
      <c r="S181" s="353"/>
      <c r="T181" s="354"/>
      <c r="U181" s="347"/>
      <c r="V181" s="347"/>
      <c r="AT181" s="102" t="s">
        <v>183</v>
      </c>
      <c r="AU181" s="102" t="s">
        <v>85</v>
      </c>
      <c r="AV181" s="14" t="s">
        <v>85</v>
      </c>
      <c r="AW181" s="14" t="s">
        <v>36</v>
      </c>
      <c r="AX181" s="14" t="s">
        <v>83</v>
      </c>
      <c r="AY181" s="102" t="s">
        <v>171</v>
      </c>
    </row>
    <row r="182" spans="1:65" s="2" customFormat="1" ht="16.5" customHeight="1" x14ac:dyDescent="0.2">
      <c r="A182" s="251"/>
      <c r="B182" s="252"/>
      <c r="C182" s="322" t="s">
        <v>363</v>
      </c>
      <c r="D182" s="322" t="s">
        <v>173</v>
      </c>
      <c r="E182" s="323" t="s">
        <v>1243</v>
      </c>
      <c r="F182" s="324" t="s">
        <v>1244</v>
      </c>
      <c r="G182" s="325" t="s">
        <v>323</v>
      </c>
      <c r="H182" s="326">
        <v>22.05</v>
      </c>
      <c r="I182" s="97"/>
      <c r="J182" s="327">
        <f>ROUND(I182*H182,2)</f>
        <v>0</v>
      </c>
      <c r="K182" s="324" t="s">
        <v>176</v>
      </c>
      <c r="L182" s="252"/>
      <c r="M182" s="328" t="s">
        <v>3</v>
      </c>
      <c r="N182" s="329" t="s">
        <v>46</v>
      </c>
      <c r="O182" s="330"/>
      <c r="P182" s="331">
        <f>O182*H182</f>
        <v>0</v>
      </c>
      <c r="Q182" s="331">
        <v>6.0000000000000002E-5</v>
      </c>
      <c r="R182" s="331">
        <f>Q182*H182</f>
        <v>1.3230000000000002E-3</v>
      </c>
      <c r="S182" s="331">
        <v>0</v>
      </c>
      <c r="T182" s="332">
        <f>S182*H182</f>
        <v>0</v>
      </c>
      <c r="U182" s="251"/>
      <c r="V182" s="251"/>
      <c r="W182" s="32"/>
      <c r="X182" s="32"/>
      <c r="Y182" s="32"/>
      <c r="Z182" s="32"/>
      <c r="AA182" s="32"/>
      <c r="AB182" s="32"/>
      <c r="AC182" s="32"/>
      <c r="AD182" s="32"/>
      <c r="AE182" s="32"/>
      <c r="AR182" s="98" t="s">
        <v>177</v>
      </c>
      <c r="AT182" s="98" t="s">
        <v>173</v>
      </c>
      <c r="AU182" s="98" t="s">
        <v>85</v>
      </c>
      <c r="AY182" s="19" t="s">
        <v>171</v>
      </c>
      <c r="BE182" s="99">
        <f>IF(N182="základní",J182,0)</f>
        <v>0</v>
      </c>
      <c r="BF182" s="99">
        <f>IF(N182="snížená",J182,0)</f>
        <v>0</v>
      </c>
      <c r="BG182" s="99">
        <f>IF(N182="zákl. přenesená",J182,0)</f>
        <v>0</v>
      </c>
      <c r="BH182" s="99">
        <f>IF(N182="sníž. přenesená",J182,0)</f>
        <v>0</v>
      </c>
      <c r="BI182" s="99">
        <f>IF(N182="nulová",J182,0)</f>
        <v>0</v>
      </c>
      <c r="BJ182" s="19" t="s">
        <v>83</v>
      </c>
      <c r="BK182" s="99">
        <f>ROUND(I182*H182,2)</f>
        <v>0</v>
      </c>
      <c r="BL182" s="19" t="s">
        <v>177</v>
      </c>
      <c r="BM182" s="98" t="s">
        <v>1245</v>
      </c>
    </row>
    <row r="183" spans="1:65" s="2" customFormat="1" x14ac:dyDescent="0.2">
      <c r="A183" s="251"/>
      <c r="B183" s="252"/>
      <c r="C183" s="251"/>
      <c r="D183" s="333" t="s">
        <v>179</v>
      </c>
      <c r="E183" s="251"/>
      <c r="F183" s="334" t="s">
        <v>1246</v>
      </c>
      <c r="G183" s="251"/>
      <c r="H183" s="251"/>
      <c r="I183" s="251"/>
      <c r="J183" s="251"/>
      <c r="K183" s="251"/>
      <c r="L183" s="252"/>
      <c r="M183" s="335"/>
      <c r="N183" s="336"/>
      <c r="O183" s="330"/>
      <c r="P183" s="330"/>
      <c r="Q183" s="330"/>
      <c r="R183" s="330"/>
      <c r="S183" s="330"/>
      <c r="T183" s="337"/>
      <c r="U183" s="251"/>
      <c r="V183" s="251"/>
      <c r="W183" s="32"/>
      <c r="X183" s="32"/>
      <c r="Y183" s="32"/>
      <c r="Z183" s="32"/>
      <c r="AA183" s="32"/>
      <c r="AB183" s="32"/>
      <c r="AC183" s="32"/>
      <c r="AD183" s="32"/>
      <c r="AE183" s="32"/>
      <c r="AT183" s="19" t="s">
        <v>179</v>
      </c>
      <c r="AU183" s="19" t="s">
        <v>85</v>
      </c>
    </row>
    <row r="184" spans="1:65" s="2" customFormat="1" x14ac:dyDescent="0.2">
      <c r="A184" s="251"/>
      <c r="B184" s="252"/>
      <c r="C184" s="251"/>
      <c r="D184" s="338" t="s">
        <v>181</v>
      </c>
      <c r="E184" s="251"/>
      <c r="F184" s="339" t="s">
        <v>1247</v>
      </c>
      <c r="G184" s="251"/>
      <c r="H184" s="251"/>
      <c r="I184" s="251"/>
      <c r="J184" s="251"/>
      <c r="K184" s="251"/>
      <c r="L184" s="252"/>
      <c r="M184" s="335"/>
      <c r="N184" s="336"/>
      <c r="O184" s="330"/>
      <c r="P184" s="330"/>
      <c r="Q184" s="330"/>
      <c r="R184" s="330"/>
      <c r="S184" s="330"/>
      <c r="T184" s="337"/>
      <c r="U184" s="251"/>
      <c r="V184" s="251"/>
      <c r="W184" s="32"/>
      <c r="X184" s="32"/>
      <c r="Y184" s="32"/>
      <c r="Z184" s="32"/>
      <c r="AA184" s="32"/>
      <c r="AB184" s="32"/>
      <c r="AC184" s="32"/>
      <c r="AD184" s="32"/>
      <c r="AE184" s="32"/>
      <c r="AT184" s="19" t="s">
        <v>181</v>
      </c>
      <c r="AU184" s="19" t="s">
        <v>85</v>
      </c>
    </row>
    <row r="185" spans="1:65" s="14" customFormat="1" x14ac:dyDescent="0.2">
      <c r="A185" s="347"/>
      <c r="B185" s="348"/>
      <c r="C185" s="347"/>
      <c r="D185" s="333" t="s">
        <v>183</v>
      </c>
      <c r="E185" s="349" t="s">
        <v>3</v>
      </c>
      <c r="F185" s="350" t="s">
        <v>1167</v>
      </c>
      <c r="G185" s="347"/>
      <c r="H185" s="351">
        <v>22.05</v>
      </c>
      <c r="I185" s="347"/>
      <c r="J185" s="347"/>
      <c r="K185" s="347"/>
      <c r="L185" s="348"/>
      <c r="M185" s="352"/>
      <c r="N185" s="353"/>
      <c r="O185" s="353"/>
      <c r="P185" s="353"/>
      <c r="Q185" s="353"/>
      <c r="R185" s="353"/>
      <c r="S185" s="353"/>
      <c r="T185" s="354"/>
      <c r="U185" s="347"/>
      <c r="V185" s="347"/>
      <c r="AT185" s="102" t="s">
        <v>183</v>
      </c>
      <c r="AU185" s="102" t="s">
        <v>85</v>
      </c>
      <c r="AV185" s="14" t="s">
        <v>85</v>
      </c>
      <c r="AW185" s="14" t="s">
        <v>36</v>
      </c>
      <c r="AX185" s="14" t="s">
        <v>83</v>
      </c>
      <c r="AY185" s="102" t="s">
        <v>171</v>
      </c>
    </row>
    <row r="186" spans="1:65" s="2" customFormat="1" ht="16.5" customHeight="1" x14ac:dyDescent="0.2">
      <c r="A186" s="251"/>
      <c r="B186" s="252"/>
      <c r="C186" s="371" t="s">
        <v>372</v>
      </c>
      <c r="D186" s="371" t="s">
        <v>292</v>
      </c>
      <c r="E186" s="372" t="s">
        <v>1248</v>
      </c>
      <c r="F186" s="373" t="s">
        <v>1249</v>
      </c>
      <c r="G186" s="374" t="s">
        <v>323</v>
      </c>
      <c r="H186" s="375">
        <v>63</v>
      </c>
      <c r="I186" s="105"/>
      <c r="J186" s="376">
        <f>ROUND(I186*H186,2)</f>
        <v>0</v>
      </c>
      <c r="K186" s="373" t="s">
        <v>3</v>
      </c>
      <c r="L186" s="377"/>
      <c r="M186" s="378" t="s">
        <v>3</v>
      </c>
      <c r="N186" s="379" t="s">
        <v>46</v>
      </c>
      <c r="O186" s="330"/>
      <c r="P186" s="331">
        <f>O186*H186</f>
        <v>0</v>
      </c>
      <c r="Q186" s="331">
        <v>6.0000000000000001E-3</v>
      </c>
      <c r="R186" s="331">
        <f>Q186*H186</f>
        <v>0.378</v>
      </c>
      <c r="S186" s="331">
        <v>0</v>
      </c>
      <c r="T186" s="332">
        <f>S186*H186</f>
        <v>0</v>
      </c>
      <c r="U186" s="251"/>
      <c r="V186" s="251"/>
      <c r="W186" s="32"/>
      <c r="X186" s="32"/>
      <c r="Y186" s="32"/>
      <c r="Z186" s="32"/>
      <c r="AA186" s="32"/>
      <c r="AB186" s="32"/>
      <c r="AC186" s="32"/>
      <c r="AD186" s="32"/>
      <c r="AE186" s="32"/>
      <c r="AR186" s="98" t="s">
        <v>249</v>
      </c>
      <c r="AT186" s="98" t="s">
        <v>292</v>
      </c>
      <c r="AU186" s="98" t="s">
        <v>85</v>
      </c>
      <c r="AY186" s="19" t="s">
        <v>171</v>
      </c>
      <c r="BE186" s="99">
        <f>IF(N186="základní",J186,0)</f>
        <v>0</v>
      </c>
      <c r="BF186" s="99">
        <f>IF(N186="snížená",J186,0)</f>
        <v>0</v>
      </c>
      <c r="BG186" s="99">
        <f>IF(N186="zákl. přenesená",J186,0)</f>
        <v>0</v>
      </c>
      <c r="BH186" s="99">
        <f>IF(N186="sníž. přenesená",J186,0)</f>
        <v>0</v>
      </c>
      <c r="BI186" s="99">
        <f>IF(N186="nulová",J186,0)</f>
        <v>0</v>
      </c>
      <c r="BJ186" s="19" t="s">
        <v>83</v>
      </c>
      <c r="BK186" s="99">
        <f>ROUND(I186*H186,2)</f>
        <v>0</v>
      </c>
      <c r="BL186" s="19" t="s">
        <v>177</v>
      </c>
      <c r="BM186" s="98" t="s">
        <v>1250</v>
      </c>
    </row>
    <row r="187" spans="1:65" s="14" customFormat="1" x14ac:dyDescent="0.2">
      <c r="A187" s="347"/>
      <c r="B187" s="348"/>
      <c r="C187" s="347"/>
      <c r="D187" s="333" t="s">
        <v>183</v>
      </c>
      <c r="E187" s="349" t="s">
        <v>3</v>
      </c>
      <c r="F187" s="350" t="s">
        <v>1251</v>
      </c>
      <c r="G187" s="347"/>
      <c r="H187" s="351">
        <v>63</v>
      </c>
      <c r="I187" s="347"/>
      <c r="J187" s="347"/>
      <c r="K187" s="347"/>
      <c r="L187" s="348"/>
      <c r="M187" s="352"/>
      <c r="N187" s="353"/>
      <c r="O187" s="353"/>
      <c r="P187" s="353"/>
      <c r="Q187" s="353"/>
      <c r="R187" s="353"/>
      <c r="S187" s="353"/>
      <c r="T187" s="354"/>
      <c r="U187" s="347"/>
      <c r="V187" s="347"/>
      <c r="AT187" s="102" t="s">
        <v>183</v>
      </c>
      <c r="AU187" s="102" t="s">
        <v>85</v>
      </c>
      <c r="AV187" s="14" t="s">
        <v>85</v>
      </c>
      <c r="AW187" s="14" t="s">
        <v>36</v>
      </c>
      <c r="AX187" s="14" t="s">
        <v>83</v>
      </c>
      <c r="AY187" s="102" t="s">
        <v>171</v>
      </c>
    </row>
    <row r="188" spans="1:65" s="2" customFormat="1" ht="16.5" customHeight="1" x14ac:dyDescent="0.2">
      <c r="A188" s="251"/>
      <c r="B188" s="252"/>
      <c r="C188" s="322" t="s">
        <v>384</v>
      </c>
      <c r="D188" s="322" t="s">
        <v>173</v>
      </c>
      <c r="E188" s="323" t="s">
        <v>1252</v>
      </c>
      <c r="F188" s="324" t="s">
        <v>1253</v>
      </c>
      <c r="G188" s="325" t="s">
        <v>323</v>
      </c>
      <c r="H188" s="326">
        <v>71</v>
      </c>
      <c r="I188" s="97"/>
      <c r="J188" s="327">
        <f>ROUND(I188*H188,2)</f>
        <v>0</v>
      </c>
      <c r="K188" s="324" t="s">
        <v>176</v>
      </c>
      <c r="L188" s="252"/>
      <c r="M188" s="328" t="s">
        <v>3</v>
      </c>
      <c r="N188" s="329" t="s">
        <v>46</v>
      </c>
      <c r="O188" s="330"/>
      <c r="P188" s="331">
        <f>O188*H188</f>
        <v>0</v>
      </c>
      <c r="Q188" s="331">
        <v>0</v>
      </c>
      <c r="R188" s="331">
        <f>Q188*H188</f>
        <v>0</v>
      </c>
      <c r="S188" s="331">
        <v>0</v>
      </c>
      <c r="T188" s="332">
        <f>S188*H188</f>
        <v>0</v>
      </c>
      <c r="U188" s="251"/>
      <c r="V188" s="251"/>
      <c r="W188" s="32"/>
      <c r="X188" s="32"/>
      <c r="Y188" s="32"/>
      <c r="Z188" s="32"/>
      <c r="AA188" s="32"/>
      <c r="AB188" s="32"/>
      <c r="AC188" s="32"/>
      <c r="AD188" s="32"/>
      <c r="AE188" s="32"/>
      <c r="AR188" s="98" t="s">
        <v>177</v>
      </c>
      <c r="AT188" s="98" t="s">
        <v>173</v>
      </c>
      <c r="AU188" s="98" t="s">
        <v>85</v>
      </c>
      <c r="AY188" s="19" t="s">
        <v>171</v>
      </c>
      <c r="BE188" s="99">
        <f>IF(N188="základní",J188,0)</f>
        <v>0</v>
      </c>
      <c r="BF188" s="99">
        <f>IF(N188="snížená",J188,0)</f>
        <v>0</v>
      </c>
      <c r="BG188" s="99">
        <f>IF(N188="zákl. přenesená",J188,0)</f>
        <v>0</v>
      </c>
      <c r="BH188" s="99">
        <f>IF(N188="sníž. přenesená",J188,0)</f>
        <v>0</v>
      </c>
      <c r="BI188" s="99">
        <f>IF(N188="nulová",J188,0)</f>
        <v>0</v>
      </c>
      <c r="BJ188" s="19" t="s">
        <v>83</v>
      </c>
      <c r="BK188" s="99">
        <f>ROUND(I188*H188,2)</f>
        <v>0</v>
      </c>
      <c r="BL188" s="19" t="s">
        <v>177</v>
      </c>
      <c r="BM188" s="98" t="s">
        <v>1254</v>
      </c>
    </row>
    <row r="189" spans="1:65" s="2" customFormat="1" x14ac:dyDescent="0.2">
      <c r="A189" s="251"/>
      <c r="B189" s="252"/>
      <c r="C189" s="251"/>
      <c r="D189" s="333" t="s">
        <v>179</v>
      </c>
      <c r="E189" s="251"/>
      <c r="F189" s="334" t="s">
        <v>1255</v>
      </c>
      <c r="G189" s="251"/>
      <c r="H189" s="251"/>
      <c r="I189" s="251"/>
      <c r="J189" s="251"/>
      <c r="K189" s="251"/>
      <c r="L189" s="252"/>
      <c r="M189" s="335"/>
      <c r="N189" s="336"/>
      <c r="O189" s="330"/>
      <c r="P189" s="330"/>
      <c r="Q189" s="330"/>
      <c r="R189" s="330"/>
      <c r="S189" s="330"/>
      <c r="T189" s="337"/>
      <c r="U189" s="251"/>
      <c r="V189" s="251"/>
      <c r="W189" s="32"/>
      <c r="X189" s="32"/>
      <c r="Y189" s="32"/>
      <c r="Z189" s="32"/>
      <c r="AA189" s="32"/>
      <c r="AB189" s="32"/>
      <c r="AC189" s="32"/>
      <c r="AD189" s="32"/>
      <c r="AE189" s="32"/>
      <c r="AT189" s="19" t="s">
        <v>179</v>
      </c>
      <c r="AU189" s="19" t="s">
        <v>85</v>
      </c>
    </row>
    <row r="190" spans="1:65" s="2" customFormat="1" x14ac:dyDescent="0.2">
      <c r="A190" s="251"/>
      <c r="B190" s="252"/>
      <c r="C190" s="251"/>
      <c r="D190" s="338" t="s">
        <v>181</v>
      </c>
      <c r="E190" s="251"/>
      <c r="F190" s="339" t="s">
        <v>1256</v>
      </c>
      <c r="G190" s="251"/>
      <c r="H190" s="251"/>
      <c r="I190" s="251"/>
      <c r="J190" s="251"/>
      <c r="K190" s="251"/>
      <c r="L190" s="252"/>
      <c r="M190" s="335"/>
      <c r="N190" s="336"/>
      <c r="O190" s="330"/>
      <c r="P190" s="330"/>
      <c r="Q190" s="330"/>
      <c r="R190" s="330"/>
      <c r="S190" s="330"/>
      <c r="T190" s="337"/>
      <c r="U190" s="251"/>
      <c r="V190" s="251"/>
      <c r="W190" s="32"/>
      <c r="X190" s="32"/>
      <c r="Y190" s="32"/>
      <c r="Z190" s="32"/>
      <c r="AA190" s="32"/>
      <c r="AB190" s="32"/>
      <c r="AC190" s="32"/>
      <c r="AD190" s="32"/>
      <c r="AE190" s="32"/>
      <c r="AT190" s="19" t="s">
        <v>181</v>
      </c>
      <c r="AU190" s="19" t="s">
        <v>85</v>
      </c>
    </row>
    <row r="191" spans="1:65" s="14" customFormat="1" x14ac:dyDescent="0.2">
      <c r="A191" s="347"/>
      <c r="B191" s="348"/>
      <c r="C191" s="347"/>
      <c r="D191" s="333" t="s">
        <v>183</v>
      </c>
      <c r="E191" s="349" t="s">
        <v>3</v>
      </c>
      <c r="F191" s="350" t="s">
        <v>1134</v>
      </c>
      <c r="G191" s="347"/>
      <c r="H191" s="351">
        <v>21</v>
      </c>
      <c r="I191" s="347"/>
      <c r="J191" s="347"/>
      <c r="K191" s="347"/>
      <c r="L191" s="348"/>
      <c r="M191" s="352"/>
      <c r="N191" s="353"/>
      <c r="O191" s="353"/>
      <c r="P191" s="353"/>
      <c r="Q191" s="353"/>
      <c r="R191" s="353"/>
      <c r="S191" s="353"/>
      <c r="T191" s="354"/>
      <c r="U191" s="347"/>
      <c r="V191" s="347"/>
      <c r="AT191" s="102" t="s">
        <v>183</v>
      </c>
      <c r="AU191" s="102" t="s">
        <v>85</v>
      </c>
      <c r="AV191" s="14" t="s">
        <v>85</v>
      </c>
      <c r="AW191" s="14" t="s">
        <v>36</v>
      </c>
      <c r="AX191" s="14" t="s">
        <v>75</v>
      </c>
      <c r="AY191" s="102" t="s">
        <v>171</v>
      </c>
    </row>
    <row r="192" spans="1:65" s="14" customFormat="1" x14ac:dyDescent="0.2">
      <c r="A192" s="347"/>
      <c r="B192" s="348"/>
      <c r="C192" s="347"/>
      <c r="D192" s="333" t="s">
        <v>183</v>
      </c>
      <c r="E192" s="349" t="s">
        <v>3</v>
      </c>
      <c r="F192" s="350" t="s">
        <v>1132</v>
      </c>
      <c r="G192" s="347"/>
      <c r="H192" s="351">
        <v>50</v>
      </c>
      <c r="I192" s="347"/>
      <c r="J192" s="347"/>
      <c r="K192" s="347"/>
      <c r="L192" s="348"/>
      <c r="M192" s="352"/>
      <c r="N192" s="353"/>
      <c r="O192" s="353"/>
      <c r="P192" s="353"/>
      <c r="Q192" s="353"/>
      <c r="R192" s="353"/>
      <c r="S192" s="353"/>
      <c r="T192" s="354"/>
      <c r="U192" s="347"/>
      <c r="V192" s="347"/>
      <c r="AT192" s="102" t="s">
        <v>183</v>
      </c>
      <c r="AU192" s="102" t="s">
        <v>85</v>
      </c>
      <c r="AV192" s="14" t="s">
        <v>85</v>
      </c>
      <c r="AW192" s="14" t="s">
        <v>36</v>
      </c>
      <c r="AX192" s="14" t="s">
        <v>75</v>
      </c>
      <c r="AY192" s="102" t="s">
        <v>171</v>
      </c>
    </row>
    <row r="193" spans="1:65" s="15" customFormat="1" x14ac:dyDescent="0.2">
      <c r="A193" s="355"/>
      <c r="B193" s="356"/>
      <c r="C193" s="355"/>
      <c r="D193" s="333" t="s">
        <v>183</v>
      </c>
      <c r="E193" s="357" t="s">
        <v>3</v>
      </c>
      <c r="F193" s="358" t="s">
        <v>186</v>
      </c>
      <c r="G193" s="355"/>
      <c r="H193" s="359">
        <v>71</v>
      </c>
      <c r="I193" s="355"/>
      <c r="J193" s="355"/>
      <c r="K193" s="355"/>
      <c r="L193" s="356"/>
      <c r="M193" s="360"/>
      <c r="N193" s="361"/>
      <c r="O193" s="361"/>
      <c r="P193" s="361"/>
      <c r="Q193" s="361"/>
      <c r="R193" s="361"/>
      <c r="S193" s="361"/>
      <c r="T193" s="362"/>
      <c r="U193" s="355"/>
      <c r="V193" s="355"/>
      <c r="AT193" s="103" t="s">
        <v>183</v>
      </c>
      <c r="AU193" s="103" t="s">
        <v>85</v>
      </c>
      <c r="AV193" s="15" t="s">
        <v>177</v>
      </c>
      <c r="AW193" s="15" t="s">
        <v>36</v>
      </c>
      <c r="AX193" s="15" t="s">
        <v>83</v>
      </c>
      <c r="AY193" s="103" t="s">
        <v>171</v>
      </c>
    </row>
    <row r="194" spans="1:65" s="2" customFormat="1" ht="16.5" customHeight="1" x14ac:dyDescent="0.2">
      <c r="A194" s="251"/>
      <c r="B194" s="252"/>
      <c r="C194" s="322" t="s">
        <v>395</v>
      </c>
      <c r="D194" s="322" t="s">
        <v>173</v>
      </c>
      <c r="E194" s="323" t="s">
        <v>1257</v>
      </c>
      <c r="F194" s="324" t="s">
        <v>1258</v>
      </c>
      <c r="G194" s="325" t="s">
        <v>323</v>
      </c>
      <c r="H194" s="326">
        <v>21</v>
      </c>
      <c r="I194" s="97"/>
      <c r="J194" s="327">
        <f>ROUND(I194*H194,2)</f>
        <v>0</v>
      </c>
      <c r="K194" s="324" t="s">
        <v>176</v>
      </c>
      <c r="L194" s="252"/>
      <c r="M194" s="328" t="s">
        <v>3</v>
      </c>
      <c r="N194" s="329" t="s">
        <v>46</v>
      </c>
      <c r="O194" s="330"/>
      <c r="P194" s="331">
        <f>O194*H194</f>
        <v>0</v>
      </c>
      <c r="Q194" s="331">
        <v>2.0799999999999998E-3</v>
      </c>
      <c r="R194" s="331">
        <f>Q194*H194</f>
        <v>4.3679999999999997E-2</v>
      </c>
      <c r="S194" s="331">
        <v>0</v>
      </c>
      <c r="T194" s="332">
        <f>S194*H194</f>
        <v>0</v>
      </c>
      <c r="U194" s="251"/>
      <c r="V194" s="251"/>
      <c r="W194" s="32"/>
      <c r="X194" s="32"/>
      <c r="Y194" s="32"/>
      <c r="Z194" s="32"/>
      <c r="AA194" s="32"/>
      <c r="AB194" s="32"/>
      <c r="AC194" s="32"/>
      <c r="AD194" s="32"/>
      <c r="AE194" s="32"/>
      <c r="AR194" s="98" t="s">
        <v>177</v>
      </c>
      <c r="AT194" s="98" t="s">
        <v>173</v>
      </c>
      <c r="AU194" s="98" t="s">
        <v>85</v>
      </c>
      <c r="AY194" s="19" t="s">
        <v>171</v>
      </c>
      <c r="BE194" s="99">
        <f>IF(N194="základní",J194,0)</f>
        <v>0</v>
      </c>
      <c r="BF194" s="99">
        <f>IF(N194="snížená",J194,0)</f>
        <v>0</v>
      </c>
      <c r="BG194" s="99">
        <f>IF(N194="zákl. přenesená",J194,0)</f>
        <v>0</v>
      </c>
      <c r="BH194" s="99">
        <f>IF(N194="sníž. přenesená",J194,0)</f>
        <v>0</v>
      </c>
      <c r="BI194" s="99">
        <f>IF(N194="nulová",J194,0)</f>
        <v>0</v>
      </c>
      <c r="BJ194" s="19" t="s">
        <v>83</v>
      </c>
      <c r="BK194" s="99">
        <f>ROUND(I194*H194,2)</f>
        <v>0</v>
      </c>
      <c r="BL194" s="19" t="s">
        <v>177</v>
      </c>
      <c r="BM194" s="98" t="s">
        <v>1259</v>
      </c>
    </row>
    <row r="195" spans="1:65" s="2" customFormat="1" x14ac:dyDescent="0.2">
      <c r="A195" s="251"/>
      <c r="B195" s="252"/>
      <c r="C195" s="251"/>
      <c r="D195" s="333" t="s">
        <v>179</v>
      </c>
      <c r="E195" s="251"/>
      <c r="F195" s="334" t="s">
        <v>1260</v>
      </c>
      <c r="G195" s="251"/>
      <c r="H195" s="251"/>
      <c r="I195" s="251"/>
      <c r="J195" s="251"/>
      <c r="K195" s="251"/>
      <c r="L195" s="252"/>
      <c r="M195" s="335"/>
      <c r="N195" s="336"/>
      <c r="O195" s="330"/>
      <c r="P195" s="330"/>
      <c r="Q195" s="330"/>
      <c r="R195" s="330"/>
      <c r="S195" s="330"/>
      <c r="T195" s="337"/>
      <c r="U195" s="251"/>
      <c r="V195" s="251"/>
      <c r="W195" s="32"/>
      <c r="X195" s="32"/>
      <c r="Y195" s="32"/>
      <c r="Z195" s="32"/>
      <c r="AA195" s="32"/>
      <c r="AB195" s="32"/>
      <c r="AC195" s="32"/>
      <c r="AD195" s="32"/>
      <c r="AE195" s="32"/>
      <c r="AT195" s="19" t="s">
        <v>179</v>
      </c>
      <c r="AU195" s="19" t="s">
        <v>85</v>
      </c>
    </row>
    <row r="196" spans="1:65" s="2" customFormat="1" x14ac:dyDescent="0.2">
      <c r="A196" s="251"/>
      <c r="B196" s="252"/>
      <c r="C196" s="251"/>
      <c r="D196" s="338" t="s">
        <v>181</v>
      </c>
      <c r="E196" s="251"/>
      <c r="F196" s="339" t="s">
        <v>1261</v>
      </c>
      <c r="G196" s="251"/>
      <c r="H196" s="251"/>
      <c r="I196" s="251"/>
      <c r="J196" s="251"/>
      <c r="K196" s="251"/>
      <c r="L196" s="252"/>
      <c r="M196" s="335"/>
      <c r="N196" s="336"/>
      <c r="O196" s="330"/>
      <c r="P196" s="330"/>
      <c r="Q196" s="330"/>
      <c r="R196" s="330"/>
      <c r="S196" s="330"/>
      <c r="T196" s="337"/>
      <c r="U196" s="251"/>
      <c r="V196" s="251"/>
      <c r="W196" s="32"/>
      <c r="X196" s="32"/>
      <c r="Y196" s="32"/>
      <c r="Z196" s="32"/>
      <c r="AA196" s="32"/>
      <c r="AB196" s="32"/>
      <c r="AC196" s="32"/>
      <c r="AD196" s="32"/>
      <c r="AE196" s="32"/>
      <c r="AT196" s="19" t="s">
        <v>181</v>
      </c>
      <c r="AU196" s="19" t="s">
        <v>85</v>
      </c>
    </row>
    <row r="197" spans="1:65" s="14" customFormat="1" x14ac:dyDescent="0.2">
      <c r="A197" s="347"/>
      <c r="B197" s="348"/>
      <c r="C197" s="347"/>
      <c r="D197" s="333" t="s">
        <v>183</v>
      </c>
      <c r="E197" s="349" t="s">
        <v>3</v>
      </c>
      <c r="F197" s="350" t="s">
        <v>1134</v>
      </c>
      <c r="G197" s="347"/>
      <c r="H197" s="351">
        <v>21</v>
      </c>
      <c r="I197" s="347"/>
      <c r="J197" s="347"/>
      <c r="K197" s="347"/>
      <c r="L197" s="348"/>
      <c r="M197" s="352"/>
      <c r="N197" s="353"/>
      <c r="O197" s="353"/>
      <c r="P197" s="353"/>
      <c r="Q197" s="353"/>
      <c r="R197" s="353"/>
      <c r="S197" s="353"/>
      <c r="T197" s="354"/>
      <c r="U197" s="347"/>
      <c r="V197" s="347"/>
      <c r="AT197" s="102" t="s">
        <v>183</v>
      </c>
      <c r="AU197" s="102" t="s">
        <v>85</v>
      </c>
      <c r="AV197" s="14" t="s">
        <v>85</v>
      </c>
      <c r="AW197" s="14" t="s">
        <v>36</v>
      </c>
      <c r="AX197" s="14" t="s">
        <v>83</v>
      </c>
      <c r="AY197" s="102" t="s">
        <v>171</v>
      </c>
    </row>
    <row r="198" spans="1:65" s="2" customFormat="1" ht="16.5" customHeight="1" x14ac:dyDescent="0.2">
      <c r="A198" s="251"/>
      <c r="B198" s="252"/>
      <c r="C198" s="371" t="s">
        <v>405</v>
      </c>
      <c r="D198" s="371" t="s">
        <v>292</v>
      </c>
      <c r="E198" s="372" t="s">
        <v>1042</v>
      </c>
      <c r="F198" s="373" t="s">
        <v>1262</v>
      </c>
      <c r="G198" s="374" t="s">
        <v>323</v>
      </c>
      <c r="H198" s="375">
        <v>21</v>
      </c>
      <c r="I198" s="105"/>
      <c r="J198" s="376">
        <f>ROUND(I198*H198,2)</f>
        <v>0</v>
      </c>
      <c r="K198" s="373" t="s">
        <v>3</v>
      </c>
      <c r="L198" s="377"/>
      <c r="M198" s="378" t="s">
        <v>3</v>
      </c>
      <c r="N198" s="379" t="s">
        <v>46</v>
      </c>
      <c r="O198" s="330"/>
      <c r="P198" s="331">
        <f>O198*H198</f>
        <v>0</v>
      </c>
      <c r="Q198" s="331">
        <v>0</v>
      </c>
      <c r="R198" s="331">
        <f>Q198*H198</f>
        <v>0</v>
      </c>
      <c r="S198" s="331">
        <v>0</v>
      </c>
      <c r="T198" s="332">
        <f>S198*H198</f>
        <v>0</v>
      </c>
      <c r="U198" s="251"/>
      <c r="V198" s="251"/>
      <c r="W198" s="32"/>
      <c r="X198" s="32"/>
      <c r="Y198" s="32"/>
      <c r="Z198" s="32"/>
      <c r="AA198" s="32"/>
      <c r="AB198" s="32"/>
      <c r="AC198" s="32"/>
      <c r="AD198" s="32"/>
      <c r="AE198" s="32"/>
      <c r="AR198" s="98" t="s">
        <v>249</v>
      </c>
      <c r="AT198" s="98" t="s">
        <v>292</v>
      </c>
      <c r="AU198" s="98" t="s">
        <v>85</v>
      </c>
      <c r="AY198" s="19" t="s">
        <v>171</v>
      </c>
      <c r="BE198" s="99">
        <f>IF(N198="základní",J198,0)</f>
        <v>0</v>
      </c>
      <c r="BF198" s="99">
        <f>IF(N198="snížená",J198,0)</f>
        <v>0</v>
      </c>
      <c r="BG198" s="99">
        <f>IF(N198="zákl. přenesená",J198,0)</f>
        <v>0</v>
      </c>
      <c r="BH198" s="99">
        <f>IF(N198="sníž. přenesená",J198,0)</f>
        <v>0</v>
      </c>
      <c r="BI198" s="99">
        <f>IF(N198="nulová",J198,0)</f>
        <v>0</v>
      </c>
      <c r="BJ198" s="19" t="s">
        <v>83</v>
      </c>
      <c r="BK198" s="99">
        <f>ROUND(I198*H198,2)</f>
        <v>0</v>
      </c>
      <c r="BL198" s="19" t="s">
        <v>177</v>
      </c>
      <c r="BM198" s="98" t="s">
        <v>1263</v>
      </c>
    </row>
    <row r="199" spans="1:65" s="2" customFormat="1" x14ac:dyDescent="0.2">
      <c r="A199" s="251"/>
      <c r="B199" s="252"/>
      <c r="C199" s="251"/>
      <c r="D199" s="333" t="s">
        <v>179</v>
      </c>
      <c r="E199" s="251"/>
      <c r="F199" s="334" t="s">
        <v>1262</v>
      </c>
      <c r="G199" s="251"/>
      <c r="H199" s="251"/>
      <c r="I199" s="251"/>
      <c r="J199" s="251"/>
      <c r="K199" s="251"/>
      <c r="L199" s="252"/>
      <c r="M199" s="335"/>
      <c r="N199" s="336"/>
      <c r="O199" s="330"/>
      <c r="P199" s="330"/>
      <c r="Q199" s="330"/>
      <c r="R199" s="330"/>
      <c r="S199" s="330"/>
      <c r="T199" s="337"/>
      <c r="U199" s="251"/>
      <c r="V199" s="251"/>
      <c r="W199" s="32"/>
      <c r="X199" s="32"/>
      <c r="Y199" s="32"/>
      <c r="Z199" s="32"/>
      <c r="AA199" s="32"/>
      <c r="AB199" s="32"/>
      <c r="AC199" s="32"/>
      <c r="AD199" s="32"/>
      <c r="AE199" s="32"/>
      <c r="AT199" s="19" t="s">
        <v>179</v>
      </c>
      <c r="AU199" s="19" t="s">
        <v>85</v>
      </c>
    </row>
    <row r="200" spans="1:65" s="2" customFormat="1" ht="22.8" x14ac:dyDescent="0.2">
      <c r="A200" s="251"/>
      <c r="B200" s="252"/>
      <c r="C200" s="322" t="s">
        <v>414</v>
      </c>
      <c r="D200" s="322" t="s">
        <v>173</v>
      </c>
      <c r="E200" s="323" t="s">
        <v>1264</v>
      </c>
      <c r="F200" s="324" t="s">
        <v>1265</v>
      </c>
      <c r="G200" s="325" t="s">
        <v>1266</v>
      </c>
      <c r="H200" s="326">
        <v>1.5</v>
      </c>
      <c r="I200" s="97"/>
      <c r="J200" s="327">
        <f>ROUND(I200*H200,2)</f>
        <v>0</v>
      </c>
      <c r="K200" s="324" t="s">
        <v>176</v>
      </c>
      <c r="L200" s="252"/>
      <c r="M200" s="328" t="s">
        <v>3</v>
      </c>
      <c r="N200" s="329" t="s">
        <v>46</v>
      </c>
      <c r="O200" s="330"/>
      <c r="P200" s="331">
        <f>O200*H200</f>
        <v>0</v>
      </c>
      <c r="Q200" s="331">
        <v>0</v>
      </c>
      <c r="R200" s="331">
        <f>Q200*H200</f>
        <v>0</v>
      </c>
      <c r="S200" s="331">
        <v>0</v>
      </c>
      <c r="T200" s="332">
        <f>S200*H200</f>
        <v>0</v>
      </c>
      <c r="U200" s="251"/>
      <c r="V200" s="251"/>
      <c r="W200" s="32"/>
      <c r="X200" s="32"/>
      <c r="Y200" s="32"/>
      <c r="Z200" s="32"/>
      <c r="AA200" s="32"/>
      <c r="AB200" s="32"/>
      <c r="AC200" s="32"/>
      <c r="AD200" s="32"/>
      <c r="AE200" s="32"/>
      <c r="AR200" s="98" t="s">
        <v>177</v>
      </c>
      <c r="AT200" s="98" t="s">
        <v>173</v>
      </c>
      <c r="AU200" s="98" t="s">
        <v>85</v>
      </c>
      <c r="AY200" s="19" t="s">
        <v>171</v>
      </c>
      <c r="BE200" s="99">
        <f>IF(N200="základní",J200,0)</f>
        <v>0</v>
      </c>
      <c r="BF200" s="99">
        <f>IF(N200="snížená",J200,0)</f>
        <v>0</v>
      </c>
      <c r="BG200" s="99">
        <f>IF(N200="zákl. přenesená",J200,0)</f>
        <v>0</v>
      </c>
      <c r="BH200" s="99">
        <f>IF(N200="sníž. přenesená",J200,0)</f>
        <v>0</v>
      </c>
      <c r="BI200" s="99">
        <f>IF(N200="nulová",J200,0)</f>
        <v>0</v>
      </c>
      <c r="BJ200" s="19" t="s">
        <v>83</v>
      </c>
      <c r="BK200" s="99">
        <f>ROUND(I200*H200,2)</f>
        <v>0</v>
      </c>
      <c r="BL200" s="19" t="s">
        <v>177</v>
      </c>
      <c r="BM200" s="98" t="s">
        <v>1267</v>
      </c>
    </row>
    <row r="201" spans="1:65" s="2" customFormat="1" x14ac:dyDescent="0.2">
      <c r="A201" s="251"/>
      <c r="B201" s="252"/>
      <c r="C201" s="251"/>
      <c r="D201" s="333" t="s">
        <v>179</v>
      </c>
      <c r="E201" s="251"/>
      <c r="F201" s="334" t="s">
        <v>1268</v>
      </c>
      <c r="G201" s="251"/>
      <c r="H201" s="251"/>
      <c r="I201" s="251"/>
      <c r="J201" s="251"/>
      <c r="K201" s="251"/>
      <c r="L201" s="252"/>
      <c r="M201" s="335"/>
      <c r="N201" s="336"/>
      <c r="O201" s="330"/>
      <c r="P201" s="330"/>
      <c r="Q201" s="330"/>
      <c r="R201" s="330"/>
      <c r="S201" s="330"/>
      <c r="T201" s="337"/>
      <c r="U201" s="251"/>
      <c r="V201" s="251"/>
      <c r="W201" s="32"/>
      <c r="X201" s="32"/>
      <c r="Y201" s="32"/>
      <c r="Z201" s="32"/>
      <c r="AA201" s="32"/>
      <c r="AB201" s="32"/>
      <c r="AC201" s="32"/>
      <c r="AD201" s="32"/>
      <c r="AE201" s="32"/>
      <c r="AT201" s="19" t="s">
        <v>179</v>
      </c>
      <c r="AU201" s="19" t="s">
        <v>85</v>
      </c>
    </row>
    <row r="202" spans="1:65" s="2" customFormat="1" x14ac:dyDescent="0.2">
      <c r="A202" s="251"/>
      <c r="B202" s="252"/>
      <c r="C202" s="251"/>
      <c r="D202" s="338" t="s">
        <v>181</v>
      </c>
      <c r="E202" s="251"/>
      <c r="F202" s="339" t="s">
        <v>1269</v>
      </c>
      <c r="G202" s="251"/>
      <c r="H202" s="251"/>
      <c r="I202" s="251"/>
      <c r="J202" s="251"/>
      <c r="K202" s="251"/>
      <c r="L202" s="252"/>
      <c r="M202" s="335"/>
      <c r="N202" s="336"/>
      <c r="O202" s="330"/>
      <c r="P202" s="330"/>
      <c r="Q202" s="330"/>
      <c r="R202" s="330"/>
      <c r="S202" s="330"/>
      <c r="T202" s="337"/>
      <c r="U202" s="251"/>
      <c r="V202" s="251"/>
      <c r="W202" s="32"/>
      <c r="X202" s="32"/>
      <c r="Y202" s="32"/>
      <c r="Z202" s="32"/>
      <c r="AA202" s="32"/>
      <c r="AB202" s="32"/>
      <c r="AC202" s="32"/>
      <c r="AD202" s="32"/>
      <c r="AE202" s="32"/>
      <c r="AT202" s="19" t="s">
        <v>181</v>
      </c>
      <c r="AU202" s="19" t="s">
        <v>85</v>
      </c>
    </row>
    <row r="203" spans="1:65" s="14" customFormat="1" x14ac:dyDescent="0.2">
      <c r="A203" s="347"/>
      <c r="B203" s="348"/>
      <c r="C203" s="347"/>
      <c r="D203" s="333" t="s">
        <v>183</v>
      </c>
      <c r="E203" s="349" t="s">
        <v>3</v>
      </c>
      <c r="F203" s="350" t="s">
        <v>1270</v>
      </c>
      <c r="G203" s="347"/>
      <c r="H203" s="351">
        <v>1.5</v>
      </c>
      <c r="I203" s="347"/>
      <c r="J203" s="347"/>
      <c r="K203" s="347"/>
      <c r="L203" s="348"/>
      <c r="M203" s="352"/>
      <c r="N203" s="353"/>
      <c r="O203" s="353"/>
      <c r="P203" s="353"/>
      <c r="Q203" s="353"/>
      <c r="R203" s="353"/>
      <c r="S203" s="353"/>
      <c r="T203" s="354"/>
      <c r="U203" s="347"/>
      <c r="V203" s="347"/>
      <c r="AT203" s="102" t="s">
        <v>183</v>
      </c>
      <c r="AU203" s="102" t="s">
        <v>85</v>
      </c>
      <c r="AV203" s="14" t="s">
        <v>85</v>
      </c>
      <c r="AW203" s="14" t="s">
        <v>36</v>
      </c>
      <c r="AX203" s="14" t="s">
        <v>83</v>
      </c>
      <c r="AY203" s="102" t="s">
        <v>171</v>
      </c>
    </row>
    <row r="204" spans="1:65" s="2" customFormat="1" ht="16.5" customHeight="1" x14ac:dyDescent="0.2">
      <c r="A204" s="251"/>
      <c r="B204" s="252"/>
      <c r="C204" s="371" t="s">
        <v>424</v>
      </c>
      <c r="D204" s="371" t="s">
        <v>292</v>
      </c>
      <c r="E204" s="372" t="s">
        <v>1271</v>
      </c>
      <c r="F204" s="373" t="s">
        <v>1272</v>
      </c>
      <c r="G204" s="374" t="s">
        <v>295</v>
      </c>
      <c r="H204" s="375">
        <v>1.5</v>
      </c>
      <c r="I204" s="105"/>
      <c r="J204" s="376">
        <f>ROUND(I204*H204,2)</f>
        <v>0</v>
      </c>
      <c r="K204" s="373" t="s">
        <v>3</v>
      </c>
      <c r="L204" s="377"/>
      <c r="M204" s="378" t="s">
        <v>3</v>
      </c>
      <c r="N204" s="379" t="s">
        <v>46</v>
      </c>
      <c r="O204" s="330"/>
      <c r="P204" s="331">
        <f>O204*H204</f>
        <v>0</v>
      </c>
      <c r="Q204" s="331">
        <v>1E-3</v>
      </c>
      <c r="R204" s="331">
        <f>Q204*H204</f>
        <v>1.5E-3</v>
      </c>
      <c r="S204" s="331">
        <v>0</v>
      </c>
      <c r="T204" s="332">
        <f>S204*H204</f>
        <v>0</v>
      </c>
      <c r="U204" s="251"/>
      <c r="V204" s="251"/>
      <c r="W204" s="32"/>
      <c r="X204" s="32"/>
      <c r="Y204" s="32"/>
      <c r="Z204" s="32"/>
      <c r="AA204" s="32"/>
      <c r="AB204" s="32"/>
      <c r="AC204" s="32"/>
      <c r="AD204" s="32"/>
      <c r="AE204" s="32"/>
      <c r="AR204" s="98" t="s">
        <v>249</v>
      </c>
      <c r="AT204" s="98" t="s">
        <v>292</v>
      </c>
      <c r="AU204" s="98" t="s">
        <v>85</v>
      </c>
      <c r="AY204" s="19" t="s">
        <v>171</v>
      </c>
      <c r="BE204" s="99">
        <f>IF(N204="základní",J204,0)</f>
        <v>0</v>
      </c>
      <c r="BF204" s="99">
        <f>IF(N204="snížená",J204,0)</f>
        <v>0</v>
      </c>
      <c r="BG204" s="99">
        <f>IF(N204="zákl. přenesená",J204,0)</f>
        <v>0</v>
      </c>
      <c r="BH204" s="99">
        <f>IF(N204="sníž. přenesená",J204,0)</f>
        <v>0</v>
      </c>
      <c r="BI204" s="99">
        <f>IF(N204="nulová",J204,0)</f>
        <v>0</v>
      </c>
      <c r="BJ204" s="19" t="s">
        <v>83</v>
      </c>
      <c r="BK204" s="99">
        <f>ROUND(I204*H204,2)</f>
        <v>0</v>
      </c>
      <c r="BL204" s="19" t="s">
        <v>177</v>
      </c>
      <c r="BM204" s="98" t="s">
        <v>1273</v>
      </c>
    </row>
    <row r="205" spans="1:65" s="14" customFormat="1" x14ac:dyDescent="0.2">
      <c r="A205" s="347"/>
      <c r="B205" s="348"/>
      <c r="C205" s="347"/>
      <c r="D205" s="333" t="s">
        <v>183</v>
      </c>
      <c r="E205" s="349" t="s">
        <v>3</v>
      </c>
      <c r="F205" s="350" t="s">
        <v>1274</v>
      </c>
      <c r="G205" s="347"/>
      <c r="H205" s="351">
        <v>1.5</v>
      </c>
      <c r="I205" s="347"/>
      <c r="J205" s="347"/>
      <c r="K205" s="347"/>
      <c r="L205" s="348"/>
      <c r="M205" s="352"/>
      <c r="N205" s="353"/>
      <c r="O205" s="353"/>
      <c r="P205" s="353"/>
      <c r="Q205" s="353"/>
      <c r="R205" s="353"/>
      <c r="S205" s="353"/>
      <c r="T205" s="354"/>
      <c r="U205" s="347"/>
      <c r="V205" s="347"/>
      <c r="AT205" s="102" t="s">
        <v>183</v>
      </c>
      <c r="AU205" s="102" t="s">
        <v>85</v>
      </c>
      <c r="AV205" s="14" t="s">
        <v>85</v>
      </c>
      <c r="AW205" s="14" t="s">
        <v>36</v>
      </c>
      <c r="AX205" s="14" t="s">
        <v>83</v>
      </c>
      <c r="AY205" s="102" t="s">
        <v>171</v>
      </c>
    </row>
    <row r="206" spans="1:65" s="2" customFormat="1" ht="16.5" customHeight="1" x14ac:dyDescent="0.2">
      <c r="A206" s="251"/>
      <c r="B206" s="252"/>
      <c r="C206" s="322" t="s">
        <v>430</v>
      </c>
      <c r="D206" s="322" t="s">
        <v>173</v>
      </c>
      <c r="E206" s="323" t="s">
        <v>1275</v>
      </c>
      <c r="F206" s="324" t="s">
        <v>1276</v>
      </c>
      <c r="G206" s="325" t="s">
        <v>323</v>
      </c>
      <c r="H206" s="326">
        <v>21</v>
      </c>
      <c r="I206" s="97"/>
      <c r="J206" s="327">
        <f>ROUND(I206*H206,2)</f>
        <v>0</v>
      </c>
      <c r="K206" s="324" t="s">
        <v>176</v>
      </c>
      <c r="L206" s="252"/>
      <c r="M206" s="328" t="s">
        <v>3</v>
      </c>
      <c r="N206" s="329" t="s">
        <v>46</v>
      </c>
      <c r="O206" s="330"/>
      <c r="P206" s="331">
        <f>O206*H206</f>
        <v>0</v>
      </c>
      <c r="Q206" s="331">
        <v>2.0000000000000002E-5</v>
      </c>
      <c r="R206" s="331">
        <f>Q206*H206</f>
        <v>4.2000000000000002E-4</v>
      </c>
      <c r="S206" s="331">
        <v>0</v>
      </c>
      <c r="T206" s="332">
        <f>S206*H206</f>
        <v>0</v>
      </c>
      <c r="U206" s="251"/>
      <c r="V206" s="251"/>
      <c r="W206" s="32"/>
      <c r="X206" s="32"/>
      <c r="Y206" s="32"/>
      <c r="Z206" s="32"/>
      <c r="AA206" s="32"/>
      <c r="AB206" s="32"/>
      <c r="AC206" s="32"/>
      <c r="AD206" s="32"/>
      <c r="AE206" s="32"/>
      <c r="AR206" s="98" t="s">
        <v>177</v>
      </c>
      <c r="AT206" s="98" t="s">
        <v>173</v>
      </c>
      <c r="AU206" s="98" t="s">
        <v>85</v>
      </c>
      <c r="AY206" s="19" t="s">
        <v>171</v>
      </c>
      <c r="BE206" s="99">
        <f>IF(N206="základní",J206,0)</f>
        <v>0</v>
      </c>
      <c r="BF206" s="99">
        <f>IF(N206="snížená",J206,0)</f>
        <v>0</v>
      </c>
      <c r="BG206" s="99">
        <f>IF(N206="zákl. přenesená",J206,0)</f>
        <v>0</v>
      </c>
      <c r="BH206" s="99">
        <f>IF(N206="sníž. přenesená",J206,0)</f>
        <v>0</v>
      </c>
      <c r="BI206" s="99">
        <f>IF(N206="nulová",J206,0)</f>
        <v>0</v>
      </c>
      <c r="BJ206" s="19" t="s">
        <v>83</v>
      </c>
      <c r="BK206" s="99">
        <f>ROUND(I206*H206,2)</f>
        <v>0</v>
      </c>
      <c r="BL206" s="19" t="s">
        <v>177</v>
      </c>
      <c r="BM206" s="98" t="s">
        <v>1277</v>
      </c>
    </row>
    <row r="207" spans="1:65" s="2" customFormat="1" x14ac:dyDescent="0.2">
      <c r="A207" s="251"/>
      <c r="B207" s="252"/>
      <c r="C207" s="251"/>
      <c r="D207" s="333" t="s">
        <v>179</v>
      </c>
      <c r="E207" s="251"/>
      <c r="F207" s="334" t="s">
        <v>1278</v>
      </c>
      <c r="G207" s="251"/>
      <c r="H207" s="251"/>
      <c r="I207" s="251"/>
      <c r="J207" s="251"/>
      <c r="K207" s="251"/>
      <c r="L207" s="252"/>
      <c r="M207" s="335"/>
      <c r="N207" s="336"/>
      <c r="O207" s="330"/>
      <c r="P207" s="330"/>
      <c r="Q207" s="330"/>
      <c r="R207" s="330"/>
      <c r="S207" s="330"/>
      <c r="T207" s="337"/>
      <c r="U207" s="251"/>
      <c r="V207" s="251"/>
      <c r="W207" s="32"/>
      <c r="X207" s="32"/>
      <c r="Y207" s="32"/>
      <c r="Z207" s="32"/>
      <c r="AA207" s="32"/>
      <c r="AB207" s="32"/>
      <c r="AC207" s="32"/>
      <c r="AD207" s="32"/>
      <c r="AE207" s="32"/>
      <c r="AT207" s="19" t="s">
        <v>179</v>
      </c>
      <c r="AU207" s="19" t="s">
        <v>85</v>
      </c>
    </row>
    <row r="208" spans="1:65" s="2" customFormat="1" x14ac:dyDescent="0.2">
      <c r="A208" s="251"/>
      <c r="B208" s="252"/>
      <c r="C208" s="251"/>
      <c r="D208" s="338" t="s">
        <v>181</v>
      </c>
      <c r="E208" s="251"/>
      <c r="F208" s="339" t="s">
        <v>1279</v>
      </c>
      <c r="G208" s="251"/>
      <c r="H208" s="251"/>
      <c r="I208" s="251"/>
      <c r="J208" s="251"/>
      <c r="K208" s="251"/>
      <c r="L208" s="252"/>
      <c r="M208" s="335"/>
      <c r="N208" s="336"/>
      <c r="O208" s="330"/>
      <c r="P208" s="330"/>
      <c r="Q208" s="330"/>
      <c r="R208" s="330"/>
      <c r="S208" s="330"/>
      <c r="T208" s="337"/>
      <c r="U208" s="251"/>
      <c r="V208" s="251"/>
      <c r="W208" s="32"/>
      <c r="X208" s="32"/>
      <c r="Y208" s="32"/>
      <c r="Z208" s="32"/>
      <c r="AA208" s="32"/>
      <c r="AB208" s="32"/>
      <c r="AC208" s="32"/>
      <c r="AD208" s="32"/>
      <c r="AE208" s="32"/>
      <c r="AT208" s="19" t="s">
        <v>181</v>
      </c>
      <c r="AU208" s="19" t="s">
        <v>85</v>
      </c>
    </row>
    <row r="209" spans="1:65" s="14" customFormat="1" x14ac:dyDescent="0.2">
      <c r="A209" s="347"/>
      <c r="B209" s="348"/>
      <c r="C209" s="347"/>
      <c r="D209" s="333" t="s">
        <v>183</v>
      </c>
      <c r="E209" s="349" t="s">
        <v>3</v>
      </c>
      <c r="F209" s="350" t="s">
        <v>1134</v>
      </c>
      <c r="G209" s="347"/>
      <c r="H209" s="351">
        <v>21</v>
      </c>
      <c r="I209" s="347"/>
      <c r="J209" s="347"/>
      <c r="K209" s="347"/>
      <c r="L209" s="348"/>
      <c r="M209" s="352"/>
      <c r="N209" s="353"/>
      <c r="O209" s="353"/>
      <c r="P209" s="353"/>
      <c r="Q209" s="353"/>
      <c r="R209" s="353"/>
      <c r="S209" s="353"/>
      <c r="T209" s="354"/>
      <c r="U209" s="347"/>
      <c r="V209" s="347"/>
      <c r="AT209" s="102" t="s">
        <v>183</v>
      </c>
      <c r="AU209" s="102" t="s">
        <v>85</v>
      </c>
      <c r="AV209" s="14" t="s">
        <v>85</v>
      </c>
      <c r="AW209" s="14" t="s">
        <v>36</v>
      </c>
      <c r="AX209" s="14" t="s">
        <v>83</v>
      </c>
      <c r="AY209" s="102" t="s">
        <v>171</v>
      </c>
    </row>
    <row r="210" spans="1:65" s="2" customFormat="1" ht="16.5" customHeight="1" x14ac:dyDescent="0.2">
      <c r="A210" s="251"/>
      <c r="B210" s="252"/>
      <c r="C210" s="322" t="s">
        <v>438</v>
      </c>
      <c r="D210" s="322" t="s">
        <v>173</v>
      </c>
      <c r="E210" s="323" t="s">
        <v>1280</v>
      </c>
      <c r="F210" s="324" t="s">
        <v>1281</v>
      </c>
      <c r="G210" s="325" t="s">
        <v>116</v>
      </c>
      <c r="H210" s="326">
        <v>52.5</v>
      </c>
      <c r="I210" s="97"/>
      <c r="J210" s="327">
        <f>ROUND(I210*H210,2)</f>
        <v>0</v>
      </c>
      <c r="K210" s="324" t="s">
        <v>176</v>
      </c>
      <c r="L210" s="252"/>
      <c r="M210" s="328" t="s">
        <v>3</v>
      </c>
      <c r="N210" s="329" t="s">
        <v>46</v>
      </c>
      <c r="O210" s="330"/>
      <c r="P210" s="331">
        <f>O210*H210</f>
        <v>0</v>
      </c>
      <c r="Q210" s="331">
        <v>0</v>
      </c>
      <c r="R210" s="331">
        <f>Q210*H210</f>
        <v>0</v>
      </c>
      <c r="S210" s="331">
        <v>0</v>
      </c>
      <c r="T210" s="332">
        <f>S210*H210</f>
        <v>0</v>
      </c>
      <c r="U210" s="251"/>
      <c r="V210" s="251"/>
      <c r="W210" s="32"/>
      <c r="X210" s="32"/>
      <c r="Y210" s="32"/>
      <c r="Z210" s="32"/>
      <c r="AA210" s="32"/>
      <c r="AB210" s="32"/>
      <c r="AC210" s="32"/>
      <c r="AD210" s="32"/>
      <c r="AE210" s="32"/>
      <c r="AR210" s="98" t="s">
        <v>177</v>
      </c>
      <c r="AT210" s="98" t="s">
        <v>173</v>
      </c>
      <c r="AU210" s="98" t="s">
        <v>85</v>
      </c>
      <c r="AY210" s="19" t="s">
        <v>171</v>
      </c>
      <c r="BE210" s="99">
        <f>IF(N210="základní",J210,0)</f>
        <v>0</v>
      </c>
      <c r="BF210" s="99">
        <f>IF(N210="snížená",J210,0)</f>
        <v>0</v>
      </c>
      <c r="BG210" s="99">
        <f>IF(N210="zákl. přenesená",J210,0)</f>
        <v>0</v>
      </c>
      <c r="BH210" s="99">
        <f>IF(N210="sníž. přenesená",J210,0)</f>
        <v>0</v>
      </c>
      <c r="BI210" s="99">
        <f>IF(N210="nulová",J210,0)</f>
        <v>0</v>
      </c>
      <c r="BJ210" s="19" t="s">
        <v>83</v>
      </c>
      <c r="BK210" s="99">
        <f>ROUND(I210*H210,2)</f>
        <v>0</v>
      </c>
      <c r="BL210" s="19" t="s">
        <v>177</v>
      </c>
      <c r="BM210" s="98" t="s">
        <v>1282</v>
      </c>
    </row>
    <row r="211" spans="1:65" s="2" customFormat="1" x14ac:dyDescent="0.2">
      <c r="A211" s="251"/>
      <c r="B211" s="252"/>
      <c r="C211" s="251"/>
      <c r="D211" s="333" t="s">
        <v>179</v>
      </c>
      <c r="E211" s="251"/>
      <c r="F211" s="334" t="s">
        <v>1283</v>
      </c>
      <c r="G211" s="251"/>
      <c r="H211" s="251"/>
      <c r="I211" s="251"/>
      <c r="J211" s="251"/>
      <c r="K211" s="251"/>
      <c r="L211" s="252"/>
      <c r="M211" s="335"/>
      <c r="N211" s="336"/>
      <c r="O211" s="330"/>
      <c r="P211" s="330"/>
      <c r="Q211" s="330"/>
      <c r="R211" s="330"/>
      <c r="S211" s="330"/>
      <c r="T211" s="337"/>
      <c r="U211" s="251"/>
      <c r="V211" s="251"/>
      <c r="W211" s="32"/>
      <c r="X211" s="32"/>
      <c r="Y211" s="32"/>
      <c r="Z211" s="32"/>
      <c r="AA211" s="32"/>
      <c r="AB211" s="32"/>
      <c r="AC211" s="32"/>
      <c r="AD211" s="32"/>
      <c r="AE211" s="32"/>
      <c r="AT211" s="19" t="s">
        <v>179</v>
      </c>
      <c r="AU211" s="19" t="s">
        <v>85</v>
      </c>
    </row>
    <row r="212" spans="1:65" s="2" customFormat="1" x14ac:dyDescent="0.2">
      <c r="A212" s="251"/>
      <c r="B212" s="252"/>
      <c r="C212" s="251"/>
      <c r="D212" s="338" t="s">
        <v>181</v>
      </c>
      <c r="E212" s="251"/>
      <c r="F212" s="339" t="s">
        <v>1284</v>
      </c>
      <c r="G212" s="251"/>
      <c r="H212" s="251"/>
      <c r="I212" s="251"/>
      <c r="J212" s="251"/>
      <c r="K212" s="251"/>
      <c r="L212" s="252"/>
      <c r="M212" s="335"/>
      <c r="N212" s="336"/>
      <c r="O212" s="330"/>
      <c r="P212" s="330"/>
      <c r="Q212" s="330"/>
      <c r="R212" s="330"/>
      <c r="S212" s="330"/>
      <c r="T212" s="337"/>
      <c r="U212" s="251"/>
      <c r="V212" s="251"/>
      <c r="W212" s="32"/>
      <c r="X212" s="32"/>
      <c r="Y212" s="32"/>
      <c r="Z212" s="32"/>
      <c r="AA212" s="32"/>
      <c r="AB212" s="32"/>
      <c r="AC212" s="32"/>
      <c r="AD212" s="32"/>
      <c r="AE212" s="32"/>
      <c r="AT212" s="19" t="s">
        <v>181</v>
      </c>
      <c r="AU212" s="19" t="s">
        <v>85</v>
      </c>
    </row>
    <row r="213" spans="1:65" s="14" customFormat="1" x14ac:dyDescent="0.2">
      <c r="A213" s="347"/>
      <c r="B213" s="348"/>
      <c r="C213" s="347"/>
      <c r="D213" s="333" t="s">
        <v>183</v>
      </c>
      <c r="E213" s="349" t="s">
        <v>1139</v>
      </c>
      <c r="F213" s="350" t="s">
        <v>1285</v>
      </c>
      <c r="G213" s="347"/>
      <c r="H213" s="351">
        <v>52.5</v>
      </c>
      <c r="I213" s="347"/>
      <c r="J213" s="347"/>
      <c r="K213" s="347"/>
      <c r="L213" s="348"/>
      <c r="M213" s="352"/>
      <c r="N213" s="353"/>
      <c r="O213" s="353"/>
      <c r="P213" s="353"/>
      <c r="Q213" s="353"/>
      <c r="R213" s="353"/>
      <c r="S213" s="353"/>
      <c r="T213" s="354"/>
      <c r="U213" s="347"/>
      <c r="V213" s="347"/>
      <c r="AT213" s="102" t="s">
        <v>183</v>
      </c>
      <c r="AU213" s="102" t="s">
        <v>85</v>
      </c>
      <c r="AV213" s="14" t="s">
        <v>85</v>
      </c>
      <c r="AW213" s="14" t="s">
        <v>36</v>
      </c>
      <c r="AX213" s="14" t="s">
        <v>83</v>
      </c>
      <c r="AY213" s="102" t="s">
        <v>171</v>
      </c>
    </row>
    <row r="214" spans="1:65" s="2" customFormat="1" ht="16.5" customHeight="1" x14ac:dyDescent="0.2">
      <c r="A214" s="251"/>
      <c r="B214" s="252"/>
      <c r="C214" s="371" t="s">
        <v>446</v>
      </c>
      <c r="D214" s="371" t="s">
        <v>292</v>
      </c>
      <c r="E214" s="372" t="s">
        <v>1286</v>
      </c>
      <c r="F214" s="373" t="s">
        <v>1287</v>
      </c>
      <c r="G214" s="374" t="s">
        <v>108</v>
      </c>
      <c r="H214" s="375">
        <v>7.875</v>
      </c>
      <c r="I214" s="105"/>
      <c r="J214" s="376">
        <f>ROUND(I214*H214,2)</f>
        <v>0</v>
      </c>
      <c r="K214" s="373" t="s">
        <v>176</v>
      </c>
      <c r="L214" s="377"/>
      <c r="M214" s="378" t="s">
        <v>3</v>
      </c>
      <c r="N214" s="379" t="s">
        <v>46</v>
      </c>
      <c r="O214" s="330"/>
      <c r="P214" s="331">
        <f>O214*H214</f>
        <v>0</v>
      </c>
      <c r="Q214" s="331">
        <v>0.2</v>
      </c>
      <c r="R214" s="331">
        <f>Q214*H214</f>
        <v>1.5750000000000002</v>
      </c>
      <c r="S214" s="331">
        <v>0</v>
      </c>
      <c r="T214" s="332">
        <f>S214*H214</f>
        <v>0</v>
      </c>
      <c r="U214" s="251"/>
      <c r="V214" s="251"/>
      <c r="W214" s="32"/>
      <c r="X214" s="32"/>
      <c r="Y214" s="32"/>
      <c r="Z214" s="32"/>
      <c r="AA214" s="32"/>
      <c r="AB214" s="32"/>
      <c r="AC214" s="32"/>
      <c r="AD214" s="32"/>
      <c r="AE214" s="32"/>
      <c r="AR214" s="98" t="s">
        <v>249</v>
      </c>
      <c r="AT214" s="98" t="s">
        <v>292</v>
      </c>
      <c r="AU214" s="98" t="s">
        <v>85</v>
      </c>
      <c r="AY214" s="19" t="s">
        <v>171</v>
      </c>
      <c r="BE214" s="99">
        <f>IF(N214="základní",J214,0)</f>
        <v>0</v>
      </c>
      <c r="BF214" s="99">
        <f>IF(N214="snížená",J214,0)</f>
        <v>0</v>
      </c>
      <c r="BG214" s="99">
        <f>IF(N214="zákl. přenesená",J214,0)</f>
        <v>0</v>
      </c>
      <c r="BH214" s="99">
        <f>IF(N214="sníž. přenesená",J214,0)</f>
        <v>0</v>
      </c>
      <c r="BI214" s="99">
        <f>IF(N214="nulová",J214,0)</f>
        <v>0</v>
      </c>
      <c r="BJ214" s="19" t="s">
        <v>83</v>
      </c>
      <c r="BK214" s="99">
        <f>ROUND(I214*H214,2)</f>
        <v>0</v>
      </c>
      <c r="BL214" s="19" t="s">
        <v>177</v>
      </c>
      <c r="BM214" s="98" t="s">
        <v>1288</v>
      </c>
    </row>
    <row r="215" spans="1:65" s="2" customFormat="1" x14ac:dyDescent="0.2">
      <c r="A215" s="251"/>
      <c r="B215" s="252"/>
      <c r="C215" s="251"/>
      <c r="D215" s="333" t="s">
        <v>179</v>
      </c>
      <c r="E215" s="251"/>
      <c r="F215" s="334" t="s">
        <v>1287</v>
      </c>
      <c r="G215" s="251"/>
      <c r="H215" s="251"/>
      <c r="I215" s="251"/>
      <c r="J215" s="251"/>
      <c r="K215" s="251"/>
      <c r="L215" s="252"/>
      <c r="M215" s="335"/>
      <c r="N215" s="336"/>
      <c r="O215" s="330"/>
      <c r="P215" s="330"/>
      <c r="Q215" s="330"/>
      <c r="R215" s="330"/>
      <c r="S215" s="330"/>
      <c r="T215" s="337"/>
      <c r="U215" s="251"/>
      <c r="V215" s="251"/>
      <c r="W215" s="32"/>
      <c r="X215" s="32"/>
      <c r="Y215" s="32"/>
      <c r="Z215" s="32"/>
      <c r="AA215" s="32"/>
      <c r="AB215" s="32"/>
      <c r="AC215" s="32"/>
      <c r="AD215" s="32"/>
      <c r="AE215" s="32"/>
      <c r="AT215" s="19" t="s">
        <v>179</v>
      </c>
      <c r="AU215" s="19" t="s">
        <v>85</v>
      </c>
    </row>
    <row r="216" spans="1:65" s="14" customFormat="1" x14ac:dyDescent="0.2">
      <c r="A216" s="347"/>
      <c r="B216" s="348"/>
      <c r="C216" s="347"/>
      <c r="D216" s="333" t="s">
        <v>183</v>
      </c>
      <c r="E216" s="349" t="s">
        <v>3</v>
      </c>
      <c r="F216" s="350" t="s">
        <v>1289</v>
      </c>
      <c r="G216" s="347"/>
      <c r="H216" s="351">
        <v>7.875</v>
      </c>
      <c r="I216" s="347"/>
      <c r="J216" s="347"/>
      <c r="K216" s="347"/>
      <c r="L216" s="348"/>
      <c r="M216" s="352"/>
      <c r="N216" s="353"/>
      <c r="O216" s="353"/>
      <c r="P216" s="353"/>
      <c r="Q216" s="353"/>
      <c r="R216" s="353"/>
      <c r="S216" s="353"/>
      <c r="T216" s="354"/>
      <c r="U216" s="347"/>
      <c r="V216" s="347"/>
      <c r="AT216" s="102" t="s">
        <v>183</v>
      </c>
      <c r="AU216" s="102" t="s">
        <v>85</v>
      </c>
      <c r="AV216" s="14" t="s">
        <v>85</v>
      </c>
      <c r="AW216" s="14" t="s">
        <v>36</v>
      </c>
      <c r="AX216" s="14" t="s">
        <v>83</v>
      </c>
      <c r="AY216" s="102" t="s">
        <v>171</v>
      </c>
    </row>
    <row r="217" spans="1:65" s="2" customFormat="1" ht="16.5" customHeight="1" x14ac:dyDescent="0.2">
      <c r="A217" s="251"/>
      <c r="B217" s="252"/>
      <c r="C217" s="322" t="s">
        <v>457</v>
      </c>
      <c r="D217" s="322" t="s">
        <v>173</v>
      </c>
      <c r="E217" s="323" t="s">
        <v>1290</v>
      </c>
      <c r="F217" s="324" t="s">
        <v>1291</v>
      </c>
      <c r="G217" s="325" t="s">
        <v>433</v>
      </c>
      <c r="H217" s="326">
        <v>1.6E-2</v>
      </c>
      <c r="I217" s="97"/>
      <c r="J217" s="327">
        <f>ROUND(I217*H217,2)</f>
        <v>0</v>
      </c>
      <c r="K217" s="324" t="s">
        <v>176</v>
      </c>
      <c r="L217" s="252"/>
      <c r="M217" s="328" t="s">
        <v>3</v>
      </c>
      <c r="N217" s="329" t="s">
        <v>46</v>
      </c>
      <c r="O217" s="330"/>
      <c r="P217" s="331">
        <f>O217*H217</f>
        <v>0</v>
      </c>
      <c r="Q217" s="331">
        <v>0</v>
      </c>
      <c r="R217" s="331">
        <f>Q217*H217</f>
        <v>0</v>
      </c>
      <c r="S217" s="331">
        <v>0</v>
      </c>
      <c r="T217" s="332">
        <f>S217*H217</f>
        <v>0</v>
      </c>
      <c r="U217" s="251"/>
      <c r="V217" s="251"/>
      <c r="W217" s="32"/>
      <c r="X217" s="32"/>
      <c r="Y217" s="32"/>
      <c r="Z217" s="32"/>
      <c r="AA217" s="32"/>
      <c r="AB217" s="32"/>
      <c r="AC217" s="32"/>
      <c r="AD217" s="32"/>
      <c r="AE217" s="32"/>
      <c r="AR217" s="98" t="s">
        <v>177</v>
      </c>
      <c r="AT217" s="98" t="s">
        <v>173</v>
      </c>
      <c r="AU217" s="98" t="s">
        <v>85</v>
      </c>
      <c r="AY217" s="19" t="s">
        <v>171</v>
      </c>
      <c r="BE217" s="99">
        <f>IF(N217="základní",J217,0)</f>
        <v>0</v>
      </c>
      <c r="BF217" s="99">
        <f>IF(N217="snížená",J217,0)</f>
        <v>0</v>
      </c>
      <c r="BG217" s="99">
        <f>IF(N217="zákl. přenesená",J217,0)</f>
        <v>0</v>
      </c>
      <c r="BH217" s="99">
        <f>IF(N217="sníž. přenesená",J217,0)</f>
        <v>0</v>
      </c>
      <c r="BI217" s="99">
        <f>IF(N217="nulová",J217,0)</f>
        <v>0</v>
      </c>
      <c r="BJ217" s="19" t="s">
        <v>83</v>
      </c>
      <c r="BK217" s="99">
        <f>ROUND(I217*H217,2)</f>
        <v>0</v>
      </c>
      <c r="BL217" s="19" t="s">
        <v>177</v>
      </c>
      <c r="BM217" s="98" t="s">
        <v>1292</v>
      </c>
    </row>
    <row r="218" spans="1:65" s="2" customFormat="1" x14ac:dyDescent="0.2">
      <c r="A218" s="251"/>
      <c r="B218" s="252"/>
      <c r="C218" s="251"/>
      <c r="D218" s="333" t="s">
        <v>179</v>
      </c>
      <c r="E218" s="251"/>
      <c r="F218" s="334" t="s">
        <v>1293</v>
      </c>
      <c r="G218" s="251"/>
      <c r="H218" s="251"/>
      <c r="I218" s="251"/>
      <c r="J218" s="251"/>
      <c r="K218" s="251"/>
      <c r="L218" s="252"/>
      <c r="M218" s="335"/>
      <c r="N218" s="336"/>
      <c r="O218" s="330"/>
      <c r="P218" s="330"/>
      <c r="Q218" s="330"/>
      <c r="R218" s="330"/>
      <c r="S218" s="330"/>
      <c r="T218" s="337"/>
      <c r="U218" s="251"/>
      <c r="V218" s="251"/>
      <c r="W218" s="32"/>
      <c r="X218" s="32"/>
      <c r="Y218" s="32"/>
      <c r="Z218" s="32"/>
      <c r="AA218" s="32"/>
      <c r="AB218" s="32"/>
      <c r="AC218" s="32"/>
      <c r="AD218" s="32"/>
      <c r="AE218" s="32"/>
      <c r="AT218" s="19" t="s">
        <v>179</v>
      </c>
      <c r="AU218" s="19" t="s">
        <v>85</v>
      </c>
    </row>
    <row r="219" spans="1:65" s="2" customFormat="1" x14ac:dyDescent="0.2">
      <c r="A219" s="251"/>
      <c r="B219" s="252"/>
      <c r="C219" s="251"/>
      <c r="D219" s="338" t="s">
        <v>181</v>
      </c>
      <c r="E219" s="251"/>
      <c r="F219" s="339" t="s">
        <v>1294</v>
      </c>
      <c r="G219" s="251"/>
      <c r="H219" s="251"/>
      <c r="I219" s="251"/>
      <c r="J219" s="251"/>
      <c r="K219" s="251"/>
      <c r="L219" s="252"/>
      <c r="M219" s="335"/>
      <c r="N219" s="336"/>
      <c r="O219" s="330"/>
      <c r="P219" s="330"/>
      <c r="Q219" s="330"/>
      <c r="R219" s="330"/>
      <c r="S219" s="330"/>
      <c r="T219" s="337"/>
      <c r="U219" s="251"/>
      <c r="V219" s="251"/>
      <c r="W219" s="32"/>
      <c r="X219" s="32"/>
      <c r="Y219" s="32"/>
      <c r="Z219" s="32"/>
      <c r="AA219" s="32"/>
      <c r="AB219" s="32"/>
      <c r="AC219" s="32"/>
      <c r="AD219" s="32"/>
      <c r="AE219" s="32"/>
      <c r="AT219" s="19" t="s">
        <v>181</v>
      </c>
      <c r="AU219" s="19" t="s">
        <v>85</v>
      </c>
    </row>
    <row r="220" spans="1:65" s="14" customFormat="1" x14ac:dyDescent="0.2">
      <c r="A220" s="347"/>
      <c r="B220" s="348"/>
      <c r="C220" s="347"/>
      <c r="D220" s="333" t="s">
        <v>183</v>
      </c>
      <c r="E220" s="349" t="s">
        <v>3</v>
      </c>
      <c r="F220" s="350" t="s">
        <v>1295</v>
      </c>
      <c r="G220" s="347"/>
      <c r="H220" s="351">
        <v>6.0000000000000001E-3</v>
      </c>
      <c r="I220" s="347"/>
      <c r="J220" s="347"/>
      <c r="K220" s="347"/>
      <c r="L220" s="348"/>
      <c r="M220" s="352"/>
      <c r="N220" s="353"/>
      <c r="O220" s="353"/>
      <c r="P220" s="353"/>
      <c r="Q220" s="353"/>
      <c r="R220" s="353"/>
      <c r="S220" s="353"/>
      <c r="T220" s="354"/>
      <c r="U220" s="347"/>
      <c r="V220" s="347"/>
      <c r="AT220" s="102" t="s">
        <v>183</v>
      </c>
      <c r="AU220" s="102" t="s">
        <v>85</v>
      </c>
      <c r="AV220" s="14" t="s">
        <v>85</v>
      </c>
      <c r="AW220" s="14" t="s">
        <v>36</v>
      </c>
      <c r="AX220" s="14" t="s">
        <v>75</v>
      </c>
      <c r="AY220" s="102" t="s">
        <v>171</v>
      </c>
    </row>
    <row r="221" spans="1:65" s="14" customFormat="1" x14ac:dyDescent="0.2">
      <c r="A221" s="347"/>
      <c r="B221" s="348"/>
      <c r="C221" s="347"/>
      <c r="D221" s="333" t="s">
        <v>183</v>
      </c>
      <c r="E221" s="349" t="s">
        <v>3</v>
      </c>
      <c r="F221" s="350" t="s">
        <v>1296</v>
      </c>
      <c r="G221" s="347"/>
      <c r="H221" s="351">
        <v>0.01</v>
      </c>
      <c r="I221" s="347"/>
      <c r="J221" s="347"/>
      <c r="K221" s="347"/>
      <c r="L221" s="348"/>
      <c r="M221" s="352"/>
      <c r="N221" s="353"/>
      <c r="O221" s="353"/>
      <c r="P221" s="353"/>
      <c r="Q221" s="353"/>
      <c r="R221" s="353"/>
      <c r="S221" s="353"/>
      <c r="T221" s="354"/>
      <c r="U221" s="347"/>
      <c r="V221" s="347"/>
      <c r="AT221" s="102" t="s">
        <v>183</v>
      </c>
      <c r="AU221" s="102" t="s">
        <v>85</v>
      </c>
      <c r="AV221" s="14" t="s">
        <v>85</v>
      </c>
      <c r="AW221" s="14" t="s">
        <v>36</v>
      </c>
      <c r="AX221" s="14" t="s">
        <v>75</v>
      </c>
      <c r="AY221" s="102" t="s">
        <v>171</v>
      </c>
    </row>
    <row r="222" spans="1:65" s="15" customFormat="1" x14ac:dyDescent="0.2">
      <c r="A222" s="355"/>
      <c r="B222" s="356"/>
      <c r="C222" s="355"/>
      <c r="D222" s="333" t="s">
        <v>183</v>
      </c>
      <c r="E222" s="357" t="s">
        <v>1142</v>
      </c>
      <c r="F222" s="358" t="s">
        <v>186</v>
      </c>
      <c r="G222" s="355"/>
      <c r="H222" s="359">
        <v>1.6E-2</v>
      </c>
      <c r="I222" s="355"/>
      <c r="J222" s="355"/>
      <c r="K222" s="355"/>
      <c r="L222" s="356"/>
      <c r="M222" s="360"/>
      <c r="N222" s="361"/>
      <c r="O222" s="361"/>
      <c r="P222" s="361"/>
      <c r="Q222" s="361"/>
      <c r="R222" s="361"/>
      <c r="S222" s="361"/>
      <c r="T222" s="362"/>
      <c r="U222" s="355"/>
      <c r="V222" s="355"/>
      <c r="AT222" s="103" t="s">
        <v>183</v>
      </c>
      <c r="AU222" s="103" t="s">
        <v>85</v>
      </c>
      <c r="AV222" s="15" t="s">
        <v>177</v>
      </c>
      <c r="AW222" s="15" t="s">
        <v>36</v>
      </c>
      <c r="AX222" s="15" t="s">
        <v>83</v>
      </c>
      <c r="AY222" s="103" t="s">
        <v>171</v>
      </c>
    </row>
    <row r="223" spans="1:65" s="2" customFormat="1" ht="16.5" customHeight="1" x14ac:dyDescent="0.2">
      <c r="A223" s="251"/>
      <c r="B223" s="252"/>
      <c r="C223" s="371" t="s">
        <v>465</v>
      </c>
      <c r="D223" s="371" t="s">
        <v>292</v>
      </c>
      <c r="E223" s="372" t="s">
        <v>1297</v>
      </c>
      <c r="F223" s="373" t="s">
        <v>1298</v>
      </c>
      <c r="G223" s="374" t="s">
        <v>295</v>
      </c>
      <c r="H223" s="375">
        <v>16</v>
      </c>
      <c r="I223" s="105"/>
      <c r="J223" s="376">
        <f>ROUND(I223*H223,2)</f>
        <v>0</v>
      </c>
      <c r="K223" s="373" t="s">
        <v>176</v>
      </c>
      <c r="L223" s="377"/>
      <c r="M223" s="378" t="s">
        <v>3</v>
      </c>
      <c r="N223" s="379" t="s">
        <v>46</v>
      </c>
      <c r="O223" s="330"/>
      <c r="P223" s="331">
        <f>O223*H223</f>
        <v>0</v>
      </c>
      <c r="Q223" s="331">
        <v>1E-3</v>
      </c>
      <c r="R223" s="331">
        <f>Q223*H223</f>
        <v>1.6E-2</v>
      </c>
      <c r="S223" s="331">
        <v>0</v>
      </c>
      <c r="T223" s="332">
        <f>S223*H223</f>
        <v>0</v>
      </c>
      <c r="U223" s="251"/>
      <c r="V223" s="251"/>
      <c r="W223" s="32"/>
      <c r="X223" s="32"/>
      <c r="Y223" s="32"/>
      <c r="Z223" s="32"/>
      <c r="AA223" s="32"/>
      <c r="AB223" s="32"/>
      <c r="AC223" s="32"/>
      <c r="AD223" s="32"/>
      <c r="AE223" s="32"/>
      <c r="AR223" s="98" t="s">
        <v>249</v>
      </c>
      <c r="AT223" s="98" t="s">
        <v>292</v>
      </c>
      <c r="AU223" s="98" t="s">
        <v>85</v>
      </c>
      <c r="AY223" s="19" t="s">
        <v>171</v>
      </c>
      <c r="BE223" s="99">
        <f>IF(N223="základní",J223,0)</f>
        <v>0</v>
      </c>
      <c r="BF223" s="99">
        <f>IF(N223="snížená",J223,0)</f>
        <v>0</v>
      </c>
      <c r="BG223" s="99">
        <f>IF(N223="zákl. přenesená",J223,0)</f>
        <v>0</v>
      </c>
      <c r="BH223" s="99">
        <f>IF(N223="sníž. přenesená",J223,0)</f>
        <v>0</v>
      </c>
      <c r="BI223" s="99">
        <f>IF(N223="nulová",J223,0)</f>
        <v>0</v>
      </c>
      <c r="BJ223" s="19" t="s">
        <v>83</v>
      </c>
      <c r="BK223" s="99">
        <f>ROUND(I223*H223,2)</f>
        <v>0</v>
      </c>
      <c r="BL223" s="19" t="s">
        <v>177</v>
      </c>
      <c r="BM223" s="98" t="s">
        <v>1299</v>
      </c>
    </row>
    <row r="224" spans="1:65" s="2" customFormat="1" x14ac:dyDescent="0.2">
      <c r="A224" s="251"/>
      <c r="B224" s="252"/>
      <c r="C224" s="251"/>
      <c r="D224" s="333" t="s">
        <v>179</v>
      </c>
      <c r="E224" s="251"/>
      <c r="F224" s="334" t="s">
        <v>1298</v>
      </c>
      <c r="G224" s="251"/>
      <c r="H224" s="251"/>
      <c r="I224" s="251"/>
      <c r="J224" s="251"/>
      <c r="K224" s="251"/>
      <c r="L224" s="252"/>
      <c r="M224" s="335"/>
      <c r="N224" s="336"/>
      <c r="O224" s="330"/>
      <c r="P224" s="330"/>
      <c r="Q224" s="330"/>
      <c r="R224" s="330"/>
      <c r="S224" s="330"/>
      <c r="T224" s="337"/>
      <c r="U224" s="251"/>
      <c r="V224" s="251"/>
      <c r="W224" s="32"/>
      <c r="X224" s="32"/>
      <c r="Y224" s="32"/>
      <c r="Z224" s="32"/>
      <c r="AA224" s="32"/>
      <c r="AB224" s="32"/>
      <c r="AC224" s="32"/>
      <c r="AD224" s="32"/>
      <c r="AE224" s="32"/>
      <c r="AT224" s="19" t="s">
        <v>179</v>
      </c>
      <c r="AU224" s="19" t="s">
        <v>85</v>
      </c>
    </row>
    <row r="225" spans="1:65" s="14" customFormat="1" x14ac:dyDescent="0.2">
      <c r="A225" s="347"/>
      <c r="B225" s="348"/>
      <c r="C225" s="347"/>
      <c r="D225" s="333" t="s">
        <v>183</v>
      </c>
      <c r="E225" s="349" t="s">
        <v>3</v>
      </c>
      <c r="F225" s="350" t="s">
        <v>1300</v>
      </c>
      <c r="G225" s="347"/>
      <c r="H225" s="351">
        <v>16</v>
      </c>
      <c r="I225" s="347"/>
      <c r="J225" s="347"/>
      <c r="K225" s="347"/>
      <c r="L225" s="348"/>
      <c r="M225" s="352"/>
      <c r="N225" s="353"/>
      <c r="O225" s="353"/>
      <c r="P225" s="353"/>
      <c r="Q225" s="353"/>
      <c r="R225" s="353"/>
      <c r="S225" s="353"/>
      <c r="T225" s="354"/>
      <c r="U225" s="347"/>
      <c r="V225" s="347"/>
      <c r="AT225" s="102" t="s">
        <v>183</v>
      </c>
      <c r="AU225" s="102" t="s">
        <v>85</v>
      </c>
      <c r="AV225" s="14" t="s">
        <v>85</v>
      </c>
      <c r="AW225" s="14" t="s">
        <v>36</v>
      </c>
      <c r="AX225" s="14" t="s">
        <v>83</v>
      </c>
      <c r="AY225" s="102" t="s">
        <v>171</v>
      </c>
    </row>
    <row r="226" spans="1:65" s="2" customFormat="1" ht="16.5" customHeight="1" x14ac:dyDescent="0.2">
      <c r="A226" s="251"/>
      <c r="B226" s="252"/>
      <c r="C226" s="322" t="s">
        <v>472</v>
      </c>
      <c r="D226" s="322" t="s">
        <v>173</v>
      </c>
      <c r="E226" s="323" t="s">
        <v>659</v>
      </c>
      <c r="F226" s="324" t="s">
        <v>660</v>
      </c>
      <c r="G226" s="325" t="s">
        <v>116</v>
      </c>
      <c r="H226" s="326">
        <v>474</v>
      </c>
      <c r="I226" s="97"/>
      <c r="J226" s="327">
        <f>ROUND(I226*H226,2)</f>
        <v>0</v>
      </c>
      <c r="K226" s="324" t="s">
        <v>176</v>
      </c>
      <c r="L226" s="252"/>
      <c r="M226" s="328" t="s">
        <v>3</v>
      </c>
      <c r="N226" s="329" t="s">
        <v>46</v>
      </c>
      <c r="O226" s="330"/>
      <c r="P226" s="331">
        <f>O226*H226</f>
        <v>0</v>
      </c>
      <c r="Q226" s="331">
        <v>0</v>
      </c>
      <c r="R226" s="331">
        <f>Q226*H226</f>
        <v>0</v>
      </c>
      <c r="S226" s="331">
        <v>0</v>
      </c>
      <c r="T226" s="332">
        <f>S226*H226</f>
        <v>0</v>
      </c>
      <c r="U226" s="251"/>
      <c r="V226" s="251"/>
      <c r="W226" s="32"/>
      <c r="X226" s="32"/>
      <c r="Y226" s="32"/>
      <c r="Z226" s="32"/>
      <c r="AA226" s="32"/>
      <c r="AB226" s="32"/>
      <c r="AC226" s="32"/>
      <c r="AD226" s="32"/>
      <c r="AE226" s="32"/>
      <c r="AR226" s="98" t="s">
        <v>177</v>
      </c>
      <c r="AT226" s="98" t="s">
        <v>173</v>
      </c>
      <c r="AU226" s="98" t="s">
        <v>85</v>
      </c>
      <c r="AY226" s="19" t="s">
        <v>171</v>
      </c>
      <c r="BE226" s="99">
        <f>IF(N226="základní",J226,0)</f>
        <v>0</v>
      </c>
      <c r="BF226" s="99">
        <f>IF(N226="snížená",J226,0)</f>
        <v>0</v>
      </c>
      <c r="BG226" s="99">
        <f>IF(N226="zákl. přenesená",J226,0)</f>
        <v>0</v>
      </c>
      <c r="BH226" s="99">
        <f>IF(N226="sníž. přenesená",J226,0)</f>
        <v>0</v>
      </c>
      <c r="BI226" s="99">
        <f>IF(N226="nulová",J226,0)</f>
        <v>0</v>
      </c>
      <c r="BJ226" s="19" t="s">
        <v>83</v>
      </c>
      <c r="BK226" s="99">
        <f>ROUND(I226*H226,2)</f>
        <v>0</v>
      </c>
      <c r="BL226" s="19" t="s">
        <v>177</v>
      </c>
      <c r="BM226" s="98" t="s">
        <v>1301</v>
      </c>
    </row>
    <row r="227" spans="1:65" s="2" customFormat="1" x14ac:dyDescent="0.2">
      <c r="A227" s="251"/>
      <c r="B227" s="252"/>
      <c r="C227" s="251"/>
      <c r="D227" s="333" t="s">
        <v>179</v>
      </c>
      <c r="E227" s="251"/>
      <c r="F227" s="334" t="s">
        <v>662</v>
      </c>
      <c r="G227" s="251"/>
      <c r="H227" s="251"/>
      <c r="I227" s="251"/>
      <c r="J227" s="251"/>
      <c r="K227" s="251"/>
      <c r="L227" s="252"/>
      <c r="M227" s="335"/>
      <c r="N227" s="336"/>
      <c r="O227" s="330"/>
      <c r="P227" s="330"/>
      <c r="Q227" s="330"/>
      <c r="R227" s="330"/>
      <c r="S227" s="330"/>
      <c r="T227" s="337"/>
      <c r="U227" s="251"/>
      <c r="V227" s="251"/>
      <c r="W227" s="32"/>
      <c r="X227" s="32"/>
      <c r="Y227" s="32"/>
      <c r="Z227" s="32"/>
      <c r="AA227" s="32"/>
      <c r="AB227" s="32"/>
      <c r="AC227" s="32"/>
      <c r="AD227" s="32"/>
      <c r="AE227" s="32"/>
      <c r="AT227" s="19" t="s">
        <v>179</v>
      </c>
      <c r="AU227" s="19" t="s">
        <v>85</v>
      </c>
    </row>
    <row r="228" spans="1:65" s="2" customFormat="1" x14ac:dyDescent="0.2">
      <c r="A228" s="251"/>
      <c r="B228" s="252"/>
      <c r="C228" s="251"/>
      <c r="D228" s="338" t="s">
        <v>181</v>
      </c>
      <c r="E228" s="251"/>
      <c r="F228" s="339" t="s">
        <v>663</v>
      </c>
      <c r="G228" s="251"/>
      <c r="H228" s="251"/>
      <c r="I228" s="251"/>
      <c r="J228" s="251"/>
      <c r="K228" s="251"/>
      <c r="L228" s="252"/>
      <c r="M228" s="335"/>
      <c r="N228" s="336"/>
      <c r="O228" s="330"/>
      <c r="P228" s="330"/>
      <c r="Q228" s="330"/>
      <c r="R228" s="330"/>
      <c r="S228" s="330"/>
      <c r="T228" s="337"/>
      <c r="U228" s="251"/>
      <c r="V228" s="251"/>
      <c r="W228" s="32"/>
      <c r="X228" s="32"/>
      <c r="Y228" s="32"/>
      <c r="Z228" s="32"/>
      <c r="AA228" s="32"/>
      <c r="AB228" s="32"/>
      <c r="AC228" s="32"/>
      <c r="AD228" s="32"/>
      <c r="AE228" s="32"/>
      <c r="AT228" s="19" t="s">
        <v>181</v>
      </c>
      <c r="AU228" s="19" t="s">
        <v>85</v>
      </c>
    </row>
    <row r="229" spans="1:65" s="14" customFormat="1" x14ac:dyDescent="0.2">
      <c r="A229" s="347"/>
      <c r="B229" s="348"/>
      <c r="C229" s="347"/>
      <c r="D229" s="333" t="s">
        <v>183</v>
      </c>
      <c r="E229" s="349" t="s">
        <v>3</v>
      </c>
      <c r="F229" s="350" t="s">
        <v>1146</v>
      </c>
      <c r="G229" s="347"/>
      <c r="H229" s="351">
        <v>474</v>
      </c>
      <c r="I229" s="347"/>
      <c r="J229" s="347"/>
      <c r="K229" s="347"/>
      <c r="L229" s="348"/>
      <c r="M229" s="352"/>
      <c r="N229" s="353"/>
      <c r="O229" s="353"/>
      <c r="P229" s="353"/>
      <c r="Q229" s="353"/>
      <c r="R229" s="353"/>
      <c r="S229" s="353"/>
      <c r="T229" s="354"/>
      <c r="U229" s="347"/>
      <c r="V229" s="347"/>
      <c r="AT229" s="102" t="s">
        <v>183</v>
      </c>
      <c r="AU229" s="102" t="s">
        <v>85</v>
      </c>
      <c r="AV229" s="14" t="s">
        <v>85</v>
      </c>
      <c r="AW229" s="14" t="s">
        <v>36</v>
      </c>
      <c r="AX229" s="14" t="s">
        <v>83</v>
      </c>
      <c r="AY229" s="102" t="s">
        <v>171</v>
      </c>
    </row>
    <row r="230" spans="1:65" s="2" customFormat="1" ht="16.5" customHeight="1" x14ac:dyDescent="0.2">
      <c r="A230" s="251"/>
      <c r="B230" s="252"/>
      <c r="C230" s="322" t="s">
        <v>478</v>
      </c>
      <c r="D230" s="322" t="s">
        <v>173</v>
      </c>
      <c r="E230" s="323" t="s">
        <v>334</v>
      </c>
      <c r="F230" s="324" t="s">
        <v>335</v>
      </c>
      <c r="G230" s="325" t="s">
        <v>108</v>
      </c>
      <c r="H230" s="326">
        <v>9.5879999999999992</v>
      </c>
      <c r="I230" s="97"/>
      <c r="J230" s="327">
        <f>ROUND(I230*H230,2)</f>
        <v>0</v>
      </c>
      <c r="K230" s="324" t="s">
        <v>176</v>
      </c>
      <c r="L230" s="252"/>
      <c r="M230" s="328" t="s">
        <v>3</v>
      </c>
      <c r="N230" s="329" t="s">
        <v>46</v>
      </c>
      <c r="O230" s="330"/>
      <c r="P230" s="331">
        <f>O230*H230</f>
        <v>0</v>
      </c>
      <c r="Q230" s="331">
        <v>0</v>
      </c>
      <c r="R230" s="331">
        <f>Q230*H230</f>
        <v>0</v>
      </c>
      <c r="S230" s="331">
        <v>0</v>
      </c>
      <c r="T230" s="332">
        <f>S230*H230</f>
        <v>0</v>
      </c>
      <c r="U230" s="251"/>
      <c r="V230" s="251"/>
      <c r="W230" s="32"/>
      <c r="X230" s="32"/>
      <c r="Y230" s="32"/>
      <c r="Z230" s="32"/>
      <c r="AA230" s="32"/>
      <c r="AB230" s="32"/>
      <c r="AC230" s="32"/>
      <c r="AD230" s="32"/>
      <c r="AE230" s="32"/>
      <c r="AR230" s="98" t="s">
        <v>177</v>
      </c>
      <c r="AT230" s="98" t="s">
        <v>173</v>
      </c>
      <c r="AU230" s="98" t="s">
        <v>85</v>
      </c>
      <c r="AY230" s="19" t="s">
        <v>171</v>
      </c>
      <c r="BE230" s="99">
        <f>IF(N230="základní",J230,0)</f>
        <v>0</v>
      </c>
      <c r="BF230" s="99">
        <f>IF(N230="snížená",J230,0)</f>
        <v>0</v>
      </c>
      <c r="BG230" s="99">
        <f>IF(N230="zákl. přenesená",J230,0)</f>
        <v>0</v>
      </c>
      <c r="BH230" s="99">
        <f>IF(N230="sníž. přenesená",J230,0)</f>
        <v>0</v>
      </c>
      <c r="BI230" s="99">
        <f>IF(N230="nulová",J230,0)</f>
        <v>0</v>
      </c>
      <c r="BJ230" s="19" t="s">
        <v>83</v>
      </c>
      <c r="BK230" s="99">
        <f>ROUND(I230*H230,2)</f>
        <v>0</v>
      </c>
      <c r="BL230" s="19" t="s">
        <v>177</v>
      </c>
      <c r="BM230" s="98" t="s">
        <v>1302</v>
      </c>
    </row>
    <row r="231" spans="1:65" s="2" customFormat="1" x14ac:dyDescent="0.2">
      <c r="A231" s="251"/>
      <c r="B231" s="252"/>
      <c r="C231" s="251"/>
      <c r="D231" s="333" t="s">
        <v>179</v>
      </c>
      <c r="E231" s="251"/>
      <c r="F231" s="334" t="s">
        <v>337</v>
      </c>
      <c r="G231" s="251"/>
      <c r="H231" s="251"/>
      <c r="I231" s="251"/>
      <c r="J231" s="251"/>
      <c r="K231" s="251"/>
      <c r="L231" s="252"/>
      <c r="M231" s="335"/>
      <c r="N231" s="336"/>
      <c r="O231" s="330"/>
      <c r="P231" s="330"/>
      <c r="Q231" s="330"/>
      <c r="R231" s="330"/>
      <c r="S231" s="330"/>
      <c r="T231" s="337"/>
      <c r="U231" s="251"/>
      <c r="V231" s="251"/>
      <c r="W231" s="32"/>
      <c r="X231" s="32"/>
      <c r="Y231" s="32"/>
      <c r="Z231" s="32"/>
      <c r="AA231" s="32"/>
      <c r="AB231" s="32"/>
      <c r="AC231" s="32"/>
      <c r="AD231" s="32"/>
      <c r="AE231" s="32"/>
      <c r="AT231" s="19" t="s">
        <v>179</v>
      </c>
      <c r="AU231" s="19" t="s">
        <v>85</v>
      </c>
    </row>
    <row r="232" spans="1:65" s="2" customFormat="1" x14ac:dyDescent="0.2">
      <c r="A232" s="251"/>
      <c r="B232" s="252"/>
      <c r="C232" s="251"/>
      <c r="D232" s="338" t="s">
        <v>181</v>
      </c>
      <c r="E232" s="251"/>
      <c r="F232" s="339" t="s">
        <v>338</v>
      </c>
      <c r="G232" s="251"/>
      <c r="H232" s="251"/>
      <c r="I232" s="251"/>
      <c r="J232" s="251"/>
      <c r="K232" s="251"/>
      <c r="L232" s="252"/>
      <c r="M232" s="335"/>
      <c r="N232" s="336"/>
      <c r="O232" s="330"/>
      <c r="P232" s="330"/>
      <c r="Q232" s="330"/>
      <c r="R232" s="330"/>
      <c r="S232" s="330"/>
      <c r="T232" s="337"/>
      <c r="U232" s="251"/>
      <c r="V232" s="251"/>
      <c r="W232" s="32"/>
      <c r="X232" s="32"/>
      <c r="Y232" s="32"/>
      <c r="Z232" s="32"/>
      <c r="AA232" s="32"/>
      <c r="AB232" s="32"/>
      <c r="AC232" s="32"/>
      <c r="AD232" s="32"/>
      <c r="AE232" s="32"/>
      <c r="AT232" s="19" t="s">
        <v>181</v>
      </c>
      <c r="AU232" s="19" t="s">
        <v>85</v>
      </c>
    </row>
    <row r="233" spans="1:65" s="14" customFormat="1" x14ac:dyDescent="0.2">
      <c r="A233" s="347"/>
      <c r="B233" s="348"/>
      <c r="C233" s="347"/>
      <c r="D233" s="333" t="s">
        <v>183</v>
      </c>
      <c r="E233" s="349" t="s">
        <v>3</v>
      </c>
      <c r="F233" s="350" t="s">
        <v>1303</v>
      </c>
      <c r="G233" s="347"/>
      <c r="H233" s="351">
        <v>6.3</v>
      </c>
      <c r="I233" s="347"/>
      <c r="J233" s="347"/>
      <c r="K233" s="347"/>
      <c r="L233" s="348"/>
      <c r="M233" s="352"/>
      <c r="N233" s="353"/>
      <c r="O233" s="353"/>
      <c r="P233" s="353"/>
      <c r="Q233" s="353"/>
      <c r="R233" s="353"/>
      <c r="S233" s="353"/>
      <c r="T233" s="354"/>
      <c r="U233" s="347"/>
      <c r="V233" s="347"/>
      <c r="AT233" s="102" t="s">
        <v>183</v>
      </c>
      <c r="AU233" s="102" t="s">
        <v>85</v>
      </c>
      <c r="AV233" s="14" t="s">
        <v>85</v>
      </c>
      <c r="AW233" s="14" t="s">
        <v>36</v>
      </c>
      <c r="AX233" s="14" t="s">
        <v>75</v>
      </c>
      <c r="AY233" s="102" t="s">
        <v>171</v>
      </c>
    </row>
    <row r="234" spans="1:65" s="14" customFormat="1" x14ac:dyDescent="0.2">
      <c r="A234" s="347"/>
      <c r="B234" s="348"/>
      <c r="C234" s="347"/>
      <c r="D234" s="333" t="s">
        <v>183</v>
      </c>
      <c r="E234" s="349" t="s">
        <v>3</v>
      </c>
      <c r="F234" s="350" t="s">
        <v>1304</v>
      </c>
      <c r="G234" s="347"/>
      <c r="H234" s="351">
        <v>3</v>
      </c>
      <c r="I234" s="347"/>
      <c r="J234" s="347"/>
      <c r="K234" s="347"/>
      <c r="L234" s="348"/>
      <c r="M234" s="352"/>
      <c r="N234" s="353"/>
      <c r="O234" s="353"/>
      <c r="P234" s="353"/>
      <c r="Q234" s="353"/>
      <c r="R234" s="353"/>
      <c r="S234" s="353"/>
      <c r="T234" s="354"/>
      <c r="U234" s="347"/>
      <c r="V234" s="347"/>
      <c r="AT234" s="102" t="s">
        <v>183</v>
      </c>
      <c r="AU234" s="102" t="s">
        <v>85</v>
      </c>
      <c r="AV234" s="14" t="s">
        <v>85</v>
      </c>
      <c r="AW234" s="14" t="s">
        <v>36</v>
      </c>
      <c r="AX234" s="14" t="s">
        <v>75</v>
      </c>
      <c r="AY234" s="102" t="s">
        <v>171</v>
      </c>
    </row>
    <row r="235" spans="1:65" s="14" customFormat="1" x14ac:dyDescent="0.2">
      <c r="A235" s="347"/>
      <c r="B235" s="348"/>
      <c r="C235" s="347"/>
      <c r="D235" s="333" t="s">
        <v>183</v>
      </c>
      <c r="E235" s="349" t="s">
        <v>3</v>
      </c>
      <c r="F235" s="350" t="s">
        <v>1305</v>
      </c>
      <c r="G235" s="347"/>
      <c r="H235" s="351">
        <v>0.28799999999999998</v>
      </c>
      <c r="I235" s="347"/>
      <c r="J235" s="347"/>
      <c r="K235" s="347"/>
      <c r="L235" s="348"/>
      <c r="M235" s="352"/>
      <c r="N235" s="353"/>
      <c r="O235" s="353"/>
      <c r="P235" s="353"/>
      <c r="Q235" s="353"/>
      <c r="R235" s="353"/>
      <c r="S235" s="353"/>
      <c r="T235" s="354"/>
      <c r="U235" s="347"/>
      <c r="V235" s="347"/>
      <c r="AT235" s="102" t="s">
        <v>183</v>
      </c>
      <c r="AU235" s="102" t="s">
        <v>85</v>
      </c>
      <c r="AV235" s="14" t="s">
        <v>85</v>
      </c>
      <c r="AW235" s="14" t="s">
        <v>36</v>
      </c>
      <c r="AX235" s="14" t="s">
        <v>75</v>
      </c>
      <c r="AY235" s="102" t="s">
        <v>171</v>
      </c>
    </row>
    <row r="236" spans="1:65" s="15" customFormat="1" x14ac:dyDescent="0.2">
      <c r="A236" s="355"/>
      <c r="B236" s="356"/>
      <c r="C236" s="355"/>
      <c r="D236" s="333" t="s">
        <v>183</v>
      </c>
      <c r="E236" s="357" t="s">
        <v>135</v>
      </c>
      <c r="F236" s="358" t="s">
        <v>186</v>
      </c>
      <c r="G236" s="355"/>
      <c r="H236" s="359">
        <v>9.5879999999999992</v>
      </c>
      <c r="I236" s="355"/>
      <c r="J236" s="355"/>
      <c r="K236" s="355"/>
      <c r="L236" s="356"/>
      <c r="M236" s="360"/>
      <c r="N236" s="361"/>
      <c r="O236" s="361"/>
      <c r="P236" s="361"/>
      <c r="Q236" s="361"/>
      <c r="R236" s="361"/>
      <c r="S236" s="361"/>
      <c r="T236" s="362"/>
      <c r="U236" s="355"/>
      <c r="V236" s="355"/>
      <c r="AT236" s="103" t="s">
        <v>183</v>
      </c>
      <c r="AU236" s="103" t="s">
        <v>85</v>
      </c>
      <c r="AV236" s="15" t="s">
        <v>177</v>
      </c>
      <c r="AW236" s="15" t="s">
        <v>36</v>
      </c>
      <c r="AX236" s="15" t="s">
        <v>83</v>
      </c>
      <c r="AY236" s="103" t="s">
        <v>171</v>
      </c>
    </row>
    <row r="237" spans="1:65" s="2" customFormat="1" ht="16.5" customHeight="1" x14ac:dyDescent="0.2">
      <c r="A237" s="251"/>
      <c r="B237" s="252"/>
      <c r="C237" s="322" t="s">
        <v>487</v>
      </c>
      <c r="D237" s="322" t="s">
        <v>173</v>
      </c>
      <c r="E237" s="323" t="s">
        <v>341</v>
      </c>
      <c r="F237" s="324" t="s">
        <v>342</v>
      </c>
      <c r="G237" s="325" t="s">
        <v>108</v>
      </c>
      <c r="H237" s="326">
        <v>9.5879999999999992</v>
      </c>
      <c r="I237" s="97"/>
      <c r="J237" s="327">
        <f>ROUND(I237*H237,2)</f>
        <v>0</v>
      </c>
      <c r="K237" s="324" t="s">
        <v>176</v>
      </c>
      <c r="L237" s="252"/>
      <c r="M237" s="328" t="s">
        <v>3</v>
      </c>
      <c r="N237" s="329" t="s">
        <v>46</v>
      </c>
      <c r="O237" s="330"/>
      <c r="P237" s="331">
        <f>O237*H237</f>
        <v>0</v>
      </c>
      <c r="Q237" s="331">
        <v>0</v>
      </c>
      <c r="R237" s="331">
        <f>Q237*H237</f>
        <v>0</v>
      </c>
      <c r="S237" s="331">
        <v>0</v>
      </c>
      <c r="T237" s="332">
        <f>S237*H237</f>
        <v>0</v>
      </c>
      <c r="U237" s="251"/>
      <c r="V237" s="251"/>
      <c r="W237" s="32"/>
      <c r="X237" s="32"/>
      <c r="Y237" s="32"/>
      <c r="Z237" s="32"/>
      <c r="AA237" s="32"/>
      <c r="AB237" s="32"/>
      <c r="AC237" s="32"/>
      <c r="AD237" s="32"/>
      <c r="AE237" s="32"/>
      <c r="AR237" s="98" t="s">
        <v>177</v>
      </c>
      <c r="AT237" s="98" t="s">
        <v>173</v>
      </c>
      <c r="AU237" s="98" t="s">
        <v>85</v>
      </c>
      <c r="AY237" s="19" t="s">
        <v>171</v>
      </c>
      <c r="BE237" s="99">
        <f>IF(N237="základní",J237,0)</f>
        <v>0</v>
      </c>
      <c r="BF237" s="99">
        <f>IF(N237="snížená",J237,0)</f>
        <v>0</v>
      </c>
      <c r="BG237" s="99">
        <f>IF(N237="zákl. přenesená",J237,0)</f>
        <v>0</v>
      </c>
      <c r="BH237" s="99">
        <f>IF(N237="sníž. přenesená",J237,0)</f>
        <v>0</v>
      </c>
      <c r="BI237" s="99">
        <f>IF(N237="nulová",J237,0)</f>
        <v>0</v>
      </c>
      <c r="BJ237" s="19" t="s">
        <v>83</v>
      </c>
      <c r="BK237" s="99">
        <f>ROUND(I237*H237,2)</f>
        <v>0</v>
      </c>
      <c r="BL237" s="19" t="s">
        <v>177</v>
      </c>
      <c r="BM237" s="98" t="s">
        <v>1306</v>
      </c>
    </row>
    <row r="238" spans="1:65" s="2" customFormat="1" x14ac:dyDescent="0.2">
      <c r="A238" s="251"/>
      <c r="B238" s="252"/>
      <c r="C238" s="251"/>
      <c r="D238" s="333" t="s">
        <v>179</v>
      </c>
      <c r="E238" s="251"/>
      <c r="F238" s="334" t="s">
        <v>344</v>
      </c>
      <c r="G238" s="251"/>
      <c r="H238" s="251"/>
      <c r="I238" s="251"/>
      <c r="J238" s="251"/>
      <c r="K238" s="251"/>
      <c r="L238" s="252"/>
      <c r="M238" s="335"/>
      <c r="N238" s="336"/>
      <c r="O238" s="330"/>
      <c r="P238" s="330"/>
      <c r="Q238" s="330"/>
      <c r="R238" s="330"/>
      <c r="S238" s="330"/>
      <c r="T238" s="337"/>
      <c r="U238" s="251"/>
      <c r="V238" s="251"/>
      <c r="W238" s="32"/>
      <c r="X238" s="32"/>
      <c r="Y238" s="32"/>
      <c r="Z238" s="32"/>
      <c r="AA238" s="32"/>
      <c r="AB238" s="32"/>
      <c r="AC238" s="32"/>
      <c r="AD238" s="32"/>
      <c r="AE238" s="32"/>
      <c r="AT238" s="19" t="s">
        <v>179</v>
      </c>
      <c r="AU238" s="19" t="s">
        <v>85</v>
      </c>
    </row>
    <row r="239" spans="1:65" s="2" customFormat="1" x14ac:dyDescent="0.2">
      <c r="A239" s="251"/>
      <c r="B239" s="252"/>
      <c r="C239" s="251"/>
      <c r="D239" s="338" t="s">
        <v>181</v>
      </c>
      <c r="E239" s="251"/>
      <c r="F239" s="339" t="s">
        <v>345</v>
      </c>
      <c r="G239" s="251"/>
      <c r="H239" s="251"/>
      <c r="I239" s="251"/>
      <c r="J239" s="251"/>
      <c r="K239" s="251"/>
      <c r="L239" s="252"/>
      <c r="M239" s="335"/>
      <c r="N239" s="336"/>
      <c r="O239" s="330"/>
      <c r="P239" s="330"/>
      <c r="Q239" s="330"/>
      <c r="R239" s="330"/>
      <c r="S239" s="330"/>
      <c r="T239" s="337"/>
      <c r="U239" s="251"/>
      <c r="V239" s="251"/>
      <c r="W239" s="32"/>
      <c r="X239" s="32"/>
      <c r="Y239" s="32"/>
      <c r="Z239" s="32"/>
      <c r="AA239" s="32"/>
      <c r="AB239" s="32"/>
      <c r="AC239" s="32"/>
      <c r="AD239" s="32"/>
      <c r="AE239" s="32"/>
      <c r="AT239" s="19" t="s">
        <v>181</v>
      </c>
      <c r="AU239" s="19" t="s">
        <v>85</v>
      </c>
    </row>
    <row r="240" spans="1:65" s="14" customFormat="1" x14ac:dyDescent="0.2">
      <c r="A240" s="347"/>
      <c r="B240" s="348"/>
      <c r="C240" s="347"/>
      <c r="D240" s="333" t="s">
        <v>183</v>
      </c>
      <c r="E240" s="349" t="s">
        <v>3</v>
      </c>
      <c r="F240" s="350" t="s">
        <v>135</v>
      </c>
      <c r="G240" s="347"/>
      <c r="H240" s="351">
        <v>9.5879999999999992</v>
      </c>
      <c r="I240" s="347"/>
      <c r="J240" s="347"/>
      <c r="K240" s="347"/>
      <c r="L240" s="348"/>
      <c r="M240" s="352"/>
      <c r="N240" s="353"/>
      <c r="O240" s="353"/>
      <c r="P240" s="353"/>
      <c r="Q240" s="353"/>
      <c r="R240" s="353"/>
      <c r="S240" s="353"/>
      <c r="T240" s="354"/>
      <c r="U240" s="347"/>
      <c r="V240" s="347"/>
      <c r="AT240" s="102" t="s">
        <v>183</v>
      </c>
      <c r="AU240" s="102" t="s">
        <v>85</v>
      </c>
      <c r="AV240" s="14" t="s">
        <v>85</v>
      </c>
      <c r="AW240" s="14" t="s">
        <v>36</v>
      </c>
      <c r="AX240" s="14" t="s">
        <v>83</v>
      </c>
      <c r="AY240" s="102" t="s">
        <v>171</v>
      </c>
    </row>
    <row r="241" spans="1:65" s="12" customFormat="1" ht="22.95" customHeight="1" x14ac:dyDescent="0.25">
      <c r="A241" s="311"/>
      <c r="B241" s="312"/>
      <c r="C241" s="311"/>
      <c r="D241" s="313" t="s">
        <v>74</v>
      </c>
      <c r="E241" s="320" t="s">
        <v>539</v>
      </c>
      <c r="F241" s="320" t="s">
        <v>540</v>
      </c>
      <c r="G241" s="311"/>
      <c r="H241" s="311"/>
      <c r="I241" s="311"/>
      <c r="J241" s="321">
        <f>BK241</f>
        <v>0</v>
      </c>
      <c r="K241" s="311"/>
      <c r="L241" s="312"/>
      <c r="M241" s="316"/>
      <c r="N241" s="317"/>
      <c r="O241" s="317"/>
      <c r="P241" s="318">
        <f>SUM(P242:P244)</f>
        <v>0</v>
      </c>
      <c r="Q241" s="317"/>
      <c r="R241" s="318">
        <f>SUM(R242:R244)</f>
        <v>0</v>
      </c>
      <c r="S241" s="317"/>
      <c r="T241" s="319">
        <f>SUM(T242:T244)</f>
        <v>0</v>
      </c>
      <c r="U241" s="311"/>
      <c r="V241" s="311"/>
      <c r="AR241" s="94" t="s">
        <v>83</v>
      </c>
      <c r="AT241" s="95" t="s">
        <v>74</v>
      </c>
      <c r="AU241" s="95" t="s">
        <v>83</v>
      </c>
      <c r="AY241" s="94" t="s">
        <v>171</v>
      </c>
      <c r="BK241" s="96">
        <f>SUM(BK242:BK244)</f>
        <v>0</v>
      </c>
    </row>
    <row r="242" spans="1:65" s="2" customFormat="1" ht="16.5" customHeight="1" x14ac:dyDescent="0.2">
      <c r="A242" s="251"/>
      <c r="B242" s="252"/>
      <c r="C242" s="322" t="s">
        <v>496</v>
      </c>
      <c r="D242" s="322" t="s">
        <v>173</v>
      </c>
      <c r="E242" s="323" t="s">
        <v>1307</v>
      </c>
      <c r="F242" s="324" t="s">
        <v>1308</v>
      </c>
      <c r="G242" s="325" t="s">
        <v>433</v>
      </c>
      <c r="H242" s="326">
        <v>2.0179999999999998</v>
      </c>
      <c r="I242" s="97"/>
      <c r="J242" s="327">
        <f>ROUND(I242*H242,2)</f>
        <v>0</v>
      </c>
      <c r="K242" s="324" t="s">
        <v>176</v>
      </c>
      <c r="L242" s="252"/>
      <c r="M242" s="328" t="s">
        <v>3</v>
      </c>
      <c r="N242" s="329" t="s">
        <v>46</v>
      </c>
      <c r="O242" s="330"/>
      <c r="P242" s="331">
        <f>O242*H242</f>
        <v>0</v>
      </c>
      <c r="Q242" s="331">
        <v>0</v>
      </c>
      <c r="R242" s="331">
        <f>Q242*H242</f>
        <v>0</v>
      </c>
      <c r="S242" s="331">
        <v>0</v>
      </c>
      <c r="T242" s="332">
        <f>S242*H242</f>
        <v>0</v>
      </c>
      <c r="U242" s="251"/>
      <c r="V242" s="251"/>
      <c r="W242" s="32"/>
      <c r="X242" s="32"/>
      <c r="Y242" s="32"/>
      <c r="Z242" s="32"/>
      <c r="AA242" s="32"/>
      <c r="AB242" s="32"/>
      <c r="AC242" s="32"/>
      <c r="AD242" s="32"/>
      <c r="AE242" s="32"/>
      <c r="AR242" s="98" t="s">
        <v>177</v>
      </c>
      <c r="AT242" s="98" t="s">
        <v>173</v>
      </c>
      <c r="AU242" s="98" t="s">
        <v>85</v>
      </c>
      <c r="AY242" s="19" t="s">
        <v>171</v>
      </c>
      <c r="BE242" s="99">
        <f>IF(N242="základní",J242,0)</f>
        <v>0</v>
      </c>
      <c r="BF242" s="99">
        <f>IF(N242="snížená",J242,0)</f>
        <v>0</v>
      </c>
      <c r="BG242" s="99">
        <f>IF(N242="zákl. přenesená",J242,0)</f>
        <v>0</v>
      </c>
      <c r="BH242" s="99">
        <f>IF(N242="sníž. přenesená",J242,0)</f>
        <v>0</v>
      </c>
      <c r="BI242" s="99">
        <f>IF(N242="nulová",J242,0)</f>
        <v>0</v>
      </c>
      <c r="BJ242" s="19" t="s">
        <v>83</v>
      </c>
      <c r="BK242" s="99">
        <f>ROUND(I242*H242,2)</f>
        <v>0</v>
      </c>
      <c r="BL242" s="19" t="s">
        <v>177</v>
      </c>
      <c r="BM242" s="98" t="s">
        <v>1309</v>
      </c>
    </row>
    <row r="243" spans="1:65" s="2" customFormat="1" x14ac:dyDescent="0.2">
      <c r="A243" s="251"/>
      <c r="B243" s="252"/>
      <c r="C243" s="251"/>
      <c r="D243" s="333" t="s">
        <v>179</v>
      </c>
      <c r="E243" s="251"/>
      <c r="F243" s="334" t="s">
        <v>1310</v>
      </c>
      <c r="G243" s="251"/>
      <c r="H243" s="251"/>
      <c r="I243" s="251"/>
      <c r="J243" s="251"/>
      <c r="K243" s="251"/>
      <c r="L243" s="252"/>
      <c r="M243" s="335"/>
      <c r="N243" s="336"/>
      <c r="O243" s="330"/>
      <c r="P243" s="330"/>
      <c r="Q243" s="330"/>
      <c r="R243" s="330"/>
      <c r="S243" s="330"/>
      <c r="T243" s="337"/>
      <c r="U243" s="251"/>
      <c r="V243" s="251"/>
      <c r="W243" s="32"/>
      <c r="X243" s="32"/>
      <c r="Y243" s="32"/>
      <c r="Z243" s="32"/>
      <c r="AA243" s="32"/>
      <c r="AB243" s="32"/>
      <c r="AC243" s="32"/>
      <c r="AD243" s="32"/>
      <c r="AE243" s="32"/>
      <c r="AT243" s="19" t="s">
        <v>179</v>
      </c>
      <c r="AU243" s="19" t="s">
        <v>85</v>
      </c>
    </row>
    <row r="244" spans="1:65" s="2" customFormat="1" x14ac:dyDescent="0.2">
      <c r="A244" s="251"/>
      <c r="B244" s="252"/>
      <c r="C244" s="251"/>
      <c r="D244" s="338" t="s">
        <v>181</v>
      </c>
      <c r="E244" s="251"/>
      <c r="F244" s="339" t="s">
        <v>1311</v>
      </c>
      <c r="G244" s="251"/>
      <c r="H244" s="251"/>
      <c r="I244" s="251"/>
      <c r="J244" s="251"/>
      <c r="K244" s="251"/>
      <c r="L244" s="252"/>
      <c r="M244" s="381"/>
      <c r="N244" s="382"/>
      <c r="O244" s="383"/>
      <c r="P244" s="383"/>
      <c r="Q244" s="383"/>
      <c r="R244" s="383"/>
      <c r="S244" s="383"/>
      <c r="T244" s="384"/>
      <c r="U244" s="251"/>
      <c r="V244" s="251"/>
      <c r="W244" s="32"/>
      <c r="X244" s="32"/>
      <c r="Y244" s="32"/>
      <c r="Z244" s="32"/>
      <c r="AA244" s="32"/>
      <c r="AB244" s="32"/>
      <c r="AC244" s="32"/>
      <c r="AD244" s="32"/>
      <c r="AE244" s="32"/>
      <c r="AT244" s="19" t="s">
        <v>181</v>
      </c>
      <c r="AU244" s="19" t="s">
        <v>85</v>
      </c>
    </row>
    <row r="245" spans="1:65" s="2" customFormat="1" ht="6.9" customHeight="1" x14ac:dyDescent="0.2">
      <c r="A245" s="251"/>
      <c r="B245" s="278"/>
      <c r="C245" s="279"/>
      <c r="D245" s="279"/>
      <c r="E245" s="279"/>
      <c r="F245" s="279"/>
      <c r="G245" s="279"/>
      <c r="H245" s="279"/>
      <c r="I245" s="279"/>
      <c r="J245" s="279"/>
      <c r="K245" s="279"/>
      <c r="L245" s="252"/>
      <c r="M245" s="251"/>
      <c r="N245" s="254"/>
      <c r="O245" s="251"/>
      <c r="P245" s="251"/>
      <c r="Q245" s="251"/>
      <c r="R245" s="251"/>
      <c r="S245" s="251"/>
      <c r="T245" s="251"/>
      <c r="U245" s="251"/>
      <c r="V245" s="251"/>
      <c r="W245" s="32"/>
      <c r="X245" s="32"/>
      <c r="Y245" s="32"/>
      <c r="Z245" s="32"/>
      <c r="AA245" s="32"/>
      <c r="AB245" s="32"/>
      <c r="AC245" s="32"/>
      <c r="AD245" s="32"/>
      <c r="AE245" s="32"/>
    </row>
  </sheetData>
  <sheetProtection password="C7B2" sheet="1" objects="1" scenarios="1" selectLockedCells="1"/>
  <autoFilter ref="C87:K244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3" r:id="rId1"/>
    <hyperlink ref="F101" r:id="rId2"/>
    <hyperlink ref="F105" r:id="rId3"/>
    <hyperlink ref="F109" r:id="rId4"/>
    <hyperlink ref="F113" r:id="rId5"/>
    <hyperlink ref="F119" r:id="rId6"/>
    <hyperlink ref="F123" r:id="rId7"/>
    <hyperlink ref="F131" r:id="rId8"/>
    <hyperlink ref="F153" r:id="rId9"/>
    <hyperlink ref="F184" r:id="rId10"/>
    <hyperlink ref="F190" r:id="rId11"/>
    <hyperlink ref="F196" r:id="rId12"/>
    <hyperlink ref="F202" r:id="rId13"/>
    <hyperlink ref="F208" r:id="rId14"/>
    <hyperlink ref="F212" r:id="rId15"/>
    <hyperlink ref="F219" r:id="rId16"/>
    <hyperlink ref="F228" r:id="rId17"/>
    <hyperlink ref="F232" r:id="rId18"/>
    <hyperlink ref="F239" r:id="rId19"/>
    <hyperlink ref="F244" r:id="rId20"/>
  </hyperlinks>
  <pageMargins left="0.39374999999999999" right="0.39374999999999999" top="0.39374999999999999" bottom="0.39374999999999999" header="0" footer="0"/>
  <pageSetup paperSize="9" scale="84" fitToHeight="100" orientation="landscape" blackAndWhite="1" r:id="rId21"/>
  <headerFooter>
    <oddFooter>&amp;CStrana &amp;P z &amp;N</oddFooter>
  </headerFooter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zoomScale="85" zoomScaleNormal="85" workbookViewId="0">
      <selection activeCell="I116" sqref="I116"/>
    </sheetView>
  </sheetViews>
  <sheetFormatPr defaultRowHeight="10.199999999999999" x14ac:dyDescent="0.2"/>
  <cols>
    <col min="1" max="1" width="8.28515625" style="240" customWidth="1"/>
    <col min="2" max="2" width="1.140625" style="240" customWidth="1"/>
    <col min="3" max="3" width="4.140625" style="240" customWidth="1"/>
    <col min="4" max="4" width="4.28515625" style="240" customWidth="1"/>
    <col min="5" max="5" width="17.140625" style="240" customWidth="1"/>
    <col min="6" max="6" width="100.85546875" style="240" customWidth="1"/>
    <col min="7" max="7" width="7.42578125" style="240" customWidth="1"/>
    <col min="8" max="8" width="14" style="240" customWidth="1"/>
    <col min="9" max="9" width="15.85546875" style="240" customWidth="1"/>
    <col min="10" max="11" width="22.28515625" style="240" customWidth="1"/>
    <col min="12" max="12" width="9.28515625" style="240" customWidth="1"/>
    <col min="13" max="13" width="10.85546875" style="240" hidden="1" customWidth="1"/>
    <col min="14" max="14" width="9.28515625" style="240" hidden="1"/>
    <col min="15" max="20" width="14.140625" style="240" hidden="1" customWidth="1"/>
    <col min="21" max="21" width="16.28515625" style="240" hidden="1" customWidth="1"/>
    <col min="22" max="22" width="12.28515625" style="240" customWidth="1"/>
    <col min="23" max="23" width="16.28515625" style="240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1" t="s">
        <v>6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0"/>
      <c r="AT2" s="19" t="s">
        <v>105</v>
      </c>
    </row>
    <row r="3" spans="1:46" s="1" customFormat="1" ht="6.9" customHeight="1" x14ac:dyDescent="0.2">
      <c r="A3" s="240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5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AT3" s="19" t="s">
        <v>85</v>
      </c>
    </row>
    <row r="4" spans="1:46" s="1" customFormat="1" ht="24.9" customHeight="1" x14ac:dyDescent="0.2">
      <c r="A4" s="240"/>
      <c r="B4" s="245"/>
      <c r="C4" s="240"/>
      <c r="D4" s="246" t="s">
        <v>113</v>
      </c>
      <c r="E4" s="240"/>
      <c r="F4" s="240"/>
      <c r="G4" s="240"/>
      <c r="H4" s="240"/>
      <c r="I4" s="240"/>
      <c r="J4" s="240"/>
      <c r="K4" s="240"/>
      <c r="L4" s="245"/>
      <c r="M4" s="247" t="s">
        <v>11</v>
      </c>
      <c r="N4" s="240"/>
      <c r="O4" s="240"/>
      <c r="P4" s="240"/>
      <c r="Q4" s="240"/>
      <c r="R4" s="240"/>
      <c r="S4" s="240"/>
      <c r="T4" s="240"/>
      <c r="U4" s="240"/>
      <c r="V4" s="240"/>
      <c r="W4" s="240"/>
      <c r="AT4" s="19" t="s">
        <v>4</v>
      </c>
    </row>
    <row r="5" spans="1:46" s="1" customFormat="1" ht="6.9" customHeight="1" x14ac:dyDescent="0.2">
      <c r="A5" s="240"/>
      <c r="B5" s="245"/>
      <c r="C5" s="240"/>
      <c r="D5" s="240"/>
      <c r="E5" s="240"/>
      <c r="F5" s="240"/>
      <c r="G5" s="240"/>
      <c r="H5" s="240"/>
      <c r="I5" s="240"/>
      <c r="J5" s="240"/>
      <c r="K5" s="240"/>
      <c r="L5" s="245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</row>
    <row r="6" spans="1:46" s="1" customFormat="1" ht="12" customHeight="1" x14ac:dyDescent="0.2">
      <c r="A6" s="240"/>
      <c r="B6" s="245"/>
      <c r="C6" s="240"/>
      <c r="D6" s="248" t="s">
        <v>17</v>
      </c>
      <c r="E6" s="240"/>
      <c r="F6" s="240"/>
      <c r="G6" s="240"/>
      <c r="H6" s="240"/>
      <c r="I6" s="240"/>
      <c r="J6" s="240"/>
      <c r="K6" s="240"/>
      <c r="L6" s="245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</row>
    <row r="7" spans="1:46" s="1" customFormat="1" ht="16.5" customHeight="1" x14ac:dyDescent="0.2">
      <c r="A7" s="240"/>
      <c r="B7" s="245"/>
      <c r="C7" s="240"/>
      <c r="D7" s="240"/>
      <c r="E7" s="249" t="str">
        <f>'Rekapitulace stavby'!K6</f>
        <v>Úprava DVT 10210410 Hradec – Nová ves ř. Km 0,300 - 0,600 - DPS</v>
      </c>
      <c r="F7" s="250"/>
      <c r="G7" s="250"/>
      <c r="H7" s="250"/>
      <c r="I7" s="240"/>
      <c r="J7" s="240"/>
      <c r="K7" s="240"/>
      <c r="L7" s="245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</row>
    <row r="8" spans="1:46" s="2" customFormat="1" ht="12" customHeight="1" x14ac:dyDescent="0.2">
      <c r="A8" s="251"/>
      <c r="B8" s="252"/>
      <c r="C8" s="251"/>
      <c r="D8" s="248" t="s">
        <v>127</v>
      </c>
      <c r="E8" s="251"/>
      <c r="F8" s="251"/>
      <c r="G8" s="251"/>
      <c r="H8" s="251"/>
      <c r="I8" s="251"/>
      <c r="J8" s="251"/>
      <c r="K8" s="251"/>
      <c r="L8" s="253"/>
      <c r="M8" s="254"/>
      <c r="N8" s="254"/>
      <c r="O8" s="254"/>
      <c r="P8" s="254"/>
      <c r="Q8" s="254"/>
      <c r="R8" s="254"/>
      <c r="S8" s="251"/>
      <c r="T8" s="251"/>
      <c r="U8" s="251"/>
      <c r="V8" s="251"/>
      <c r="W8" s="251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251"/>
      <c r="B9" s="252"/>
      <c r="C9" s="251"/>
      <c r="D9" s="251"/>
      <c r="E9" s="255" t="s">
        <v>1312</v>
      </c>
      <c r="F9" s="256"/>
      <c r="G9" s="256"/>
      <c r="H9" s="256"/>
      <c r="I9" s="251"/>
      <c r="J9" s="251"/>
      <c r="K9" s="251"/>
      <c r="L9" s="253"/>
      <c r="M9" s="254"/>
      <c r="N9" s="254"/>
      <c r="O9" s="254"/>
      <c r="P9" s="254"/>
      <c r="Q9" s="254"/>
      <c r="R9" s="254"/>
      <c r="S9" s="251"/>
      <c r="T9" s="251"/>
      <c r="U9" s="251"/>
      <c r="V9" s="251"/>
      <c r="W9" s="251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251"/>
      <c r="B10" s="252"/>
      <c r="C10" s="251"/>
      <c r="D10" s="251"/>
      <c r="E10" s="251"/>
      <c r="F10" s="251"/>
      <c r="G10" s="251"/>
      <c r="H10" s="251"/>
      <c r="I10" s="251"/>
      <c r="J10" s="251"/>
      <c r="K10" s="251"/>
      <c r="L10" s="253"/>
      <c r="M10" s="254"/>
      <c r="N10" s="254"/>
      <c r="O10" s="254"/>
      <c r="P10" s="254"/>
      <c r="Q10" s="254"/>
      <c r="R10" s="254"/>
      <c r="S10" s="251"/>
      <c r="T10" s="251"/>
      <c r="U10" s="251"/>
      <c r="V10" s="251"/>
      <c r="W10" s="251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251"/>
      <c r="B11" s="252"/>
      <c r="C11" s="251"/>
      <c r="D11" s="248" t="s">
        <v>19</v>
      </c>
      <c r="E11" s="251"/>
      <c r="F11" s="257" t="s">
        <v>3</v>
      </c>
      <c r="G11" s="251"/>
      <c r="H11" s="251"/>
      <c r="I11" s="248" t="s">
        <v>20</v>
      </c>
      <c r="J11" s="257" t="s">
        <v>3</v>
      </c>
      <c r="K11" s="251"/>
      <c r="L11" s="253"/>
      <c r="M11" s="254"/>
      <c r="N11" s="254"/>
      <c r="O11" s="254"/>
      <c r="P11" s="254"/>
      <c r="Q11" s="254"/>
      <c r="R11" s="254"/>
      <c r="S11" s="251"/>
      <c r="T11" s="251"/>
      <c r="U11" s="251"/>
      <c r="V11" s="251"/>
      <c r="W11" s="251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251"/>
      <c r="B12" s="252"/>
      <c r="C12" s="251"/>
      <c r="D12" s="248" t="s">
        <v>21</v>
      </c>
      <c r="E12" s="251"/>
      <c r="F12" s="257" t="s">
        <v>22</v>
      </c>
      <c r="G12" s="251"/>
      <c r="H12" s="251"/>
      <c r="I12" s="248" t="s">
        <v>23</v>
      </c>
      <c r="J12" s="258">
        <f>'Rekapitulace stavby'!AN8</f>
        <v>44721</v>
      </c>
      <c r="K12" s="251"/>
      <c r="L12" s="253"/>
      <c r="M12" s="254"/>
      <c r="N12" s="254"/>
      <c r="O12" s="254"/>
      <c r="P12" s="254"/>
      <c r="Q12" s="254"/>
      <c r="R12" s="254"/>
      <c r="S12" s="251"/>
      <c r="T12" s="251"/>
      <c r="U12" s="251"/>
      <c r="V12" s="251"/>
      <c r="W12" s="251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 x14ac:dyDescent="0.2">
      <c r="A13" s="251"/>
      <c r="B13" s="252"/>
      <c r="C13" s="251"/>
      <c r="D13" s="251"/>
      <c r="E13" s="251"/>
      <c r="F13" s="251"/>
      <c r="G13" s="251"/>
      <c r="H13" s="251"/>
      <c r="I13" s="251"/>
      <c r="J13" s="251"/>
      <c r="K13" s="251"/>
      <c r="L13" s="253"/>
      <c r="M13" s="254"/>
      <c r="N13" s="254"/>
      <c r="O13" s="254"/>
      <c r="P13" s="254"/>
      <c r="Q13" s="254"/>
      <c r="R13" s="254"/>
      <c r="S13" s="251"/>
      <c r="T13" s="251"/>
      <c r="U13" s="251"/>
      <c r="V13" s="251"/>
      <c r="W13" s="251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251"/>
      <c r="B14" s="252"/>
      <c r="C14" s="251"/>
      <c r="D14" s="248" t="s">
        <v>24</v>
      </c>
      <c r="E14" s="251"/>
      <c r="F14" s="251"/>
      <c r="G14" s="251"/>
      <c r="H14" s="251"/>
      <c r="I14" s="248" t="s">
        <v>25</v>
      </c>
      <c r="J14" s="257" t="s">
        <v>26</v>
      </c>
      <c r="K14" s="251"/>
      <c r="L14" s="253"/>
      <c r="M14" s="254"/>
      <c r="N14" s="254"/>
      <c r="O14" s="254"/>
      <c r="P14" s="254"/>
      <c r="Q14" s="254"/>
      <c r="R14" s="254"/>
      <c r="S14" s="251"/>
      <c r="T14" s="251"/>
      <c r="U14" s="251"/>
      <c r="V14" s="251"/>
      <c r="W14" s="251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251"/>
      <c r="B15" s="252"/>
      <c r="C15" s="251"/>
      <c r="D15" s="251"/>
      <c r="E15" s="257" t="s">
        <v>27</v>
      </c>
      <c r="F15" s="251"/>
      <c r="G15" s="251"/>
      <c r="H15" s="251"/>
      <c r="I15" s="248" t="s">
        <v>28</v>
      </c>
      <c r="J15" s="257" t="s">
        <v>29</v>
      </c>
      <c r="K15" s="251"/>
      <c r="L15" s="253"/>
      <c r="M15" s="254"/>
      <c r="N15" s="254"/>
      <c r="O15" s="254"/>
      <c r="P15" s="254"/>
      <c r="Q15" s="254"/>
      <c r="R15" s="254"/>
      <c r="S15" s="251"/>
      <c r="T15" s="251"/>
      <c r="U15" s="251"/>
      <c r="V15" s="251"/>
      <c r="W15" s="251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 x14ac:dyDescent="0.2">
      <c r="A16" s="251"/>
      <c r="B16" s="252"/>
      <c r="C16" s="251"/>
      <c r="D16" s="251"/>
      <c r="E16" s="251"/>
      <c r="F16" s="251"/>
      <c r="G16" s="251"/>
      <c r="H16" s="251"/>
      <c r="I16" s="251"/>
      <c r="J16" s="251"/>
      <c r="K16" s="251"/>
      <c r="L16" s="253"/>
      <c r="M16" s="254"/>
      <c r="N16" s="254"/>
      <c r="O16" s="254"/>
      <c r="P16" s="254"/>
      <c r="Q16" s="254"/>
      <c r="R16" s="254"/>
      <c r="S16" s="251"/>
      <c r="T16" s="251"/>
      <c r="U16" s="251"/>
      <c r="V16" s="251"/>
      <c r="W16" s="251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251"/>
      <c r="B17" s="252"/>
      <c r="C17" s="251"/>
      <c r="D17" s="248" t="s">
        <v>30</v>
      </c>
      <c r="E17" s="251"/>
      <c r="F17" s="251"/>
      <c r="G17" s="251"/>
      <c r="H17" s="251"/>
      <c r="I17" s="248" t="s">
        <v>25</v>
      </c>
      <c r="J17" s="187" t="str">
        <f>'Rekapitulace stavby'!AN13</f>
        <v>Vyplň údaj</v>
      </c>
      <c r="K17" s="251"/>
      <c r="L17" s="253"/>
      <c r="M17" s="254"/>
      <c r="N17" s="254"/>
      <c r="O17" s="254"/>
      <c r="P17" s="254"/>
      <c r="Q17" s="254"/>
      <c r="R17" s="254"/>
      <c r="S17" s="251"/>
      <c r="T17" s="251"/>
      <c r="U17" s="251"/>
      <c r="V17" s="251"/>
      <c r="W17" s="251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251"/>
      <c r="B18" s="252"/>
      <c r="C18" s="251"/>
      <c r="D18" s="251"/>
      <c r="E18" s="229" t="str">
        <f>'Rekapitulace stavby'!E14</f>
        <v>Vyplň údaj</v>
      </c>
      <c r="F18" s="239"/>
      <c r="G18" s="239"/>
      <c r="H18" s="239"/>
      <c r="I18" s="248" t="s">
        <v>28</v>
      </c>
      <c r="J18" s="187" t="str">
        <f>'Rekapitulace stavby'!AN14</f>
        <v>Vyplň údaj</v>
      </c>
      <c r="K18" s="251"/>
      <c r="L18" s="253"/>
      <c r="M18" s="254"/>
      <c r="N18" s="254"/>
      <c r="O18" s="254"/>
      <c r="P18" s="254"/>
      <c r="Q18" s="254"/>
      <c r="R18" s="254"/>
      <c r="S18" s="251"/>
      <c r="T18" s="251"/>
      <c r="U18" s="251"/>
      <c r="V18" s="251"/>
      <c r="W18" s="251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251"/>
      <c r="B19" s="252"/>
      <c r="C19" s="251"/>
      <c r="D19" s="251"/>
      <c r="E19" s="251"/>
      <c r="F19" s="251"/>
      <c r="G19" s="251"/>
      <c r="H19" s="251"/>
      <c r="I19" s="251"/>
      <c r="J19" s="251"/>
      <c r="K19" s="251"/>
      <c r="L19" s="253"/>
      <c r="M19" s="254"/>
      <c r="N19" s="254"/>
      <c r="O19" s="254"/>
      <c r="P19" s="254"/>
      <c r="Q19" s="254"/>
      <c r="R19" s="254"/>
      <c r="S19" s="251"/>
      <c r="T19" s="251"/>
      <c r="U19" s="251"/>
      <c r="V19" s="251"/>
      <c r="W19" s="251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251"/>
      <c r="B20" s="252"/>
      <c r="C20" s="251"/>
      <c r="D20" s="248" t="s">
        <v>32</v>
      </c>
      <c r="E20" s="251"/>
      <c r="F20" s="251"/>
      <c r="G20" s="251"/>
      <c r="H20" s="251"/>
      <c r="I20" s="248" t="s">
        <v>25</v>
      </c>
      <c r="J20" s="257" t="s">
        <v>33</v>
      </c>
      <c r="K20" s="251"/>
      <c r="L20" s="253"/>
      <c r="M20" s="254"/>
      <c r="N20" s="254"/>
      <c r="O20" s="254"/>
      <c r="P20" s="254"/>
      <c r="Q20" s="254"/>
      <c r="R20" s="254"/>
      <c r="S20" s="251"/>
      <c r="T20" s="251"/>
      <c r="U20" s="251"/>
      <c r="V20" s="251"/>
      <c r="W20" s="251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251"/>
      <c r="B21" s="252"/>
      <c r="C21" s="251"/>
      <c r="D21" s="251"/>
      <c r="E21" s="257" t="s">
        <v>34</v>
      </c>
      <c r="F21" s="251"/>
      <c r="G21" s="251"/>
      <c r="H21" s="251"/>
      <c r="I21" s="248" t="s">
        <v>28</v>
      </c>
      <c r="J21" s="257" t="s">
        <v>35</v>
      </c>
      <c r="K21" s="251"/>
      <c r="L21" s="253"/>
      <c r="M21" s="254"/>
      <c r="N21" s="254"/>
      <c r="O21" s="254"/>
      <c r="P21" s="254"/>
      <c r="Q21" s="254"/>
      <c r="R21" s="254"/>
      <c r="S21" s="251"/>
      <c r="T21" s="251"/>
      <c r="U21" s="251"/>
      <c r="V21" s="251"/>
      <c r="W21" s="251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251"/>
      <c r="B22" s="252"/>
      <c r="C22" s="251"/>
      <c r="D22" s="251"/>
      <c r="E22" s="251"/>
      <c r="F22" s="251"/>
      <c r="G22" s="251"/>
      <c r="H22" s="251"/>
      <c r="I22" s="251"/>
      <c r="J22" s="251"/>
      <c r="K22" s="251"/>
      <c r="L22" s="253"/>
      <c r="M22" s="254"/>
      <c r="N22" s="254"/>
      <c r="O22" s="254"/>
      <c r="P22" s="254"/>
      <c r="Q22" s="254"/>
      <c r="R22" s="254"/>
      <c r="S22" s="251"/>
      <c r="T22" s="251"/>
      <c r="U22" s="251"/>
      <c r="V22" s="251"/>
      <c r="W22" s="251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251"/>
      <c r="B23" s="252"/>
      <c r="C23" s="251"/>
      <c r="D23" s="248" t="s">
        <v>37</v>
      </c>
      <c r="E23" s="251"/>
      <c r="F23" s="251"/>
      <c r="G23" s="251"/>
      <c r="H23" s="251"/>
      <c r="I23" s="248" t="s">
        <v>25</v>
      </c>
      <c r="J23" s="257" t="str">
        <f>IF('Rekapitulace stavby'!AN19="","",'Rekapitulace stavby'!AN19)</f>
        <v/>
      </c>
      <c r="K23" s="251"/>
      <c r="L23" s="253"/>
      <c r="M23" s="254"/>
      <c r="N23" s="254"/>
      <c r="O23" s="254"/>
      <c r="P23" s="254"/>
      <c r="Q23" s="254"/>
      <c r="R23" s="254"/>
      <c r="S23" s="251"/>
      <c r="T23" s="251"/>
      <c r="U23" s="251"/>
      <c r="V23" s="251"/>
      <c r="W23" s="251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251"/>
      <c r="B24" s="252"/>
      <c r="C24" s="251"/>
      <c r="D24" s="251"/>
      <c r="E24" s="257" t="str">
        <f>IF('Rekapitulace stavby'!E20="","",'Rekapitulace stavby'!E20)</f>
        <v xml:space="preserve"> </v>
      </c>
      <c r="F24" s="251"/>
      <c r="G24" s="251"/>
      <c r="H24" s="251"/>
      <c r="I24" s="248" t="s">
        <v>28</v>
      </c>
      <c r="J24" s="257" t="str">
        <f>IF('Rekapitulace stavby'!AN20="","",'Rekapitulace stavby'!AN20)</f>
        <v/>
      </c>
      <c r="K24" s="251"/>
      <c r="L24" s="253"/>
      <c r="M24" s="254"/>
      <c r="N24" s="254"/>
      <c r="O24" s="254"/>
      <c r="P24" s="254"/>
      <c r="Q24" s="254"/>
      <c r="R24" s="254"/>
      <c r="S24" s="251"/>
      <c r="T24" s="251"/>
      <c r="U24" s="251"/>
      <c r="V24" s="251"/>
      <c r="W24" s="251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251"/>
      <c r="B25" s="252"/>
      <c r="C25" s="251"/>
      <c r="D25" s="251"/>
      <c r="E25" s="251"/>
      <c r="F25" s="251"/>
      <c r="G25" s="251"/>
      <c r="H25" s="251"/>
      <c r="I25" s="251"/>
      <c r="J25" s="251"/>
      <c r="K25" s="251"/>
      <c r="L25" s="253"/>
      <c r="M25" s="254"/>
      <c r="N25" s="254"/>
      <c r="O25" s="254"/>
      <c r="P25" s="254"/>
      <c r="Q25" s="254"/>
      <c r="R25" s="254"/>
      <c r="S25" s="251"/>
      <c r="T25" s="251"/>
      <c r="U25" s="251"/>
      <c r="V25" s="251"/>
      <c r="W25" s="251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251"/>
      <c r="B26" s="252"/>
      <c r="C26" s="251"/>
      <c r="D26" s="248" t="s">
        <v>39</v>
      </c>
      <c r="E26" s="251"/>
      <c r="F26" s="251"/>
      <c r="G26" s="251"/>
      <c r="H26" s="251"/>
      <c r="I26" s="251"/>
      <c r="J26" s="251"/>
      <c r="K26" s="251"/>
      <c r="L26" s="253"/>
      <c r="M26" s="254"/>
      <c r="N26" s="254"/>
      <c r="O26" s="254"/>
      <c r="P26" s="254"/>
      <c r="Q26" s="254"/>
      <c r="R26" s="254"/>
      <c r="S26" s="251"/>
      <c r="T26" s="251"/>
      <c r="U26" s="251"/>
      <c r="V26" s="251"/>
      <c r="W26" s="251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259"/>
      <c r="B27" s="260"/>
      <c r="C27" s="259"/>
      <c r="D27" s="259"/>
      <c r="E27" s="261" t="s">
        <v>3</v>
      </c>
      <c r="F27" s="261"/>
      <c r="G27" s="261"/>
      <c r="H27" s="261"/>
      <c r="I27" s="259"/>
      <c r="J27" s="259"/>
      <c r="K27" s="259"/>
      <c r="L27" s="262"/>
      <c r="M27" s="263"/>
      <c r="N27" s="263"/>
      <c r="O27" s="263"/>
      <c r="P27" s="263"/>
      <c r="Q27" s="263"/>
      <c r="R27" s="263"/>
      <c r="S27" s="259"/>
      <c r="T27" s="259"/>
      <c r="U27" s="259"/>
      <c r="V27" s="259"/>
      <c r="W27" s="259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 x14ac:dyDescent="0.2">
      <c r="A28" s="251"/>
      <c r="B28" s="252"/>
      <c r="C28" s="251"/>
      <c r="D28" s="251"/>
      <c r="E28" s="251"/>
      <c r="F28" s="251"/>
      <c r="G28" s="251"/>
      <c r="H28" s="251"/>
      <c r="I28" s="251"/>
      <c r="J28" s="251"/>
      <c r="K28" s="251"/>
      <c r="L28" s="253"/>
      <c r="M28" s="254"/>
      <c r="N28" s="254"/>
      <c r="O28" s="254"/>
      <c r="P28" s="254"/>
      <c r="Q28" s="254"/>
      <c r="R28" s="254"/>
      <c r="S28" s="251"/>
      <c r="T28" s="251"/>
      <c r="U28" s="251"/>
      <c r="V28" s="251"/>
      <c r="W28" s="251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251"/>
      <c r="B29" s="252"/>
      <c r="C29" s="251"/>
      <c r="D29" s="264"/>
      <c r="E29" s="264"/>
      <c r="F29" s="264"/>
      <c r="G29" s="264"/>
      <c r="H29" s="264"/>
      <c r="I29" s="264"/>
      <c r="J29" s="264"/>
      <c r="K29" s="264"/>
      <c r="L29" s="253"/>
      <c r="M29" s="254"/>
      <c r="N29" s="254"/>
      <c r="O29" s="254"/>
      <c r="P29" s="254"/>
      <c r="Q29" s="254"/>
      <c r="R29" s="254"/>
      <c r="S29" s="251"/>
      <c r="T29" s="251"/>
      <c r="U29" s="251"/>
      <c r="V29" s="251"/>
      <c r="W29" s="251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251"/>
      <c r="B30" s="252"/>
      <c r="C30" s="251"/>
      <c r="D30" s="265" t="s">
        <v>41</v>
      </c>
      <c r="E30" s="251"/>
      <c r="F30" s="251"/>
      <c r="G30" s="251"/>
      <c r="H30" s="251"/>
      <c r="I30" s="251"/>
      <c r="J30" s="266">
        <f>ROUND(J80, 2)</f>
        <v>0</v>
      </c>
      <c r="K30" s="251"/>
      <c r="L30" s="253"/>
      <c r="M30" s="254"/>
      <c r="N30" s="254"/>
      <c r="O30" s="254"/>
      <c r="P30" s="254"/>
      <c r="Q30" s="254"/>
      <c r="R30" s="254"/>
      <c r="S30" s="251"/>
      <c r="T30" s="251"/>
      <c r="U30" s="251"/>
      <c r="V30" s="251"/>
      <c r="W30" s="251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251"/>
      <c r="B31" s="252"/>
      <c r="C31" s="251"/>
      <c r="D31" s="264"/>
      <c r="E31" s="264"/>
      <c r="F31" s="264"/>
      <c r="G31" s="264"/>
      <c r="H31" s="264"/>
      <c r="I31" s="264"/>
      <c r="J31" s="264"/>
      <c r="K31" s="264"/>
      <c r="L31" s="253"/>
      <c r="M31" s="254"/>
      <c r="N31" s="254"/>
      <c r="O31" s="254"/>
      <c r="P31" s="254"/>
      <c r="Q31" s="254"/>
      <c r="R31" s="254"/>
      <c r="S31" s="251"/>
      <c r="T31" s="251"/>
      <c r="U31" s="251"/>
      <c r="V31" s="251"/>
      <c r="W31" s="251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251"/>
      <c r="B32" s="252"/>
      <c r="C32" s="251"/>
      <c r="D32" s="251"/>
      <c r="E32" s="251"/>
      <c r="F32" s="267" t="s">
        <v>43</v>
      </c>
      <c r="G32" s="251"/>
      <c r="H32" s="251"/>
      <c r="I32" s="267" t="s">
        <v>42</v>
      </c>
      <c r="J32" s="267" t="s">
        <v>44</v>
      </c>
      <c r="K32" s="251"/>
      <c r="L32" s="253"/>
      <c r="M32" s="254"/>
      <c r="N32" s="254"/>
      <c r="O32" s="254"/>
      <c r="P32" s="254"/>
      <c r="Q32" s="254"/>
      <c r="R32" s="254"/>
      <c r="S32" s="251"/>
      <c r="T32" s="251"/>
      <c r="U32" s="251"/>
      <c r="V32" s="251"/>
      <c r="W32" s="251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251"/>
      <c r="B33" s="252"/>
      <c r="C33" s="251"/>
      <c r="D33" s="268" t="s">
        <v>45</v>
      </c>
      <c r="E33" s="248" t="s">
        <v>46</v>
      </c>
      <c r="F33" s="269">
        <f>ROUND((SUM(BE80:BE117)),  2)</f>
        <v>0</v>
      </c>
      <c r="G33" s="251"/>
      <c r="H33" s="251"/>
      <c r="I33" s="270">
        <v>0.21</v>
      </c>
      <c r="J33" s="269">
        <f>ROUND(((SUM(BE80:BE117))*I33),  2)</f>
        <v>0</v>
      </c>
      <c r="K33" s="251"/>
      <c r="L33" s="253"/>
      <c r="M33" s="254"/>
      <c r="N33" s="254"/>
      <c r="O33" s="254"/>
      <c r="P33" s="254"/>
      <c r="Q33" s="254"/>
      <c r="R33" s="254"/>
      <c r="S33" s="251"/>
      <c r="T33" s="251"/>
      <c r="U33" s="251"/>
      <c r="V33" s="251"/>
      <c r="W33" s="251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251"/>
      <c r="B34" s="252"/>
      <c r="C34" s="251"/>
      <c r="D34" s="251"/>
      <c r="E34" s="248" t="s">
        <v>47</v>
      </c>
      <c r="F34" s="269">
        <f>ROUND((SUM(BF80:BF117)),  2)</f>
        <v>0</v>
      </c>
      <c r="G34" s="251"/>
      <c r="H34" s="251"/>
      <c r="I34" s="270">
        <v>0.15</v>
      </c>
      <c r="J34" s="269">
        <f>ROUND(((SUM(BF80:BF117))*I34),  2)</f>
        <v>0</v>
      </c>
      <c r="K34" s="251"/>
      <c r="L34" s="253"/>
      <c r="M34" s="254"/>
      <c r="N34" s="254"/>
      <c r="O34" s="254"/>
      <c r="P34" s="254"/>
      <c r="Q34" s="254"/>
      <c r="R34" s="254"/>
      <c r="S34" s="251"/>
      <c r="T34" s="251"/>
      <c r="U34" s="251"/>
      <c r="V34" s="251"/>
      <c r="W34" s="251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251"/>
      <c r="B35" s="252"/>
      <c r="C35" s="251"/>
      <c r="D35" s="251"/>
      <c r="E35" s="248" t="s">
        <v>48</v>
      </c>
      <c r="F35" s="269">
        <f>ROUND((SUM(BG80:BG117)),  2)</f>
        <v>0</v>
      </c>
      <c r="G35" s="251"/>
      <c r="H35" s="251"/>
      <c r="I35" s="270">
        <v>0.21</v>
      </c>
      <c r="J35" s="269">
        <f>0</f>
        <v>0</v>
      </c>
      <c r="K35" s="251"/>
      <c r="L35" s="253"/>
      <c r="M35" s="254"/>
      <c r="N35" s="254"/>
      <c r="O35" s="254"/>
      <c r="P35" s="254"/>
      <c r="Q35" s="254"/>
      <c r="R35" s="254"/>
      <c r="S35" s="251"/>
      <c r="T35" s="251"/>
      <c r="U35" s="251"/>
      <c r="V35" s="251"/>
      <c r="W35" s="251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251"/>
      <c r="B36" s="252"/>
      <c r="C36" s="251"/>
      <c r="D36" s="251"/>
      <c r="E36" s="248" t="s">
        <v>49</v>
      </c>
      <c r="F36" s="269">
        <f>ROUND((SUM(BH80:BH117)),  2)</f>
        <v>0</v>
      </c>
      <c r="G36" s="251"/>
      <c r="H36" s="251"/>
      <c r="I36" s="270">
        <v>0.15</v>
      </c>
      <c r="J36" s="269">
        <f>0</f>
        <v>0</v>
      </c>
      <c r="K36" s="251"/>
      <c r="L36" s="253"/>
      <c r="M36" s="254"/>
      <c r="N36" s="254"/>
      <c r="O36" s="254"/>
      <c r="P36" s="254"/>
      <c r="Q36" s="254"/>
      <c r="R36" s="254"/>
      <c r="S36" s="251"/>
      <c r="T36" s="251"/>
      <c r="U36" s="251"/>
      <c r="V36" s="251"/>
      <c r="W36" s="251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251"/>
      <c r="B37" s="252"/>
      <c r="C37" s="251"/>
      <c r="D37" s="251"/>
      <c r="E37" s="248" t="s">
        <v>50</v>
      </c>
      <c r="F37" s="269">
        <f>ROUND((SUM(BI80:BI117)),  2)</f>
        <v>0</v>
      </c>
      <c r="G37" s="251"/>
      <c r="H37" s="251"/>
      <c r="I37" s="270">
        <v>0</v>
      </c>
      <c r="J37" s="269">
        <f>0</f>
        <v>0</v>
      </c>
      <c r="K37" s="251"/>
      <c r="L37" s="253"/>
      <c r="M37" s="254"/>
      <c r="N37" s="254"/>
      <c r="O37" s="254"/>
      <c r="P37" s="254"/>
      <c r="Q37" s="254"/>
      <c r="R37" s="254"/>
      <c r="S37" s="251"/>
      <c r="T37" s="251"/>
      <c r="U37" s="251"/>
      <c r="V37" s="251"/>
      <c r="W37" s="251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 x14ac:dyDescent="0.2">
      <c r="A38" s="251"/>
      <c r="B38" s="252"/>
      <c r="C38" s="251"/>
      <c r="D38" s="251"/>
      <c r="E38" s="251"/>
      <c r="F38" s="251"/>
      <c r="G38" s="251"/>
      <c r="H38" s="251"/>
      <c r="I38" s="251"/>
      <c r="J38" s="251"/>
      <c r="K38" s="251"/>
      <c r="L38" s="253"/>
      <c r="M38" s="254"/>
      <c r="N38" s="254"/>
      <c r="O38" s="254"/>
      <c r="P38" s="254"/>
      <c r="Q38" s="254"/>
      <c r="R38" s="254"/>
      <c r="S38" s="251"/>
      <c r="T38" s="251"/>
      <c r="U38" s="251"/>
      <c r="V38" s="251"/>
      <c r="W38" s="251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251"/>
      <c r="B39" s="252"/>
      <c r="C39" s="271"/>
      <c r="D39" s="272" t="s">
        <v>51</v>
      </c>
      <c r="E39" s="273"/>
      <c r="F39" s="273"/>
      <c r="G39" s="274" t="s">
        <v>52</v>
      </c>
      <c r="H39" s="275" t="s">
        <v>53</v>
      </c>
      <c r="I39" s="273"/>
      <c r="J39" s="276">
        <f>SUM(J30:J37)</f>
        <v>0</v>
      </c>
      <c r="K39" s="277"/>
      <c r="L39" s="253"/>
      <c r="M39" s="254"/>
      <c r="N39" s="254"/>
      <c r="O39" s="254"/>
      <c r="P39" s="254"/>
      <c r="Q39" s="254"/>
      <c r="R39" s="254"/>
      <c r="S39" s="251"/>
      <c r="T39" s="251"/>
      <c r="U39" s="251"/>
      <c r="V39" s="251"/>
      <c r="W39" s="251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251"/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53"/>
      <c r="M40" s="254"/>
      <c r="N40" s="254"/>
      <c r="O40" s="254"/>
      <c r="P40" s="254"/>
      <c r="Q40" s="254"/>
      <c r="R40" s="254"/>
      <c r="S40" s="251"/>
      <c r="T40" s="251"/>
      <c r="U40" s="251"/>
      <c r="V40" s="251"/>
      <c r="W40" s="251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" customHeight="1" x14ac:dyDescent="0.2">
      <c r="A44" s="251"/>
      <c r="B44" s="280"/>
      <c r="C44" s="281"/>
      <c r="D44" s="281"/>
      <c r="E44" s="281"/>
      <c r="F44" s="281"/>
      <c r="G44" s="281"/>
      <c r="H44" s="281"/>
      <c r="I44" s="281"/>
      <c r="J44" s="281"/>
      <c r="K44" s="281"/>
      <c r="L44" s="253"/>
      <c r="M44" s="254"/>
      <c r="N44" s="254"/>
      <c r="O44" s="254"/>
      <c r="P44" s="254"/>
      <c r="Q44" s="254"/>
      <c r="R44" s="254"/>
      <c r="S44" s="251"/>
      <c r="T44" s="251"/>
      <c r="U44" s="251"/>
      <c r="V44" s="251"/>
      <c r="W44" s="251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" customHeight="1" x14ac:dyDescent="0.2">
      <c r="A45" s="251"/>
      <c r="B45" s="252"/>
      <c r="C45" s="246" t="s">
        <v>144</v>
      </c>
      <c r="D45" s="251"/>
      <c r="E45" s="251"/>
      <c r="F45" s="251"/>
      <c r="G45" s="251"/>
      <c r="H45" s="251"/>
      <c r="I45" s="251"/>
      <c r="J45" s="251"/>
      <c r="K45" s="251"/>
      <c r="L45" s="253"/>
      <c r="M45" s="254"/>
      <c r="N45" s="254"/>
      <c r="O45" s="254"/>
      <c r="P45" s="254"/>
      <c r="Q45" s="254"/>
      <c r="R45" s="254"/>
      <c r="S45" s="251"/>
      <c r="T45" s="251"/>
      <c r="U45" s="251"/>
      <c r="V45" s="251"/>
      <c r="W45" s="251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" customHeight="1" x14ac:dyDescent="0.2">
      <c r="A46" s="251"/>
      <c r="B46" s="252"/>
      <c r="C46" s="251"/>
      <c r="D46" s="251"/>
      <c r="E46" s="251"/>
      <c r="F46" s="251"/>
      <c r="G46" s="251"/>
      <c r="H46" s="251"/>
      <c r="I46" s="251"/>
      <c r="J46" s="251"/>
      <c r="K46" s="251"/>
      <c r="L46" s="253"/>
      <c r="M46" s="254"/>
      <c r="N46" s="254"/>
      <c r="O46" s="254"/>
      <c r="P46" s="254"/>
      <c r="Q46" s="254"/>
      <c r="R46" s="254"/>
      <c r="S46" s="251"/>
      <c r="T46" s="251"/>
      <c r="U46" s="251"/>
      <c r="V46" s="251"/>
      <c r="W46" s="251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251"/>
      <c r="B47" s="252"/>
      <c r="C47" s="248" t="s">
        <v>17</v>
      </c>
      <c r="D47" s="251"/>
      <c r="E47" s="251"/>
      <c r="F47" s="251"/>
      <c r="G47" s="251"/>
      <c r="H47" s="251"/>
      <c r="I47" s="251"/>
      <c r="J47" s="251"/>
      <c r="K47" s="251"/>
      <c r="L47" s="253"/>
      <c r="M47" s="254"/>
      <c r="N47" s="254"/>
      <c r="O47" s="254"/>
      <c r="P47" s="254"/>
      <c r="Q47" s="254"/>
      <c r="R47" s="254"/>
      <c r="S47" s="251"/>
      <c r="T47" s="251"/>
      <c r="U47" s="251"/>
      <c r="V47" s="251"/>
      <c r="W47" s="251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251"/>
      <c r="B48" s="252"/>
      <c r="C48" s="251"/>
      <c r="D48" s="251"/>
      <c r="E48" s="249" t="str">
        <f>E7</f>
        <v>Úprava DVT 10210410 Hradec – Nová ves ř. Km 0,300 - 0,600 - DPS</v>
      </c>
      <c r="F48" s="250"/>
      <c r="G48" s="250"/>
      <c r="H48" s="250"/>
      <c r="I48" s="251"/>
      <c r="J48" s="251"/>
      <c r="K48" s="251"/>
      <c r="L48" s="253"/>
      <c r="M48" s="254"/>
      <c r="N48" s="254"/>
      <c r="O48" s="254"/>
      <c r="P48" s="254"/>
      <c r="Q48" s="254"/>
      <c r="R48" s="254"/>
      <c r="S48" s="251"/>
      <c r="T48" s="251"/>
      <c r="U48" s="251"/>
      <c r="V48" s="251"/>
      <c r="W48" s="251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251"/>
      <c r="B49" s="252"/>
      <c r="C49" s="248" t="s">
        <v>127</v>
      </c>
      <c r="D49" s="251"/>
      <c r="E49" s="251"/>
      <c r="F49" s="251"/>
      <c r="G49" s="251"/>
      <c r="H49" s="251"/>
      <c r="I49" s="251"/>
      <c r="J49" s="251"/>
      <c r="K49" s="251"/>
      <c r="L49" s="253"/>
      <c r="M49" s="254"/>
      <c r="N49" s="254"/>
      <c r="O49" s="254"/>
      <c r="P49" s="254"/>
      <c r="Q49" s="254"/>
      <c r="R49" s="254"/>
      <c r="S49" s="251"/>
      <c r="T49" s="251"/>
      <c r="U49" s="251"/>
      <c r="V49" s="251"/>
      <c r="W49" s="251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251"/>
      <c r="B50" s="252"/>
      <c r="C50" s="251"/>
      <c r="D50" s="251"/>
      <c r="E50" s="255" t="str">
        <f>E9</f>
        <v>VON - Vedlejší a ostatní náklady</v>
      </c>
      <c r="F50" s="256"/>
      <c r="G50" s="256"/>
      <c r="H50" s="256"/>
      <c r="I50" s="251"/>
      <c r="J50" s="251"/>
      <c r="K50" s="251"/>
      <c r="L50" s="253"/>
      <c r="M50" s="254"/>
      <c r="N50" s="254"/>
      <c r="O50" s="254"/>
      <c r="P50" s="254"/>
      <c r="Q50" s="254"/>
      <c r="R50" s="254"/>
      <c r="S50" s="251"/>
      <c r="T50" s="251"/>
      <c r="U50" s="251"/>
      <c r="V50" s="251"/>
      <c r="W50" s="251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" customHeight="1" x14ac:dyDescent="0.2">
      <c r="A51" s="251"/>
      <c r="B51" s="252"/>
      <c r="C51" s="251"/>
      <c r="D51" s="251"/>
      <c r="E51" s="251"/>
      <c r="F51" s="251"/>
      <c r="G51" s="251"/>
      <c r="H51" s="251"/>
      <c r="I51" s="251"/>
      <c r="J51" s="251"/>
      <c r="K51" s="251"/>
      <c r="L51" s="253"/>
      <c r="M51" s="254"/>
      <c r="N51" s="254"/>
      <c r="O51" s="254"/>
      <c r="P51" s="254"/>
      <c r="Q51" s="254"/>
      <c r="R51" s="254"/>
      <c r="S51" s="251"/>
      <c r="T51" s="251"/>
      <c r="U51" s="251"/>
      <c r="V51" s="251"/>
      <c r="W51" s="251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251"/>
      <c r="B52" s="252"/>
      <c r="C52" s="248" t="s">
        <v>21</v>
      </c>
      <c r="D52" s="251"/>
      <c r="E52" s="251"/>
      <c r="F52" s="257" t="str">
        <f>F12</f>
        <v>Hradec u Jeseníka</v>
      </c>
      <c r="G52" s="251"/>
      <c r="H52" s="251"/>
      <c r="I52" s="248" t="s">
        <v>23</v>
      </c>
      <c r="J52" s="258">
        <f>IF(J12="","",J12)</f>
        <v>44721</v>
      </c>
      <c r="K52" s="251"/>
      <c r="L52" s="253"/>
      <c r="M52" s="254"/>
      <c r="N52" s="254"/>
      <c r="O52" s="254"/>
      <c r="P52" s="254"/>
      <c r="Q52" s="254"/>
      <c r="R52" s="254"/>
      <c r="S52" s="251"/>
      <c r="T52" s="251"/>
      <c r="U52" s="251"/>
      <c r="V52" s="251"/>
      <c r="W52" s="251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" customHeight="1" x14ac:dyDescent="0.2">
      <c r="A53" s="251"/>
      <c r="B53" s="252"/>
      <c r="C53" s="251"/>
      <c r="D53" s="251"/>
      <c r="E53" s="251"/>
      <c r="F53" s="251"/>
      <c r="G53" s="251"/>
      <c r="H53" s="251"/>
      <c r="I53" s="251"/>
      <c r="J53" s="251"/>
      <c r="K53" s="251"/>
      <c r="L53" s="253"/>
      <c r="M53" s="254"/>
      <c r="N53" s="254"/>
      <c r="O53" s="254"/>
      <c r="P53" s="254"/>
      <c r="Q53" s="254"/>
      <c r="R53" s="254"/>
      <c r="S53" s="251"/>
      <c r="T53" s="251"/>
      <c r="U53" s="251"/>
      <c r="V53" s="251"/>
      <c r="W53" s="251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15" customHeight="1" x14ac:dyDescent="0.2">
      <c r="A54" s="251"/>
      <c r="B54" s="252"/>
      <c r="C54" s="248" t="s">
        <v>24</v>
      </c>
      <c r="D54" s="251"/>
      <c r="E54" s="251"/>
      <c r="F54" s="257" t="str">
        <f>E15</f>
        <v>Povodí Odry, státní podnik</v>
      </c>
      <c r="G54" s="251"/>
      <c r="H54" s="251"/>
      <c r="I54" s="248" t="s">
        <v>32</v>
      </c>
      <c r="J54" s="282" t="str">
        <f>E21</f>
        <v>VHRoušar, s.r.o.</v>
      </c>
      <c r="K54" s="251"/>
      <c r="L54" s="253"/>
      <c r="M54" s="254"/>
      <c r="N54" s="254"/>
      <c r="O54" s="254"/>
      <c r="P54" s="254"/>
      <c r="Q54" s="254"/>
      <c r="R54" s="254"/>
      <c r="S54" s="251"/>
      <c r="T54" s="251"/>
      <c r="U54" s="251"/>
      <c r="V54" s="251"/>
      <c r="W54" s="251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15" customHeight="1" x14ac:dyDescent="0.2">
      <c r="A55" s="251"/>
      <c r="B55" s="252"/>
      <c r="C55" s="248" t="s">
        <v>30</v>
      </c>
      <c r="D55" s="251"/>
      <c r="E55" s="251"/>
      <c r="F55" s="257" t="str">
        <f>IF(E18="","",E18)</f>
        <v>Vyplň údaj</v>
      </c>
      <c r="G55" s="251"/>
      <c r="H55" s="251"/>
      <c r="I55" s="248" t="s">
        <v>37</v>
      </c>
      <c r="J55" s="282" t="str">
        <f>E24</f>
        <v xml:space="preserve"> </v>
      </c>
      <c r="K55" s="251"/>
      <c r="L55" s="253"/>
      <c r="M55" s="254"/>
      <c r="N55" s="254"/>
      <c r="O55" s="254"/>
      <c r="P55" s="254"/>
      <c r="Q55" s="254"/>
      <c r="R55" s="254"/>
      <c r="S55" s="251"/>
      <c r="T55" s="251"/>
      <c r="U55" s="251"/>
      <c r="V55" s="251"/>
      <c r="W55" s="251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251"/>
      <c r="B56" s="252"/>
      <c r="C56" s="251"/>
      <c r="D56" s="251"/>
      <c r="E56" s="251"/>
      <c r="F56" s="251"/>
      <c r="G56" s="251"/>
      <c r="H56" s="251"/>
      <c r="I56" s="251"/>
      <c r="J56" s="251"/>
      <c r="K56" s="251"/>
      <c r="L56" s="253"/>
      <c r="M56" s="254"/>
      <c r="N56" s="254"/>
      <c r="O56" s="254"/>
      <c r="P56" s="254"/>
      <c r="Q56" s="254"/>
      <c r="R56" s="254"/>
      <c r="S56" s="251"/>
      <c r="T56" s="251"/>
      <c r="U56" s="251"/>
      <c r="V56" s="251"/>
      <c r="W56" s="251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251"/>
      <c r="B57" s="252"/>
      <c r="C57" s="283" t="s">
        <v>145</v>
      </c>
      <c r="D57" s="271"/>
      <c r="E57" s="271"/>
      <c r="F57" s="271"/>
      <c r="G57" s="271"/>
      <c r="H57" s="271"/>
      <c r="I57" s="271"/>
      <c r="J57" s="284" t="s">
        <v>146</v>
      </c>
      <c r="K57" s="271"/>
      <c r="L57" s="253"/>
      <c r="M57" s="254"/>
      <c r="N57" s="254"/>
      <c r="O57" s="254"/>
      <c r="P57" s="254"/>
      <c r="Q57" s="254"/>
      <c r="R57" s="254"/>
      <c r="S57" s="251"/>
      <c r="T57" s="251"/>
      <c r="U57" s="251"/>
      <c r="V57" s="251"/>
      <c r="W57" s="251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251"/>
      <c r="B58" s="252"/>
      <c r="C58" s="251"/>
      <c r="D58" s="251"/>
      <c r="E58" s="251"/>
      <c r="F58" s="251"/>
      <c r="G58" s="251"/>
      <c r="H58" s="251"/>
      <c r="I58" s="251"/>
      <c r="J58" s="251"/>
      <c r="K58" s="251"/>
      <c r="L58" s="253"/>
      <c r="M58" s="254"/>
      <c r="N58" s="254"/>
      <c r="O58" s="254"/>
      <c r="P58" s="254"/>
      <c r="Q58" s="254"/>
      <c r="R58" s="254"/>
      <c r="S58" s="251"/>
      <c r="T58" s="251"/>
      <c r="U58" s="251"/>
      <c r="V58" s="251"/>
      <c r="W58" s="251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5" customHeight="1" x14ac:dyDescent="0.2">
      <c r="A59" s="251"/>
      <c r="B59" s="252"/>
      <c r="C59" s="285" t="s">
        <v>73</v>
      </c>
      <c r="D59" s="251"/>
      <c r="E59" s="251"/>
      <c r="F59" s="251"/>
      <c r="G59" s="251"/>
      <c r="H59" s="251"/>
      <c r="I59" s="251"/>
      <c r="J59" s="266">
        <f>J80</f>
        <v>0</v>
      </c>
      <c r="K59" s="251"/>
      <c r="L59" s="253"/>
      <c r="M59" s="254"/>
      <c r="N59" s="254"/>
      <c r="O59" s="254"/>
      <c r="P59" s="254"/>
      <c r="Q59" s="254"/>
      <c r="R59" s="254"/>
      <c r="S59" s="251"/>
      <c r="T59" s="251"/>
      <c r="U59" s="251"/>
      <c r="V59" s="251"/>
      <c r="W59" s="251"/>
      <c r="X59" s="32"/>
      <c r="Y59" s="32"/>
      <c r="Z59" s="32"/>
      <c r="AA59" s="32"/>
      <c r="AB59" s="32"/>
      <c r="AC59" s="32"/>
      <c r="AD59" s="32"/>
      <c r="AE59" s="32"/>
      <c r="AU59" s="19" t="s">
        <v>147</v>
      </c>
    </row>
    <row r="60" spans="1:47" s="9" customFormat="1" ht="24.9" customHeight="1" x14ac:dyDescent="0.2">
      <c r="A60" s="286"/>
      <c r="B60" s="287"/>
      <c r="C60" s="286"/>
      <c r="D60" s="288" t="s">
        <v>1313</v>
      </c>
      <c r="E60" s="289"/>
      <c r="F60" s="289"/>
      <c r="G60" s="289"/>
      <c r="H60" s="289"/>
      <c r="I60" s="289"/>
      <c r="J60" s="290">
        <f>J81</f>
        <v>0</v>
      </c>
      <c r="K60" s="286"/>
      <c r="L60" s="287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</row>
    <row r="61" spans="1:47" s="2" customFormat="1" ht="21.75" customHeight="1" x14ac:dyDescent="0.2">
      <c r="A61" s="251"/>
      <c r="B61" s="252"/>
      <c r="C61" s="251"/>
      <c r="D61" s="251"/>
      <c r="E61" s="251"/>
      <c r="F61" s="251"/>
      <c r="G61" s="251"/>
      <c r="H61" s="251"/>
      <c r="I61" s="251"/>
      <c r="J61" s="251"/>
      <c r="K61" s="251"/>
      <c r="L61" s="253"/>
      <c r="M61" s="254"/>
      <c r="N61" s="254"/>
      <c r="O61" s="254"/>
      <c r="P61" s="254"/>
      <c r="Q61" s="254"/>
      <c r="R61" s="254"/>
      <c r="S61" s="251"/>
      <c r="T61" s="251"/>
      <c r="U61" s="251"/>
      <c r="V61" s="251"/>
      <c r="W61" s="251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6.9" customHeight="1" x14ac:dyDescent="0.2">
      <c r="A62" s="251"/>
      <c r="B62" s="278"/>
      <c r="C62" s="279"/>
      <c r="D62" s="279"/>
      <c r="E62" s="279"/>
      <c r="F62" s="279"/>
      <c r="G62" s="279"/>
      <c r="H62" s="279"/>
      <c r="I62" s="279"/>
      <c r="J62" s="279"/>
      <c r="K62" s="279"/>
      <c r="L62" s="253"/>
      <c r="M62" s="254"/>
      <c r="N62" s="254"/>
      <c r="O62" s="254"/>
      <c r="P62" s="254"/>
      <c r="Q62" s="254"/>
      <c r="R62" s="254"/>
      <c r="S62" s="251"/>
      <c r="T62" s="251"/>
      <c r="U62" s="251"/>
      <c r="V62" s="251"/>
      <c r="W62" s="251"/>
      <c r="X62" s="32"/>
      <c r="Y62" s="32"/>
      <c r="Z62" s="32"/>
      <c r="AA62" s="32"/>
      <c r="AB62" s="32"/>
      <c r="AC62" s="32"/>
      <c r="AD62" s="32"/>
      <c r="AE62" s="32"/>
    </row>
    <row r="66" spans="1:63" s="2" customFormat="1" ht="6.9" customHeight="1" x14ac:dyDescent="0.2">
      <c r="A66" s="251"/>
      <c r="B66" s="280"/>
      <c r="C66" s="281"/>
      <c r="D66" s="281"/>
      <c r="E66" s="281"/>
      <c r="F66" s="281"/>
      <c r="G66" s="281"/>
      <c r="H66" s="281"/>
      <c r="I66" s="281"/>
      <c r="J66" s="281"/>
      <c r="K66" s="281"/>
      <c r="L66" s="253"/>
      <c r="M66" s="254"/>
      <c r="N66" s="254"/>
      <c r="O66" s="254"/>
      <c r="P66" s="254"/>
      <c r="Q66" s="254"/>
      <c r="R66" s="254"/>
      <c r="S66" s="251"/>
      <c r="T66" s="251"/>
      <c r="U66" s="251"/>
      <c r="V66" s="251"/>
      <c r="W66" s="251"/>
      <c r="X66" s="32"/>
      <c r="Y66" s="32"/>
      <c r="Z66" s="32"/>
      <c r="AA66" s="32"/>
      <c r="AB66" s="32"/>
      <c r="AC66" s="32"/>
      <c r="AD66" s="32"/>
      <c r="AE66" s="32"/>
    </row>
    <row r="67" spans="1:63" s="2" customFormat="1" ht="24.9" customHeight="1" x14ac:dyDescent="0.2">
      <c r="A67" s="251"/>
      <c r="B67" s="252"/>
      <c r="C67" s="246" t="s">
        <v>156</v>
      </c>
      <c r="D67" s="251"/>
      <c r="E67" s="251"/>
      <c r="F67" s="251"/>
      <c r="G67" s="251"/>
      <c r="H67" s="251"/>
      <c r="I67" s="251"/>
      <c r="J67" s="251"/>
      <c r="K67" s="251"/>
      <c r="L67" s="253"/>
      <c r="M67" s="254"/>
      <c r="N67" s="254"/>
      <c r="O67" s="254"/>
      <c r="P67" s="254"/>
      <c r="Q67" s="254"/>
      <c r="R67" s="254"/>
      <c r="S67" s="251"/>
      <c r="T67" s="251"/>
      <c r="U67" s="251"/>
      <c r="V67" s="251"/>
      <c r="W67" s="251"/>
      <c r="X67" s="32"/>
      <c r="Y67" s="32"/>
      <c r="Z67" s="32"/>
      <c r="AA67" s="32"/>
      <c r="AB67" s="32"/>
      <c r="AC67" s="32"/>
      <c r="AD67" s="32"/>
      <c r="AE67" s="32"/>
    </row>
    <row r="68" spans="1:63" s="2" customFormat="1" ht="6.9" customHeight="1" x14ac:dyDescent="0.2">
      <c r="A68" s="251"/>
      <c r="B68" s="252"/>
      <c r="C68" s="251"/>
      <c r="D68" s="251"/>
      <c r="E68" s="251"/>
      <c r="F68" s="251"/>
      <c r="G68" s="251"/>
      <c r="H68" s="251"/>
      <c r="I68" s="251"/>
      <c r="J68" s="251"/>
      <c r="K68" s="251"/>
      <c r="L68" s="253"/>
      <c r="M68" s="254"/>
      <c r="N68" s="254"/>
      <c r="O68" s="254"/>
      <c r="P68" s="254"/>
      <c r="Q68" s="254"/>
      <c r="R68" s="254"/>
      <c r="S68" s="251"/>
      <c r="T68" s="251"/>
      <c r="U68" s="251"/>
      <c r="V68" s="251"/>
      <c r="W68" s="251"/>
      <c r="X68" s="32"/>
      <c r="Y68" s="32"/>
      <c r="Z68" s="32"/>
      <c r="AA68" s="32"/>
      <c r="AB68" s="32"/>
      <c r="AC68" s="32"/>
      <c r="AD68" s="32"/>
      <c r="AE68" s="32"/>
    </row>
    <row r="69" spans="1:63" s="2" customFormat="1" ht="12" customHeight="1" x14ac:dyDescent="0.2">
      <c r="A69" s="251"/>
      <c r="B69" s="252"/>
      <c r="C69" s="248" t="s">
        <v>17</v>
      </c>
      <c r="D69" s="251"/>
      <c r="E69" s="251"/>
      <c r="F69" s="251"/>
      <c r="G69" s="251"/>
      <c r="H69" s="251"/>
      <c r="I69" s="251"/>
      <c r="J69" s="251"/>
      <c r="K69" s="251"/>
      <c r="L69" s="253"/>
      <c r="M69" s="254"/>
      <c r="N69" s="254"/>
      <c r="O69" s="254"/>
      <c r="P69" s="254"/>
      <c r="Q69" s="254"/>
      <c r="R69" s="254"/>
      <c r="S69" s="251"/>
      <c r="T69" s="251"/>
      <c r="U69" s="251"/>
      <c r="V69" s="251"/>
      <c r="W69" s="251"/>
      <c r="X69" s="32"/>
      <c r="Y69" s="32"/>
      <c r="Z69" s="32"/>
      <c r="AA69" s="32"/>
      <c r="AB69" s="32"/>
      <c r="AC69" s="32"/>
      <c r="AD69" s="32"/>
      <c r="AE69" s="32"/>
    </row>
    <row r="70" spans="1:63" s="2" customFormat="1" ht="16.5" customHeight="1" x14ac:dyDescent="0.2">
      <c r="A70" s="251"/>
      <c r="B70" s="252"/>
      <c r="C70" s="251"/>
      <c r="D70" s="251"/>
      <c r="E70" s="249" t="str">
        <f>E7</f>
        <v>Úprava DVT 10210410 Hradec – Nová ves ř. Km 0,300 - 0,600 - DPS</v>
      </c>
      <c r="F70" s="250"/>
      <c r="G70" s="250"/>
      <c r="H70" s="250"/>
      <c r="I70" s="251"/>
      <c r="J70" s="251"/>
      <c r="K70" s="251"/>
      <c r="L70" s="253"/>
      <c r="M70" s="254"/>
      <c r="N70" s="254"/>
      <c r="O70" s="254"/>
      <c r="P70" s="254"/>
      <c r="Q70" s="254"/>
      <c r="R70" s="254"/>
      <c r="S70" s="251"/>
      <c r="T70" s="251"/>
      <c r="U70" s="251"/>
      <c r="V70" s="251"/>
      <c r="W70" s="251"/>
      <c r="X70" s="32"/>
      <c r="Y70" s="32"/>
      <c r="Z70" s="32"/>
      <c r="AA70" s="32"/>
      <c r="AB70" s="32"/>
      <c r="AC70" s="32"/>
      <c r="AD70" s="32"/>
      <c r="AE70" s="32"/>
    </row>
    <row r="71" spans="1:63" s="2" customFormat="1" ht="12" customHeight="1" x14ac:dyDescent="0.2">
      <c r="A71" s="251"/>
      <c r="B71" s="252"/>
      <c r="C71" s="248" t="s">
        <v>127</v>
      </c>
      <c r="D71" s="251"/>
      <c r="E71" s="251"/>
      <c r="F71" s="251"/>
      <c r="G71" s="251"/>
      <c r="H71" s="251"/>
      <c r="I71" s="251"/>
      <c r="J71" s="251"/>
      <c r="K71" s="251"/>
      <c r="L71" s="253"/>
      <c r="M71" s="254"/>
      <c r="N71" s="254"/>
      <c r="O71" s="254"/>
      <c r="P71" s="254"/>
      <c r="Q71" s="254"/>
      <c r="R71" s="254"/>
      <c r="S71" s="251"/>
      <c r="T71" s="251"/>
      <c r="U71" s="251"/>
      <c r="V71" s="251"/>
      <c r="W71" s="251"/>
      <c r="X71" s="32"/>
      <c r="Y71" s="32"/>
      <c r="Z71" s="32"/>
      <c r="AA71" s="32"/>
      <c r="AB71" s="32"/>
      <c r="AC71" s="32"/>
      <c r="AD71" s="32"/>
      <c r="AE71" s="32"/>
    </row>
    <row r="72" spans="1:63" s="2" customFormat="1" ht="16.5" customHeight="1" x14ac:dyDescent="0.2">
      <c r="A72" s="251"/>
      <c r="B72" s="252"/>
      <c r="C72" s="251"/>
      <c r="D72" s="251"/>
      <c r="E72" s="255" t="str">
        <f>E9</f>
        <v>VON - Vedlejší a ostatní náklady</v>
      </c>
      <c r="F72" s="256"/>
      <c r="G72" s="256"/>
      <c r="H72" s="256"/>
      <c r="I72" s="251"/>
      <c r="J72" s="251"/>
      <c r="K72" s="251"/>
      <c r="L72" s="253"/>
      <c r="M72" s="254"/>
      <c r="N72" s="254"/>
      <c r="O72" s="254"/>
      <c r="P72" s="254"/>
      <c r="Q72" s="254"/>
      <c r="R72" s="254"/>
      <c r="S72" s="251"/>
      <c r="T72" s="251"/>
      <c r="U72" s="251"/>
      <c r="V72" s="251"/>
      <c r="W72" s="251"/>
      <c r="X72" s="32"/>
      <c r="Y72" s="32"/>
      <c r="Z72" s="32"/>
      <c r="AA72" s="32"/>
      <c r="AB72" s="32"/>
      <c r="AC72" s="32"/>
      <c r="AD72" s="32"/>
      <c r="AE72" s="32"/>
    </row>
    <row r="73" spans="1:63" s="2" customFormat="1" ht="6.9" customHeight="1" x14ac:dyDescent="0.2">
      <c r="A73" s="251"/>
      <c r="B73" s="252"/>
      <c r="C73" s="251"/>
      <c r="D73" s="251"/>
      <c r="E73" s="251"/>
      <c r="F73" s="251"/>
      <c r="G73" s="251"/>
      <c r="H73" s="251"/>
      <c r="I73" s="251"/>
      <c r="J73" s="251"/>
      <c r="K73" s="251"/>
      <c r="L73" s="253"/>
      <c r="M73" s="254"/>
      <c r="N73" s="254"/>
      <c r="O73" s="254"/>
      <c r="P73" s="254"/>
      <c r="Q73" s="254"/>
      <c r="R73" s="254"/>
      <c r="S73" s="251"/>
      <c r="T73" s="251"/>
      <c r="U73" s="251"/>
      <c r="V73" s="251"/>
      <c r="W73" s="251"/>
      <c r="X73" s="32"/>
      <c r="Y73" s="32"/>
      <c r="Z73" s="32"/>
      <c r="AA73" s="32"/>
      <c r="AB73" s="32"/>
      <c r="AC73" s="32"/>
      <c r="AD73" s="32"/>
      <c r="AE73" s="32"/>
    </row>
    <row r="74" spans="1:63" s="2" customFormat="1" ht="12" customHeight="1" x14ac:dyDescent="0.2">
      <c r="A74" s="251"/>
      <c r="B74" s="252"/>
      <c r="C74" s="248" t="s">
        <v>21</v>
      </c>
      <c r="D74" s="251"/>
      <c r="E74" s="251"/>
      <c r="F74" s="257" t="str">
        <f>F12</f>
        <v>Hradec u Jeseníka</v>
      </c>
      <c r="G74" s="251"/>
      <c r="H74" s="251"/>
      <c r="I74" s="248" t="s">
        <v>23</v>
      </c>
      <c r="J74" s="258">
        <f>IF(J12="","",J12)</f>
        <v>44721</v>
      </c>
      <c r="K74" s="251"/>
      <c r="L74" s="253"/>
      <c r="M74" s="254"/>
      <c r="N74" s="254"/>
      <c r="O74" s="254"/>
      <c r="P74" s="254"/>
      <c r="Q74" s="254"/>
      <c r="R74" s="254"/>
      <c r="S74" s="251"/>
      <c r="T74" s="251"/>
      <c r="U74" s="251"/>
      <c r="V74" s="251"/>
      <c r="W74" s="251"/>
      <c r="X74" s="32"/>
      <c r="Y74" s="32"/>
      <c r="Z74" s="32"/>
      <c r="AA74" s="32"/>
      <c r="AB74" s="32"/>
      <c r="AC74" s="32"/>
      <c r="AD74" s="32"/>
      <c r="AE74" s="32"/>
    </row>
    <row r="75" spans="1:63" s="2" customFormat="1" ht="6.9" customHeight="1" x14ac:dyDescent="0.2">
      <c r="A75" s="251"/>
      <c r="B75" s="252"/>
      <c r="C75" s="251"/>
      <c r="D75" s="251"/>
      <c r="E75" s="251"/>
      <c r="F75" s="251"/>
      <c r="G75" s="251"/>
      <c r="H75" s="251"/>
      <c r="I75" s="251"/>
      <c r="J75" s="251"/>
      <c r="K75" s="251"/>
      <c r="L75" s="253"/>
      <c r="M75" s="254"/>
      <c r="N75" s="254"/>
      <c r="O75" s="254"/>
      <c r="P75" s="254"/>
      <c r="Q75" s="254"/>
      <c r="R75" s="254"/>
      <c r="S75" s="251"/>
      <c r="T75" s="251"/>
      <c r="U75" s="251"/>
      <c r="V75" s="251"/>
      <c r="W75" s="251"/>
      <c r="X75" s="32"/>
      <c r="Y75" s="32"/>
      <c r="Z75" s="32"/>
      <c r="AA75" s="32"/>
      <c r="AB75" s="32"/>
      <c r="AC75" s="32"/>
      <c r="AD75" s="32"/>
      <c r="AE75" s="32"/>
    </row>
    <row r="76" spans="1:63" s="2" customFormat="1" ht="15.15" customHeight="1" x14ac:dyDescent="0.2">
      <c r="A76" s="251"/>
      <c r="B76" s="252"/>
      <c r="C76" s="248" t="s">
        <v>24</v>
      </c>
      <c r="D76" s="251"/>
      <c r="E76" s="251"/>
      <c r="F76" s="257" t="str">
        <f>E15</f>
        <v>Povodí Odry, státní podnik</v>
      </c>
      <c r="G76" s="251"/>
      <c r="H76" s="251"/>
      <c r="I76" s="248" t="s">
        <v>32</v>
      </c>
      <c r="J76" s="282" t="str">
        <f>E21</f>
        <v>VHRoušar, s.r.o.</v>
      </c>
      <c r="K76" s="251"/>
      <c r="L76" s="253"/>
      <c r="M76" s="254"/>
      <c r="N76" s="254"/>
      <c r="O76" s="254"/>
      <c r="P76" s="254"/>
      <c r="Q76" s="254"/>
      <c r="R76" s="254"/>
      <c r="S76" s="251"/>
      <c r="T76" s="251"/>
      <c r="U76" s="251"/>
      <c r="V76" s="251"/>
      <c r="W76" s="251"/>
      <c r="X76" s="32"/>
      <c r="Y76" s="32"/>
      <c r="Z76" s="32"/>
      <c r="AA76" s="32"/>
      <c r="AB76" s="32"/>
      <c r="AC76" s="32"/>
      <c r="AD76" s="32"/>
      <c r="AE76" s="32"/>
    </row>
    <row r="77" spans="1:63" s="2" customFormat="1" ht="15.15" customHeight="1" x14ac:dyDescent="0.2">
      <c r="A77" s="251"/>
      <c r="B77" s="252"/>
      <c r="C77" s="248" t="s">
        <v>30</v>
      </c>
      <c r="D77" s="251"/>
      <c r="E77" s="251"/>
      <c r="F77" s="257" t="str">
        <f>IF(E18="","",E18)</f>
        <v>Vyplň údaj</v>
      </c>
      <c r="G77" s="251"/>
      <c r="H77" s="251"/>
      <c r="I77" s="248" t="s">
        <v>37</v>
      </c>
      <c r="J77" s="282" t="str">
        <f>E24</f>
        <v xml:space="preserve"> </v>
      </c>
      <c r="K77" s="251"/>
      <c r="L77" s="253"/>
      <c r="M77" s="254"/>
      <c r="N77" s="254"/>
      <c r="O77" s="254"/>
      <c r="P77" s="254"/>
      <c r="Q77" s="254"/>
      <c r="R77" s="254"/>
      <c r="S77" s="251"/>
      <c r="T77" s="251"/>
      <c r="U77" s="251"/>
      <c r="V77" s="251"/>
      <c r="W77" s="251"/>
      <c r="X77" s="32"/>
      <c r="Y77" s="32"/>
      <c r="Z77" s="32"/>
      <c r="AA77" s="32"/>
      <c r="AB77" s="32"/>
      <c r="AC77" s="32"/>
      <c r="AD77" s="32"/>
      <c r="AE77" s="32"/>
    </row>
    <row r="78" spans="1:63" s="2" customFormat="1" ht="10.35" customHeight="1" x14ac:dyDescent="0.2">
      <c r="A78" s="251"/>
      <c r="B78" s="252"/>
      <c r="C78" s="251"/>
      <c r="D78" s="251"/>
      <c r="E78" s="251"/>
      <c r="F78" s="251"/>
      <c r="G78" s="251"/>
      <c r="H78" s="251"/>
      <c r="I78" s="251"/>
      <c r="J78" s="251"/>
      <c r="K78" s="251"/>
      <c r="L78" s="253"/>
      <c r="M78" s="254"/>
      <c r="N78" s="254"/>
      <c r="O78" s="254"/>
      <c r="P78" s="254"/>
      <c r="Q78" s="254"/>
      <c r="R78" s="254"/>
      <c r="S78" s="251"/>
      <c r="T78" s="251"/>
      <c r="U78" s="251"/>
      <c r="V78" s="251"/>
      <c r="W78" s="251"/>
      <c r="X78" s="32"/>
      <c r="Y78" s="32"/>
      <c r="Z78" s="32"/>
      <c r="AA78" s="32"/>
      <c r="AB78" s="32"/>
      <c r="AC78" s="32"/>
      <c r="AD78" s="32"/>
      <c r="AE78" s="32"/>
    </row>
    <row r="79" spans="1:63" s="11" customFormat="1" ht="29.25" customHeight="1" x14ac:dyDescent="0.2">
      <c r="A79" s="296"/>
      <c r="B79" s="297"/>
      <c r="C79" s="298" t="s">
        <v>157</v>
      </c>
      <c r="D79" s="299" t="s">
        <v>60</v>
      </c>
      <c r="E79" s="299" t="s">
        <v>56</v>
      </c>
      <c r="F79" s="299" t="s">
        <v>57</v>
      </c>
      <c r="G79" s="299" t="s">
        <v>158</v>
      </c>
      <c r="H79" s="299" t="s">
        <v>159</v>
      </c>
      <c r="I79" s="299" t="s">
        <v>160</v>
      </c>
      <c r="J79" s="299" t="s">
        <v>146</v>
      </c>
      <c r="K79" s="300" t="s">
        <v>161</v>
      </c>
      <c r="L79" s="301"/>
      <c r="M79" s="302" t="s">
        <v>3</v>
      </c>
      <c r="N79" s="303" t="s">
        <v>45</v>
      </c>
      <c r="O79" s="303" t="s">
        <v>162</v>
      </c>
      <c r="P79" s="303" t="s">
        <v>163</v>
      </c>
      <c r="Q79" s="303" t="s">
        <v>164</v>
      </c>
      <c r="R79" s="303" t="s">
        <v>165</v>
      </c>
      <c r="S79" s="303" t="s">
        <v>166</v>
      </c>
      <c r="T79" s="304" t="s">
        <v>167</v>
      </c>
      <c r="U79" s="296"/>
      <c r="V79" s="296"/>
      <c r="W79" s="296"/>
      <c r="X79" s="92"/>
      <c r="Y79" s="92"/>
      <c r="Z79" s="92"/>
      <c r="AA79" s="92"/>
      <c r="AB79" s="92"/>
      <c r="AC79" s="92"/>
      <c r="AD79" s="92"/>
      <c r="AE79" s="92"/>
    </row>
    <row r="80" spans="1:63" s="2" customFormat="1" ht="22.95" customHeight="1" x14ac:dyDescent="0.3">
      <c r="A80" s="251"/>
      <c r="B80" s="252"/>
      <c r="C80" s="305" t="s">
        <v>168</v>
      </c>
      <c r="D80" s="251"/>
      <c r="E80" s="251"/>
      <c r="F80" s="251"/>
      <c r="G80" s="251"/>
      <c r="H80" s="251"/>
      <c r="I80" s="251"/>
      <c r="J80" s="306">
        <f>BK80</f>
        <v>0</v>
      </c>
      <c r="K80" s="251"/>
      <c r="L80" s="252"/>
      <c r="M80" s="307"/>
      <c r="N80" s="308"/>
      <c r="O80" s="264"/>
      <c r="P80" s="309">
        <f>P81</f>
        <v>0</v>
      </c>
      <c r="Q80" s="264"/>
      <c r="R80" s="309">
        <f>R81</f>
        <v>0</v>
      </c>
      <c r="S80" s="264"/>
      <c r="T80" s="310">
        <f>T81</f>
        <v>0</v>
      </c>
      <c r="U80" s="251"/>
      <c r="V80" s="251"/>
      <c r="W80" s="251"/>
      <c r="X80" s="32"/>
      <c r="Y80" s="32"/>
      <c r="Z80" s="32"/>
      <c r="AA80" s="32"/>
      <c r="AB80" s="32"/>
      <c r="AC80" s="32"/>
      <c r="AD80" s="32"/>
      <c r="AE80" s="32"/>
      <c r="AT80" s="19" t="s">
        <v>74</v>
      </c>
      <c r="AU80" s="19" t="s">
        <v>147</v>
      </c>
      <c r="BK80" s="93">
        <f>BK81</f>
        <v>0</v>
      </c>
    </row>
    <row r="81" spans="1:65" s="12" customFormat="1" ht="25.95" customHeight="1" x14ac:dyDescent="0.25">
      <c r="A81" s="311"/>
      <c r="B81" s="312"/>
      <c r="C81" s="311"/>
      <c r="D81" s="313" t="s">
        <v>74</v>
      </c>
      <c r="E81" s="314" t="s">
        <v>1314</v>
      </c>
      <c r="F81" s="314" t="s">
        <v>1315</v>
      </c>
      <c r="G81" s="311"/>
      <c r="H81" s="311"/>
      <c r="I81" s="311"/>
      <c r="J81" s="315">
        <f>BK81</f>
        <v>0</v>
      </c>
      <c r="K81" s="311"/>
      <c r="L81" s="312"/>
      <c r="M81" s="316"/>
      <c r="N81" s="317"/>
      <c r="O81" s="317"/>
      <c r="P81" s="318">
        <f>SUM(P82:P117)</f>
        <v>0</v>
      </c>
      <c r="Q81" s="317"/>
      <c r="R81" s="318">
        <f>SUM(R82:R117)</f>
        <v>0</v>
      </c>
      <c r="S81" s="317"/>
      <c r="T81" s="319">
        <f>SUM(T82:T117)</f>
        <v>0</v>
      </c>
      <c r="U81" s="311"/>
      <c r="V81" s="311"/>
      <c r="W81" s="311"/>
      <c r="AR81" s="94" t="s">
        <v>208</v>
      </c>
      <c r="AT81" s="95" t="s">
        <v>74</v>
      </c>
      <c r="AU81" s="95" t="s">
        <v>75</v>
      </c>
      <c r="AY81" s="94" t="s">
        <v>171</v>
      </c>
      <c r="BK81" s="96">
        <f>SUM(BK82:BK117)</f>
        <v>0</v>
      </c>
    </row>
    <row r="82" spans="1:65" s="2" customFormat="1" ht="16.5" customHeight="1" x14ac:dyDescent="0.2">
      <c r="A82" s="251"/>
      <c r="B82" s="252"/>
      <c r="C82" s="322" t="s">
        <v>83</v>
      </c>
      <c r="D82" s="322" t="s">
        <v>173</v>
      </c>
      <c r="E82" s="323" t="s">
        <v>1316</v>
      </c>
      <c r="F82" s="324" t="s">
        <v>1317</v>
      </c>
      <c r="G82" s="325" t="s">
        <v>1318</v>
      </c>
      <c r="H82" s="326">
        <v>1</v>
      </c>
      <c r="I82" s="97"/>
      <c r="J82" s="327">
        <f>ROUND(I82*H82,2)</f>
        <v>0</v>
      </c>
      <c r="K82" s="324" t="s">
        <v>3</v>
      </c>
      <c r="L82" s="252"/>
      <c r="M82" s="328" t="s">
        <v>3</v>
      </c>
      <c r="N82" s="329" t="s">
        <v>46</v>
      </c>
      <c r="O82" s="330"/>
      <c r="P82" s="331">
        <f>O82*H82</f>
        <v>0</v>
      </c>
      <c r="Q82" s="331">
        <v>0</v>
      </c>
      <c r="R82" s="331">
        <f>Q82*H82</f>
        <v>0</v>
      </c>
      <c r="S82" s="331">
        <v>0</v>
      </c>
      <c r="T82" s="332">
        <f>S82*H82</f>
        <v>0</v>
      </c>
      <c r="U82" s="251"/>
      <c r="V82" s="251"/>
      <c r="W82" s="251"/>
      <c r="X82" s="32"/>
      <c r="Y82" s="32"/>
      <c r="Z82" s="32"/>
      <c r="AA82" s="32"/>
      <c r="AB82" s="32"/>
      <c r="AC82" s="32"/>
      <c r="AD82" s="32"/>
      <c r="AE82" s="32"/>
      <c r="AR82" s="98" t="s">
        <v>177</v>
      </c>
      <c r="AT82" s="98" t="s">
        <v>173</v>
      </c>
      <c r="AU82" s="98" t="s">
        <v>83</v>
      </c>
      <c r="AY82" s="19" t="s">
        <v>171</v>
      </c>
      <c r="BE82" s="99">
        <f>IF(N82="základní",J82,0)</f>
        <v>0</v>
      </c>
      <c r="BF82" s="99">
        <f>IF(N82="snížená",J82,0)</f>
        <v>0</v>
      </c>
      <c r="BG82" s="99">
        <f>IF(N82="zákl. přenesená",J82,0)</f>
        <v>0</v>
      </c>
      <c r="BH82" s="99">
        <f>IF(N82="sníž. přenesená",J82,0)</f>
        <v>0</v>
      </c>
      <c r="BI82" s="99">
        <f>IF(N82="nulová",J82,0)</f>
        <v>0</v>
      </c>
      <c r="BJ82" s="19" t="s">
        <v>83</v>
      </c>
      <c r="BK82" s="99">
        <f>ROUND(I82*H82,2)</f>
        <v>0</v>
      </c>
      <c r="BL82" s="19" t="s">
        <v>177</v>
      </c>
      <c r="BM82" s="98" t="s">
        <v>1319</v>
      </c>
    </row>
    <row r="83" spans="1:65" s="2" customFormat="1" ht="38.4" x14ac:dyDescent="0.2">
      <c r="A83" s="251"/>
      <c r="B83" s="252"/>
      <c r="C83" s="251"/>
      <c r="D83" s="333" t="s">
        <v>179</v>
      </c>
      <c r="E83" s="251"/>
      <c r="F83" s="334" t="s">
        <v>1320</v>
      </c>
      <c r="G83" s="251"/>
      <c r="H83" s="251"/>
      <c r="I83" s="251"/>
      <c r="J83" s="251"/>
      <c r="K83" s="251"/>
      <c r="L83" s="252"/>
      <c r="M83" s="335"/>
      <c r="N83" s="336"/>
      <c r="O83" s="330"/>
      <c r="P83" s="330"/>
      <c r="Q83" s="330"/>
      <c r="R83" s="330"/>
      <c r="S83" s="330"/>
      <c r="T83" s="337"/>
      <c r="U83" s="251"/>
      <c r="V83" s="251"/>
      <c r="W83" s="251"/>
      <c r="X83" s="32"/>
      <c r="Y83" s="32"/>
      <c r="Z83" s="32"/>
      <c r="AA83" s="32"/>
      <c r="AB83" s="32"/>
      <c r="AC83" s="32"/>
      <c r="AD83" s="32"/>
      <c r="AE83" s="32"/>
      <c r="AT83" s="19" t="s">
        <v>179</v>
      </c>
      <c r="AU83" s="19" t="s">
        <v>83</v>
      </c>
    </row>
    <row r="84" spans="1:65" s="2" customFormat="1" ht="16.5" customHeight="1" x14ac:dyDescent="0.2">
      <c r="A84" s="251"/>
      <c r="B84" s="252"/>
      <c r="C84" s="322" t="s">
        <v>85</v>
      </c>
      <c r="D84" s="322" t="s">
        <v>173</v>
      </c>
      <c r="E84" s="323" t="s">
        <v>1321</v>
      </c>
      <c r="F84" s="324" t="s">
        <v>1322</v>
      </c>
      <c r="G84" s="325" t="s">
        <v>1318</v>
      </c>
      <c r="H84" s="326">
        <v>1</v>
      </c>
      <c r="I84" s="97"/>
      <c r="J84" s="327">
        <f>ROUND(I84*H84,2)</f>
        <v>0</v>
      </c>
      <c r="K84" s="324" t="s">
        <v>3</v>
      </c>
      <c r="L84" s="252"/>
      <c r="M84" s="328" t="s">
        <v>3</v>
      </c>
      <c r="N84" s="329" t="s">
        <v>46</v>
      </c>
      <c r="O84" s="330"/>
      <c r="P84" s="331">
        <f>O84*H84</f>
        <v>0</v>
      </c>
      <c r="Q84" s="331">
        <v>0</v>
      </c>
      <c r="R84" s="331">
        <f>Q84*H84</f>
        <v>0</v>
      </c>
      <c r="S84" s="331">
        <v>0</v>
      </c>
      <c r="T84" s="332">
        <f>S84*H84</f>
        <v>0</v>
      </c>
      <c r="U84" s="251"/>
      <c r="V84" s="251"/>
      <c r="W84" s="251"/>
      <c r="X84" s="32"/>
      <c r="Y84" s="32"/>
      <c r="Z84" s="32"/>
      <c r="AA84" s="32"/>
      <c r="AB84" s="32"/>
      <c r="AC84" s="32"/>
      <c r="AD84" s="32"/>
      <c r="AE84" s="32"/>
      <c r="AR84" s="98" t="s">
        <v>177</v>
      </c>
      <c r="AT84" s="98" t="s">
        <v>173</v>
      </c>
      <c r="AU84" s="98" t="s">
        <v>83</v>
      </c>
      <c r="AY84" s="19" t="s">
        <v>171</v>
      </c>
      <c r="BE84" s="99">
        <f>IF(N84="základní",J84,0)</f>
        <v>0</v>
      </c>
      <c r="BF84" s="99">
        <f>IF(N84="snížená",J84,0)</f>
        <v>0</v>
      </c>
      <c r="BG84" s="99">
        <f>IF(N84="zákl. přenesená",J84,0)</f>
        <v>0</v>
      </c>
      <c r="BH84" s="99">
        <f>IF(N84="sníž. přenesená",J84,0)</f>
        <v>0</v>
      </c>
      <c r="BI84" s="99">
        <f>IF(N84="nulová",J84,0)</f>
        <v>0</v>
      </c>
      <c r="BJ84" s="19" t="s">
        <v>83</v>
      </c>
      <c r="BK84" s="99">
        <f>ROUND(I84*H84,2)</f>
        <v>0</v>
      </c>
      <c r="BL84" s="19" t="s">
        <v>177</v>
      </c>
      <c r="BM84" s="98" t="s">
        <v>1323</v>
      </c>
    </row>
    <row r="85" spans="1:65" s="2" customFormat="1" ht="28.8" x14ac:dyDescent="0.2">
      <c r="A85" s="251"/>
      <c r="B85" s="252"/>
      <c r="C85" s="251"/>
      <c r="D85" s="333" t="s">
        <v>179</v>
      </c>
      <c r="E85" s="251"/>
      <c r="F85" s="334" t="s">
        <v>1324</v>
      </c>
      <c r="G85" s="251"/>
      <c r="H85" s="251"/>
      <c r="I85" s="251"/>
      <c r="J85" s="251"/>
      <c r="K85" s="251"/>
      <c r="L85" s="252"/>
      <c r="M85" s="335"/>
      <c r="N85" s="336"/>
      <c r="O85" s="330"/>
      <c r="P85" s="330"/>
      <c r="Q85" s="330"/>
      <c r="R85" s="330"/>
      <c r="S85" s="330"/>
      <c r="T85" s="337"/>
      <c r="U85" s="251"/>
      <c r="V85" s="251"/>
      <c r="W85" s="251"/>
      <c r="X85" s="32"/>
      <c r="Y85" s="32"/>
      <c r="Z85" s="32"/>
      <c r="AA85" s="32"/>
      <c r="AB85" s="32"/>
      <c r="AC85" s="32"/>
      <c r="AD85" s="32"/>
      <c r="AE85" s="32"/>
      <c r="AT85" s="19" t="s">
        <v>179</v>
      </c>
      <c r="AU85" s="19" t="s">
        <v>83</v>
      </c>
    </row>
    <row r="86" spans="1:65" s="2" customFormat="1" ht="16.5" customHeight="1" x14ac:dyDescent="0.2">
      <c r="A86" s="251"/>
      <c r="B86" s="252"/>
      <c r="C86" s="322" t="s">
        <v>194</v>
      </c>
      <c r="D86" s="322" t="s">
        <v>173</v>
      </c>
      <c r="E86" s="323" t="s">
        <v>1325</v>
      </c>
      <c r="F86" s="324" t="s">
        <v>1326</v>
      </c>
      <c r="G86" s="325" t="s">
        <v>1318</v>
      </c>
      <c r="H86" s="326">
        <v>1</v>
      </c>
      <c r="I86" s="97"/>
      <c r="J86" s="327">
        <f>ROUND(I86*H86,2)</f>
        <v>0</v>
      </c>
      <c r="K86" s="324" t="s">
        <v>3</v>
      </c>
      <c r="L86" s="252"/>
      <c r="M86" s="328" t="s">
        <v>3</v>
      </c>
      <c r="N86" s="329" t="s">
        <v>46</v>
      </c>
      <c r="O86" s="330"/>
      <c r="P86" s="331">
        <f>O86*H86</f>
        <v>0</v>
      </c>
      <c r="Q86" s="331">
        <v>0</v>
      </c>
      <c r="R86" s="331">
        <f>Q86*H86</f>
        <v>0</v>
      </c>
      <c r="S86" s="331">
        <v>0</v>
      </c>
      <c r="T86" s="332">
        <f>S86*H86</f>
        <v>0</v>
      </c>
      <c r="U86" s="251"/>
      <c r="V86" s="251"/>
      <c r="W86" s="251"/>
      <c r="X86" s="32"/>
      <c r="Y86" s="32"/>
      <c r="Z86" s="32"/>
      <c r="AA86" s="32"/>
      <c r="AB86" s="32"/>
      <c r="AC86" s="32"/>
      <c r="AD86" s="32"/>
      <c r="AE86" s="32"/>
      <c r="AR86" s="98" t="s">
        <v>177</v>
      </c>
      <c r="AT86" s="98" t="s">
        <v>173</v>
      </c>
      <c r="AU86" s="98" t="s">
        <v>83</v>
      </c>
      <c r="AY86" s="19" t="s">
        <v>171</v>
      </c>
      <c r="BE86" s="99">
        <f>IF(N86="základní",J86,0)</f>
        <v>0</v>
      </c>
      <c r="BF86" s="99">
        <f>IF(N86="snížená",J86,0)</f>
        <v>0</v>
      </c>
      <c r="BG86" s="99">
        <f>IF(N86="zákl. přenesená",J86,0)</f>
        <v>0</v>
      </c>
      <c r="BH86" s="99">
        <f>IF(N86="sníž. přenesená",J86,0)</f>
        <v>0</v>
      </c>
      <c r="BI86" s="99">
        <f>IF(N86="nulová",J86,0)</f>
        <v>0</v>
      </c>
      <c r="BJ86" s="19" t="s">
        <v>83</v>
      </c>
      <c r="BK86" s="99">
        <f>ROUND(I86*H86,2)</f>
        <v>0</v>
      </c>
      <c r="BL86" s="19" t="s">
        <v>177</v>
      </c>
      <c r="BM86" s="98" t="s">
        <v>1327</v>
      </c>
    </row>
    <row r="87" spans="1:65" s="2" customFormat="1" ht="28.8" x14ac:dyDescent="0.2">
      <c r="A87" s="251"/>
      <c r="B87" s="252"/>
      <c r="C87" s="251"/>
      <c r="D87" s="333" t="s">
        <v>179</v>
      </c>
      <c r="E87" s="251"/>
      <c r="F87" s="334" t="s">
        <v>1328</v>
      </c>
      <c r="G87" s="251"/>
      <c r="H87" s="251"/>
      <c r="I87" s="251"/>
      <c r="J87" s="251"/>
      <c r="K87" s="251"/>
      <c r="L87" s="252"/>
      <c r="M87" s="335"/>
      <c r="N87" s="336"/>
      <c r="O87" s="330"/>
      <c r="P87" s="330"/>
      <c r="Q87" s="330"/>
      <c r="R87" s="330"/>
      <c r="S87" s="330"/>
      <c r="T87" s="337"/>
      <c r="U87" s="251"/>
      <c r="V87" s="251"/>
      <c r="W87" s="251"/>
      <c r="X87" s="32"/>
      <c r="Y87" s="32"/>
      <c r="Z87" s="32"/>
      <c r="AA87" s="32"/>
      <c r="AB87" s="32"/>
      <c r="AC87" s="32"/>
      <c r="AD87" s="32"/>
      <c r="AE87" s="32"/>
      <c r="AT87" s="19" t="s">
        <v>179</v>
      </c>
      <c r="AU87" s="19" t="s">
        <v>83</v>
      </c>
    </row>
    <row r="88" spans="1:65" s="2" customFormat="1" ht="16.5" customHeight="1" x14ac:dyDescent="0.2">
      <c r="A88" s="251"/>
      <c r="B88" s="252"/>
      <c r="C88" s="322" t="s">
        <v>177</v>
      </c>
      <c r="D88" s="322" t="s">
        <v>173</v>
      </c>
      <c r="E88" s="323" t="s">
        <v>1329</v>
      </c>
      <c r="F88" s="324" t="s">
        <v>1330</v>
      </c>
      <c r="G88" s="325" t="s">
        <v>1318</v>
      </c>
      <c r="H88" s="326">
        <v>1</v>
      </c>
      <c r="I88" s="97"/>
      <c r="J88" s="327">
        <f>ROUND(I88*H88,2)</f>
        <v>0</v>
      </c>
      <c r="K88" s="324" t="s">
        <v>3</v>
      </c>
      <c r="L88" s="252"/>
      <c r="M88" s="328" t="s">
        <v>3</v>
      </c>
      <c r="N88" s="329" t="s">
        <v>46</v>
      </c>
      <c r="O88" s="330"/>
      <c r="P88" s="331">
        <f>O88*H88</f>
        <v>0</v>
      </c>
      <c r="Q88" s="331">
        <v>0</v>
      </c>
      <c r="R88" s="331">
        <f>Q88*H88</f>
        <v>0</v>
      </c>
      <c r="S88" s="331">
        <v>0</v>
      </c>
      <c r="T88" s="332">
        <f>S88*H88</f>
        <v>0</v>
      </c>
      <c r="U88" s="251"/>
      <c r="V88" s="251"/>
      <c r="W88" s="251"/>
      <c r="X88" s="32"/>
      <c r="Y88" s="32"/>
      <c r="Z88" s="32"/>
      <c r="AA88" s="32"/>
      <c r="AB88" s="32"/>
      <c r="AC88" s="32"/>
      <c r="AD88" s="32"/>
      <c r="AE88" s="32"/>
      <c r="AR88" s="98" t="s">
        <v>177</v>
      </c>
      <c r="AT88" s="98" t="s">
        <v>173</v>
      </c>
      <c r="AU88" s="98" t="s">
        <v>83</v>
      </c>
      <c r="AY88" s="19" t="s">
        <v>171</v>
      </c>
      <c r="BE88" s="99">
        <f>IF(N88="základní",J88,0)</f>
        <v>0</v>
      </c>
      <c r="BF88" s="99">
        <f>IF(N88="snížená",J88,0)</f>
        <v>0</v>
      </c>
      <c r="BG88" s="99">
        <f>IF(N88="zákl. přenesená",J88,0)</f>
        <v>0</v>
      </c>
      <c r="BH88" s="99">
        <f>IF(N88="sníž. přenesená",J88,0)</f>
        <v>0</v>
      </c>
      <c r="BI88" s="99">
        <f>IF(N88="nulová",J88,0)</f>
        <v>0</v>
      </c>
      <c r="BJ88" s="19" t="s">
        <v>83</v>
      </c>
      <c r="BK88" s="99">
        <f>ROUND(I88*H88,2)</f>
        <v>0</v>
      </c>
      <c r="BL88" s="19" t="s">
        <v>177</v>
      </c>
      <c r="BM88" s="98" t="s">
        <v>1331</v>
      </c>
    </row>
    <row r="89" spans="1:65" s="2" customFormat="1" ht="57.6" x14ac:dyDescent="0.2">
      <c r="A89" s="251"/>
      <c r="B89" s="252"/>
      <c r="C89" s="251"/>
      <c r="D89" s="333" t="s">
        <v>179</v>
      </c>
      <c r="E89" s="251"/>
      <c r="F89" s="334" t="s">
        <v>1332</v>
      </c>
      <c r="G89" s="251"/>
      <c r="H89" s="251"/>
      <c r="I89" s="251"/>
      <c r="J89" s="251"/>
      <c r="K89" s="251"/>
      <c r="L89" s="252"/>
      <c r="M89" s="335"/>
      <c r="N89" s="336"/>
      <c r="O89" s="330"/>
      <c r="P89" s="330"/>
      <c r="Q89" s="330"/>
      <c r="R89" s="330"/>
      <c r="S89" s="330"/>
      <c r="T89" s="337"/>
      <c r="U89" s="251"/>
      <c r="V89" s="251"/>
      <c r="W89" s="251"/>
      <c r="X89" s="32"/>
      <c r="Y89" s="32"/>
      <c r="Z89" s="32"/>
      <c r="AA89" s="32"/>
      <c r="AB89" s="32"/>
      <c r="AC89" s="32"/>
      <c r="AD89" s="32"/>
      <c r="AE89" s="32"/>
      <c r="AT89" s="19" t="s">
        <v>179</v>
      </c>
      <c r="AU89" s="19" t="s">
        <v>83</v>
      </c>
    </row>
    <row r="90" spans="1:65" s="2" customFormat="1" ht="16.5" customHeight="1" x14ac:dyDescent="0.2">
      <c r="A90" s="251"/>
      <c r="B90" s="252"/>
      <c r="C90" s="322" t="s">
        <v>208</v>
      </c>
      <c r="D90" s="322" t="s">
        <v>173</v>
      </c>
      <c r="E90" s="323" t="s">
        <v>1333</v>
      </c>
      <c r="F90" s="324" t="s">
        <v>1334</v>
      </c>
      <c r="G90" s="325" t="s">
        <v>1318</v>
      </c>
      <c r="H90" s="326">
        <v>1</v>
      </c>
      <c r="I90" s="97"/>
      <c r="J90" s="327">
        <f>ROUND(I90*H90,2)</f>
        <v>0</v>
      </c>
      <c r="K90" s="324" t="s">
        <v>3</v>
      </c>
      <c r="L90" s="252"/>
      <c r="M90" s="328" t="s">
        <v>3</v>
      </c>
      <c r="N90" s="329" t="s">
        <v>46</v>
      </c>
      <c r="O90" s="330"/>
      <c r="P90" s="331">
        <f>O90*H90</f>
        <v>0</v>
      </c>
      <c r="Q90" s="331">
        <v>0</v>
      </c>
      <c r="R90" s="331">
        <f>Q90*H90</f>
        <v>0</v>
      </c>
      <c r="S90" s="331">
        <v>0</v>
      </c>
      <c r="T90" s="332">
        <f>S90*H90</f>
        <v>0</v>
      </c>
      <c r="U90" s="251"/>
      <c r="V90" s="251"/>
      <c r="W90" s="251"/>
      <c r="X90" s="32"/>
      <c r="Y90" s="32"/>
      <c r="Z90" s="32"/>
      <c r="AA90" s="32"/>
      <c r="AB90" s="32"/>
      <c r="AC90" s="32"/>
      <c r="AD90" s="32"/>
      <c r="AE90" s="32"/>
      <c r="AR90" s="98" t="s">
        <v>177</v>
      </c>
      <c r="AT90" s="98" t="s">
        <v>173</v>
      </c>
      <c r="AU90" s="98" t="s">
        <v>83</v>
      </c>
      <c r="AY90" s="19" t="s">
        <v>171</v>
      </c>
      <c r="BE90" s="99">
        <f>IF(N90="základní",J90,0)</f>
        <v>0</v>
      </c>
      <c r="BF90" s="99">
        <f>IF(N90="snížená",J90,0)</f>
        <v>0</v>
      </c>
      <c r="BG90" s="99">
        <f>IF(N90="zákl. přenesená",J90,0)</f>
        <v>0</v>
      </c>
      <c r="BH90" s="99">
        <f>IF(N90="sníž. přenesená",J90,0)</f>
        <v>0</v>
      </c>
      <c r="BI90" s="99">
        <f>IF(N90="nulová",J90,0)</f>
        <v>0</v>
      </c>
      <c r="BJ90" s="19" t="s">
        <v>83</v>
      </c>
      <c r="BK90" s="99">
        <f>ROUND(I90*H90,2)</f>
        <v>0</v>
      </c>
      <c r="BL90" s="19" t="s">
        <v>177</v>
      </c>
      <c r="BM90" s="98" t="s">
        <v>1335</v>
      </c>
    </row>
    <row r="91" spans="1:65" s="2" customFormat="1" ht="28.8" x14ac:dyDescent="0.2">
      <c r="A91" s="251"/>
      <c r="B91" s="252"/>
      <c r="C91" s="251"/>
      <c r="D91" s="333" t="s">
        <v>179</v>
      </c>
      <c r="E91" s="251"/>
      <c r="F91" s="334" t="s">
        <v>1336</v>
      </c>
      <c r="G91" s="251"/>
      <c r="H91" s="251"/>
      <c r="I91" s="251"/>
      <c r="J91" s="251"/>
      <c r="K91" s="251"/>
      <c r="L91" s="252"/>
      <c r="M91" s="335"/>
      <c r="N91" s="336"/>
      <c r="O91" s="330"/>
      <c r="P91" s="330"/>
      <c r="Q91" s="330"/>
      <c r="R91" s="330"/>
      <c r="S91" s="330"/>
      <c r="T91" s="337"/>
      <c r="U91" s="251"/>
      <c r="V91" s="251"/>
      <c r="W91" s="251"/>
      <c r="X91" s="32"/>
      <c r="Y91" s="32"/>
      <c r="Z91" s="32"/>
      <c r="AA91" s="32"/>
      <c r="AB91" s="32"/>
      <c r="AC91" s="32"/>
      <c r="AD91" s="32"/>
      <c r="AE91" s="32"/>
      <c r="AT91" s="19" t="s">
        <v>179</v>
      </c>
      <c r="AU91" s="19" t="s">
        <v>83</v>
      </c>
    </row>
    <row r="92" spans="1:65" s="2" customFormat="1" ht="16.5" customHeight="1" x14ac:dyDescent="0.2">
      <c r="A92" s="251"/>
      <c r="B92" s="252"/>
      <c r="C92" s="322" t="s">
        <v>219</v>
      </c>
      <c r="D92" s="322" t="s">
        <v>173</v>
      </c>
      <c r="E92" s="323" t="s">
        <v>1337</v>
      </c>
      <c r="F92" s="324" t="s">
        <v>1338</v>
      </c>
      <c r="G92" s="325" t="s">
        <v>1318</v>
      </c>
      <c r="H92" s="326">
        <v>1</v>
      </c>
      <c r="I92" s="97"/>
      <c r="J92" s="327">
        <f>ROUND(I92*H92,2)</f>
        <v>0</v>
      </c>
      <c r="K92" s="324" t="s">
        <v>3</v>
      </c>
      <c r="L92" s="252"/>
      <c r="M92" s="328" t="s">
        <v>3</v>
      </c>
      <c r="N92" s="329" t="s">
        <v>46</v>
      </c>
      <c r="O92" s="330"/>
      <c r="P92" s="331">
        <f>O92*H92</f>
        <v>0</v>
      </c>
      <c r="Q92" s="331">
        <v>0</v>
      </c>
      <c r="R92" s="331">
        <f>Q92*H92</f>
        <v>0</v>
      </c>
      <c r="S92" s="331">
        <v>0</v>
      </c>
      <c r="T92" s="332">
        <f>S92*H92</f>
        <v>0</v>
      </c>
      <c r="U92" s="251"/>
      <c r="V92" s="251"/>
      <c r="W92" s="251"/>
      <c r="X92" s="32"/>
      <c r="Y92" s="32"/>
      <c r="Z92" s="32"/>
      <c r="AA92" s="32"/>
      <c r="AB92" s="32"/>
      <c r="AC92" s="32"/>
      <c r="AD92" s="32"/>
      <c r="AE92" s="32"/>
      <c r="AR92" s="98" t="s">
        <v>177</v>
      </c>
      <c r="AT92" s="98" t="s">
        <v>173</v>
      </c>
      <c r="AU92" s="98" t="s">
        <v>83</v>
      </c>
      <c r="AY92" s="19" t="s">
        <v>171</v>
      </c>
      <c r="BE92" s="99">
        <f>IF(N92="základní",J92,0)</f>
        <v>0</v>
      </c>
      <c r="BF92" s="99">
        <f>IF(N92="snížená",J92,0)</f>
        <v>0</v>
      </c>
      <c r="BG92" s="99">
        <f>IF(N92="zákl. přenesená",J92,0)</f>
        <v>0</v>
      </c>
      <c r="BH92" s="99">
        <f>IF(N92="sníž. přenesená",J92,0)</f>
        <v>0</v>
      </c>
      <c r="BI92" s="99">
        <f>IF(N92="nulová",J92,0)</f>
        <v>0</v>
      </c>
      <c r="BJ92" s="19" t="s">
        <v>83</v>
      </c>
      <c r="BK92" s="99">
        <f>ROUND(I92*H92,2)</f>
        <v>0</v>
      </c>
      <c r="BL92" s="19" t="s">
        <v>177</v>
      </c>
      <c r="BM92" s="98" t="s">
        <v>1339</v>
      </c>
    </row>
    <row r="93" spans="1:65" s="2" customFormat="1" ht="38.4" x14ac:dyDescent="0.2">
      <c r="A93" s="251"/>
      <c r="B93" s="252"/>
      <c r="C93" s="251"/>
      <c r="D93" s="333" t="s">
        <v>179</v>
      </c>
      <c r="E93" s="251"/>
      <c r="F93" s="334" t="s">
        <v>1340</v>
      </c>
      <c r="G93" s="251"/>
      <c r="H93" s="251"/>
      <c r="I93" s="251"/>
      <c r="J93" s="251"/>
      <c r="K93" s="251"/>
      <c r="L93" s="252"/>
      <c r="M93" s="335"/>
      <c r="N93" s="336"/>
      <c r="O93" s="330"/>
      <c r="P93" s="330"/>
      <c r="Q93" s="330"/>
      <c r="R93" s="330"/>
      <c r="S93" s="330"/>
      <c r="T93" s="337"/>
      <c r="U93" s="251"/>
      <c r="V93" s="251"/>
      <c r="W93" s="251"/>
      <c r="X93" s="32"/>
      <c r="Y93" s="32"/>
      <c r="Z93" s="32"/>
      <c r="AA93" s="32"/>
      <c r="AB93" s="32"/>
      <c r="AC93" s="32"/>
      <c r="AD93" s="32"/>
      <c r="AE93" s="32"/>
      <c r="AT93" s="19" t="s">
        <v>179</v>
      </c>
      <c r="AU93" s="19" t="s">
        <v>83</v>
      </c>
    </row>
    <row r="94" spans="1:65" s="2" customFormat="1" ht="16.5" customHeight="1" x14ac:dyDescent="0.2">
      <c r="A94" s="251"/>
      <c r="B94" s="252"/>
      <c r="C94" s="322" t="s">
        <v>143</v>
      </c>
      <c r="D94" s="322" t="s">
        <v>173</v>
      </c>
      <c r="E94" s="323" t="s">
        <v>1341</v>
      </c>
      <c r="F94" s="324" t="s">
        <v>1342</v>
      </c>
      <c r="G94" s="325" t="s">
        <v>1318</v>
      </c>
      <c r="H94" s="326">
        <v>1</v>
      </c>
      <c r="I94" s="97"/>
      <c r="J94" s="327">
        <f>ROUND(I94*H94,2)</f>
        <v>0</v>
      </c>
      <c r="K94" s="324" t="s">
        <v>3</v>
      </c>
      <c r="L94" s="252"/>
      <c r="M94" s="328" t="s">
        <v>3</v>
      </c>
      <c r="N94" s="329" t="s">
        <v>46</v>
      </c>
      <c r="O94" s="330"/>
      <c r="P94" s="331">
        <f>O94*H94</f>
        <v>0</v>
      </c>
      <c r="Q94" s="331">
        <v>0</v>
      </c>
      <c r="R94" s="331">
        <f>Q94*H94</f>
        <v>0</v>
      </c>
      <c r="S94" s="331">
        <v>0</v>
      </c>
      <c r="T94" s="332">
        <f>S94*H94</f>
        <v>0</v>
      </c>
      <c r="U94" s="251"/>
      <c r="V94" s="251"/>
      <c r="W94" s="251"/>
      <c r="X94" s="32"/>
      <c r="Y94" s="32"/>
      <c r="Z94" s="32"/>
      <c r="AA94" s="32"/>
      <c r="AB94" s="32"/>
      <c r="AC94" s="32"/>
      <c r="AD94" s="32"/>
      <c r="AE94" s="32"/>
      <c r="AR94" s="98" t="s">
        <v>177</v>
      </c>
      <c r="AT94" s="98" t="s">
        <v>173</v>
      </c>
      <c r="AU94" s="98" t="s">
        <v>83</v>
      </c>
      <c r="AY94" s="19" t="s">
        <v>171</v>
      </c>
      <c r="BE94" s="99">
        <f>IF(N94="základní",J94,0)</f>
        <v>0</v>
      </c>
      <c r="BF94" s="99">
        <f>IF(N94="snížená",J94,0)</f>
        <v>0</v>
      </c>
      <c r="BG94" s="99">
        <f>IF(N94="zákl. přenesená",J94,0)</f>
        <v>0</v>
      </c>
      <c r="BH94" s="99">
        <f>IF(N94="sníž. přenesená",J94,0)</f>
        <v>0</v>
      </c>
      <c r="BI94" s="99">
        <f>IF(N94="nulová",J94,0)</f>
        <v>0</v>
      </c>
      <c r="BJ94" s="19" t="s">
        <v>83</v>
      </c>
      <c r="BK94" s="99">
        <f>ROUND(I94*H94,2)</f>
        <v>0</v>
      </c>
      <c r="BL94" s="19" t="s">
        <v>177</v>
      </c>
      <c r="BM94" s="98" t="s">
        <v>1343</v>
      </c>
    </row>
    <row r="95" spans="1:65" s="2" customFormat="1" ht="38.4" x14ac:dyDescent="0.2">
      <c r="A95" s="251"/>
      <c r="B95" s="252"/>
      <c r="C95" s="251"/>
      <c r="D95" s="333" t="s">
        <v>179</v>
      </c>
      <c r="E95" s="251"/>
      <c r="F95" s="334" t="s">
        <v>1344</v>
      </c>
      <c r="G95" s="251"/>
      <c r="H95" s="251"/>
      <c r="I95" s="251"/>
      <c r="J95" s="251"/>
      <c r="K95" s="251"/>
      <c r="L95" s="252"/>
      <c r="M95" s="335"/>
      <c r="N95" s="336"/>
      <c r="O95" s="330"/>
      <c r="P95" s="330"/>
      <c r="Q95" s="330"/>
      <c r="R95" s="330"/>
      <c r="S95" s="330"/>
      <c r="T95" s="337"/>
      <c r="U95" s="251"/>
      <c r="V95" s="251"/>
      <c r="W95" s="251"/>
      <c r="X95" s="32"/>
      <c r="Y95" s="32"/>
      <c r="Z95" s="32"/>
      <c r="AA95" s="32"/>
      <c r="AB95" s="32"/>
      <c r="AC95" s="32"/>
      <c r="AD95" s="32"/>
      <c r="AE95" s="32"/>
      <c r="AT95" s="19" t="s">
        <v>179</v>
      </c>
      <c r="AU95" s="19" t="s">
        <v>83</v>
      </c>
    </row>
    <row r="96" spans="1:65" s="2" customFormat="1" ht="16.5" customHeight="1" x14ac:dyDescent="0.2">
      <c r="A96" s="251"/>
      <c r="B96" s="252"/>
      <c r="C96" s="322" t="s">
        <v>249</v>
      </c>
      <c r="D96" s="322" t="s">
        <v>173</v>
      </c>
      <c r="E96" s="323" t="s">
        <v>1345</v>
      </c>
      <c r="F96" s="324" t="s">
        <v>1346</v>
      </c>
      <c r="G96" s="325" t="s">
        <v>1318</v>
      </c>
      <c r="H96" s="326">
        <v>1</v>
      </c>
      <c r="I96" s="97"/>
      <c r="J96" s="327">
        <f>ROUND(I96*H96,2)</f>
        <v>0</v>
      </c>
      <c r="K96" s="324" t="s">
        <v>3</v>
      </c>
      <c r="L96" s="252"/>
      <c r="M96" s="328" t="s">
        <v>3</v>
      </c>
      <c r="N96" s="329" t="s">
        <v>46</v>
      </c>
      <c r="O96" s="330"/>
      <c r="P96" s="331">
        <f>O96*H96</f>
        <v>0</v>
      </c>
      <c r="Q96" s="331">
        <v>0</v>
      </c>
      <c r="R96" s="331">
        <f>Q96*H96</f>
        <v>0</v>
      </c>
      <c r="S96" s="331">
        <v>0</v>
      </c>
      <c r="T96" s="332">
        <f>S96*H96</f>
        <v>0</v>
      </c>
      <c r="U96" s="251"/>
      <c r="V96" s="251"/>
      <c r="W96" s="251"/>
      <c r="X96" s="32"/>
      <c r="Y96" s="32"/>
      <c r="Z96" s="32"/>
      <c r="AA96" s="32"/>
      <c r="AB96" s="32"/>
      <c r="AC96" s="32"/>
      <c r="AD96" s="32"/>
      <c r="AE96" s="32"/>
      <c r="AR96" s="98" t="s">
        <v>177</v>
      </c>
      <c r="AT96" s="98" t="s">
        <v>173</v>
      </c>
      <c r="AU96" s="98" t="s">
        <v>83</v>
      </c>
      <c r="AY96" s="19" t="s">
        <v>171</v>
      </c>
      <c r="BE96" s="99">
        <f>IF(N96="základní",J96,0)</f>
        <v>0</v>
      </c>
      <c r="BF96" s="99">
        <f>IF(N96="snížená",J96,0)</f>
        <v>0</v>
      </c>
      <c r="BG96" s="99">
        <f>IF(N96="zákl. přenesená",J96,0)</f>
        <v>0</v>
      </c>
      <c r="BH96" s="99">
        <f>IF(N96="sníž. přenesená",J96,0)</f>
        <v>0</v>
      </c>
      <c r="BI96" s="99">
        <f>IF(N96="nulová",J96,0)</f>
        <v>0</v>
      </c>
      <c r="BJ96" s="19" t="s">
        <v>83</v>
      </c>
      <c r="BK96" s="99">
        <f>ROUND(I96*H96,2)</f>
        <v>0</v>
      </c>
      <c r="BL96" s="19" t="s">
        <v>177</v>
      </c>
      <c r="BM96" s="98" t="s">
        <v>1347</v>
      </c>
    </row>
    <row r="97" spans="1:65" s="2" customFormat="1" ht="28.8" x14ac:dyDescent="0.2">
      <c r="A97" s="251"/>
      <c r="B97" s="252"/>
      <c r="C97" s="251"/>
      <c r="D97" s="333" t="s">
        <v>179</v>
      </c>
      <c r="E97" s="251"/>
      <c r="F97" s="334" t="s">
        <v>1348</v>
      </c>
      <c r="G97" s="251"/>
      <c r="H97" s="251"/>
      <c r="I97" s="251"/>
      <c r="J97" s="251"/>
      <c r="K97" s="251"/>
      <c r="L97" s="252"/>
      <c r="M97" s="335"/>
      <c r="N97" s="336"/>
      <c r="O97" s="330"/>
      <c r="P97" s="330"/>
      <c r="Q97" s="330"/>
      <c r="R97" s="330"/>
      <c r="S97" s="330"/>
      <c r="T97" s="337"/>
      <c r="U97" s="251"/>
      <c r="V97" s="251"/>
      <c r="W97" s="251"/>
      <c r="X97" s="32"/>
      <c r="Y97" s="32"/>
      <c r="Z97" s="32"/>
      <c r="AA97" s="32"/>
      <c r="AB97" s="32"/>
      <c r="AC97" s="32"/>
      <c r="AD97" s="32"/>
      <c r="AE97" s="32"/>
      <c r="AT97" s="19" t="s">
        <v>179</v>
      </c>
      <c r="AU97" s="19" t="s">
        <v>83</v>
      </c>
    </row>
    <row r="98" spans="1:65" s="2" customFormat="1" ht="16.5" customHeight="1" x14ac:dyDescent="0.2">
      <c r="A98" s="251"/>
      <c r="B98" s="252"/>
      <c r="C98" s="322" t="s">
        <v>254</v>
      </c>
      <c r="D98" s="322" t="s">
        <v>173</v>
      </c>
      <c r="E98" s="323" t="s">
        <v>1349</v>
      </c>
      <c r="F98" s="324" t="s">
        <v>1350</v>
      </c>
      <c r="G98" s="325" t="s">
        <v>1318</v>
      </c>
      <c r="H98" s="326">
        <v>1</v>
      </c>
      <c r="I98" s="97"/>
      <c r="J98" s="327">
        <f>ROUND(I98*H98,2)</f>
        <v>0</v>
      </c>
      <c r="K98" s="324" t="s">
        <v>3</v>
      </c>
      <c r="L98" s="252"/>
      <c r="M98" s="328" t="s">
        <v>3</v>
      </c>
      <c r="N98" s="329" t="s">
        <v>46</v>
      </c>
      <c r="O98" s="330"/>
      <c r="P98" s="331">
        <f>O98*H98</f>
        <v>0</v>
      </c>
      <c r="Q98" s="331">
        <v>0</v>
      </c>
      <c r="R98" s="331">
        <f>Q98*H98</f>
        <v>0</v>
      </c>
      <c r="S98" s="331">
        <v>0</v>
      </c>
      <c r="T98" s="332">
        <f>S98*H98</f>
        <v>0</v>
      </c>
      <c r="U98" s="251"/>
      <c r="V98" s="251"/>
      <c r="W98" s="251"/>
      <c r="X98" s="32"/>
      <c r="Y98" s="32"/>
      <c r="Z98" s="32"/>
      <c r="AA98" s="32"/>
      <c r="AB98" s="32"/>
      <c r="AC98" s="32"/>
      <c r="AD98" s="32"/>
      <c r="AE98" s="32"/>
      <c r="AR98" s="98" t="s">
        <v>177</v>
      </c>
      <c r="AT98" s="98" t="s">
        <v>173</v>
      </c>
      <c r="AU98" s="98" t="s">
        <v>83</v>
      </c>
      <c r="AY98" s="19" t="s">
        <v>171</v>
      </c>
      <c r="BE98" s="99">
        <f>IF(N98="základní",J98,0)</f>
        <v>0</v>
      </c>
      <c r="BF98" s="99">
        <f>IF(N98="snížená",J98,0)</f>
        <v>0</v>
      </c>
      <c r="BG98" s="99">
        <f>IF(N98="zákl. přenesená",J98,0)</f>
        <v>0</v>
      </c>
      <c r="BH98" s="99">
        <f>IF(N98="sníž. přenesená",J98,0)</f>
        <v>0</v>
      </c>
      <c r="BI98" s="99">
        <f>IF(N98="nulová",J98,0)</f>
        <v>0</v>
      </c>
      <c r="BJ98" s="19" t="s">
        <v>83</v>
      </c>
      <c r="BK98" s="99">
        <f>ROUND(I98*H98,2)</f>
        <v>0</v>
      </c>
      <c r="BL98" s="19" t="s">
        <v>177</v>
      </c>
      <c r="BM98" s="98" t="s">
        <v>1351</v>
      </c>
    </row>
    <row r="99" spans="1:65" s="2" customFormat="1" ht="48" x14ac:dyDescent="0.2">
      <c r="A99" s="251"/>
      <c r="B99" s="252"/>
      <c r="C99" s="251"/>
      <c r="D99" s="333" t="s">
        <v>179</v>
      </c>
      <c r="E99" s="251"/>
      <c r="F99" s="334" t="s">
        <v>1352</v>
      </c>
      <c r="G99" s="251"/>
      <c r="H99" s="251"/>
      <c r="I99" s="251"/>
      <c r="J99" s="251"/>
      <c r="K99" s="251"/>
      <c r="L99" s="252"/>
      <c r="M99" s="335"/>
      <c r="N99" s="336"/>
      <c r="O99" s="330"/>
      <c r="P99" s="330"/>
      <c r="Q99" s="330"/>
      <c r="R99" s="330"/>
      <c r="S99" s="330"/>
      <c r="T99" s="337"/>
      <c r="U99" s="251"/>
      <c r="V99" s="251"/>
      <c r="W99" s="251"/>
      <c r="X99" s="32"/>
      <c r="Y99" s="32"/>
      <c r="Z99" s="32"/>
      <c r="AA99" s="32"/>
      <c r="AB99" s="32"/>
      <c r="AC99" s="32"/>
      <c r="AD99" s="32"/>
      <c r="AE99" s="32"/>
      <c r="AT99" s="19" t="s">
        <v>179</v>
      </c>
      <c r="AU99" s="19" t="s">
        <v>83</v>
      </c>
    </row>
    <row r="100" spans="1:65" s="2" customFormat="1" ht="16.5" customHeight="1" x14ac:dyDescent="0.2">
      <c r="A100" s="251"/>
      <c r="B100" s="252"/>
      <c r="C100" s="322" t="s">
        <v>262</v>
      </c>
      <c r="D100" s="322" t="s">
        <v>173</v>
      </c>
      <c r="E100" s="323" t="s">
        <v>1353</v>
      </c>
      <c r="F100" s="324" t="s">
        <v>1354</v>
      </c>
      <c r="G100" s="325" t="s">
        <v>1318</v>
      </c>
      <c r="H100" s="326">
        <v>1</v>
      </c>
      <c r="I100" s="97"/>
      <c r="J100" s="327">
        <f>ROUND(I100*H100,2)</f>
        <v>0</v>
      </c>
      <c r="K100" s="324" t="s">
        <v>3</v>
      </c>
      <c r="L100" s="252"/>
      <c r="M100" s="328" t="s">
        <v>3</v>
      </c>
      <c r="N100" s="329" t="s">
        <v>46</v>
      </c>
      <c r="O100" s="330"/>
      <c r="P100" s="331">
        <f>O100*H100</f>
        <v>0</v>
      </c>
      <c r="Q100" s="331">
        <v>0</v>
      </c>
      <c r="R100" s="331">
        <f>Q100*H100</f>
        <v>0</v>
      </c>
      <c r="S100" s="331">
        <v>0</v>
      </c>
      <c r="T100" s="332">
        <f>S100*H100</f>
        <v>0</v>
      </c>
      <c r="U100" s="251"/>
      <c r="V100" s="251"/>
      <c r="W100" s="251"/>
      <c r="X100" s="32"/>
      <c r="Y100" s="32"/>
      <c r="Z100" s="32"/>
      <c r="AA100" s="32"/>
      <c r="AB100" s="32"/>
      <c r="AC100" s="32"/>
      <c r="AD100" s="32"/>
      <c r="AE100" s="32"/>
      <c r="AR100" s="98" t="s">
        <v>177</v>
      </c>
      <c r="AT100" s="98" t="s">
        <v>173</v>
      </c>
      <c r="AU100" s="98" t="s">
        <v>83</v>
      </c>
      <c r="AY100" s="19" t="s">
        <v>171</v>
      </c>
      <c r="BE100" s="99">
        <f>IF(N100="základní",J100,0)</f>
        <v>0</v>
      </c>
      <c r="BF100" s="99">
        <f>IF(N100="snížená",J100,0)</f>
        <v>0</v>
      </c>
      <c r="BG100" s="99">
        <f>IF(N100="zákl. přenesená",J100,0)</f>
        <v>0</v>
      </c>
      <c r="BH100" s="99">
        <f>IF(N100="sníž. přenesená",J100,0)</f>
        <v>0</v>
      </c>
      <c r="BI100" s="99">
        <f>IF(N100="nulová",J100,0)</f>
        <v>0</v>
      </c>
      <c r="BJ100" s="19" t="s">
        <v>83</v>
      </c>
      <c r="BK100" s="99">
        <f>ROUND(I100*H100,2)</f>
        <v>0</v>
      </c>
      <c r="BL100" s="19" t="s">
        <v>177</v>
      </c>
      <c r="BM100" s="98" t="s">
        <v>1355</v>
      </c>
    </row>
    <row r="101" spans="1:65" s="2" customFormat="1" ht="19.2" x14ac:dyDescent="0.2">
      <c r="A101" s="251"/>
      <c r="B101" s="252"/>
      <c r="C101" s="251"/>
      <c r="D101" s="333" t="s">
        <v>179</v>
      </c>
      <c r="E101" s="251"/>
      <c r="F101" s="334" t="s">
        <v>1356</v>
      </c>
      <c r="G101" s="251"/>
      <c r="H101" s="251"/>
      <c r="I101" s="251"/>
      <c r="J101" s="251"/>
      <c r="K101" s="251"/>
      <c r="L101" s="252"/>
      <c r="M101" s="335"/>
      <c r="N101" s="336"/>
      <c r="O101" s="330"/>
      <c r="P101" s="330"/>
      <c r="Q101" s="330"/>
      <c r="R101" s="330"/>
      <c r="S101" s="330"/>
      <c r="T101" s="337"/>
      <c r="U101" s="251"/>
      <c r="V101" s="251"/>
      <c r="W101" s="251"/>
      <c r="X101" s="32"/>
      <c r="Y101" s="32"/>
      <c r="Z101" s="32"/>
      <c r="AA101" s="32"/>
      <c r="AB101" s="32"/>
      <c r="AC101" s="32"/>
      <c r="AD101" s="32"/>
      <c r="AE101" s="32"/>
      <c r="AT101" s="19" t="s">
        <v>179</v>
      </c>
      <c r="AU101" s="19" t="s">
        <v>83</v>
      </c>
    </row>
    <row r="102" spans="1:65" s="2" customFormat="1" ht="16.5" customHeight="1" x14ac:dyDescent="0.2">
      <c r="A102" s="251"/>
      <c r="B102" s="252"/>
      <c r="C102" s="322" t="s">
        <v>269</v>
      </c>
      <c r="D102" s="322" t="s">
        <v>173</v>
      </c>
      <c r="E102" s="323" t="s">
        <v>1357</v>
      </c>
      <c r="F102" s="324" t="s">
        <v>1358</v>
      </c>
      <c r="G102" s="325" t="s">
        <v>1318</v>
      </c>
      <c r="H102" s="326">
        <v>1</v>
      </c>
      <c r="I102" s="97"/>
      <c r="J102" s="327">
        <f>ROUND(I102*H102,2)</f>
        <v>0</v>
      </c>
      <c r="K102" s="324" t="s">
        <v>3</v>
      </c>
      <c r="L102" s="252"/>
      <c r="M102" s="328" t="s">
        <v>3</v>
      </c>
      <c r="N102" s="329" t="s">
        <v>46</v>
      </c>
      <c r="O102" s="330"/>
      <c r="P102" s="331">
        <f>O102*H102</f>
        <v>0</v>
      </c>
      <c r="Q102" s="331">
        <v>0</v>
      </c>
      <c r="R102" s="331">
        <f>Q102*H102</f>
        <v>0</v>
      </c>
      <c r="S102" s="331">
        <v>0</v>
      </c>
      <c r="T102" s="332">
        <f>S102*H102</f>
        <v>0</v>
      </c>
      <c r="U102" s="251"/>
      <c r="V102" s="251"/>
      <c r="W102" s="251"/>
      <c r="X102" s="32"/>
      <c r="Y102" s="32"/>
      <c r="Z102" s="32"/>
      <c r="AA102" s="32"/>
      <c r="AB102" s="32"/>
      <c r="AC102" s="32"/>
      <c r="AD102" s="32"/>
      <c r="AE102" s="32"/>
      <c r="AR102" s="98" t="s">
        <v>177</v>
      </c>
      <c r="AT102" s="98" t="s">
        <v>173</v>
      </c>
      <c r="AU102" s="98" t="s">
        <v>83</v>
      </c>
      <c r="AY102" s="19" t="s">
        <v>171</v>
      </c>
      <c r="BE102" s="99">
        <f>IF(N102="základní",J102,0)</f>
        <v>0</v>
      </c>
      <c r="BF102" s="99">
        <f>IF(N102="snížená",J102,0)</f>
        <v>0</v>
      </c>
      <c r="BG102" s="99">
        <f>IF(N102="zákl. přenesená",J102,0)</f>
        <v>0</v>
      </c>
      <c r="BH102" s="99">
        <f>IF(N102="sníž. přenesená",J102,0)</f>
        <v>0</v>
      </c>
      <c r="BI102" s="99">
        <f>IF(N102="nulová",J102,0)</f>
        <v>0</v>
      </c>
      <c r="BJ102" s="19" t="s">
        <v>83</v>
      </c>
      <c r="BK102" s="99">
        <f>ROUND(I102*H102,2)</f>
        <v>0</v>
      </c>
      <c r="BL102" s="19" t="s">
        <v>177</v>
      </c>
      <c r="BM102" s="98" t="s">
        <v>1359</v>
      </c>
    </row>
    <row r="103" spans="1:65" s="2" customFormat="1" ht="28.8" x14ac:dyDescent="0.2">
      <c r="A103" s="251"/>
      <c r="B103" s="252"/>
      <c r="C103" s="251"/>
      <c r="D103" s="333" t="s">
        <v>179</v>
      </c>
      <c r="E103" s="251"/>
      <c r="F103" s="334" t="s">
        <v>1360</v>
      </c>
      <c r="G103" s="251"/>
      <c r="H103" s="251"/>
      <c r="I103" s="251"/>
      <c r="J103" s="251"/>
      <c r="K103" s="251"/>
      <c r="L103" s="252"/>
      <c r="M103" s="335"/>
      <c r="N103" s="336"/>
      <c r="O103" s="330"/>
      <c r="P103" s="330"/>
      <c r="Q103" s="330"/>
      <c r="R103" s="330"/>
      <c r="S103" s="330"/>
      <c r="T103" s="337"/>
      <c r="U103" s="251"/>
      <c r="V103" s="251"/>
      <c r="W103" s="251"/>
      <c r="X103" s="32"/>
      <c r="Y103" s="32"/>
      <c r="Z103" s="32"/>
      <c r="AA103" s="32"/>
      <c r="AB103" s="32"/>
      <c r="AC103" s="32"/>
      <c r="AD103" s="32"/>
      <c r="AE103" s="32"/>
      <c r="AT103" s="19" t="s">
        <v>179</v>
      </c>
      <c r="AU103" s="19" t="s">
        <v>83</v>
      </c>
    </row>
    <row r="104" spans="1:65" s="2" customFormat="1" ht="16.5" customHeight="1" x14ac:dyDescent="0.2">
      <c r="A104" s="251"/>
      <c r="B104" s="252"/>
      <c r="C104" s="322" t="s">
        <v>285</v>
      </c>
      <c r="D104" s="322" t="s">
        <v>173</v>
      </c>
      <c r="E104" s="323" t="s">
        <v>1361</v>
      </c>
      <c r="F104" s="324" t="s">
        <v>1362</v>
      </c>
      <c r="G104" s="325" t="s">
        <v>1318</v>
      </c>
      <c r="H104" s="326">
        <v>1</v>
      </c>
      <c r="I104" s="97"/>
      <c r="J104" s="327">
        <f>ROUND(I104*H104,2)</f>
        <v>0</v>
      </c>
      <c r="K104" s="324" t="s">
        <v>3</v>
      </c>
      <c r="L104" s="252"/>
      <c r="M104" s="328" t="s">
        <v>3</v>
      </c>
      <c r="N104" s="329" t="s">
        <v>46</v>
      </c>
      <c r="O104" s="330"/>
      <c r="P104" s="331">
        <f>O104*H104</f>
        <v>0</v>
      </c>
      <c r="Q104" s="331">
        <v>0</v>
      </c>
      <c r="R104" s="331">
        <f>Q104*H104</f>
        <v>0</v>
      </c>
      <c r="S104" s="331">
        <v>0</v>
      </c>
      <c r="T104" s="332">
        <f>S104*H104</f>
        <v>0</v>
      </c>
      <c r="U104" s="251"/>
      <c r="V104" s="251"/>
      <c r="W104" s="251"/>
      <c r="X104" s="32"/>
      <c r="Y104" s="32"/>
      <c r="Z104" s="32"/>
      <c r="AA104" s="32"/>
      <c r="AB104" s="32"/>
      <c r="AC104" s="32"/>
      <c r="AD104" s="32"/>
      <c r="AE104" s="32"/>
      <c r="AR104" s="98" t="s">
        <v>177</v>
      </c>
      <c r="AT104" s="98" t="s">
        <v>173</v>
      </c>
      <c r="AU104" s="98" t="s">
        <v>83</v>
      </c>
      <c r="AY104" s="19" t="s">
        <v>171</v>
      </c>
      <c r="BE104" s="99">
        <f>IF(N104="základní",J104,0)</f>
        <v>0</v>
      </c>
      <c r="BF104" s="99">
        <f>IF(N104="snížená",J104,0)</f>
        <v>0</v>
      </c>
      <c r="BG104" s="99">
        <f>IF(N104="zákl. přenesená",J104,0)</f>
        <v>0</v>
      </c>
      <c r="BH104" s="99">
        <f>IF(N104="sníž. přenesená",J104,0)</f>
        <v>0</v>
      </c>
      <c r="BI104" s="99">
        <f>IF(N104="nulová",J104,0)</f>
        <v>0</v>
      </c>
      <c r="BJ104" s="19" t="s">
        <v>83</v>
      </c>
      <c r="BK104" s="99">
        <f>ROUND(I104*H104,2)</f>
        <v>0</v>
      </c>
      <c r="BL104" s="19" t="s">
        <v>177</v>
      </c>
      <c r="BM104" s="98" t="s">
        <v>1363</v>
      </c>
    </row>
    <row r="105" spans="1:65" s="2" customFormat="1" ht="57.6" x14ac:dyDescent="0.2">
      <c r="A105" s="251"/>
      <c r="B105" s="252"/>
      <c r="C105" s="251"/>
      <c r="D105" s="333" t="s">
        <v>179</v>
      </c>
      <c r="E105" s="251"/>
      <c r="F105" s="334" t="s">
        <v>1364</v>
      </c>
      <c r="G105" s="251"/>
      <c r="H105" s="251"/>
      <c r="I105" s="251"/>
      <c r="J105" s="251"/>
      <c r="K105" s="251"/>
      <c r="L105" s="252"/>
      <c r="M105" s="335"/>
      <c r="N105" s="336"/>
      <c r="O105" s="330"/>
      <c r="P105" s="330"/>
      <c r="Q105" s="330"/>
      <c r="R105" s="330"/>
      <c r="S105" s="330"/>
      <c r="T105" s="337"/>
      <c r="U105" s="251"/>
      <c r="V105" s="251"/>
      <c r="W105" s="251"/>
      <c r="X105" s="32"/>
      <c r="Y105" s="32"/>
      <c r="Z105" s="32"/>
      <c r="AA105" s="32"/>
      <c r="AB105" s="32"/>
      <c r="AC105" s="32"/>
      <c r="AD105" s="32"/>
      <c r="AE105" s="32"/>
      <c r="AT105" s="19" t="s">
        <v>179</v>
      </c>
      <c r="AU105" s="19" t="s">
        <v>83</v>
      </c>
    </row>
    <row r="106" spans="1:65" s="2" customFormat="1" ht="16.5" customHeight="1" x14ac:dyDescent="0.2">
      <c r="A106" s="251"/>
      <c r="B106" s="252"/>
      <c r="C106" s="322" t="s">
        <v>291</v>
      </c>
      <c r="D106" s="322" t="s">
        <v>173</v>
      </c>
      <c r="E106" s="323" t="s">
        <v>1365</v>
      </c>
      <c r="F106" s="324" t="s">
        <v>1366</v>
      </c>
      <c r="G106" s="325" t="s">
        <v>1318</v>
      </c>
      <c r="H106" s="326">
        <v>1</v>
      </c>
      <c r="I106" s="97"/>
      <c r="J106" s="327">
        <f>ROUND(I106*H106,2)</f>
        <v>0</v>
      </c>
      <c r="K106" s="324" t="s">
        <v>3</v>
      </c>
      <c r="L106" s="252"/>
      <c r="M106" s="328" t="s">
        <v>3</v>
      </c>
      <c r="N106" s="329" t="s">
        <v>46</v>
      </c>
      <c r="O106" s="330"/>
      <c r="P106" s="331">
        <f>O106*H106</f>
        <v>0</v>
      </c>
      <c r="Q106" s="331">
        <v>0</v>
      </c>
      <c r="R106" s="331">
        <f>Q106*H106</f>
        <v>0</v>
      </c>
      <c r="S106" s="331">
        <v>0</v>
      </c>
      <c r="T106" s="332">
        <f>S106*H106</f>
        <v>0</v>
      </c>
      <c r="U106" s="251"/>
      <c r="V106" s="251"/>
      <c r="W106" s="251"/>
      <c r="X106" s="32"/>
      <c r="Y106" s="32"/>
      <c r="Z106" s="32"/>
      <c r="AA106" s="32"/>
      <c r="AB106" s="32"/>
      <c r="AC106" s="32"/>
      <c r="AD106" s="32"/>
      <c r="AE106" s="32"/>
      <c r="AR106" s="98" t="s">
        <v>177</v>
      </c>
      <c r="AT106" s="98" t="s">
        <v>173</v>
      </c>
      <c r="AU106" s="98" t="s">
        <v>83</v>
      </c>
      <c r="AY106" s="19" t="s">
        <v>171</v>
      </c>
      <c r="BE106" s="99">
        <f>IF(N106="základní",J106,0)</f>
        <v>0</v>
      </c>
      <c r="BF106" s="99">
        <f>IF(N106="snížená",J106,0)</f>
        <v>0</v>
      </c>
      <c r="BG106" s="99">
        <f>IF(N106="zákl. přenesená",J106,0)</f>
        <v>0</v>
      </c>
      <c r="BH106" s="99">
        <f>IF(N106="sníž. přenesená",J106,0)</f>
        <v>0</v>
      </c>
      <c r="BI106" s="99">
        <f>IF(N106="nulová",J106,0)</f>
        <v>0</v>
      </c>
      <c r="BJ106" s="19" t="s">
        <v>83</v>
      </c>
      <c r="BK106" s="99">
        <f>ROUND(I106*H106,2)</f>
        <v>0</v>
      </c>
      <c r="BL106" s="19" t="s">
        <v>177</v>
      </c>
      <c r="BM106" s="98" t="s">
        <v>1367</v>
      </c>
    </row>
    <row r="107" spans="1:65" s="2" customFormat="1" ht="19.2" x14ac:dyDescent="0.2">
      <c r="A107" s="251"/>
      <c r="B107" s="252"/>
      <c r="C107" s="251"/>
      <c r="D107" s="333" t="s">
        <v>179</v>
      </c>
      <c r="E107" s="251"/>
      <c r="F107" s="334" t="s">
        <v>1368</v>
      </c>
      <c r="G107" s="251"/>
      <c r="H107" s="251"/>
      <c r="I107" s="251"/>
      <c r="J107" s="251"/>
      <c r="K107" s="251"/>
      <c r="L107" s="252"/>
      <c r="M107" s="335"/>
      <c r="N107" s="336"/>
      <c r="O107" s="330"/>
      <c r="P107" s="330"/>
      <c r="Q107" s="330"/>
      <c r="R107" s="330"/>
      <c r="S107" s="330"/>
      <c r="T107" s="337"/>
      <c r="U107" s="251"/>
      <c r="V107" s="251"/>
      <c r="W107" s="251"/>
      <c r="X107" s="32"/>
      <c r="Y107" s="32"/>
      <c r="Z107" s="32"/>
      <c r="AA107" s="32"/>
      <c r="AB107" s="32"/>
      <c r="AC107" s="32"/>
      <c r="AD107" s="32"/>
      <c r="AE107" s="32"/>
      <c r="AT107" s="19" t="s">
        <v>179</v>
      </c>
      <c r="AU107" s="19" t="s">
        <v>83</v>
      </c>
    </row>
    <row r="108" spans="1:65" s="2" customFormat="1" ht="16.5" customHeight="1" x14ac:dyDescent="0.2">
      <c r="A108" s="251"/>
      <c r="B108" s="252"/>
      <c r="C108" s="322" t="s">
        <v>298</v>
      </c>
      <c r="D108" s="322" t="s">
        <v>173</v>
      </c>
      <c r="E108" s="323" t="s">
        <v>1369</v>
      </c>
      <c r="F108" s="324" t="s">
        <v>1370</v>
      </c>
      <c r="G108" s="325" t="s">
        <v>1318</v>
      </c>
      <c r="H108" s="326">
        <v>1</v>
      </c>
      <c r="I108" s="97"/>
      <c r="J108" s="327">
        <f>ROUND(I108*H108,2)</f>
        <v>0</v>
      </c>
      <c r="K108" s="324" t="s">
        <v>3</v>
      </c>
      <c r="L108" s="252"/>
      <c r="M108" s="328" t="s">
        <v>3</v>
      </c>
      <c r="N108" s="329" t="s">
        <v>46</v>
      </c>
      <c r="O108" s="330"/>
      <c r="P108" s="331">
        <f>O108*H108</f>
        <v>0</v>
      </c>
      <c r="Q108" s="331">
        <v>0</v>
      </c>
      <c r="R108" s="331">
        <f>Q108*H108</f>
        <v>0</v>
      </c>
      <c r="S108" s="331">
        <v>0</v>
      </c>
      <c r="T108" s="332">
        <f>S108*H108</f>
        <v>0</v>
      </c>
      <c r="U108" s="251"/>
      <c r="V108" s="251"/>
      <c r="W108" s="251"/>
      <c r="X108" s="32"/>
      <c r="Y108" s="32"/>
      <c r="Z108" s="32"/>
      <c r="AA108" s="32"/>
      <c r="AB108" s="32"/>
      <c r="AC108" s="32"/>
      <c r="AD108" s="32"/>
      <c r="AE108" s="32"/>
      <c r="AR108" s="98" t="s">
        <v>177</v>
      </c>
      <c r="AT108" s="98" t="s">
        <v>173</v>
      </c>
      <c r="AU108" s="98" t="s">
        <v>83</v>
      </c>
      <c r="AY108" s="19" t="s">
        <v>171</v>
      </c>
      <c r="BE108" s="99">
        <f>IF(N108="základní",J108,0)</f>
        <v>0</v>
      </c>
      <c r="BF108" s="99">
        <f>IF(N108="snížená",J108,0)</f>
        <v>0</v>
      </c>
      <c r="BG108" s="99">
        <f>IF(N108="zákl. přenesená",J108,0)</f>
        <v>0</v>
      </c>
      <c r="BH108" s="99">
        <f>IF(N108="sníž. přenesená",J108,0)</f>
        <v>0</v>
      </c>
      <c r="BI108" s="99">
        <f>IF(N108="nulová",J108,0)</f>
        <v>0</v>
      </c>
      <c r="BJ108" s="19" t="s">
        <v>83</v>
      </c>
      <c r="BK108" s="99">
        <f>ROUND(I108*H108,2)</f>
        <v>0</v>
      </c>
      <c r="BL108" s="19" t="s">
        <v>177</v>
      </c>
      <c r="BM108" s="98" t="s">
        <v>1371</v>
      </c>
    </row>
    <row r="109" spans="1:65" s="2" customFormat="1" ht="19.2" x14ac:dyDescent="0.2">
      <c r="A109" s="251"/>
      <c r="B109" s="252"/>
      <c r="C109" s="251"/>
      <c r="D109" s="333" t="s">
        <v>179</v>
      </c>
      <c r="E109" s="251"/>
      <c r="F109" s="334" t="s">
        <v>1372</v>
      </c>
      <c r="G109" s="251"/>
      <c r="H109" s="251"/>
      <c r="I109" s="251"/>
      <c r="J109" s="251"/>
      <c r="K109" s="251"/>
      <c r="L109" s="252"/>
      <c r="M109" s="335"/>
      <c r="N109" s="336"/>
      <c r="O109" s="330"/>
      <c r="P109" s="330"/>
      <c r="Q109" s="330"/>
      <c r="R109" s="330"/>
      <c r="S109" s="330"/>
      <c r="T109" s="337"/>
      <c r="U109" s="251"/>
      <c r="V109" s="251"/>
      <c r="W109" s="251"/>
      <c r="X109" s="32"/>
      <c r="Y109" s="32"/>
      <c r="Z109" s="32"/>
      <c r="AA109" s="32"/>
      <c r="AB109" s="32"/>
      <c r="AC109" s="32"/>
      <c r="AD109" s="32"/>
      <c r="AE109" s="32"/>
      <c r="AT109" s="19" t="s">
        <v>179</v>
      </c>
      <c r="AU109" s="19" t="s">
        <v>83</v>
      </c>
    </row>
    <row r="110" spans="1:65" s="2" customFormat="1" ht="16.5" customHeight="1" x14ac:dyDescent="0.2">
      <c r="A110" s="251"/>
      <c r="B110" s="252"/>
      <c r="C110" s="322" t="s">
        <v>9</v>
      </c>
      <c r="D110" s="322" t="s">
        <v>173</v>
      </c>
      <c r="E110" s="323" t="s">
        <v>1373</v>
      </c>
      <c r="F110" s="324" t="s">
        <v>1374</v>
      </c>
      <c r="G110" s="325" t="s">
        <v>1318</v>
      </c>
      <c r="H110" s="326">
        <v>1</v>
      </c>
      <c r="I110" s="97"/>
      <c r="J110" s="327">
        <f>ROUND(I110*H110,2)</f>
        <v>0</v>
      </c>
      <c r="K110" s="324" t="s">
        <v>3</v>
      </c>
      <c r="L110" s="252"/>
      <c r="M110" s="328" t="s">
        <v>3</v>
      </c>
      <c r="N110" s="329" t="s">
        <v>46</v>
      </c>
      <c r="O110" s="330"/>
      <c r="P110" s="331">
        <f>O110*H110</f>
        <v>0</v>
      </c>
      <c r="Q110" s="331">
        <v>0</v>
      </c>
      <c r="R110" s="331">
        <f>Q110*H110</f>
        <v>0</v>
      </c>
      <c r="S110" s="331">
        <v>0</v>
      </c>
      <c r="T110" s="332">
        <f>S110*H110</f>
        <v>0</v>
      </c>
      <c r="U110" s="251"/>
      <c r="V110" s="251"/>
      <c r="W110" s="251"/>
      <c r="X110" s="32"/>
      <c r="Y110" s="32"/>
      <c r="Z110" s="32"/>
      <c r="AA110" s="32"/>
      <c r="AB110" s="32"/>
      <c r="AC110" s="32"/>
      <c r="AD110" s="32"/>
      <c r="AE110" s="32"/>
      <c r="AR110" s="98" t="s">
        <v>177</v>
      </c>
      <c r="AT110" s="98" t="s">
        <v>173</v>
      </c>
      <c r="AU110" s="98" t="s">
        <v>83</v>
      </c>
      <c r="AY110" s="19" t="s">
        <v>171</v>
      </c>
      <c r="BE110" s="99">
        <f>IF(N110="základní",J110,0)</f>
        <v>0</v>
      </c>
      <c r="BF110" s="99">
        <f>IF(N110="snížená",J110,0)</f>
        <v>0</v>
      </c>
      <c r="BG110" s="99">
        <f>IF(N110="zákl. přenesená",J110,0)</f>
        <v>0</v>
      </c>
      <c r="BH110" s="99">
        <f>IF(N110="sníž. přenesená",J110,0)</f>
        <v>0</v>
      </c>
      <c r="BI110" s="99">
        <f>IF(N110="nulová",J110,0)</f>
        <v>0</v>
      </c>
      <c r="BJ110" s="19" t="s">
        <v>83</v>
      </c>
      <c r="BK110" s="99">
        <f>ROUND(I110*H110,2)</f>
        <v>0</v>
      </c>
      <c r="BL110" s="19" t="s">
        <v>177</v>
      </c>
      <c r="BM110" s="98" t="s">
        <v>1375</v>
      </c>
    </row>
    <row r="111" spans="1:65" s="2" customFormat="1" ht="19.2" x14ac:dyDescent="0.2">
      <c r="A111" s="251"/>
      <c r="B111" s="252"/>
      <c r="C111" s="251"/>
      <c r="D111" s="333" t="s">
        <v>179</v>
      </c>
      <c r="E111" s="251"/>
      <c r="F111" s="334" t="s">
        <v>1376</v>
      </c>
      <c r="G111" s="251"/>
      <c r="H111" s="251"/>
      <c r="I111" s="251"/>
      <c r="J111" s="251"/>
      <c r="K111" s="251"/>
      <c r="L111" s="252"/>
      <c r="M111" s="335"/>
      <c r="N111" s="336"/>
      <c r="O111" s="330"/>
      <c r="P111" s="330"/>
      <c r="Q111" s="330"/>
      <c r="R111" s="330"/>
      <c r="S111" s="330"/>
      <c r="T111" s="337"/>
      <c r="U111" s="251"/>
      <c r="V111" s="251"/>
      <c r="W111" s="251"/>
      <c r="X111" s="32"/>
      <c r="Y111" s="32"/>
      <c r="Z111" s="32"/>
      <c r="AA111" s="32"/>
      <c r="AB111" s="32"/>
      <c r="AC111" s="32"/>
      <c r="AD111" s="32"/>
      <c r="AE111" s="32"/>
      <c r="AT111" s="19" t="s">
        <v>179</v>
      </c>
      <c r="AU111" s="19" t="s">
        <v>83</v>
      </c>
    </row>
    <row r="112" spans="1:65" s="2" customFormat="1" ht="16.5" customHeight="1" x14ac:dyDescent="0.2">
      <c r="A112" s="251"/>
      <c r="B112" s="252"/>
      <c r="C112" s="322" t="s">
        <v>320</v>
      </c>
      <c r="D112" s="322" t="s">
        <v>173</v>
      </c>
      <c r="E112" s="323" t="s">
        <v>1377</v>
      </c>
      <c r="F112" s="324" t="s">
        <v>1378</v>
      </c>
      <c r="G112" s="325" t="s">
        <v>1318</v>
      </c>
      <c r="H112" s="326">
        <v>1</v>
      </c>
      <c r="I112" s="97"/>
      <c r="J112" s="327">
        <f>ROUND(I112*H112,2)</f>
        <v>0</v>
      </c>
      <c r="K112" s="324" t="s">
        <v>3</v>
      </c>
      <c r="L112" s="252"/>
      <c r="M112" s="328" t="s">
        <v>3</v>
      </c>
      <c r="N112" s="329" t="s">
        <v>46</v>
      </c>
      <c r="O112" s="330"/>
      <c r="P112" s="331">
        <f>O112*H112</f>
        <v>0</v>
      </c>
      <c r="Q112" s="331">
        <v>0</v>
      </c>
      <c r="R112" s="331">
        <f>Q112*H112</f>
        <v>0</v>
      </c>
      <c r="S112" s="331">
        <v>0</v>
      </c>
      <c r="T112" s="332">
        <f>S112*H112</f>
        <v>0</v>
      </c>
      <c r="U112" s="251"/>
      <c r="V112" s="251"/>
      <c r="W112" s="251"/>
      <c r="X112" s="32"/>
      <c r="Y112" s="32"/>
      <c r="Z112" s="32"/>
      <c r="AA112" s="32"/>
      <c r="AB112" s="32"/>
      <c r="AC112" s="32"/>
      <c r="AD112" s="32"/>
      <c r="AE112" s="32"/>
      <c r="AR112" s="98" t="s">
        <v>177</v>
      </c>
      <c r="AT112" s="98" t="s">
        <v>173</v>
      </c>
      <c r="AU112" s="98" t="s">
        <v>83</v>
      </c>
      <c r="AY112" s="19" t="s">
        <v>171</v>
      </c>
      <c r="BE112" s="99">
        <f>IF(N112="základní",J112,0)</f>
        <v>0</v>
      </c>
      <c r="BF112" s="99">
        <f>IF(N112="snížená",J112,0)</f>
        <v>0</v>
      </c>
      <c r="BG112" s="99">
        <f>IF(N112="zákl. přenesená",J112,0)</f>
        <v>0</v>
      </c>
      <c r="BH112" s="99">
        <f>IF(N112="sníž. přenesená",J112,0)</f>
        <v>0</v>
      </c>
      <c r="BI112" s="99">
        <f>IF(N112="nulová",J112,0)</f>
        <v>0</v>
      </c>
      <c r="BJ112" s="19" t="s">
        <v>83</v>
      </c>
      <c r="BK112" s="99">
        <f>ROUND(I112*H112,2)</f>
        <v>0</v>
      </c>
      <c r="BL112" s="19" t="s">
        <v>177</v>
      </c>
      <c r="BM112" s="98" t="s">
        <v>1379</v>
      </c>
    </row>
    <row r="113" spans="1:65" s="2" customFormat="1" x14ac:dyDescent="0.2">
      <c r="A113" s="251"/>
      <c r="B113" s="252"/>
      <c r="C113" s="251"/>
      <c r="D113" s="333" t="s">
        <v>179</v>
      </c>
      <c r="E113" s="251"/>
      <c r="F113" s="334" t="s">
        <v>1378</v>
      </c>
      <c r="G113" s="251"/>
      <c r="H113" s="251"/>
      <c r="I113" s="251"/>
      <c r="J113" s="251"/>
      <c r="K113" s="251"/>
      <c r="L113" s="252"/>
      <c r="M113" s="335"/>
      <c r="N113" s="336"/>
      <c r="O113" s="330"/>
      <c r="P113" s="330"/>
      <c r="Q113" s="330"/>
      <c r="R113" s="330"/>
      <c r="S113" s="330"/>
      <c r="T113" s="337"/>
      <c r="U113" s="251"/>
      <c r="V113" s="251"/>
      <c r="W113" s="251"/>
      <c r="X113" s="32"/>
      <c r="Y113" s="32"/>
      <c r="Z113" s="32"/>
      <c r="AA113" s="32"/>
      <c r="AB113" s="32"/>
      <c r="AC113" s="32"/>
      <c r="AD113" s="32"/>
      <c r="AE113" s="32"/>
      <c r="AT113" s="19" t="s">
        <v>179</v>
      </c>
      <c r="AU113" s="19" t="s">
        <v>83</v>
      </c>
    </row>
    <row r="114" spans="1:65" s="2" customFormat="1" ht="16.5" customHeight="1" x14ac:dyDescent="0.2">
      <c r="A114" s="251"/>
      <c r="B114" s="252"/>
      <c r="C114" s="322" t="s">
        <v>327</v>
      </c>
      <c r="D114" s="322" t="s">
        <v>173</v>
      </c>
      <c r="E114" s="323" t="s">
        <v>1380</v>
      </c>
      <c r="F114" s="324" t="s">
        <v>1381</v>
      </c>
      <c r="G114" s="325" t="s">
        <v>1318</v>
      </c>
      <c r="H114" s="326">
        <v>1</v>
      </c>
      <c r="I114" s="97"/>
      <c r="J114" s="327">
        <f>ROUND(I114*H114,2)</f>
        <v>0</v>
      </c>
      <c r="K114" s="324" t="s">
        <v>3</v>
      </c>
      <c r="L114" s="252"/>
      <c r="M114" s="328" t="s">
        <v>3</v>
      </c>
      <c r="N114" s="329" t="s">
        <v>46</v>
      </c>
      <c r="O114" s="330"/>
      <c r="P114" s="331">
        <f>O114*H114</f>
        <v>0</v>
      </c>
      <c r="Q114" s="331">
        <v>0</v>
      </c>
      <c r="R114" s="331">
        <f>Q114*H114</f>
        <v>0</v>
      </c>
      <c r="S114" s="331">
        <v>0</v>
      </c>
      <c r="T114" s="332">
        <f>S114*H114</f>
        <v>0</v>
      </c>
      <c r="U114" s="251"/>
      <c r="V114" s="251"/>
      <c r="W114" s="251"/>
      <c r="X114" s="32"/>
      <c r="Y114" s="32"/>
      <c r="Z114" s="32"/>
      <c r="AA114" s="32"/>
      <c r="AB114" s="32"/>
      <c r="AC114" s="32"/>
      <c r="AD114" s="32"/>
      <c r="AE114" s="32"/>
      <c r="AR114" s="98" t="s">
        <v>177</v>
      </c>
      <c r="AT114" s="98" t="s">
        <v>173</v>
      </c>
      <c r="AU114" s="98" t="s">
        <v>83</v>
      </c>
      <c r="AY114" s="19" t="s">
        <v>171</v>
      </c>
      <c r="BE114" s="99">
        <f>IF(N114="základní",J114,0)</f>
        <v>0</v>
      </c>
      <c r="BF114" s="99">
        <f>IF(N114="snížená",J114,0)</f>
        <v>0</v>
      </c>
      <c r="BG114" s="99">
        <f>IF(N114="zákl. přenesená",J114,0)</f>
        <v>0</v>
      </c>
      <c r="BH114" s="99">
        <f>IF(N114="sníž. přenesená",J114,0)</f>
        <v>0</v>
      </c>
      <c r="BI114" s="99">
        <f>IF(N114="nulová",J114,0)</f>
        <v>0</v>
      </c>
      <c r="BJ114" s="19" t="s">
        <v>83</v>
      </c>
      <c r="BK114" s="99">
        <f>ROUND(I114*H114,2)</f>
        <v>0</v>
      </c>
      <c r="BL114" s="19" t="s">
        <v>177</v>
      </c>
      <c r="BM114" s="98" t="s">
        <v>1382</v>
      </c>
    </row>
    <row r="115" spans="1:65" s="2" customFormat="1" ht="19.2" x14ac:dyDescent="0.2">
      <c r="A115" s="251"/>
      <c r="B115" s="252"/>
      <c r="C115" s="251"/>
      <c r="D115" s="333" t="s">
        <v>179</v>
      </c>
      <c r="E115" s="251"/>
      <c r="F115" s="334" t="s">
        <v>1383</v>
      </c>
      <c r="G115" s="251"/>
      <c r="H115" s="251"/>
      <c r="I115" s="251"/>
      <c r="J115" s="251"/>
      <c r="K115" s="251"/>
      <c r="L115" s="252"/>
      <c r="M115" s="335"/>
      <c r="N115" s="336"/>
      <c r="O115" s="330"/>
      <c r="P115" s="330"/>
      <c r="Q115" s="330"/>
      <c r="R115" s="330"/>
      <c r="S115" s="330"/>
      <c r="T115" s="337"/>
      <c r="U115" s="251"/>
      <c r="V115" s="251"/>
      <c r="W115" s="251"/>
      <c r="X115" s="32"/>
      <c r="Y115" s="32"/>
      <c r="Z115" s="32"/>
      <c r="AA115" s="32"/>
      <c r="AB115" s="32"/>
      <c r="AC115" s="32"/>
      <c r="AD115" s="32"/>
      <c r="AE115" s="32"/>
      <c r="AT115" s="19" t="s">
        <v>179</v>
      </c>
      <c r="AU115" s="19" t="s">
        <v>83</v>
      </c>
    </row>
    <row r="116" spans="1:65" s="2" customFormat="1" ht="16.5" customHeight="1" x14ac:dyDescent="0.2">
      <c r="A116" s="251"/>
      <c r="B116" s="252"/>
      <c r="C116" s="322" t="s">
        <v>333</v>
      </c>
      <c r="D116" s="322" t="s">
        <v>173</v>
      </c>
      <c r="E116" s="323" t="s">
        <v>1384</v>
      </c>
      <c r="F116" s="324" t="s">
        <v>1385</v>
      </c>
      <c r="G116" s="325" t="s">
        <v>1318</v>
      </c>
      <c r="H116" s="326">
        <v>1</v>
      </c>
      <c r="I116" s="97"/>
      <c r="J116" s="327">
        <f>ROUND(I116*H116,2)</f>
        <v>0</v>
      </c>
      <c r="K116" s="324" t="s">
        <v>3</v>
      </c>
      <c r="L116" s="252"/>
      <c r="M116" s="328" t="s">
        <v>3</v>
      </c>
      <c r="N116" s="329" t="s">
        <v>46</v>
      </c>
      <c r="O116" s="330"/>
      <c r="P116" s="331">
        <f>O116*H116</f>
        <v>0</v>
      </c>
      <c r="Q116" s="331">
        <v>0</v>
      </c>
      <c r="R116" s="331">
        <f>Q116*H116</f>
        <v>0</v>
      </c>
      <c r="S116" s="331">
        <v>0</v>
      </c>
      <c r="T116" s="332">
        <f>S116*H116</f>
        <v>0</v>
      </c>
      <c r="U116" s="251"/>
      <c r="V116" s="251"/>
      <c r="W116" s="251"/>
      <c r="X116" s="32"/>
      <c r="Y116" s="32"/>
      <c r="Z116" s="32"/>
      <c r="AA116" s="32"/>
      <c r="AB116" s="32"/>
      <c r="AC116" s="32"/>
      <c r="AD116" s="32"/>
      <c r="AE116" s="32"/>
      <c r="AR116" s="98" t="s">
        <v>177</v>
      </c>
      <c r="AT116" s="98" t="s">
        <v>173</v>
      </c>
      <c r="AU116" s="98" t="s">
        <v>83</v>
      </c>
      <c r="AY116" s="19" t="s">
        <v>171</v>
      </c>
      <c r="BE116" s="99">
        <f>IF(N116="základní",J116,0)</f>
        <v>0</v>
      </c>
      <c r="BF116" s="99">
        <f>IF(N116="snížená",J116,0)</f>
        <v>0</v>
      </c>
      <c r="BG116" s="99">
        <f>IF(N116="zákl. přenesená",J116,0)</f>
        <v>0</v>
      </c>
      <c r="BH116" s="99">
        <f>IF(N116="sníž. přenesená",J116,0)</f>
        <v>0</v>
      </c>
      <c r="BI116" s="99">
        <f>IF(N116="nulová",J116,0)</f>
        <v>0</v>
      </c>
      <c r="BJ116" s="19" t="s">
        <v>83</v>
      </c>
      <c r="BK116" s="99">
        <f>ROUND(I116*H116,2)</f>
        <v>0</v>
      </c>
      <c r="BL116" s="19" t="s">
        <v>177</v>
      </c>
      <c r="BM116" s="98" t="s">
        <v>1386</v>
      </c>
    </row>
    <row r="117" spans="1:65" s="2" customFormat="1" ht="19.2" x14ac:dyDescent="0.2">
      <c r="A117" s="251"/>
      <c r="B117" s="252"/>
      <c r="C117" s="251"/>
      <c r="D117" s="333" t="s">
        <v>179</v>
      </c>
      <c r="E117" s="251"/>
      <c r="F117" s="334" t="s">
        <v>1387</v>
      </c>
      <c r="G117" s="251"/>
      <c r="H117" s="251"/>
      <c r="I117" s="251"/>
      <c r="J117" s="251"/>
      <c r="K117" s="251"/>
      <c r="L117" s="252"/>
      <c r="M117" s="381"/>
      <c r="N117" s="382"/>
      <c r="O117" s="383"/>
      <c r="P117" s="383"/>
      <c r="Q117" s="383"/>
      <c r="R117" s="383"/>
      <c r="S117" s="383"/>
      <c r="T117" s="384"/>
      <c r="U117" s="251"/>
      <c r="V117" s="251"/>
      <c r="W117" s="251"/>
      <c r="X117" s="32"/>
      <c r="Y117" s="32"/>
      <c r="Z117" s="32"/>
      <c r="AA117" s="32"/>
      <c r="AB117" s="32"/>
      <c r="AC117" s="32"/>
      <c r="AD117" s="32"/>
      <c r="AE117" s="32"/>
      <c r="AT117" s="19" t="s">
        <v>179</v>
      </c>
      <c r="AU117" s="19" t="s">
        <v>83</v>
      </c>
    </row>
    <row r="118" spans="1:65" s="2" customFormat="1" ht="6.9" customHeight="1" x14ac:dyDescent="0.2">
      <c r="A118" s="251"/>
      <c r="B118" s="278"/>
      <c r="C118" s="279"/>
      <c r="D118" s="279"/>
      <c r="E118" s="279"/>
      <c r="F118" s="279"/>
      <c r="G118" s="279"/>
      <c r="H118" s="279"/>
      <c r="I118" s="279"/>
      <c r="J118" s="279"/>
      <c r="K118" s="279"/>
      <c r="L118" s="252"/>
      <c r="M118" s="251"/>
      <c r="N118" s="254"/>
      <c r="O118" s="251"/>
      <c r="P118" s="251"/>
      <c r="Q118" s="251"/>
      <c r="R118" s="251"/>
      <c r="S118" s="251"/>
      <c r="T118" s="251"/>
      <c r="U118" s="251"/>
      <c r="V118" s="251"/>
      <c r="W118" s="251"/>
      <c r="X118" s="32"/>
      <c r="Y118" s="32"/>
      <c r="Z118" s="32"/>
      <c r="AA118" s="32"/>
      <c r="AB118" s="32"/>
      <c r="AC118" s="32"/>
      <c r="AD118" s="32"/>
      <c r="AE118" s="32"/>
    </row>
  </sheetData>
  <sheetProtection password="C7B2" sheet="1" objects="1" scenarios="1" selectLockedCells="1"/>
  <autoFilter ref="C79:K11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5"/>
  <sheetViews>
    <sheetView showGridLines="0" topLeftCell="A169" workbookViewId="0">
      <selection activeCell="N10" sqref="N10"/>
    </sheetView>
  </sheetViews>
  <sheetFormatPr defaultRowHeight="10.199999999999999" x14ac:dyDescent="0.2"/>
  <cols>
    <col min="1" max="1" width="8.28515625" style="240" customWidth="1"/>
    <col min="2" max="2" width="1.7109375" style="240" customWidth="1"/>
    <col min="3" max="3" width="25" style="240" customWidth="1"/>
    <col min="4" max="4" width="130.85546875" style="240" customWidth="1"/>
    <col min="5" max="5" width="13.28515625" style="240" customWidth="1"/>
    <col min="6" max="6" width="20" style="240" customWidth="1"/>
    <col min="7" max="7" width="1.7109375" style="240" customWidth="1"/>
    <col min="8" max="8" width="8.28515625" style="240" customWidth="1"/>
    <col min="9" max="9" width="9.140625" style="240"/>
  </cols>
  <sheetData>
    <row r="1" spans="1:9" s="1" customFormat="1" ht="11.25" customHeight="1" x14ac:dyDescent="0.2">
      <c r="A1" s="240"/>
      <c r="B1" s="240"/>
      <c r="C1" s="240"/>
      <c r="D1" s="240"/>
      <c r="E1" s="240"/>
      <c r="F1" s="240"/>
      <c r="G1" s="240"/>
      <c r="H1" s="240"/>
      <c r="I1" s="240"/>
    </row>
    <row r="2" spans="1:9" s="1" customFormat="1" ht="36.9" customHeight="1" x14ac:dyDescent="0.2">
      <c r="A2" s="240"/>
      <c r="B2" s="240"/>
      <c r="C2" s="240"/>
      <c r="D2" s="240"/>
      <c r="E2" s="240"/>
      <c r="F2" s="240"/>
      <c r="G2" s="240"/>
      <c r="H2" s="240"/>
      <c r="I2" s="240"/>
    </row>
    <row r="3" spans="1:9" s="1" customFormat="1" ht="6.9" customHeight="1" x14ac:dyDescent="0.2">
      <c r="A3" s="240"/>
      <c r="B3" s="243"/>
      <c r="C3" s="244"/>
      <c r="D3" s="244"/>
      <c r="E3" s="244"/>
      <c r="F3" s="244"/>
      <c r="G3" s="244"/>
      <c r="H3" s="245"/>
      <c r="I3" s="240"/>
    </row>
    <row r="4" spans="1:9" s="1" customFormat="1" ht="24.9" customHeight="1" x14ac:dyDescent="0.2">
      <c r="A4" s="240"/>
      <c r="B4" s="245"/>
      <c r="C4" s="246" t="s">
        <v>1388</v>
      </c>
      <c r="D4" s="240"/>
      <c r="E4" s="240"/>
      <c r="F4" s="240"/>
      <c r="G4" s="240"/>
      <c r="H4" s="245"/>
      <c r="I4" s="240"/>
    </row>
    <row r="5" spans="1:9" s="1" customFormat="1" ht="12" customHeight="1" x14ac:dyDescent="0.2">
      <c r="A5" s="240"/>
      <c r="B5" s="245"/>
      <c r="C5" s="388" t="s">
        <v>14</v>
      </c>
      <c r="D5" s="261" t="s">
        <v>15</v>
      </c>
      <c r="E5" s="242"/>
      <c r="F5" s="242"/>
      <c r="G5" s="240"/>
      <c r="H5" s="245"/>
      <c r="I5" s="240"/>
    </row>
    <row r="6" spans="1:9" s="1" customFormat="1" ht="36.9" customHeight="1" x14ac:dyDescent="0.2">
      <c r="A6" s="240"/>
      <c r="B6" s="245"/>
      <c r="C6" s="389" t="s">
        <v>17</v>
      </c>
      <c r="D6" s="390" t="s">
        <v>18</v>
      </c>
      <c r="E6" s="242"/>
      <c r="F6" s="242"/>
      <c r="G6" s="240"/>
      <c r="H6" s="245"/>
      <c r="I6" s="240"/>
    </row>
    <row r="7" spans="1:9" s="1" customFormat="1" ht="16.5" customHeight="1" x14ac:dyDescent="0.2">
      <c r="A7" s="240"/>
      <c r="B7" s="245"/>
      <c r="C7" s="248" t="s">
        <v>23</v>
      </c>
      <c r="D7" s="258">
        <f>'Rekapitulace stavby'!AN8</f>
        <v>44721</v>
      </c>
      <c r="E7" s="240"/>
      <c r="F7" s="240"/>
      <c r="G7" s="240"/>
      <c r="H7" s="245"/>
      <c r="I7" s="240"/>
    </row>
    <row r="8" spans="1:9" s="2" customFormat="1" ht="10.95" customHeight="1" x14ac:dyDescent="0.2">
      <c r="A8" s="251"/>
      <c r="B8" s="252"/>
      <c r="C8" s="251"/>
      <c r="D8" s="251"/>
      <c r="E8" s="251"/>
      <c r="F8" s="251"/>
      <c r="G8" s="251"/>
      <c r="H8" s="252"/>
      <c r="I8" s="254"/>
    </row>
    <row r="9" spans="1:9" s="11" customFormat="1" ht="29.25" customHeight="1" x14ac:dyDescent="0.2">
      <c r="A9" s="296"/>
      <c r="B9" s="297"/>
      <c r="C9" s="298" t="s">
        <v>56</v>
      </c>
      <c r="D9" s="299" t="s">
        <v>57</v>
      </c>
      <c r="E9" s="299" t="s">
        <v>158</v>
      </c>
      <c r="F9" s="300" t="s">
        <v>1389</v>
      </c>
      <c r="G9" s="296"/>
      <c r="H9" s="297"/>
      <c r="I9" s="391"/>
    </row>
    <row r="10" spans="1:9" s="2" customFormat="1" ht="26.4" customHeight="1" x14ac:dyDescent="0.2">
      <c r="A10" s="251"/>
      <c r="B10" s="252"/>
      <c r="C10" s="392" t="s">
        <v>1390</v>
      </c>
      <c r="D10" s="392" t="s">
        <v>81</v>
      </c>
      <c r="E10" s="251"/>
      <c r="F10" s="251"/>
      <c r="G10" s="251"/>
      <c r="H10" s="252"/>
      <c r="I10" s="254"/>
    </row>
    <row r="11" spans="1:9" s="2" customFormat="1" ht="16.95" customHeight="1" x14ac:dyDescent="0.2">
      <c r="A11" s="251"/>
      <c r="B11" s="252"/>
      <c r="C11" s="393" t="s">
        <v>128</v>
      </c>
      <c r="D11" s="394" t="s">
        <v>129</v>
      </c>
      <c r="E11" s="395" t="s">
        <v>116</v>
      </c>
      <c r="F11" s="396">
        <v>17.18</v>
      </c>
      <c r="G11" s="251"/>
      <c r="H11" s="252"/>
      <c r="I11" s="254"/>
    </row>
    <row r="12" spans="1:9" s="2" customFormat="1" ht="16.95" customHeight="1" x14ac:dyDescent="0.2">
      <c r="A12" s="251"/>
      <c r="B12" s="252"/>
      <c r="C12" s="397" t="s">
        <v>3</v>
      </c>
      <c r="D12" s="397" t="s">
        <v>225</v>
      </c>
      <c r="E12" s="398" t="s">
        <v>3</v>
      </c>
      <c r="F12" s="399">
        <v>0</v>
      </c>
      <c r="G12" s="251"/>
      <c r="H12" s="252"/>
      <c r="I12" s="254"/>
    </row>
    <row r="13" spans="1:9" s="2" customFormat="1" ht="16.95" customHeight="1" x14ac:dyDescent="0.2">
      <c r="A13" s="251"/>
      <c r="B13" s="252"/>
      <c r="C13" s="397" t="s">
        <v>3</v>
      </c>
      <c r="D13" s="397" t="s">
        <v>420</v>
      </c>
      <c r="E13" s="398" t="s">
        <v>3</v>
      </c>
      <c r="F13" s="399">
        <v>12.72</v>
      </c>
      <c r="G13" s="251"/>
      <c r="H13" s="252"/>
      <c r="I13" s="254"/>
    </row>
    <row r="14" spans="1:9" s="2" customFormat="1" ht="16.95" customHeight="1" x14ac:dyDescent="0.2">
      <c r="A14" s="251"/>
      <c r="B14" s="252"/>
      <c r="C14" s="397" t="s">
        <v>3</v>
      </c>
      <c r="D14" s="397" t="s">
        <v>421</v>
      </c>
      <c r="E14" s="398" t="s">
        <v>3</v>
      </c>
      <c r="F14" s="399">
        <v>1.44</v>
      </c>
      <c r="G14" s="251"/>
      <c r="H14" s="252"/>
      <c r="I14" s="254"/>
    </row>
    <row r="15" spans="1:9" s="2" customFormat="1" ht="16.95" customHeight="1" x14ac:dyDescent="0.2">
      <c r="A15" s="251"/>
      <c r="B15" s="252"/>
      <c r="C15" s="397" t="s">
        <v>3</v>
      </c>
      <c r="D15" s="397" t="s">
        <v>422</v>
      </c>
      <c r="E15" s="398" t="s">
        <v>3</v>
      </c>
      <c r="F15" s="399">
        <v>2.64</v>
      </c>
      <c r="G15" s="251"/>
      <c r="H15" s="252"/>
      <c r="I15" s="254"/>
    </row>
    <row r="16" spans="1:9" s="2" customFormat="1" ht="16.95" customHeight="1" x14ac:dyDescent="0.2">
      <c r="A16" s="251"/>
      <c r="B16" s="252"/>
      <c r="C16" s="397" t="s">
        <v>3</v>
      </c>
      <c r="D16" s="397" t="s">
        <v>423</v>
      </c>
      <c r="E16" s="398" t="s">
        <v>3</v>
      </c>
      <c r="F16" s="399">
        <v>0.38</v>
      </c>
      <c r="G16" s="251"/>
      <c r="H16" s="252"/>
      <c r="I16" s="254"/>
    </row>
    <row r="17" spans="1:9" s="2" customFormat="1" ht="16.95" customHeight="1" x14ac:dyDescent="0.2">
      <c r="A17" s="251"/>
      <c r="B17" s="252"/>
      <c r="C17" s="397" t="s">
        <v>128</v>
      </c>
      <c r="D17" s="397" t="s">
        <v>186</v>
      </c>
      <c r="E17" s="398" t="s">
        <v>3</v>
      </c>
      <c r="F17" s="399">
        <v>17.18</v>
      </c>
      <c r="G17" s="251"/>
      <c r="H17" s="252"/>
      <c r="I17" s="254"/>
    </row>
    <row r="18" spans="1:9" s="2" customFormat="1" ht="16.95" customHeight="1" x14ac:dyDescent="0.2">
      <c r="A18" s="251"/>
      <c r="B18" s="252"/>
      <c r="C18" s="400" t="s">
        <v>1391</v>
      </c>
      <c r="D18" s="251"/>
      <c r="E18" s="251"/>
      <c r="F18" s="251"/>
      <c r="G18" s="251"/>
      <c r="H18" s="252"/>
      <c r="I18" s="254"/>
    </row>
    <row r="19" spans="1:9" s="2" customFormat="1" ht="16.95" customHeight="1" x14ac:dyDescent="0.2">
      <c r="A19" s="251"/>
      <c r="B19" s="252"/>
      <c r="C19" s="397" t="s">
        <v>415</v>
      </c>
      <c r="D19" s="397" t="s">
        <v>416</v>
      </c>
      <c r="E19" s="398" t="s">
        <v>116</v>
      </c>
      <c r="F19" s="399">
        <v>17.18</v>
      </c>
      <c r="G19" s="251"/>
      <c r="H19" s="252"/>
      <c r="I19" s="254"/>
    </row>
    <row r="20" spans="1:9" s="2" customFormat="1" ht="16.95" customHeight="1" x14ac:dyDescent="0.2">
      <c r="A20" s="251"/>
      <c r="B20" s="252"/>
      <c r="C20" s="397" t="s">
        <v>425</v>
      </c>
      <c r="D20" s="397" t="s">
        <v>426</v>
      </c>
      <c r="E20" s="398" t="s">
        <v>116</v>
      </c>
      <c r="F20" s="399">
        <v>17.18</v>
      </c>
      <c r="G20" s="251"/>
      <c r="H20" s="252"/>
      <c r="I20" s="254"/>
    </row>
    <row r="21" spans="1:9" s="2" customFormat="1" ht="16.95" customHeight="1" x14ac:dyDescent="0.2">
      <c r="A21" s="251"/>
      <c r="B21" s="252"/>
      <c r="C21" s="393" t="s">
        <v>138</v>
      </c>
      <c r="D21" s="394" t="s">
        <v>139</v>
      </c>
      <c r="E21" s="395" t="s">
        <v>108</v>
      </c>
      <c r="F21" s="396">
        <v>0.26</v>
      </c>
      <c r="G21" s="251"/>
      <c r="H21" s="252"/>
      <c r="I21" s="254"/>
    </row>
    <row r="22" spans="1:9" s="2" customFormat="1" ht="16.95" customHeight="1" x14ac:dyDescent="0.2">
      <c r="A22" s="251"/>
      <c r="B22" s="252"/>
      <c r="C22" s="397" t="s">
        <v>3</v>
      </c>
      <c r="D22" s="397" t="s">
        <v>523</v>
      </c>
      <c r="E22" s="398" t="s">
        <v>3</v>
      </c>
      <c r="F22" s="399">
        <v>0</v>
      </c>
      <c r="G22" s="251"/>
      <c r="H22" s="252"/>
      <c r="I22" s="254"/>
    </row>
    <row r="23" spans="1:9" s="2" customFormat="1" ht="16.95" customHeight="1" x14ac:dyDescent="0.2">
      <c r="A23" s="251"/>
      <c r="B23" s="252"/>
      <c r="C23" s="397" t="s">
        <v>3</v>
      </c>
      <c r="D23" s="397" t="s">
        <v>524</v>
      </c>
      <c r="E23" s="398" t="s">
        <v>3</v>
      </c>
      <c r="F23" s="399">
        <v>0.26</v>
      </c>
      <c r="G23" s="251"/>
      <c r="H23" s="252"/>
      <c r="I23" s="254"/>
    </row>
    <row r="24" spans="1:9" s="2" customFormat="1" ht="16.95" customHeight="1" x14ac:dyDescent="0.2">
      <c r="A24" s="251"/>
      <c r="B24" s="252"/>
      <c r="C24" s="397" t="s">
        <v>138</v>
      </c>
      <c r="D24" s="397" t="s">
        <v>186</v>
      </c>
      <c r="E24" s="398" t="s">
        <v>3</v>
      </c>
      <c r="F24" s="399">
        <v>0.26</v>
      </c>
      <c r="G24" s="251"/>
      <c r="H24" s="252"/>
      <c r="I24" s="254"/>
    </row>
    <row r="25" spans="1:9" s="2" customFormat="1" ht="16.95" customHeight="1" x14ac:dyDescent="0.2">
      <c r="A25" s="251"/>
      <c r="B25" s="252"/>
      <c r="C25" s="400" t="s">
        <v>1391</v>
      </c>
      <c r="D25" s="251"/>
      <c r="E25" s="251"/>
      <c r="F25" s="251"/>
      <c r="G25" s="251"/>
      <c r="H25" s="252"/>
      <c r="I25" s="254"/>
    </row>
    <row r="26" spans="1:9" s="2" customFormat="1" ht="16.95" customHeight="1" x14ac:dyDescent="0.2">
      <c r="A26" s="251"/>
      <c r="B26" s="252"/>
      <c r="C26" s="397" t="s">
        <v>518</v>
      </c>
      <c r="D26" s="397" t="s">
        <v>519</v>
      </c>
      <c r="E26" s="398" t="s">
        <v>108</v>
      </c>
      <c r="F26" s="399">
        <v>0.26</v>
      </c>
      <c r="G26" s="251"/>
      <c r="H26" s="252"/>
      <c r="I26" s="254"/>
    </row>
    <row r="27" spans="1:9" s="2" customFormat="1" ht="16.95" customHeight="1" x14ac:dyDescent="0.2">
      <c r="A27" s="251"/>
      <c r="B27" s="252"/>
      <c r="C27" s="397" t="s">
        <v>534</v>
      </c>
      <c r="D27" s="397" t="s">
        <v>535</v>
      </c>
      <c r="E27" s="398" t="s">
        <v>433</v>
      </c>
      <c r="F27" s="399">
        <v>15.627000000000001</v>
      </c>
      <c r="G27" s="251"/>
      <c r="H27" s="252"/>
      <c r="I27" s="254"/>
    </row>
    <row r="28" spans="1:9" s="2" customFormat="1" ht="16.95" customHeight="1" x14ac:dyDescent="0.2">
      <c r="A28" s="251"/>
      <c r="B28" s="252"/>
      <c r="C28" s="393" t="s">
        <v>114</v>
      </c>
      <c r="D28" s="394" t="s">
        <v>115</v>
      </c>
      <c r="E28" s="395" t="s">
        <v>116</v>
      </c>
      <c r="F28" s="396">
        <v>100.52</v>
      </c>
      <c r="G28" s="251"/>
      <c r="H28" s="252"/>
      <c r="I28" s="254"/>
    </row>
    <row r="29" spans="1:9" s="2" customFormat="1" ht="16.95" customHeight="1" x14ac:dyDescent="0.2">
      <c r="A29" s="251"/>
      <c r="B29" s="252"/>
      <c r="C29" s="397" t="s">
        <v>3</v>
      </c>
      <c r="D29" s="397" t="s">
        <v>225</v>
      </c>
      <c r="E29" s="398" t="s">
        <v>3</v>
      </c>
      <c r="F29" s="399">
        <v>0</v>
      </c>
      <c r="G29" s="251"/>
      <c r="H29" s="252"/>
      <c r="I29" s="254"/>
    </row>
    <row r="30" spans="1:9" s="2" customFormat="1" ht="16.95" customHeight="1" x14ac:dyDescent="0.2">
      <c r="A30" s="251"/>
      <c r="B30" s="252"/>
      <c r="C30" s="397" t="s">
        <v>3</v>
      </c>
      <c r="D30" s="397" t="s">
        <v>502</v>
      </c>
      <c r="E30" s="398" t="s">
        <v>3</v>
      </c>
      <c r="F30" s="399">
        <v>29.6</v>
      </c>
      <c r="G30" s="251"/>
      <c r="H30" s="252"/>
      <c r="I30" s="254"/>
    </row>
    <row r="31" spans="1:9" s="2" customFormat="1" ht="16.95" customHeight="1" x14ac:dyDescent="0.2">
      <c r="A31" s="251"/>
      <c r="B31" s="252"/>
      <c r="C31" s="397" t="s">
        <v>3</v>
      </c>
      <c r="D31" s="397" t="s">
        <v>503</v>
      </c>
      <c r="E31" s="398" t="s">
        <v>3</v>
      </c>
      <c r="F31" s="399">
        <v>32.64</v>
      </c>
      <c r="G31" s="251"/>
      <c r="H31" s="252"/>
      <c r="I31" s="254"/>
    </row>
    <row r="32" spans="1:9" s="2" customFormat="1" ht="16.95" customHeight="1" x14ac:dyDescent="0.2">
      <c r="A32" s="251"/>
      <c r="B32" s="252"/>
      <c r="C32" s="397" t="s">
        <v>3</v>
      </c>
      <c r="D32" s="397" t="s">
        <v>504</v>
      </c>
      <c r="E32" s="398" t="s">
        <v>3</v>
      </c>
      <c r="F32" s="399">
        <v>30.6</v>
      </c>
      <c r="G32" s="251"/>
      <c r="H32" s="252"/>
      <c r="I32" s="254"/>
    </row>
    <row r="33" spans="1:9" s="2" customFormat="1" ht="16.95" customHeight="1" x14ac:dyDescent="0.2">
      <c r="A33" s="251"/>
      <c r="B33" s="252"/>
      <c r="C33" s="397" t="s">
        <v>3</v>
      </c>
      <c r="D33" s="397" t="s">
        <v>505</v>
      </c>
      <c r="E33" s="398" t="s">
        <v>3</v>
      </c>
      <c r="F33" s="399">
        <v>7.68</v>
      </c>
      <c r="G33" s="251"/>
      <c r="H33" s="252"/>
      <c r="I33" s="254"/>
    </row>
    <row r="34" spans="1:9" s="2" customFormat="1" ht="16.95" customHeight="1" x14ac:dyDescent="0.2">
      <c r="A34" s="251"/>
      <c r="B34" s="252"/>
      <c r="C34" s="397" t="s">
        <v>114</v>
      </c>
      <c r="D34" s="397" t="s">
        <v>186</v>
      </c>
      <c r="E34" s="398" t="s">
        <v>3</v>
      </c>
      <c r="F34" s="399">
        <v>100.52</v>
      </c>
      <c r="G34" s="251"/>
      <c r="H34" s="252"/>
      <c r="I34" s="254"/>
    </row>
    <row r="35" spans="1:9" s="2" customFormat="1" ht="16.95" customHeight="1" x14ac:dyDescent="0.2">
      <c r="A35" s="251"/>
      <c r="B35" s="252"/>
      <c r="C35" s="400" t="s">
        <v>1391</v>
      </c>
      <c r="D35" s="251"/>
      <c r="E35" s="251"/>
      <c r="F35" s="251"/>
      <c r="G35" s="251"/>
      <c r="H35" s="252"/>
      <c r="I35" s="254"/>
    </row>
    <row r="36" spans="1:9" s="2" customFormat="1" ht="16.95" customHeight="1" x14ac:dyDescent="0.2">
      <c r="A36" s="251"/>
      <c r="B36" s="252"/>
      <c r="C36" s="397" t="s">
        <v>497</v>
      </c>
      <c r="D36" s="397" t="s">
        <v>498</v>
      </c>
      <c r="E36" s="398" t="s">
        <v>116</v>
      </c>
      <c r="F36" s="399">
        <v>100.52</v>
      </c>
      <c r="G36" s="251"/>
      <c r="H36" s="252"/>
      <c r="I36" s="254"/>
    </row>
    <row r="37" spans="1:9" s="2" customFormat="1" ht="16.95" customHeight="1" x14ac:dyDescent="0.2">
      <c r="A37" s="251"/>
      <c r="B37" s="252"/>
      <c r="C37" s="397" t="s">
        <v>209</v>
      </c>
      <c r="D37" s="397" t="s">
        <v>210</v>
      </c>
      <c r="E37" s="398" t="s">
        <v>108</v>
      </c>
      <c r="F37" s="399">
        <v>94.52</v>
      </c>
      <c r="G37" s="251"/>
      <c r="H37" s="252"/>
      <c r="I37" s="254"/>
    </row>
    <row r="38" spans="1:9" s="2" customFormat="1" ht="16.95" customHeight="1" x14ac:dyDescent="0.2">
      <c r="A38" s="251"/>
      <c r="B38" s="252"/>
      <c r="C38" s="397" t="s">
        <v>299</v>
      </c>
      <c r="D38" s="397" t="s">
        <v>300</v>
      </c>
      <c r="E38" s="398" t="s">
        <v>116</v>
      </c>
      <c r="F38" s="399">
        <v>138.43100000000001</v>
      </c>
      <c r="G38" s="251"/>
      <c r="H38" s="252"/>
      <c r="I38" s="254"/>
    </row>
    <row r="39" spans="1:9" s="2" customFormat="1" ht="16.95" customHeight="1" x14ac:dyDescent="0.2">
      <c r="A39" s="251"/>
      <c r="B39" s="252"/>
      <c r="C39" s="397" t="s">
        <v>466</v>
      </c>
      <c r="D39" s="397" t="s">
        <v>467</v>
      </c>
      <c r="E39" s="398" t="s">
        <v>116</v>
      </c>
      <c r="F39" s="399">
        <v>138.43100000000001</v>
      </c>
      <c r="G39" s="251"/>
      <c r="H39" s="252"/>
      <c r="I39" s="254"/>
    </row>
    <row r="40" spans="1:9" s="2" customFormat="1" ht="16.95" customHeight="1" x14ac:dyDescent="0.2">
      <c r="A40" s="251"/>
      <c r="B40" s="252"/>
      <c r="C40" s="397" t="s">
        <v>473</v>
      </c>
      <c r="D40" s="397" t="s">
        <v>474</v>
      </c>
      <c r="E40" s="398" t="s">
        <v>116</v>
      </c>
      <c r="F40" s="399">
        <v>138.43100000000001</v>
      </c>
      <c r="G40" s="251"/>
      <c r="H40" s="252"/>
      <c r="I40" s="254"/>
    </row>
    <row r="41" spans="1:9" s="2" customFormat="1" ht="16.95" customHeight="1" x14ac:dyDescent="0.2">
      <c r="A41" s="251"/>
      <c r="B41" s="252"/>
      <c r="C41" s="393" t="s">
        <v>118</v>
      </c>
      <c r="D41" s="394" t="s">
        <v>119</v>
      </c>
      <c r="E41" s="395" t="s">
        <v>116</v>
      </c>
      <c r="F41" s="396">
        <v>37.911000000000001</v>
      </c>
      <c r="G41" s="251"/>
      <c r="H41" s="252"/>
      <c r="I41" s="254"/>
    </row>
    <row r="42" spans="1:9" s="2" customFormat="1" ht="16.95" customHeight="1" x14ac:dyDescent="0.2">
      <c r="A42" s="251"/>
      <c r="B42" s="252"/>
      <c r="C42" s="397" t="s">
        <v>3</v>
      </c>
      <c r="D42" s="397" t="s">
        <v>512</v>
      </c>
      <c r="E42" s="398" t="s">
        <v>3</v>
      </c>
      <c r="F42" s="399">
        <v>0</v>
      </c>
      <c r="G42" s="251"/>
      <c r="H42" s="252"/>
      <c r="I42" s="254"/>
    </row>
    <row r="43" spans="1:9" s="2" customFormat="1" ht="16.95" customHeight="1" x14ac:dyDescent="0.2">
      <c r="A43" s="251"/>
      <c r="B43" s="252"/>
      <c r="C43" s="397" t="s">
        <v>3</v>
      </c>
      <c r="D43" s="397" t="s">
        <v>513</v>
      </c>
      <c r="E43" s="398" t="s">
        <v>3</v>
      </c>
      <c r="F43" s="399">
        <v>8.5</v>
      </c>
      <c r="G43" s="251"/>
      <c r="H43" s="252"/>
      <c r="I43" s="254"/>
    </row>
    <row r="44" spans="1:9" s="2" customFormat="1" ht="16.95" customHeight="1" x14ac:dyDescent="0.2">
      <c r="A44" s="251"/>
      <c r="B44" s="252"/>
      <c r="C44" s="397" t="s">
        <v>3</v>
      </c>
      <c r="D44" s="397" t="s">
        <v>514</v>
      </c>
      <c r="E44" s="398" t="s">
        <v>3</v>
      </c>
      <c r="F44" s="399">
        <v>17.675000000000001</v>
      </c>
      <c r="G44" s="251"/>
      <c r="H44" s="252"/>
      <c r="I44" s="254"/>
    </row>
    <row r="45" spans="1:9" s="2" customFormat="1" ht="16.95" customHeight="1" x14ac:dyDescent="0.2">
      <c r="A45" s="251"/>
      <c r="B45" s="252"/>
      <c r="C45" s="397" t="s">
        <v>3</v>
      </c>
      <c r="D45" s="397" t="s">
        <v>515</v>
      </c>
      <c r="E45" s="398" t="s">
        <v>3</v>
      </c>
      <c r="F45" s="399">
        <v>11.736000000000001</v>
      </c>
      <c r="G45" s="251"/>
      <c r="H45" s="252"/>
      <c r="I45" s="254"/>
    </row>
    <row r="46" spans="1:9" s="2" customFormat="1" ht="16.95" customHeight="1" x14ac:dyDescent="0.2">
      <c r="A46" s="251"/>
      <c r="B46" s="252"/>
      <c r="C46" s="397" t="s">
        <v>118</v>
      </c>
      <c r="D46" s="397" t="s">
        <v>186</v>
      </c>
      <c r="E46" s="398" t="s">
        <v>3</v>
      </c>
      <c r="F46" s="399">
        <v>37.911000000000001</v>
      </c>
      <c r="G46" s="251"/>
      <c r="H46" s="252"/>
      <c r="I46" s="254"/>
    </row>
    <row r="47" spans="1:9" s="2" customFormat="1" ht="16.95" customHeight="1" x14ac:dyDescent="0.2">
      <c r="A47" s="251"/>
      <c r="B47" s="252"/>
      <c r="C47" s="400" t="s">
        <v>1391</v>
      </c>
      <c r="D47" s="251"/>
      <c r="E47" s="251"/>
      <c r="F47" s="251"/>
      <c r="G47" s="251"/>
      <c r="H47" s="252"/>
      <c r="I47" s="254"/>
    </row>
    <row r="48" spans="1:9" s="2" customFormat="1" ht="16.95" customHeight="1" x14ac:dyDescent="0.2">
      <c r="A48" s="251"/>
      <c r="B48" s="252"/>
      <c r="C48" s="397" t="s">
        <v>507</v>
      </c>
      <c r="D48" s="397" t="s">
        <v>508</v>
      </c>
      <c r="E48" s="398" t="s">
        <v>116</v>
      </c>
      <c r="F48" s="399">
        <v>37.911000000000001</v>
      </c>
      <c r="G48" s="251"/>
      <c r="H48" s="252"/>
      <c r="I48" s="254"/>
    </row>
    <row r="49" spans="1:9" s="2" customFormat="1" ht="16.95" customHeight="1" x14ac:dyDescent="0.2">
      <c r="A49" s="251"/>
      <c r="B49" s="252"/>
      <c r="C49" s="397" t="s">
        <v>209</v>
      </c>
      <c r="D49" s="397" t="s">
        <v>210</v>
      </c>
      <c r="E49" s="398" t="s">
        <v>108</v>
      </c>
      <c r="F49" s="399">
        <v>94.52</v>
      </c>
      <c r="G49" s="251"/>
      <c r="H49" s="252"/>
      <c r="I49" s="254"/>
    </row>
    <row r="50" spans="1:9" s="2" customFormat="1" ht="16.95" customHeight="1" x14ac:dyDescent="0.2">
      <c r="A50" s="251"/>
      <c r="B50" s="252"/>
      <c r="C50" s="397" t="s">
        <v>299</v>
      </c>
      <c r="D50" s="397" t="s">
        <v>300</v>
      </c>
      <c r="E50" s="398" t="s">
        <v>116</v>
      </c>
      <c r="F50" s="399">
        <v>138.43100000000001</v>
      </c>
      <c r="G50" s="251"/>
      <c r="H50" s="252"/>
      <c r="I50" s="254"/>
    </row>
    <row r="51" spans="1:9" s="2" customFormat="1" ht="16.95" customHeight="1" x14ac:dyDescent="0.2">
      <c r="A51" s="251"/>
      <c r="B51" s="252"/>
      <c r="C51" s="397" t="s">
        <v>466</v>
      </c>
      <c r="D51" s="397" t="s">
        <v>467</v>
      </c>
      <c r="E51" s="398" t="s">
        <v>116</v>
      </c>
      <c r="F51" s="399">
        <v>138.43100000000001</v>
      </c>
      <c r="G51" s="251"/>
      <c r="H51" s="252"/>
      <c r="I51" s="254"/>
    </row>
    <row r="52" spans="1:9" s="2" customFormat="1" ht="16.95" customHeight="1" x14ac:dyDescent="0.2">
      <c r="A52" s="251"/>
      <c r="B52" s="252"/>
      <c r="C52" s="397" t="s">
        <v>473</v>
      </c>
      <c r="D52" s="397" t="s">
        <v>474</v>
      </c>
      <c r="E52" s="398" t="s">
        <v>116</v>
      </c>
      <c r="F52" s="399">
        <v>138.43100000000001</v>
      </c>
      <c r="G52" s="251"/>
      <c r="H52" s="252"/>
      <c r="I52" s="254"/>
    </row>
    <row r="53" spans="1:9" s="2" customFormat="1" ht="16.95" customHeight="1" x14ac:dyDescent="0.2">
      <c r="A53" s="251"/>
      <c r="B53" s="252"/>
      <c r="C53" s="393" t="s">
        <v>124</v>
      </c>
      <c r="D53" s="394" t="s">
        <v>125</v>
      </c>
      <c r="E53" s="395" t="s">
        <v>116</v>
      </c>
      <c r="F53" s="396">
        <v>263.00900000000001</v>
      </c>
      <c r="G53" s="251"/>
      <c r="H53" s="252"/>
      <c r="I53" s="254"/>
    </row>
    <row r="54" spans="1:9" s="2" customFormat="1" ht="16.95" customHeight="1" x14ac:dyDescent="0.2">
      <c r="A54" s="251"/>
      <c r="B54" s="252"/>
      <c r="C54" s="397" t="s">
        <v>3</v>
      </c>
      <c r="D54" s="397" t="s">
        <v>225</v>
      </c>
      <c r="E54" s="398" t="s">
        <v>3</v>
      </c>
      <c r="F54" s="399">
        <v>0</v>
      </c>
      <c r="G54" s="251"/>
      <c r="H54" s="252"/>
      <c r="I54" s="254"/>
    </row>
    <row r="55" spans="1:9" s="2" customFormat="1" ht="16.95" customHeight="1" x14ac:dyDescent="0.2">
      <c r="A55" s="251"/>
      <c r="B55" s="252"/>
      <c r="C55" s="397" t="s">
        <v>3</v>
      </c>
      <c r="D55" s="397" t="s">
        <v>226</v>
      </c>
      <c r="E55" s="398" t="s">
        <v>3</v>
      </c>
      <c r="F55" s="399">
        <v>0</v>
      </c>
      <c r="G55" s="251"/>
      <c r="H55" s="252"/>
      <c r="I55" s="254"/>
    </row>
    <row r="56" spans="1:9" s="2" customFormat="1" ht="16.95" customHeight="1" x14ac:dyDescent="0.2">
      <c r="A56" s="251"/>
      <c r="B56" s="252"/>
      <c r="C56" s="397" t="s">
        <v>3</v>
      </c>
      <c r="D56" s="397" t="s">
        <v>353</v>
      </c>
      <c r="E56" s="398" t="s">
        <v>3</v>
      </c>
      <c r="F56" s="399">
        <v>57.893000000000001</v>
      </c>
      <c r="G56" s="251"/>
      <c r="H56" s="252"/>
      <c r="I56" s="254"/>
    </row>
    <row r="57" spans="1:9" s="2" customFormat="1" ht="16.95" customHeight="1" x14ac:dyDescent="0.2">
      <c r="A57" s="251"/>
      <c r="B57" s="252"/>
      <c r="C57" s="397" t="s">
        <v>3</v>
      </c>
      <c r="D57" s="397" t="s">
        <v>230</v>
      </c>
      <c r="E57" s="398" t="s">
        <v>3</v>
      </c>
      <c r="F57" s="399">
        <v>0</v>
      </c>
      <c r="G57" s="251"/>
      <c r="H57" s="252"/>
      <c r="I57" s="254"/>
    </row>
    <row r="58" spans="1:9" s="2" customFormat="1" ht="16.95" customHeight="1" x14ac:dyDescent="0.2">
      <c r="A58" s="251"/>
      <c r="B58" s="252"/>
      <c r="C58" s="397" t="s">
        <v>3</v>
      </c>
      <c r="D58" s="397" t="s">
        <v>354</v>
      </c>
      <c r="E58" s="398" t="s">
        <v>3</v>
      </c>
      <c r="F58" s="399">
        <v>109.32599999999999</v>
      </c>
      <c r="G58" s="251"/>
      <c r="H58" s="252"/>
      <c r="I58" s="254"/>
    </row>
    <row r="59" spans="1:9" s="2" customFormat="1" ht="16.95" customHeight="1" x14ac:dyDescent="0.2">
      <c r="A59" s="251"/>
      <c r="B59" s="252"/>
      <c r="C59" s="397" t="s">
        <v>3</v>
      </c>
      <c r="D59" s="397" t="s">
        <v>233</v>
      </c>
      <c r="E59" s="398" t="s">
        <v>3</v>
      </c>
      <c r="F59" s="399">
        <v>0</v>
      </c>
      <c r="G59" s="251"/>
      <c r="H59" s="252"/>
      <c r="I59" s="254"/>
    </row>
    <row r="60" spans="1:9" s="2" customFormat="1" ht="16.95" customHeight="1" x14ac:dyDescent="0.2">
      <c r="A60" s="251"/>
      <c r="B60" s="252"/>
      <c r="C60" s="397" t="s">
        <v>3</v>
      </c>
      <c r="D60" s="397" t="s">
        <v>355</v>
      </c>
      <c r="E60" s="398" t="s">
        <v>3</v>
      </c>
      <c r="F60" s="399">
        <v>56.73</v>
      </c>
      <c r="G60" s="251"/>
      <c r="H60" s="252"/>
      <c r="I60" s="254"/>
    </row>
    <row r="61" spans="1:9" s="2" customFormat="1" ht="16.95" customHeight="1" x14ac:dyDescent="0.2">
      <c r="A61" s="251"/>
      <c r="B61" s="252"/>
      <c r="C61" s="397" t="s">
        <v>3</v>
      </c>
      <c r="D61" s="397" t="s">
        <v>236</v>
      </c>
      <c r="E61" s="398" t="s">
        <v>3</v>
      </c>
      <c r="F61" s="399">
        <v>0</v>
      </c>
      <c r="G61" s="251"/>
      <c r="H61" s="252"/>
      <c r="I61" s="254"/>
    </row>
    <row r="62" spans="1:9" s="2" customFormat="1" ht="16.95" customHeight="1" x14ac:dyDescent="0.2">
      <c r="A62" s="251"/>
      <c r="B62" s="252"/>
      <c r="C62" s="397" t="s">
        <v>3</v>
      </c>
      <c r="D62" s="397" t="s">
        <v>356</v>
      </c>
      <c r="E62" s="398" t="s">
        <v>3</v>
      </c>
      <c r="F62" s="399">
        <v>39.06</v>
      </c>
      <c r="G62" s="251"/>
      <c r="H62" s="252"/>
      <c r="I62" s="254"/>
    </row>
    <row r="63" spans="1:9" s="2" customFormat="1" ht="16.95" customHeight="1" x14ac:dyDescent="0.2">
      <c r="A63" s="251"/>
      <c r="B63" s="252"/>
      <c r="C63" s="397" t="s">
        <v>124</v>
      </c>
      <c r="D63" s="397" t="s">
        <v>186</v>
      </c>
      <c r="E63" s="398" t="s">
        <v>3</v>
      </c>
      <c r="F63" s="399">
        <v>263.00900000000001</v>
      </c>
      <c r="G63" s="251"/>
      <c r="H63" s="252"/>
      <c r="I63" s="254"/>
    </row>
    <row r="64" spans="1:9" s="2" customFormat="1" ht="16.95" customHeight="1" x14ac:dyDescent="0.2">
      <c r="A64" s="251"/>
      <c r="B64" s="252"/>
      <c r="C64" s="400" t="s">
        <v>1391</v>
      </c>
      <c r="D64" s="251"/>
      <c r="E64" s="251"/>
      <c r="F64" s="251"/>
      <c r="G64" s="251"/>
      <c r="H64" s="252"/>
      <c r="I64" s="254"/>
    </row>
    <row r="65" spans="1:9" s="2" customFormat="1" ht="16.95" customHeight="1" x14ac:dyDescent="0.2">
      <c r="A65" s="251"/>
      <c r="B65" s="252"/>
      <c r="C65" s="397" t="s">
        <v>348</v>
      </c>
      <c r="D65" s="397" t="s">
        <v>349</v>
      </c>
      <c r="E65" s="398" t="s">
        <v>116</v>
      </c>
      <c r="F65" s="399">
        <v>263.00900000000001</v>
      </c>
      <c r="G65" s="251"/>
      <c r="H65" s="252"/>
      <c r="I65" s="254"/>
    </row>
    <row r="66" spans="1:9" s="2" customFormat="1" ht="16.95" customHeight="1" x14ac:dyDescent="0.2">
      <c r="A66" s="251"/>
      <c r="B66" s="252"/>
      <c r="C66" s="397" t="s">
        <v>357</v>
      </c>
      <c r="D66" s="397" t="s">
        <v>358</v>
      </c>
      <c r="E66" s="398" t="s">
        <v>116</v>
      </c>
      <c r="F66" s="399">
        <v>302.45999999999998</v>
      </c>
      <c r="G66" s="251"/>
      <c r="H66" s="252"/>
      <c r="I66" s="254"/>
    </row>
    <row r="67" spans="1:9" s="2" customFormat="1" ht="16.95" customHeight="1" x14ac:dyDescent="0.2">
      <c r="A67" s="251"/>
      <c r="B67" s="252"/>
      <c r="C67" s="393" t="s">
        <v>132</v>
      </c>
      <c r="D67" s="394" t="s">
        <v>133</v>
      </c>
      <c r="E67" s="395" t="s">
        <v>116</v>
      </c>
      <c r="F67" s="396">
        <v>65.396000000000001</v>
      </c>
      <c r="G67" s="251"/>
      <c r="H67" s="252"/>
      <c r="I67" s="254"/>
    </row>
    <row r="68" spans="1:9" s="2" customFormat="1" ht="16.95" customHeight="1" x14ac:dyDescent="0.2">
      <c r="A68" s="251"/>
      <c r="B68" s="252"/>
      <c r="C68" s="397" t="s">
        <v>3</v>
      </c>
      <c r="D68" s="397" t="s">
        <v>225</v>
      </c>
      <c r="E68" s="398" t="s">
        <v>3</v>
      </c>
      <c r="F68" s="399">
        <v>0</v>
      </c>
      <c r="G68" s="251"/>
      <c r="H68" s="252"/>
      <c r="I68" s="254"/>
    </row>
    <row r="69" spans="1:9" s="2" customFormat="1" ht="16.95" customHeight="1" x14ac:dyDescent="0.2">
      <c r="A69" s="251"/>
      <c r="B69" s="252"/>
      <c r="C69" s="397" t="s">
        <v>3</v>
      </c>
      <c r="D69" s="397" t="s">
        <v>309</v>
      </c>
      <c r="E69" s="398" t="s">
        <v>3</v>
      </c>
      <c r="F69" s="399">
        <v>0</v>
      </c>
      <c r="G69" s="251"/>
      <c r="H69" s="252"/>
      <c r="I69" s="254"/>
    </row>
    <row r="70" spans="1:9" s="2" customFormat="1" ht="16.95" customHeight="1" x14ac:dyDescent="0.2">
      <c r="A70" s="251"/>
      <c r="B70" s="252"/>
      <c r="C70" s="397" t="s">
        <v>3</v>
      </c>
      <c r="D70" s="397" t="s">
        <v>310</v>
      </c>
      <c r="E70" s="398" t="s">
        <v>3</v>
      </c>
      <c r="F70" s="399">
        <v>15.6</v>
      </c>
      <c r="G70" s="251"/>
      <c r="H70" s="252"/>
      <c r="I70" s="254"/>
    </row>
    <row r="71" spans="1:9" s="2" customFormat="1" ht="16.95" customHeight="1" x14ac:dyDescent="0.2">
      <c r="A71" s="251"/>
      <c r="B71" s="252"/>
      <c r="C71" s="397" t="s">
        <v>3</v>
      </c>
      <c r="D71" s="397" t="s">
        <v>311</v>
      </c>
      <c r="E71" s="398" t="s">
        <v>3</v>
      </c>
      <c r="F71" s="399">
        <v>14.04</v>
      </c>
      <c r="G71" s="251"/>
      <c r="H71" s="252"/>
      <c r="I71" s="254"/>
    </row>
    <row r="72" spans="1:9" s="2" customFormat="1" ht="16.95" customHeight="1" x14ac:dyDescent="0.2">
      <c r="A72" s="251"/>
      <c r="B72" s="252"/>
      <c r="C72" s="397" t="s">
        <v>3</v>
      </c>
      <c r="D72" s="397" t="s">
        <v>312</v>
      </c>
      <c r="E72" s="398" t="s">
        <v>3</v>
      </c>
      <c r="F72" s="399">
        <v>0</v>
      </c>
      <c r="G72" s="251"/>
      <c r="H72" s="252"/>
      <c r="I72" s="254"/>
    </row>
    <row r="73" spans="1:9" s="2" customFormat="1" ht="16.95" customHeight="1" x14ac:dyDescent="0.2">
      <c r="A73" s="251"/>
      <c r="B73" s="252"/>
      <c r="C73" s="397" t="s">
        <v>3</v>
      </c>
      <c r="D73" s="397" t="s">
        <v>313</v>
      </c>
      <c r="E73" s="398" t="s">
        <v>3</v>
      </c>
      <c r="F73" s="399">
        <v>17.64</v>
      </c>
      <c r="G73" s="251"/>
      <c r="H73" s="252"/>
      <c r="I73" s="254"/>
    </row>
    <row r="74" spans="1:9" s="2" customFormat="1" ht="16.95" customHeight="1" x14ac:dyDescent="0.2">
      <c r="A74" s="251"/>
      <c r="B74" s="252"/>
      <c r="C74" s="397" t="s">
        <v>3</v>
      </c>
      <c r="D74" s="397" t="s">
        <v>314</v>
      </c>
      <c r="E74" s="398" t="s">
        <v>3</v>
      </c>
      <c r="F74" s="399">
        <v>0</v>
      </c>
      <c r="G74" s="251"/>
      <c r="H74" s="252"/>
      <c r="I74" s="254"/>
    </row>
    <row r="75" spans="1:9" s="2" customFormat="1" ht="16.95" customHeight="1" x14ac:dyDescent="0.2">
      <c r="A75" s="251"/>
      <c r="B75" s="252"/>
      <c r="C75" s="397" t="s">
        <v>3</v>
      </c>
      <c r="D75" s="397" t="s">
        <v>315</v>
      </c>
      <c r="E75" s="398" t="s">
        <v>3</v>
      </c>
      <c r="F75" s="399">
        <v>5.64</v>
      </c>
      <c r="G75" s="251"/>
      <c r="H75" s="252"/>
      <c r="I75" s="254"/>
    </row>
    <row r="76" spans="1:9" s="2" customFormat="1" ht="16.95" customHeight="1" x14ac:dyDescent="0.2">
      <c r="A76" s="251"/>
      <c r="B76" s="252"/>
      <c r="C76" s="397" t="s">
        <v>3</v>
      </c>
      <c r="D76" s="397" t="s">
        <v>316</v>
      </c>
      <c r="E76" s="398" t="s">
        <v>3</v>
      </c>
      <c r="F76" s="399">
        <v>4.32</v>
      </c>
      <c r="G76" s="251"/>
      <c r="H76" s="252"/>
      <c r="I76" s="254"/>
    </row>
    <row r="77" spans="1:9" s="2" customFormat="1" ht="16.95" customHeight="1" x14ac:dyDescent="0.2">
      <c r="A77" s="251"/>
      <c r="B77" s="252"/>
      <c r="C77" s="397" t="s">
        <v>3</v>
      </c>
      <c r="D77" s="397" t="s">
        <v>317</v>
      </c>
      <c r="E77" s="398" t="s">
        <v>3</v>
      </c>
      <c r="F77" s="399">
        <v>0</v>
      </c>
      <c r="G77" s="251"/>
      <c r="H77" s="252"/>
      <c r="I77" s="254"/>
    </row>
    <row r="78" spans="1:9" s="2" customFormat="1" ht="16.95" customHeight="1" x14ac:dyDescent="0.2">
      <c r="A78" s="251"/>
      <c r="B78" s="252"/>
      <c r="C78" s="397" t="s">
        <v>3</v>
      </c>
      <c r="D78" s="397" t="s">
        <v>318</v>
      </c>
      <c r="E78" s="398" t="s">
        <v>3</v>
      </c>
      <c r="F78" s="399">
        <v>4.532</v>
      </c>
      <c r="G78" s="251"/>
      <c r="H78" s="252"/>
      <c r="I78" s="254"/>
    </row>
    <row r="79" spans="1:9" s="2" customFormat="1" ht="16.95" customHeight="1" x14ac:dyDescent="0.2">
      <c r="A79" s="251"/>
      <c r="B79" s="252"/>
      <c r="C79" s="397" t="s">
        <v>3</v>
      </c>
      <c r="D79" s="397" t="s">
        <v>319</v>
      </c>
      <c r="E79" s="398" t="s">
        <v>3</v>
      </c>
      <c r="F79" s="399">
        <v>3.6240000000000001</v>
      </c>
      <c r="G79" s="251"/>
      <c r="H79" s="252"/>
      <c r="I79" s="254"/>
    </row>
    <row r="80" spans="1:9" s="2" customFormat="1" ht="16.95" customHeight="1" x14ac:dyDescent="0.2">
      <c r="A80" s="251"/>
      <c r="B80" s="252"/>
      <c r="C80" s="397" t="s">
        <v>132</v>
      </c>
      <c r="D80" s="397" t="s">
        <v>186</v>
      </c>
      <c r="E80" s="398" t="s">
        <v>3</v>
      </c>
      <c r="F80" s="399">
        <v>65.396000000000001</v>
      </c>
      <c r="G80" s="251"/>
      <c r="H80" s="252"/>
      <c r="I80" s="254"/>
    </row>
    <row r="81" spans="1:9" s="2" customFormat="1" ht="16.95" customHeight="1" x14ac:dyDescent="0.2">
      <c r="A81" s="251"/>
      <c r="B81" s="252"/>
      <c r="C81" s="400" t="s">
        <v>1391</v>
      </c>
      <c r="D81" s="251"/>
      <c r="E81" s="251"/>
      <c r="F81" s="251"/>
      <c r="G81" s="251"/>
      <c r="H81" s="252"/>
      <c r="I81" s="254"/>
    </row>
    <row r="82" spans="1:9" s="2" customFormat="1" ht="16.95" customHeight="1" x14ac:dyDescent="0.2">
      <c r="A82" s="251"/>
      <c r="B82" s="252"/>
      <c r="C82" s="397" t="s">
        <v>304</v>
      </c>
      <c r="D82" s="397" t="s">
        <v>305</v>
      </c>
      <c r="E82" s="398" t="s">
        <v>116</v>
      </c>
      <c r="F82" s="399">
        <v>65.396000000000001</v>
      </c>
      <c r="G82" s="251"/>
      <c r="H82" s="252"/>
      <c r="I82" s="254"/>
    </row>
    <row r="83" spans="1:9" s="2" customFormat="1" ht="16.95" customHeight="1" x14ac:dyDescent="0.2">
      <c r="A83" s="251"/>
      <c r="B83" s="252"/>
      <c r="C83" s="397" t="s">
        <v>242</v>
      </c>
      <c r="D83" s="397" t="s">
        <v>243</v>
      </c>
      <c r="E83" s="398" t="s">
        <v>108</v>
      </c>
      <c r="F83" s="399">
        <v>529.59699999999998</v>
      </c>
      <c r="G83" s="251"/>
      <c r="H83" s="252"/>
      <c r="I83" s="254"/>
    </row>
    <row r="84" spans="1:9" s="2" customFormat="1" ht="16.95" customHeight="1" x14ac:dyDescent="0.2">
      <c r="A84" s="251"/>
      <c r="B84" s="252"/>
      <c r="C84" s="397" t="s">
        <v>255</v>
      </c>
      <c r="D84" s="397" t="s">
        <v>256</v>
      </c>
      <c r="E84" s="398" t="s">
        <v>108</v>
      </c>
      <c r="F84" s="399">
        <v>269.70299999999997</v>
      </c>
      <c r="G84" s="251"/>
      <c r="H84" s="252"/>
      <c r="I84" s="254"/>
    </row>
    <row r="85" spans="1:9" s="2" customFormat="1" ht="16.95" customHeight="1" x14ac:dyDescent="0.2">
      <c r="A85" s="251"/>
      <c r="B85" s="252"/>
      <c r="C85" s="397" t="s">
        <v>286</v>
      </c>
      <c r="D85" s="397" t="s">
        <v>287</v>
      </c>
      <c r="E85" s="398" t="s">
        <v>116</v>
      </c>
      <c r="F85" s="399">
        <v>65.396000000000001</v>
      </c>
      <c r="G85" s="251"/>
      <c r="H85" s="252"/>
      <c r="I85" s="254"/>
    </row>
    <row r="86" spans="1:9" s="2" customFormat="1" ht="16.95" customHeight="1" x14ac:dyDescent="0.2">
      <c r="A86" s="251"/>
      <c r="B86" s="252"/>
      <c r="C86" s="397" t="s">
        <v>328</v>
      </c>
      <c r="D86" s="397" t="s">
        <v>329</v>
      </c>
      <c r="E86" s="398" t="s">
        <v>116</v>
      </c>
      <c r="F86" s="399">
        <v>65.396000000000001</v>
      </c>
      <c r="G86" s="251"/>
      <c r="H86" s="252"/>
      <c r="I86" s="254"/>
    </row>
    <row r="87" spans="1:9" s="2" customFormat="1" ht="16.95" customHeight="1" x14ac:dyDescent="0.2">
      <c r="A87" s="251"/>
      <c r="B87" s="252"/>
      <c r="C87" s="397" t="s">
        <v>334</v>
      </c>
      <c r="D87" s="397" t="s">
        <v>335</v>
      </c>
      <c r="E87" s="398" t="s">
        <v>108</v>
      </c>
      <c r="F87" s="399">
        <v>1.962</v>
      </c>
      <c r="G87" s="251"/>
      <c r="H87" s="252"/>
      <c r="I87" s="254"/>
    </row>
    <row r="88" spans="1:9" s="2" customFormat="1" ht="16.95" customHeight="1" x14ac:dyDescent="0.2">
      <c r="A88" s="251"/>
      <c r="B88" s="252"/>
      <c r="C88" s="397" t="s">
        <v>293</v>
      </c>
      <c r="D88" s="397" t="s">
        <v>294</v>
      </c>
      <c r="E88" s="398" t="s">
        <v>295</v>
      </c>
      <c r="F88" s="399">
        <v>0.98099999999999998</v>
      </c>
      <c r="G88" s="251"/>
      <c r="H88" s="252"/>
      <c r="I88" s="254"/>
    </row>
    <row r="89" spans="1:9" s="2" customFormat="1" ht="16.95" customHeight="1" x14ac:dyDescent="0.2">
      <c r="A89" s="251"/>
      <c r="B89" s="252"/>
      <c r="C89" s="393" t="s">
        <v>141</v>
      </c>
      <c r="D89" s="394" t="s">
        <v>142</v>
      </c>
      <c r="E89" s="395" t="s">
        <v>108</v>
      </c>
      <c r="F89" s="396">
        <v>7</v>
      </c>
      <c r="G89" s="251"/>
      <c r="H89" s="252"/>
      <c r="I89" s="254"/>
    </row>
    <row r="90" spans="1:9" s="2" customFormat="1" ht="16.95" customHeight="1" x14ac:dyDescent="0.2">
      <c r="A90" s="251"/>
      <c r="B90" s="252"/>
      <c r="C90" s="397" t="s">
        <v>3</v>
      </c>
      <c r="D90" s="397" t="s">
        <v>184</v>
      </c>
      <c r="E90" s="398" t="s">
        <v>3</v>
      </c>
      <c r="F90" s="399">
        <v>0</v>
      </c>
      <c r="G90" s="251"/>
      <c r="H90" s="252"/>
      <c r="I90" s="254"/>
    </row>
    <row r="91" spans="1:9" s="2" customFormat="1" ht="16.95" customHeight="1" x14ac:dyDescent="0.2">
      <c r="A91" s="251"/>
      <c r="B91" s="252"/>
      <c r="C91" s="397" t="s">
        <v>3</v>
      </c>
      <c r="D91" s="397" t="s">
        <v>185</v>
      </c>
      <c r="E91" s="398" t="s">
        <v>3</v>
      </c>
      <c r="F91" s="399">
        <v>7</v>
      </c>
      <c r="G91" s="251"/>
      <c r="H91" s="252"/>
      <c r="I91" s="254"/>
    </row>
    <row r="92" spans="1:9" s="2" customFormat="1" ht="16.95" customHeight="1" x14ac:dyDescent="0.2">
      <c r="A92" s="251"/>
      <c r="B92" s="252"/>
      <c r="C92" s="397" t="s">
        <v>141</v>
      </c>
      <c r="D92" s="397" t="s">
        <v>186</v>
      </c>
      <c r="E92" s="398" t="s">
        <v>3</v>
      </c>
      <c r="F92" s="399">
        <v>7</v>
      </c>
      <c r="G92" s="251"/>
      <c r="H92" s="252"/>
      <c r="I92" s="254"/>
    </row>
    <row r="93" spans="1:9" s="2" customFormat="1" ht="16.95" customHeight="1" x14ac:dyDescent="0.2">
      <c r="A93" s="251"/>
      <c r="B93" s="252"/>
      <c r="C93" s="400" t="s">
        <v>1391</v>
      </c>
      <c r="D93" s="251"/>
      <c r="E93" s="251"/>
      <c r="F93" s="251"/>
      <c r="G93" s="251"/>
      <c r="H93" s="252"/>
      <c r="I93" s="254"/>
    </row>
    <row r="94" spans="1:9" s="2" customFormat="1" ht="16.95" customHeight="1" x14ac:dyDescent="0.2">
      <c r="A94" s="251"/>
      <c r="B94" s="252"/>
      <c r="C94" s="397" t="s">
        <v>174</v>
      </c>
      <c r="D94" s="397" t="s">
        <v>175</v>
      </c>
      <c r="E94" s="398" t="s">
        <v>108</v>
      </c>
      <c r="F94" s="399">
        <v>7</v>
      </c>
      <c r="G94" s="251"/>
      <c r="H94" s="252"/>
      <c r="I94" s="254"/>
    </row>
    <row r="95" spans="1:9" s="2" customFormat="1" ht="16.95" customHeight="1" x14ac:dyDescent="0.2">
      <c r="A95" s="251"/>
      <c r="B95" s="252"/>
      <c r="C95" s="397" t="s">
        <v>534</v>
      </c>
      <c r="D95" s="397" t="s">
        <v>535</v>
      </c>
      <c r="E95" s="398" t="s">
        <v>433</v>
      </c>
      <c r="F95" s="399">
        <v>15.627000000000001</v>
      </c>
      <c r="G95" s="251"/>
      <c r="H95" s="252"/>
      <c r="I95" s="254"/>
    </row>
    <row r="96" spans="1:9" s="2" customFormat="1" ht="16.95" customHeight="1" x14ac:dyDescent="0.2">
      <c r="A96" s="251"/>
      <c r="B96" s="252"/>
      <c r="C96" s="393" t="s">
        <v>218</v>
      </c>
      <c r="D96" s="394" t="s">
        <v>547</v>
      </c>
      <c r="E96" s="395" t="s">
        <v>108</v>
      </c>
      <c r="F96" s="396">
        <v>94.52</v>
      </c>
      <c r="G96" s="251"/>
      <c r="H96" s="252"/>
      <c r="I96" s="254"/>
    </row>
    <row r="97" spans="1:9" s="2" customFormat="1" ht="16.95" customHeight="1" x14ac:dyDescent="0.2">
      <c r="A97" s="251"/>
      <c r="B97" s="252"/>
      <c r="C97" s="397" t="s">
        <v>3</v>
      </c>
      <c r="D97" s="397" t="s">
        <v>214</v>
      </c>
      <c r="E97" s="398" t="s">
        <v>3</v>
      </c>
      <c r="F97" s="399">
        <v>0</v>
      </c>
      <c r="G97" s="251"/>
      <c r="H97" s="252"/>
      <c r="I97" s="254"/>
    </row>
    <row r="98" spans="1:9" s="2" customFormat="1" ht="16.95" customHeight="1" x14ac:dyDescent="0.2">
      <c r="A98" s="251"/>
      <c r="B98" s="252"/>
      <c r="C98" s="397" t="s">
        <v>3</v>
      </c>
      <c r="D98" s="397" t="s">
        <v>215</v>
      </c>
      <c r="E98" s="398" t="s">
        <v>3</v>
      </c>
      <c r="F98" s="399">
        <v>60.311999999999998</v>
      </c>
      <c r="G98" s="251"/>
      <c r="H98" s="252"/>
      <c r="I98" s="254"/>
    </row>
    <row r="99" spans="1:9" s="2" customFormat="1" ht="16.95" customHeight="1" x14ac:dyDescent="0.2">
      <c r="A99" s="251"/>
      <c r="B99" s="252"/>
      <c r="C99" s="397" t="s">
        <v>3</v>
      </c>
      <c r="D99" s="397" t="s">
        <v>216</v>
      </c>
      <c r="E99" s="398" t="s">
        <v>3</v>
      </c>
      <c r="F99" s="399">
        <v>22.747</v>
      </c>
      <c r="G99" s="251"/>
      <c r="H99" s="252"/>
      <c r="I99" s="254"/>
    </row>
    <row r="100" spans="1:9" s="2" customFormat="1" ht="16.95" customHeight="1" x14ac:dyDescent="0.2">
      <c r="A100" s="251"/>
      <c r="B100" s="252"/>
      <c r="C100" s="397" t="s">
        <v>3</v>
      </c>
      <c r="D100" s="397" t="s">
        <v>217</v>
      </c>
      <c r="E100" s="398" t="s">
        <v>3</v>
      </c>
      <c r="F100" s="399">
        <v>11.461</v>
      </c>
      <c r="G100" s="251"/>
      <c r="H100" s="252"/>
      <c r="I100" s="254"/>
    </row>
    <row r="101" spans="1:9" s="2" customFormat="1" ht="16.95" customHeight="1" x14ac:dyDescent="0.2">
      <c r="A101" s="251"/>
      <c r="B101" s="252"/>
      <c r="C101" s="397" t="s">
        <v>218</v>
      </c>
      <c r="D101" s="397" t="s">
        <v>186</v>
      </c>
      <c r="E101" s="398" t="s">
        <v>3</v>
      </c>
      <c r="F101" s="399">
        <v>94.52</v>
      </c>
      <c r="G101" s="251"/>
      <c r="H101" s="252"/>
      <c r="I101" s="254"/>
    </row>
    <row r="102" spans="1:9" s="2" customFormat="1" ht="16.95" customHeight="1" x14ac:dyDescent="0.2">
      <c r="A102" s="251"/>
      <c r="B102" s="252"/>
      <c r="C102" s="393" t="s">
        <v>106</v>
      </c>
      <c r="D102" s="394" t="s">
        <v>107</v>
      </c>
      <c r="E102" s="395" t="s">
        <v>108</v>
      </c>
      <c r="F102" s="396">
        <v>338.31700000000001</v>
      </c>
      <c r="G102" s="251"/>
      <c r="H102" s="252"/>
      <c r="I102" s="254"/>
    </row>
    <row r="103" spans="1:9" s="2" customFormat="1" ht="16.95" customHeight="1" x14ac:dyDescent="0.2">
      <c r="A103" s="251"/>
      <c r="B103" s="252"/>
      <c r="C103" s="397" t="s">
        <v>3</v>
      </c>
      <c r="D103" s="397" t="s">
        <v>225</v>
      </c>
      <c r="E103" s="398" t="s">
        <v>3</v>
      </c>
      <c r="F103" s="399">
        <v>0</v>
      </c>
      <c r="G103" s="251"/>
      <c r="H103" s="252"/>
      <c r="I103" s="254"/>
    </row>
    <row r="104" spans="1:9" s="2" customFormat="1" ht="16.95" customHeight="1" x14ac:dyDescent="0.2">
      <c r="A104" s="251"/>
      <c r="B104" s="252"/>
      <c r="C104" s="397" t="s">
        <v>3</v>
      </c>
      <c r="D104" s="397" t="s">
        <v>226</v>
      </c>
      <c r="E104" s="398" t="s">
        <v>3</v>
      </c>
      <c r="F104" s="399">
        <v>0</v>
      </c>
      <c r="G104" s="251"/>
      <c r="H104" s="252"/>
      <c r="I104" s="254"/>
    </row>
    <row r="105" spans="1:9" s="2" customFormat="1" ht="16.95" customHeight="1" x14ac:dyDescent="0.2">
      <c r="A105" s="251"/>
      <c r="B105" s="252"/>
      <c r="C105" s="397" t="s">
        <v>3</v>
      </c>
      <c r="D105" s="397" t="s">
        <v>227</v>
      </c>
      <c r="E105" s="398" t="s">
        <v>3</v>
      </c>
      <c r="F105" s="399">
        <v>14.223000000000001</v>
      </c>
      <c r="G105" s="251"/>
      <c r="H105" s="252"/>
      <c r="I105" s="254"/>
    </row>
    <row r="106" spans="1:9" s="2" customFormat="1" ht="16.95" customHeight="1" x14ac:dyDescent="0.2">
      <c r="A106" s="251"/>
      <c r="B106" s="252"/>
      <c r="C106" s="397" t="s">
        <v>3</v>
      </c>
      <c r="D106" s="397" t="s">
        <v>228</v>
      </c>
      <c r="E106" s="398" t="s">
        <v>3</v>
      </c>
      <c r="F106" s="399">
        <v>20.170999999999999</v>
      </c>
      <c r="G106" s="251"/>
      <c r="H106" s="252"/>
      <c r="I106" s="254"/>
    </row>
    <row r="107" spans="1:9" s="2" customFormat="1" ht="16.95" customHeight="1" x14ac:dyDescent="0.2">
      <c r="A107" s="251"/>
      <c r="B107" s="252"/>
      <c r="C107" s="397" t="s">
        <v>3</v>
      </c>
      <c r="D107" s="397" t="s">
        <v>230</v>
      </c>
      <c r="E107" s="398" t="s">
        <v>3</v>
      </c>
      <c r="F107" s="399">
        <v>0</v>
      </c>
      <c r="G107" s="251"/>
      <c r="H107" s="252"/>
      <c r="I107" s="254"/>
    </row>
    <row r="108" spans="1:9" s="2" customFormat="1" ht="16.95" customHeight="1" x14ac:dyDescent="0.2">
      <c r="A108" s="251"/>
      <c r="B108" s="252"/>
      <c r="C108" s="397" t="s">
        <v>3</v>
      </c>
      <c r="D108" s="397" t="s">
        <v>231</v>
      </c>
      <c r="E108" s="398" t="s">
        <v>3</v>
      </c>
      <c r="F108" s="399">
        <v>129.84</v>
      </c>
      <c r="G108" s="251"/>
      <c r="H108" s="252"/>
      <c r="I108" s="254"/>
    </row>
    <row r="109" spans="1:9" s="2" customFormat="1" ht="16.95" customHeight="1" x14ac:dyDescent="0.2">
      <c r="A109" s="251"/>
      <c r="B109" s="252"/>
      <c r="C109" s="397" t="s">
        <v>3</v>
      </c>
      <c r="D109" s="397" t="s">
        <v>232</v>
      </c>
      <c r="E109" s="398" t="s">
        <v>3</v>
      </c>
      <c r="F109" s="399">
        <v>97.38</v>
      </c>
      <c r="G109" s="251"/>
      <c r="H109" s="252"/>
      <c r="I109" s="254"/>
    </row>
    <row r="110" spans="1:9" s="2" customFormat="1" ht="16.95" customHeight="1" x14ac:dyDescent="0.2">
      <c r="A110" s="251"/>
      <c r="B110" s="252"/>
      <c r="C110" s="397" t="s">
        <v>3</v>
      </c>
      <c r="D110" s="397" t="s">
        <v>233</v>
      </c>
      <c r="E110" s="398" t="s">
        <v>3</v>
      </c>
      <c r="F110" s="399">
        <v>0</v>
      </c>
      <c r="G110" s="251"/>
      <c r="H110" s="252"/>
      <c r="I110" s="254"/>
    </row>
    <row r="111" spans="1:9" s="2" customFormat="1" ht="16.95" customHeight="1" x14ac:dyDescent="0.2">
      <c r="A111" s="251"/>
      <c r="B111" s="252"/>
      <c r="C111" s="397" t="s">
        <v>3</v>
      </c>
      <c r="D111" s="397" t="s">
        <v>234</v>
      </c>
      <c r="E111" s="398" t="s">
        <v>3</v>
      </c>
      <c r="F111" s="399">
        <v>20.492999999999999</v>
      </c>
      <c r="G111" s="251"/>
      <c r="H111" s="252"/>
      <c r="I111" s="254"/>
    </row>
    <row r="112" spans="1:9" s="2" customFormat="1" ht="16.95" customHeight="1" x14ac:dyDescent="0.2">
      <c r="A112" s="251"/>
      <c r="B112" s="252"/>
      <c r="C112" s="397" t="s">
        <v>3</v>
      </c>
      <c r="D112" s="397" t="s">
        <v>235</v>
      </c>
      <c r="E112" s="398" t="s">
        <v>3</v>
      </c>
      <c r="F112" s="399">
        <v>22.356000000000002</v>
      </c>
      <c r="G112" s="251"/>
      <c r="H112" s="252"/>
      <c r="I112" s="254"/>
    </row>
    <row r="113" spans="1:9" s="2" customFormat="1" ht="16.95" customHeight="1" x14ac:dyDescent="0.2">
      <c r="A113" s="251"/>
      <c r="B113" s="252"/>
      <c r="C113" s="397" t="s">
        <v>3</v>
      </c>
      <c r="D113" s="397" t="s">
        <v>236</v>
      </c>
      <c r="E113" s="398" t="s">
        <v>3</v>
      </c>
      <c r="F113" s="399">
        <v>0</v>
      </c>
      <c r="G113" s="251"/>
      <c r="H113" s="252"/>
      <c r="I113" s="254"/>
    </row>
    <row r="114" spans="1:9" s="2" customFormat="1" ht="16.95" customHeight="1" x14ac:dyDescent="0.2">
      <c r="A114" s="251"/>
      <c r="B114" s="252"/>
      <c r="C114" s="397" t="s">
        <v>3</v>
      </c>
      <c r="D114" s="397" t="s">
        <v>237</v>
      </c>
      <c r="E114" s="398" t="s">
        <v>3</v>
      </c>
      <c r="F114" s="399">
        <v>14.938000000000001</v>
      </c>
      <c r="G114" s="251"/>
      <c r="H114" s="252"/>
      <c r="I114" s="254"/>
    </row>
    <row r="115" spans="1:9" s="2" customFormat="1" ht="16.95" customHeight="1" x14ac:dyDescent="0.2">
      <c r="A115" s="251"/>
      <c r="B115" s="252"/>
      <c r="C115" s="397" t="s">
        <v>3</v>
      </c>
      <c r="D115" s="397" t="s">
        <v>238</v>
      </c>
      <c r="E115" s="398" t="s">
        <v>3</v>
      </c>
      <c r="F115" s="399">
        <v>16.295999999999999</v>
      </c>
      <c r="G115" s="251"/>
      <c r="H115" s="252"/>
      <c r="I115" s="254"/>
    </row>
    <row r="116" spans="1:9" s="2" customFormat="1" ht="16.95" customHeight="1" x14ac:dyDescent="0.2">
      <c r="A116" s="251"/>
      <c r="B116" s="252"/>
      <c r="C116" s="397" t="s">
        <v>3</v>
      </c>
      <c r="D116" s="397" t="s">
        <v>239</v>
      </c>
      <c r="E116" s="398" t="s">
        <v>3</v>
      </c>
      <c r="F116" s="399">
        <v>0</v>
      </c>
      <c r="G116" s="251"/>
      <c r="H116" s="252"/>
      <c r="I116" s="254"/>
    </row>
    <row r="117" spans="1:9" s="2" customFormat="1" ht="16.95" customHeight="1" x14ac:dyDescent="0.2">
      <c r="A117" s="251"/>
      <c r="B117" s="252"/>
      <c r="C117" s="397" t="s">
        <v>3</v>
      </c>
      <c r="D117" s="397" t="s">
        <v>240</v>
      </c>
      <c r="E117" s="398" t="s">
        <v>3</v>
      </c>
      <c r="F117" s="399">
        <v>1.84</v>
      </c>
      <c r="G117" s="251"/>
      <c r="H117" s="252"/>
      <c r="I117" s="254"/>
    </row>
    <row r="118" spans="1:9" s="2" customFormat="1" ht="16.95" customHeight="1" x14ac:dyDescent="0.2">
      <c r="A118" s="251"/>
      <c r="B118" s="252"/>
      <c r="C118" s="397" t="s">
        <v>3</v>
      </c>
      <c r="D118" s="397" t="s">
        <v>241</v>
      </c>
      <c r="E118" s="398" t="s">
        <v>3</v>
      </c>
      <c r="F118" s="399">
        <v>0.78</v>
      </c>
      <c r="G118" s="251"/>
      <c r="H118" s="252"/>
      <c r="I118" s="254"/>
    </row>
    <row r="119" spans="1:9" s="2" customFormat="1" ht="16.95" customHeight="1" x14ac:dyDescent="0.2">
      <c r="A119" s="251"/>
      <c r="B119" s="252"/>
      <c r="C119" s="397" t="s">
        <v>106</v>
      </c>
      <c r="D119" s="397" t="s">
        <v>186</v>
      </c>
      <c r="E119" s="398" t="s">
        <v>3</v>
      </c>
      <c r="F119" s="399">
        <v>338.31700000000001</v>
      </c>
      <c r="G119" s="251"/>
      <c r="H119" s="252"/>
      <c r="I119" s="254"/>
    </row>
    <row r="120" spans="1:9" s="2" customFormat="1" ht="16.95" customHeight="1" x14ac:dyDescent="0.2">
      <c r="A120" s="251"/>
      <c r="B120" s="252"/>
      <c r="C120" s="400" t="s">
        <v>1391</v>
      </c>
      <c r="D120" s="251"/>
      <c r="E120" s="251"/>
      <c r="F120" s="251"/>
      <c r="G120" s="251"/>
      <c r="H120" s="252"/>
      <c r="I120" s="254"/>
    </row>
    <row r="121" spans="1:9" s="2" customFormat="1" ht="16.95" customHeight="1" x14ac:dyDescent="0.2">
      <c r="A121" s="251"/>
      <c r="B121" s="252"/>
      <c r="C121" s="397" t="s">
        <v>220</v>
      </c>
      <c r="D121" s="397" t="s">
        <v>221</v>
      </c>
      <c r="E121" s="398" t="s">
        <v>108</v>
      </c>
      <c r="F121" s="399">
        <v>338.31700000000001</v>
      </c>
      <c r="G121" s="251"/>
      <c r="H121" s="252"/>
      <c r="I121" s="254"/>
    </row>
    <row r="122" spans="1:9" s="2" customFormat="1" ht="16.95" customHeight="1" x14ac:dyDescent="0.2">
      <c r="A122" s="251"/>
      <c r="B122" s="252"/>
      <c r="C122" s="397" t="s">
        <v>250</v>
      </c>
      <c r="D122" s="397" t="s">
        <v>251</v>
      </c>
      <c r="E122" s="398" t="s">
        <v>108</v>
      </c>
      <c r="F122" s="399">
        <v>78.423000000000002</v>
      </c>
      <c r="G122" s="251"/>
      <c r="H122" s="252"/>
      <c r="I122" s="254"/>
    </row>
    <row r="123" spans="1:9" s="2" customFormat="1" ht="16.95" customHeight="1" x14ac:dyDescent="0.2">
      <c r="A123" s="251"/>
      <c r="B123" s="252"/>
      <c r="C123" s="393" t="s">
        <v>121</v>
      </c>
      <c r="D123" s="394" t="s">
        <v>122</v>
      </c>
      <c r="E123" s="395" t="s">
        <v>116</v>
      </c>
      <c r="F123" s="396">
        <v>19.102</v>
      </c>
      <c r="G123" s="251"/>
      <c r="H123" s="252"/>
      <c r="I123" s="254"/>
    </row>
    <row r="124" spans="1:9" s="2" customFormat="1" ht="16.95" customHeight="1" x14ac:dyDescent="0.2">
      <c r="A124" s="251"/>
      <c r="B124" s="252"/>
      <c r="C124" s="397" t="s">
        <v>3</v>
      </c>
      <c r="D124" s="397" t="s">
        <v>225</v>
      </c>
      <c r="E124" s="398" t="s">
        <v>3</v>
      </c>
      <c r="F124" s="399">
        <v>0</v>
      </c>
      <c r="G124" s="251"/>
      <c r="H124" s="252"/>
      <c r="I124" s="254"/>
    </row>
    <row r="125" spans="1:9" s="2" customFormat="1" ht="16.95" customHeight="1" x14ac:dyDescent="0.2">
      <c r="A125" s="251"/>
      <c r="B125" s="252"/>
      <c r="C125" s="397" t="s">
        <v>3</v>
      </c>
      <c r="D125" s="397" t="s">
        <v>484</v>
      </c>
      <c r="E125" s="398" t="s">
        <v>3</v>
      </c>
      <c r="F125" s="399">
        <v>4.1040000000000001</v>
      </c>
      <c r="G125" s="251"/>
      <c r="H125" s="252"/>
      <c r="I125" s="254"/>
    </row>
    <row r="126" spans="1:9" s="2" customFormat="1" ht="16.95" customHeight="1" x14ac:dyDescent="0.2">
      <c r="A126" s="251"/>
      <c r="B126" s="252"/>
      <c r="C126" s="397" t="s">
        <v>3</v>
      </c>
      <c r="D126" s="397" t="s">
        <v>485</v>
      </c>
      <c r="E126" s="398" t="s">
        <v>3</v>
      </c>
      <c r="F126" s="399">
        <v>9.2159999999999993</v>
      </c>
      <c r="G126" s="251"/>
      <c r="H126" s="252"/>
      <c r="I126" s="254"/>
    </row>
    <row r="127" spans="1:9" s="2" customFormat="1" ht="16.95" customHeight="1" x14ac:dyDescent="0.2">
      <c r="A127" s="251"/>
      <c r="B127" s="252"/>
      <c r="C127" s="397" t="s">
        <v>3</v>
      </c>
      <c r="D127" s="397" t="s">
        <v>486</v>
      </c>
      <c r="E127" s="398" t="s">
        <v>3</v>
      </c>
      <c r="F127" s="399">
        <v>5.782</v>
      </c>
      <c r="G127" s="251"/>
      <c r="H127" s="252"/>
      <c r="I127" s="254"/>
    </row>
    <row r="128" spans="1:9" s="2" customFormat="1" ht="16.95" customHeight="1" x14ac:dyDescent="0.2">
      <c r="A128" s="251"/>
      <c r="B128" s="252"/>
      <c r="C128" s="397" t="s">
        <v>121</v>
      </c>
      <c r="D128" s="397" t="s">
        <v>186</v>
      </c>
      <c r="E128" s="398" t="s">
        <v>3</v>
      </c>
      <c r="F128" s="399">
        <v>19.102</v>
      </c>
      <c r="G128" s="251"/>
      <c r="H128" s="252"/>
      <c r="I128" s="254"/>
    </row>
    <row r="129" spans="1:9" s="2" customFormat="1" ht="16.95" customHeight="1" x14ac:dyDescent="0.2">
      <c r="A129" s="251"/>
      <c r="B129" s="252"/>
      <c r="C129" s="400" t="s">
        <v>1391</v>
      </c>
      <c r="D129" s="251"/>
      <c r="E129" s="251"/>
      <c r="F129" s="251"/>
      <c r="G129" s="251"/>
      <c r="H129" s="252"/>
      <c r="I129" s="254"/>
    </row>
    <row r="130" spans="1:9" s="2" customFormat="1" ht="16.95" customHeight="1" x14ac:dyDescent="0.2">
      <c r="A130" s="251"/>
      <c r="B130" s="252"/>
      <c r="C130" s="397" t="s">
        <v>479</v>
      </c>
      <c r="D130" s="397" t="s">
        <v>480</v>
      </c>
      <c r="E130" s="398" t="s">
        <v>108</v>
      </c>
      <c r="F130" s="399">
        <v>19.102</v>
      </c>
      <c r="G130" s="251"/>
      <c r="H130" s="252"/>
      <c r="I130" s="254"/>
    </row>
    <row r="131" spans="1:9" s="2" customFormat="1" ht="16.95" customHeight="1" x14ac:dyDescent="0.2">
      <c r="A131" s="251"/>
      <c r="B131" s="252"/>
      <c r="C131" s="397" t="s">
        <v>209</v>
      </c>
      <c r="D131" s="397" t="s">
        <v>210</v>
      </c>
      <c r="E131" s="398" t="s">
        <v>108</v>
      </c>
      <c r="F131" s="399">
        <v>94.52</v>
      </c>
      <c r="G131" s="251"/>
      <c r="H131" s="252"/>
      <c r="I131" s="254"/>
    </row>
    <row r="132" spans="1:9" s="2" customFormat="1" ht="16.95" customHeight="1" x14ac:dyDescent="0.2">
      <c r="A132" s="251"/>
      <c r="B132" s="252"/>
      <c r="C132" s="393" t="s">
        <v>135</v>
      </c>
      <c r="D132" s="394" t="s">
        <v>136</v>
      </c>
      <c r="E132" s="395" t="s">
        <v>108</v>
      </c>
      <c r="F132" s="396">
        <v>1.962</v>
      </c>
      <c r="G132" s="251"/>
      <c r="H132" s="252"/>
      <c r="I132" s="254"/>
    </row>
    <row r="133" spans="1:9" s="2" customFormat="1" ht="16.95" customHeight="1" x14ac:dyDescent="0.2">
      <c r="A133" s="251"/>
      <c r="B133" s="252"/>
      <c r="C133" s="397" t="s">
        <v>3</v>
      </c>
      <c r="D133" s="397" t="s">
        <v>339</v>
      </c>
      <c r="E133" s="398" t="s">
        <v>3</v>
      </c>
      <c r="F133" s="399">
        <v>1.962</v>
      </c>
      <c r="G133" s="251"/>
      <c r="H133" s="252"/>
      <c r="I133" s="254"/>
    </row>
    <row r="134" spans="1:9" s="2" customFormat="1" ht="16.95" customHeight="1" x14ac:dyDescent="0.2">
      <c r="A134" s="251"/>
      <c r="B134" s="252"/>
      <c r="C134" s="397" t="s">
        <v>135</v>
      </c>
      <c r="D134" s="397" t="s">
        <v>186</v>
      </c>
      <c r="E134" s="398" t="s">
        <v>3</v>
      </c>
      <c r="F134" s="399">
        <v>1.962</v>
      </c>
      <c r="G134" s="251"/>
      <c r="H134" s="252"/>
      <c r="I134" s="254"/>
    </row>
    <row r="135" spans="1:9" s="2" customFormat="1" ht="16.95" customHeight="1" x14ac:dyDescent="0.2">
      <c r="A135" s="251"/>
      <c r="B135" s="252"/>
      <c r="C135" s="400" t="s">
        <v>1391</v>
      </c>
      <c r="D135" s="251"/>
      <c r="E135" s="251"/>
      <c r="F135" s="251"/>
      <c r="G135" s="251"/>
      <c r="H135" s="252"/>
      <c r="I135" s="254"/>
    </row>
    <row r="136" spans="1:9" s="2" customFormat="1" ht="16.95" customHeight="1" x14ac:dyDescent="0.2">
      <c r="A136" s="251"/>
      <c r="B136" s="252"/>
      <c r="C136" s="397" t="s">
        <v>334</v>
      </c>
      <c r="D136" s="397" t="s">
        <v>335</v>
      </c>
      <c r="E136" s="398" t="s">
        <v>108</v>
      </c>
      <c r="F136" s="399">
        <v>1.962</v>
      </c>
      <c r="G136" s="251"/>
      <c r="H136" s="252"/>
      <c r="I136" s="254"/>
    </row>
    <row r="137" spans="1:9" s="2" customFormat="1" ht="16.95" customHeight="1" x14ac:dyDescent="0.2">
      <c r="A137" s="251"/>
      <c r="B137" s="252"/>
      <c r="C137" s="397" t="s">
        <v>341</v>
      </c>
      <c r="D137" s="397" t="s">
        <v>342</v>
      </c>
      <c r="E137" s="398" t="s">
        <v>108</v>
      </c>
      <c r="F137" s="399">
        <v>1.962</v>
      </c>
      <c r="G137" s="251"/>
      <c r="H137" s="252"/>
      <c r="I137" s="254"/>
    </row>
    <row r="138" spans="1:9" s="2" customFormat="1" ht="16.95" customHeight="1" x14ac:dyDescent="0.2">
      <c r="A138" s="251"/>
      <c r="B138" s="252"/>
      <c r="C138" s="393" t="s">
        <v>110</v>
      </c>
      <c r="D138" s="394" t="s">
        <v>111</v>
      </c>
      <c r="E138" s="395" t="s">
        <v>108</v>
      </c>
      <c r="F138" s="396">
        <v>259.89400000000001</v>
      </c>
      <c r="G138" s="251"/>
      <c r="H138" s="252"/>
      <c r="I138" s="254"/>
    </row>
    <row r="139" spans="1:9" s="2" customFormat="1" ht="16.95" customHeight="1" x14ac:dyDescent="0.2">
      <c r="A139" s="251"/>
      <c r="B139" s="252"/>
      <c r="C139" s="397" t="s">
        <v>3</v>
      </c>
      <c r="D139" s="397" t="s">
        <v>226</v>
      </c>
      <c r="E139" s="398" t="s">
        <v>3</v>
      </c>
      <c r="F139" s="399">
        <v>0</v>
      </c>
      <c r="G139" s="251"/>
      <c r="H139" s="252"/>
      <c r="I139" s="254"/>
    </row>
    <row r="140" spans="1:9" s="2" customFormat="1" ht="16.95" customHeight="1" x14ac:dyDescent="0.2">
      <c r="A140" s="251"/>
      <c r="B140" s="252"/>
      <c r="C140" s="397" t="s">
        <v>3</v>
      </c>
      <c r="D140" s="397" t="s">
        <v>275</v>
      </c>
      <c r="E140" s="398" t="s">
        <v>3</v>
      </c>
      <c r="F140" s="399">
        <v>13.824</v>
      </c>
      <c r="G140" s="251"/>
      <c r="H140" s="252"/>
      <c r="I140" s="254"/>
    </row>
    <row r="141" spans="1:9" s="2" customFormat="1" ht="16.95" customHeight="1" x14ac:dyDescent="0.2">
      <c r="A141" s="251"/>
      <c r="B141" s="252"/>
      <c r="C141" s="397" t="s">
        <v>3</v>
      </c>
      <c r="D141" s="397" t="s">
        <v>276</v>
      </c>
      <c r="E141" s="398" t="s">
        <v>3</v>
      </c>
      <c r="F141" s="399">
        <v>13.824</v>
      </c>
      <c r="G141" s="251"/>
      <c r="H141" s="252"/>
      <c r="I141" s="254"/>
    </row>
    <row r="142" spans="1:9" s="2" customFormat="1" ht="16.95" customHeight="1" x14ac:dyDescent="0.2">
      <c r="A142" s="251"/>
      <c r="B142" s="252"/>
      <c r="C142" s="397" t="s">
        <v>3</v>
      </c>
      <c r="D142" s="397" t="s">
        <v>230</v>
      </c>
      <c r="E142" s="398" t="s">
        <v>3</v>
      </c>
      <c r="F142" s="399">
        <v>0</v>
      </c>
      <c r="G142" s="251"/>
      <c r="H142" s="252"/>
      <c r="I142" s="254"/>
    </row>
    <row r="143" spans="1:9" s="2" customFormat="1" ht="16.95" customHeight="1" x14ac:dyDescent="0.2">
      <c r="A143" s="251"/>
      <c r="B143" s="252"/>
      <c r="C143" s="397" t="s">
        <v>3</v>
      </c>
      <c r="D143" s="397" t="s">
        <v>277</v>
      </c>
      <c r="E143" s="398" t="s">
        <v>3</v>
      </c>
      <c r="F143" s="399">
        <v>51.072000000000003</v>
      </c>
      <c r="G143" s="251"/>
      <c r="H143" s="252"/>
      <c r="I143" s="254"/>
    </row>
    <row r="144" spans="1:9" s="2" customFormat="1" ht="16.95" customHeight="1" x14ac:dyDescent="0.2">
      <c r="A144" s="251"/>
      <c r="B144" s="252"/>
      <c r="C144" s="397" t="s">
        <v>3</v>
      </c>
      <c r="D144" s="397" t="s">
        <v>278</v>
      </c>
      <c r="E144" s="398" t="s">
        <v>3</v>
      </c>
      <c r="F144" s="399">
        <v>46.207999999999998</v>
      </c>
      <c r="G144" s="251"/>
      <c r="H144" s="252"/>
      <c r="I144" s="254"/>
    </row>
    <row r="145" spans="1:9" s="2" customFormat="1" ht="16.95" customHeight="1" x14ac:dyDescent="0.2">
      <c r="A145" s="251"/>
      <c r="B145" s="252"/>
      <c r="C145" s="397" t="s">
        <v>3</v>
      </c>
      <c r="D145" s="397" t="s">
        <v>279</v>
      </c>
      <c r="E145" s="398" t="s">
        <v>3</v>
      </c>
      <c r="F145" s="399">
        <v>57.314999999999998</v>
      </c>
      <c r="G145" s="251"/>
      <c r="H145" s="252"/>
      <c r="I145" s="254"/>
    </row>
    <row r="146" spans="1:9" s="2" customFormat="1" ht="16.95" customHeight="1" x14ac:dyDescent="0.2">
      <c r="A146" s="251"/>
      <c r="B146" s="252"/>
      <c r="C146" s="397" t="s">
        <v>3</v>
      </c>
      <c r="D146" s="397" t="s">
        <v>280</v>
      </c>
      <c r="E146" s="398" t="s">
        <v>3</v>
      </c>
      <c r="F146" s="399">
        <v>21.971</v>
      </c>
      <c r="G146" s="251"/>
      <c r="H146" s="252"/>
      <c r="I146" s="254"/>
    </row>
    <row r="147" spans="1:9" s="2" customFormat="1" ht="16.95" customHeight="1" x14ac:dyDescent="0.2">
      <c r="A147" s="251"/>
      <c r="B147" s="252"/>
      <c r="C147" s="397" t="s">
        <v>3</v>
      </c>
      <c r="D147" s="397" t="s">
        <v>233</v>
      </c>
      <c r="E147" s="398" t="s">
        <v>3</v>
      </c>
      <c r="F147" s="399">
        <v>0</v>
      </c>
      <c r="G147" s="251"/>
      <c r="H147" s="252"/>
      <c r="I147" s="254"/>
    </row>
    <row r="148" spans="1:9" s="2" customFormat="1" ht="16.95" customHeight="1" x14ac:dyDescent="0.2">
      <c r="A148" s="251"/>
      <c r="B148" s="252"/>
      <c r="C148" s="397" t="s">
        <v>3</v>
      </c>
      <c r="D148" s="397" t="s">
        <v>281</v>
      </c>
      <c r="E148" s="398" t="s">
        <v>3</v>
      </c>
      <c r="F148" s="399">
        <v>17.423999999999999</v>
      </c>
      <c r="G148" s="251"/>
      <c r="H148" s="252"/>
      <c r="I148" s="254"/>
    </row>
    <row r="149" spans="1:9" s="2" customFormat="1" ht="16.95" customHeight="1" x14ac:dyDescent="0.2">
      <c r="A149" s="251"/>
      <c r="B149" s="252"/>
      <c r="C149" s="397" t="s">
        <v>3</v>
      </c>
      <c r="D149" s="397" t="s">
        <v>282</v>
      </c>
      <c r="E149" s="398" t="s">
        <v>3</v>
      </c>
      <c r="F149" s="399">
        <v>16.843</v>
      </c>
      <c r="G149" s="251"/>
      <c r="H149" s="252"/>
      <c r="I149" s="254"/>
    </row>
    <row r="150" spans="1:9" s="2" customFormat="1" ht="16.95" customHeight="1" x14ac:dyDescent="0.2">
      <c r="A150" s="251"/>
      <c r="B150" s="252"/>
      <c r="C150" s="397" t="s">
        <v>3</v>
      </c>
      <c r="D150" s="397" t="s">
        <v>236</v>
      </c>
      <c r="E150" s="398" t="s">
        <v>3</v>
      </c>
      <c r="F150" s="399">
        <v>0</v>
      </c>
      <c r="G150" s="251"/>
      <c r="H150" s="252"/>
      <c r="I150" s="254"/>
    </row>
    <row r="151" spans="1:9" s="2" customFormat="1" ht="16.95" customHeight="1" x14ac:dyDescent="0.2">
      <c r="A151" s="251"/>
      <c r="B151" s="252"/>
      <c r="C151" s="397" t="s">
        <v>3</v>
      </c>
      <c r="D151" s="397" t="s">
        <v>283</v>
      </c>
      <c r="E151" s="398" t="s">
        <v>3</v>
      </c>
      <c r="F151" s="399">
        <v>10.241</v>
      </c>
      <c r="G151" s="251"/>
      <c r="H151" s="252"/>
      <c r="I151" s="254"/>
    </row>
    <row r="152" spans="1:9" s="2" customFormat="1" ht="16.95" customHeight="1" x14ac:dyDescent="0.2">
      <c r="A152" s="251"/>
      <c r="B152" s="252"/>
      <c r="C152" s="397" t="s">
        <v>3</v>
      </c>
      <c r="D152" s="397" t="s">
        <v>284</v>
      </c>
      <c r="E152" s="398" t="s">
        <v>3</v>
      </c>
      <c r="F152" s="399">
        <v>11.172000000000001</v>
      </c>
      <c r="G152" s="251"/>
      <c r="H152" s="252"/>
      <c r="I152" s="254"/>
    </row>
    <row r="153" spans="1:9" s="2" customFormat="1" ht="16.95" customHeight="1" x14ac:dyDescent="0.2">
      <c r="A153" s="251"/>
      <c r="B153" s="252"/>
      <c r="C153" s="397" t="s">
        <v>110</v>
      </c>
      <c r="D153" s="397" t="s">
        <v>186</v>
      </c>
      <c r="E153" s="398" t="s">
        <v>3</v>
      </c>
      <c r="F153" s="399">
        <v>259.89400000000001</v>
      </c>
      <c r="G153" s="251"/>
      <c r="H153" s="252"/>
      <c r="I153" s="254"/>
    </row>
    <row r="154" spans="1:9" s="2" customFormat="1" ht="16.95" customHeight="1" x14ac:dyDescent="0.2">
      <c r="A154" s="251"/>
      <c r="B154" s="252"/>
      <c r="C154" s="400" t="s">
        <v>1391</v>
      </c>
      <c r="D154" s="251"/>
      <c r="E154" s="251"/>
      <c r="F154" s="251"/>
      <c r="G154" s="251"/>
      <c r="H154" s="252"/>
      <c r="I154" s="254"/>
    </row>
    <row r="155" spans="1:9" s="2" customFormat="1" ht="16.95" customHeight="1" x14ac:dyDescent="0.2">
      <c r="A155" s="251"/>
      <c r="B155" s="252"/>
      <c r="C155" s="397" t="s">
        <v>270</v>
      </c>
      <c r="D155" s="397" t="s">
        <v>271</v>
      </c>
      <c r="E155" s="398" t="s">
        <v>108</v>
      </c>
      <c r="F155" s="399">
        <v>259.89400000000001</v>
      </c>
      <c r="G155" s="251"/>
      <c r="H155" s="252"/>
      <c r="I155" s="254"/>
    </row>
    <row r="156" spans="1:9" s="2" customFormat="1" ht="16.95" customHeight="1" x14ac:dyDescent="0.2">
      <c r="A156" s="251"/>
      <c r="B156" s="252"/>
      <c r="C156" s="397" t="s">
        <v>242</v>
      </c>
      <c r="D156" s="397" t="s">
        <v>243</v>
      </c>
      <c r="E156" s="398" t="s">
        <v>108</v>
      </c>
      <c r="F156" s="399">
        <v>529.59699999999998</v>
      </c>
      <c r="G156" s="251"/>
      <c r="H156" s="252"/>
      <c r="I156" s="254"/>
    </row>
    <row r="157" spans="1:9" s="2" customFormat="1" ht="16.95" customHeight="1" x14ac:dyDescent="0.2">
      <c r="A157" s="251"/>
      <c r="B157" s="252"/>
      <c r="C157" s="397" t="s">
        <v>250</v>
      </c>
      <c r="D157" s="397" t="s">
        <v>251</v>
      </c>
      <c r="E157" s="398" t="s">
        <v>108</v>
      </c>
      <c r="F157" s="399">
        <v>78.423000000000002</v>
      </c>
      <c r="G157" s="251"/>
      <c r="H157" s="252"/>
      <c r="I157" s="254"/>
    </row>
    <row r="158" spans="1:9" s="2" customFormat="1" ht="16.95" customHeight="1" x14ac:dyDescent="0.2">
      <c r="A158" s="251"/>
      <c r="B158" s="252"/>
      <c r="C158" s="397" t="s">
        <v>255</v>
      </c>
      <c r="D158" s="397" t="s">
        <v>256</v>
      </c>
      <c r="E158" s="398" t="s">
        <v>108</v>
      </c>
      <c r="F158" s="399">
        <v>269.70299999999997</v>
      </c>
      <c r="G158" s="251"/>
      <c r="H158" s="252"/>
      <c r="I158" s="254"/>
    </row>
    <row r="159" spans="1:9" s="2" customFormat="1" ht="16.95" customHeight="1" x14ac:dyDescent="0.2">
      <c r="A159" s="251"/>
      <c r="B159" s="252"/>
      <c r="C159" s="397" t="s">
        <v>263</v>
      </c>
      <c r="D159" s="397" t="s">
        <v>264</v>
      </c>
      <c r="E159" s="398" t="s">
        <v>108</v>
      </c>
      <c r="F159" s="399">
        <v>259.89400000000001</v>
      </c>
      <c r="G159" s="251"/>
      <c r="H159" s="252"/>
      <c r="I159" s="254"/>
    </row>
    <row r="160" spans="1:9" s="2" customFormat="1" ht="26.4" customHeight="1" x14ac:dyDescent="0.2">
      <c r="A160" s="251"/>
      <c r="B160" s="252"/>
      <c r="C160" s="392" t="s">
        <v>1392</v>
      </c>
      <c r="D160" s="392" t="s">
        <v>87</v>
      </c>
      <c r="E160" s="251"/>
      <c r="F160" s="251"/>
      <c r="G160" s="251"/>
      <c r="H160" s="252"/>
      <c r="I160" s="254"/>
    </row>
    <row r="161" spans="1:9" s="2" customFormat="1" ht="16.95" customHeight="1" x14ac:dyDescent="0.2">
      <c r="A161" s="251"/>
      <c r="B161" s="252"/>
      <c r="C161" s="393" t="s">
        <v>124</v>
      </c>
      <c r="D161" s="394" t="s">
        <v>125</v>
      </c>
      <c r="E161" s="395" t="s">
        <v>116</v>
      </c>
      <c r="F161" s="396">
        <v>12.797000000000001</v>
      </c>
      <c r="G161" s="251"/>
      <c r="H161" s="252"/>
      <c r="I161" s="254"/>
    </row>
    <row r="162" spans="1:9" s="2" customFormat="1" ht="16.95" customHeight="1" x14ac:dyDescent="0.2">
      <c r="A162" s="251"/>
      <c r="B162" s="252"/>
      <c r="C162" s="397" t="s">
        <v>3</v>
      </c>
      <c r="D162" s="397" t="s">
        <v>669</v>
      </c>
      <c r="E162" s="398" t="s">
        <v>3</v>
      </c>
      <c r="F162" s="399">
        <v>0</v>
      </c>
      <c r="G162" s="251"/>
      <c r="H162" s="252"/>
      <c r="I162" s="254"/>
    </row>
    <row r="163" spans="1:9" s="2" customFormat="1" ht="16.95" customHeight="1" x14ac:dyDescent="0.2">
      <c r="A163" s="251"/>
      <c r="B163" s="252"/>
      <c r="C163" s="397" t="s">
        <v>3</v>
      </c>
      <c r="D163" s="397" t="s">
        <v>670</v>
      </c>
      <c r="E163" s="398" t="s">
        <v>3</v>
      </c>
      <c r="F163" s="399">
        <v>12.797000000000001</v>
      </c>
      <c r="G163" s="251"/>
      <c r="H163" s="252"/>
      <c r="I163" s="254"/>
    </row>
    <row r="164" spans="1:9" s="2" customFormat="1" ht="16.95" customHeight="1" x14ac:dyDescent="0.2">
      <c r="A164" s="251"/>
      <c r="B164" s="252"/>
      <c r="C164" s="397" t="s">
        <v>124</v>
      </c>
      <c r="D164" s="397" t="s">
        <v>186</v>
      </c>
      <c r="E164" s="398" t="s">
        <v>3</v>
      </c>
      <c r="F164" s="399">
        <v>12.797000000000001</v>
      </c>
      <c r="G164" s="251"/>
      <c r="H164" s="252"/>
      <c r="I164" s="254"/>
    </row>
    <row r="165" spans="1:9" s="2" customFormat="1" ht="16.95" customHeight="1" x14ac:dyDescent="0.2">
      <c r="A165" s="251"/>
      <c r="B165" s="252"/>
      <c r="C165" s="400" t="s">
        <v>1391</v>
      </c>
      <c r="D165" s="251"/>
      <c r="E165" s="251"/>
      <c r="F165" s="251"/>
      <c r="G165" s="251"/>
      <c r="H165" s="252"/>
      <c r="I165" s="254"/>
    </row>
    <row r="166" spans="1:9" s="2" customFormat="1" ht="16.95" customHeight="1" x14ac:dyDescent="0.2">
      <c r="A166" s="251"/>
      <c r="B166" s="252"/>
      <c r="C166" s="397" t="s">
        <v>348</v>
      </c>
      <c r="D166" s="397" t="s">
        <v>349</v>
      </c>
      <c r="E166" s="398" t="s">
        <v>116</v>
      </c>
      <c r="F166" s="399">
        <v>12.797000000000001</v>
      </c>
      <c r="G166" s="251"/>
      <c r="H166" s="252"/>
      <c r="I166" s="254"/>
    </row>
    <row r="167" spans="1:9" s="2" customFormat="1" ht="16.95" customHeight="1" x14ac:dyDescent="0.2">
      <c r="A167" s="251"/>
      <c r="B167" s="252"/>
      <c r="C167" s="397" t="s">
        <v>357</v>
      </c>
      <c r="D167" s="397" t="s">
        <v>358</v>
      </c>
      <c r="E167" s="398" t="s">
        <v>116</v>
      </c>
      <c r="F167" s="399">
        <v>14.717000000000001</v>
      </c>
      <c r="G167" s="251"/>
      <c r="H167" s="252"/>
      <c r="I167" s="254"/>
    </row>
    <row r="168" spans="1:9" s="2" customFormat="1" ht="16.95" customHeight="1" x14ac:dyDescent="0.2">
      <c r="A168" s="251"/>
      <c r="B168" s="252"/>
      <c r="C168" s="393" t="s">
        <v>549</v>
      </c>
      <c r="D168" s="394" t="s">
        <v>550</v>
      </c>
      <c r="E168" s="395" t="s">
        <v>108</v>
      </c>
      <c r="F168" s="396">
        <v>13.5</v>
      </c>
      <c r="G168" s="251"/>
      <c r="H168" s="252"/>
      <c r="I168" s="254"/>
    </row>
    <row r="169" spans="1:9" s="2" customFormat="1" ht="16.95" customHeight="1" x14ac:dyDescent="0.2">
      <c r="A169" s="251"/>
      <c r="B169" s="252"/>
      <c r="C169" s="397" t="s">
        <v>3</v>
      </c>
      <c r="D169" s="397" t="s">
        <v>618</v>
      </c>
      <c r="E169" s="398" t="s">
        <v>3</v>
      </c>
      <c r="F169" s="399">
        <v>0</v>
      </c>
      <c r="G169" s="251"/>
      <c r="H169" s="252"/>
      <c r="I169" s="254"/>
    </row>
    <row r="170" spans="1:9" s="2" customFormat="1" ht="16.95" customHeight="1" x14ac:dyDescent="0.2">
      <c r="A170" s="251"/>
      <c r="B170" s="252"/>
      <c r="C170" s="397" t="s">
        <v>3</v>
      </c>
      <c r="D170" s="397" t="s">
        <v>619</v>
      </c>
      <c r="E170" s="398" t="s">
        <v>3</v>
      </c>
      <c r="F170" s="399">
        <v>13.5</v>
      </c>
      <c r="G170" s="251"/>
      <c r="H170" s="252"/>
      <c r="I170" s="254"/>
    </row>
    <row r="171" spans="1:9" s="2" customFormat="1" ht="16.95" customHeight="1" x14ac:dyDescent="0.2">
      <c r="A171" s="251"/>
      <c r="B171" s="252"/>
      <c r="C171" s="397" t="s">
        <v>549</v>
      </c>
      <c r="D171" s="397" t="s">
        <v>186</v>
      </c>
      <c r="E171" s="398" t="s">
        <v>3</v>
      </c>
      <c r="F171" s="399">
        <v>13.5</v>
      </c>
      <c r="G171" s="251"/>
      <c r="H171" s="252"/>
      <c r="I171" s="254"/>
    </row>
    <row r="172" spans="1:9" s="2" customFormat="1" ht="16.95" customHeight="1" x14ac:dyDescent="0.2">
      <c r="A172" s="251"/>
      <c r="B172" s="252"/>
      <c r="C172" s="400" t="s">
        <v>1391</v>
      </c>
      <c r="D172" s="251"/>
      <c r="E172" s="251"/>
      <c r="F172" s="251"/>
      <c r="G172" s="251"/>
      <c r="H172" s="252"/>
      <c r="I172" s="254"/>
    </row>
    <row r="173" spans="1:9" s="2" customFormat="1" ht="16.95" customHeight="1" x14ac:dyDescent="0.2">
      <c r="A173" s="251"/>
      <c r="B173" s="252"/>
      <c r="C173" s="397" t="s">
        <v>613</v>
      </c>
      <c r="D173" s="397" t="s">
        <v>614</v>
      </c>
      <c r="E173" s="398" t="s">
        <v>108</v>
      </c>
      <c r="F173" s="399">
        <v>13.5</v>
      </c>
      <c r="G173" s="251"/>
      <c r="H173" s="252"/>
      <c r="I173" s="254"/>
    </row>
    <row r="174" spans="1:9" s="2" customFormat="1" ht="16.95" customHeight="1" x14ac:dyDescent="0.2">
      <c r="A174" s="251"/>
      <c r="B174" s="252"/>
      <c r="C174" s="397" t="s">
        <v>242</v>
      </c>
      <c r="D174" s="397" t="s">
        <v>243</v>
      </c>
      <c r="E174" s="398" t="s">
        <v>108</v>
      </c>
      <c r="F174" s="399">
        <v>168.86</v>
      </c>
      <c r="G174" s="251"/>
      <c r="H174" s="252"/>
      <c r="I174" s="254"/>
    </row>
    <row r="175" spans="1:9" s="2" customFormat="1" ht="16.95" customHeight="1" x14ac:dyDescent="0.2">
      <c r="A175" s="251"/>
      <c r="B175" s="252"/>
      <c r="C175" s="397" t="s">
        <v>250</v>
      </c>
      <c r="D175" s="397" t="s">
        <v>251</v>
      </c>
      <c r="E175" s="398" t="s">
        <v>108</v>
      </c>
      <c r="F175" s="399">
        <v>642.49</v>
      </c>
      <c r="G175" s="251"/>
      <c r="H175" s="252"/>
      <c r="I175" s="254"/>
    </row>
    <row r="176" spans="1:9" s="2" customFormat="1" ht="16.95" customHeight="1" x14ac:dyDescent="0.2">
      <c r="A176" s="251"/>
      <c r="B176" s="252"/>
      <c r="C176" s="397" t="s">
        <v>255</v>
      </c>
      <c r="D176" s="397" t="s">
        <v>256</v>
      </c>
      <c r="E176" s="398" t="s">
        <v>108</v>
      </c>
      <c r="F176" s="399">
        <v>136.85</v>
      </c>
      <c r="G176" s="251"/>
      <c r="H176" s="252"/>
      <c r="I176" s="254"/>
    </row>
    <row r="177" spans="1:9" s="2" customFormat="1" ht="16.95" customHeight="1" x14ac:dyDescent="0.2">
      <c r="A177" s="251"/>
      <c r="B177" s="252"/>
      <c r="C177" s="397" t="s">
        <v>263</v>
      </c>
      <c r="D177" s="397" t="s">
        <v>264</v>
      </c>
      <c r="E177" s="398" t="s">
        <v>108</v>
      </c>
      <c r="F177" s="399">
        <v>32.01</v>
      </c>
      <c r="G177" s="251"/>
      <c r="H177" s="252"/>
      <c r="I177" s="254"/>
    </row>
    <row r="178" spans="1:9" s="2" customFormat="1" ht="16.95" customHeight="1" x14ac:dyDescent="0.2">
      <c r="A178" s="251"/>
      <c r="B178" s="252"/>
      <c r="C178" s="393" t="s">
        <v>554</v>
      </c>
      <c r="D178" s="394" t="s">
        <v>555</v>
      </c>
      <c r="E178" s="395" t="s">
        <v>116</v>
      </c>
      <c r="F178" s="396">
        <v>164.4</v>
      </c>
      <c r="G178" s="251"/>
      <c r="H178" s="252"/>
      <c r="I178" s="254"/>
    </row>
    <row r="179" spans="1:9" s="2" customFormat="1" ht="16.95" customHeight="1" x14ac:dyDescent="0.2">
      <c r="A179" s="251"/>
      <c r="B179" s="252"/>
      <c r="C179" s="397" t="s">
        <v>3</v>
      </c>
      <c r="D179" s="397" t="s">
        <v>637</v>
      </c>
      <c r="E179" s="398" t="s">
        <v>3</v>
      </c>
      <c r="F179" s="399">
        <v>107.4</v>
      </c>
      <c r="G179" s="251"/>
      <c r="H179" s="252"/>
      <c r="I179" s="254"/>
    </row>
    <row r="180" spans="1:9" s="2" customFormat="1" ht="16.95" customHeight="1" x14ac:dyDescent="0.2">
      <c r="A180" s="251"/>
      <c r="B180" s="252"/>
      <c r="C180" s="397" t="s">
        <v>3</v>
      </c>
      <c r="D180" s="397" t="s">
        <v>638</v>
      </c>
      <c r="E180" s="398" t="s">
        <v>3</v>
      </c>
      <c r="F180" s="399">
        <v>57</v>
      </c>
      <c r="G180" s="251"/>
      <c r="H180" s="252"/>
      <c r="I180" s="254"/>
    </row>
    <row r="181" spans="1:9" s="2" customFormat="1" ht="16.95" customHeight="1" x14ac:dyDescent="0.2">
      <c r="A181" s="251"/>
      <c r="B181" s="252"/>
      <c r="C181" s="397" t="s">
        <v>554</v>
      </c>
      <c r="D181" s="397" t="s">
        <v>186</v>
      </c>
      <c r="E181" s="398" t="s">
        <v>3</v>
      </c>
      <c r="F181" s="399">
        <v>164.4</v>
      </c>
      <c r="G181" s="251"/>
      <c r="H181" s="252"/>
      <c r="I181" s="254"/>
    </row>
    <row r="182" spans="1:9" s="2" customFormat="1" ht="16.95" customHeight="1" x14ac:dyDescent="0.2">
      <c r="A182" s="251"/>
      <c r="B182" s="252"/>
      <c r="C182" s="400" t="s">
        <v>1391</v>
      </c>
      <c r="D182" s="251"/>
      <c r="E182" s="251"/>
      <c r="F182" s="251"/>
      <c r="G182" s="251"/>
      <c r="H182" s="252"/>
      <c r="I182" s="254"/>
    </row>
    <row r="183" spans="1:9" s="2" customFormat="1" ht="16.95" customHeight="1" x14ac:dyDescent="0.2">
      <c r="A183" s="251"/>
      <c r="B183" s="252"/>
      <c r="C183" s="397" t="s">
        <v>632</v>
      </c>
      <c r="D183" s="397" t="s">
        <v>633</v>
      </c>
      <c r="E183" s="398" t="s">
        <v>116</v>
      </c>
      <c r="F183" s="399">
        <v>164.4</v>
      </c>
      <c r="G183" s="251"/>
      <c r="H183" s="252"/>
      <c r="I183" s="254"/>
    </row>
    <row r="184" spans="1:9" s="2" customFormat="1" ht="16.95" customHeight="1" x14ac:dyDescent="0.2">
      <c r="A184" s="251"/>
      <c r="B184" s="252"/>
      <c r="C184" s="397" t="s">
        <v>242</v>
      </c>
      <c r="D184" s="397" t="s">
        <v>243</v>
      </c>
      <c r="E184" s="398" t="s">
        <v>108</v>
      </c>
      <c r="F184" s="399">
        <v>168.86</v>
      </c>
      <c r="G184" s="251"/>
      <c r="H184" s="252"/>
      <c r="I184" s="254"/>
    </row>
    <row r="185" spans="1:9" s="2" customFormat="1" ht="16.95" customHeight="1" x14ac:dyDescent="0.2">
      <c r="A185" s="251"/>
      <c r="B185" s="252"/>
      <c r="C185" s="397" t="s">
        <v>255</v>
      </c>
      <c r="D185" s="397" t="s">
        <v>256</v>
      </c>
      <c r="E185" s="398" t="s">
        <v>108</v>
      </c>
      <c r="F185" s="399">
        <v>136.85</v>
      </c>
      <c r="G185" s="251"/>
      <c r="H185" s="252"/>
      <c r="I185" s="254"/>
    </row>
    <row r="186" spans="1:9" s="2" customFormat="1" ht="16.95" customHeight="1" x14ac:dyDescent="0.2">
      <c r="A186" s="251"/>
      <c r="B186" s="252"/>
      <c r="C186" s="397" t="s">
        <v>639</v>
      </c>
      <c r="D186" s="397" t="s">
        <v>640</v>
      </c>
      <c r="E186" s="398" t="s">
        <v>116</v>
      </c>
      <c r="F186" s="399">
        <v>164.4</v>
      </c>
      <c r="G186" s="251"/>
      <c r="H186" s="252"/>
      <c r="I186" s="254"/>
    </row>
    <row r="187" spans="1:9" s="2" customFormat="1" ht="16.95" customHeight="1" x14ac:dyDescent="0.2">
      <c r="A187" s="251"/>
      <c r="B187" s="252"/>
      <c r="C187" s="397" t="s">
        <v>650</v>
      </c>
      <c r="D187" s="397" t="s">
        <v>651</v>
      </c>
      <c r="E187" s="398" t="s">
        <v>116</v>
      </c>
      <c r="F187" s="399">
        <v>164.4</v>
      </c>
      <c r="G187" s="251"/>
      <c r="H187" s="252"/>
      <c r="I187" s="254"/>
    </row>
    <row r="188" spans="1:9" s="2" customFormat="1" ht="16.95" customHeight="1" x14ac:dyDescent="0.2">
      <c r="A188" s="251"/>
      <c r="B188" s="252"/>
      <c r="C188" s="397" t="s">
        <v>659</v>
      </c>
      <c r="D188" s="397" t="s">
        <v>660</v>
      </c>
      <c r="E188" s="398" t="s">
        <v>116</v>
      </c>
      <c r="F188" s="399">
        <v>164.4</v>
      </c>
      <c r="G188" s="251"/>
      <c r="H188" s="252"/>
      <c r="I188" s="254"/>
    </row>
    <row r="189" spans="1:9" s="2" customFormat="1" ht="16.95" customHeight="1" x14ac:dyDescent="0.2">
      <c r="A189" s="251"/>
      <c r="B189" s="252"/>
      <c r="C189" s="397" t="s">
        <v>334</v>
      </c>
      <c r="D189" s="397" t="s">
        <v>335</v>
      </c>
      <c r="E189" s="398" t="s">
        <v>108</v>
      </c>
      <c r="F189" s="399">
        <v>15.726000000000001</v>
      </c>
      <c r="G189" s="251"/>
      <c r="H189" s="252"/>
      <c r="I189" s="254"/>
    </row>
    <row r="190" spans="1:9" s="2" customFormat="1" ht="16.95" customHeight="1" x14ac:dyDescent="0.2">
      <c r="A190" s="251"/>
      <c r="B190" s="252"/>
      <c r="C190" s="397" t="s">
        <v>644</v>
      </c>
      <c r="D190" s="397" t="s">
        <v>645</v>
      </c>
      <c r="E190" s="398" t="s">
        <v>295</v>
      </c>
      <c r="F190" s="399">
        <v>2.4660000000000002</v>
      </c>
      <c r="G190" s="251"/>
      <c r="H190" s="252"/>
      <c r="I190" s="254"/>
    </row>
    <row r="191" spans="1:9" s="2" customFormat="1" ht="16.95" customHeight="1" x14ac:dyDescent="0.2">
      <c r="A191" s="251"/>
      <c r="B191" s="252"/>
      <c r="C191" s="393" t="s">
        <v>132</v>
      </c>
      <c r="D191" s="394" t="s">
        <v>133</v>
      </c>
      <c r="E191" s="395" t="s">
        <v>116</v>
      </c>
      <c r="F191" s="396">
        <v>359.8</v>
      </c>
      <c r="G191" s="251"/>
      <c r="H191" s="252"/>
      <c r="I191" s="254"/>
    </row>
    <row r="192" spans="1:9" s="2" customFormat="1" ht="16.95" customHeight="1" x14ac:dyDescent="0.2">
      <c r="A192" s="251"/>
      <c r="B192" s="252"/>
      <c r="C192" s="397" t="s">
        <v>3</v>
      </c>
      <c r="D192" s="397" t="s">
        <v>657</v>
      </c>
      <c r="E192" s="398" t="s">
        <v>3</v>
      </c>
      <c r="F192" s="399">
        <v>322.89999999999998</v>
      </c>
      <c r="G192" s="251"/>
      <c r="H192" s="252"/>
      <c r="I192" s="254"/>
    </row>
    <row r="193" spans="1:9" s="2" customFormat="1" ht="16.95" customHeight="1" x14ac:dyDescent="0.2">
      <c r="A193" s="251"/>
      <c r="B193" s="252"/>
      <c r="C193" s="397" t="s">
        <v>3</v>
      </c>
      <c r="D193" s="397" t="s">
        <v>658</v>
      </c>
      <c r="E193" s="398" t="s">
        <v>3</v>
      </c>
      <c r="F193" s="399">
        <v>36.9</v>
      </c>
      <c r="G193" s="251"/>
      <c r="H193" s="252"/>
      <c r="I193" s="254"/>
    </row>
    <row r="194" spans="1:9" s="2" customFormat="1" ht="16.95" customHeight="1" x14ac:dyDescent="0.2">
      <c r="A194" s="251"/>
      <c r="B194" s="252"/>
      <c r="C194" s="397" t="s">
        <v>132</v>
      </c>
      <c r="D194" s="397" t="s">
        <v>186</v>
      </c>
      <c r="E194" s="398" t="s">
        <v>3</v>
      </c>
      <c r="F194" s="399">
        <v>359.8</v>
      </c>
      <c r="G194" s="251"/>
      <c r="H194" s="252"/>
      <c r="I194" s="254"/>
    </row>
    <row r="195" spans="1:9" s="2" customFormat="1" ht="16.95" customHeight="1" x14ac:dyDescent="0.2">
      <c r="A195" s="251"/>
      <c r="B195" s="252"/>
      <c r="C195" s="400" t="s">
        <v>1391</v>
      </c>
      <c r="D195" s="251"/>
      <c r="E195" s="251"/>
      <c r="F195" s="251"/>
      <c r="G195" s="251"/>
      <c r="H195" s="252"/>
      <c r="I195" s="254"/>
    </row>
    <row r="196" spans="1:9" s="2" customFormat="1" ht="16.95" customHeight="1" x14ac:dyDescent="0.2">
      <c r="A196" s="251"/>
      <c r="B196" s="252"/>
      <c r="C196" s="397" t="s">
        <v>304</v>
      </c>
      <c r="D196" s="397" t="s">
        <v>305</v>
      </c>
      <c r="E196" s="398" t="s">
        <v>116</v>
      </c>
      <c r="F196" s="399">
        <v>359.8</v>
      </c>
      <c r="G196" s="251"/>
      <c r="H196" s="252"/>
      <c r="I196" s="254"/>
    </row>
    <row r="197" spans="1:9" s="2" customFormat="1" ht="16.95" customHeight="1" x14ac:dyDescent="0.2">
      <c r="A197" s="251"/>
      <c r="B197" s="252"/>
      <c r="C197" s="397" t="s">
        <v>242</v>
      </c>
      <c r="D197" s="397" t="s">
        <v>243</v>
      </c>
      <c r="E197" s="398" t="s">
        <v>108</v>
      </c>
      <c r="F197" s="399">
        <v>168.86</v>
      </c>
      <c r="G197" s="251"/>
      <c r="H197" s="252"/>
      <c r="I197" s="254"/>
    </row>
    <row r="198" spans="1:9" s="2" customFormat="1" ht="16.95" customHeight="1" x14ac:dyDescent="0.2">
      <c r="A198" s="251"/>
      <c r="B198" s="252"/>
      <c r="C198" s="397" t="s">
        <v>255</v>
      </c>
      <c r="D198" s="397" t="s">
        <v>256</v>
      </c>
      <c r="E198" s="398" t="s">
        <v>108</v>
      </c>
      <c r="F198" s="399">
        <v>136.85</v>
      </c>
      <c r="G198" s="251"/>
      <c r="H198" s="252"/>
      <c r="I198" s="254"/>
    </row>
    <row r="199" spans="1:9" s="2" customFormat="1" ht="16.95" customHeight="1" x14ac:dyDescent="0.2">
      <c r="A199" s="251"/>
      <c r="B199" s="252"/>
      <c r="C199" s="397" t="s">
        <v>286</v>
      </c>
      <c r="D199" s="397" t="s">
        <v>287</v>
      </c>
      <c r="E199" s="398" t="s">
        <v>116</v>
      </c>
      <c r="F199" s="399">
        <v>359.8</v>
      </c>
      <c r="G199" s="251"/>
      <c r="H199" s="252"/>
      <c r="I199" s="254"/>
    </row>
    <row r="200" spans="1:9" s="2" customFormat="1" ht="16.95" customHeight="1" x14ac:dyDescent="0.2">
      <c r="A200" s="251"/>
      <c r="B200" s="252"/>
      <c r="C200" s="397" t="s">
        <v>299</v>
      </c>
      <c r="D200" s="397" t="s">
        <v>300</v>
      </c>
      <c r="E200" s="398" t="s">
        <v>116</v>
      </c>
      <c r="F200" s="399">
        <v>359.8</v>
      </c>
      <c r="G200" s="251"/>
      <c r="H200" s="252"/>
      <c r="I200" s="254"/>
    </row>
    <row r="201" spans="1:9" s="2" customFormat="1" ht="16.95" customHeight="1" x14ac:dyDescent="0.2">
      <c r="A201" s="251"/>
      <c r="B201" s="252"/>
      <c r="C201" s="397" t="s">
        <v>328</v>
      </c>
      <c r="D201" s="397" t="s">
        <v>329</v>
      </c>
      <c r="E201" s="398" t="s">
        <v>116</v>
      </c>
      <c r="F201" s="399">
        <v>359.8</v>
      </c>
      <c r="G201" s="251"/>
      <c r="H201" s="252"/>
      <c r="I201" s="254"/>
    </row>
    <row r="202" spans="1:9" s="2" customFormat="1" ht="16.95" customHeight="1" x14ac:dyDescent="0.2">
      <c r="A202" s="251"/>
      <c r="B202" s="252"/>
      <c r="C202" s="397" t="s">
        <v>334</v>
      </c>
      <c r="D202" s="397" t="s">
        <v>335</v>
      </c>
      <c r="E202" s="398" t="s">
        <v>108</v>
      </c>
      <c r="F202" s="399">
        <v>15.726000000000001</v>
      </c>
      <c r="G202" s="251"/>
      <c r="H202" s="252"/>
      <c r="I202" s="254"/>
    </row>
    <row r="203" spans="1:9" s="2" customFormat="1" ht="16.95" customHeight="1" x14ac:dyDescent="0.2">
      <c r="A203" s="251"/>
      <c r="B203" s="252"/>
      <c r="C203" s="397" t="s">
        <v>293</v>
      </c>
      <c r="D203" s="397" t="s">
        <v>294</v>
      </c>
      <c r="E203" s="398" t="s">
        <v>295</v>
      </c>
      <c r="F203" s="399">
        <v>5.3970000000000002</v>
      </c>
      <c r="G203" s="251"/>
      <c r="H203" s="252"/>
      <c r="I203" s="254"/>
    </row>
    <row r="204" spans="1:9" s="2" customFormat="1" ht="16.95" customHeight="1" x14ac:dyDescent="0.2">
      <c r="A204" s="251"/>
      <c r="B204" s="252"/>
      <c r="C204" s="393" t="s">
        <v>563</v>
      </c>
      <c r="D204" s="394" t="s">
        <v>564</v>
      </c>
      <c r="E204" s="395" t="s">
        <v>116</v>
      </c>
      <c r="F204" s="396">
        <v>3.43</v>
      </c>
      <c r="G204" s="251"/>
      <c r="H204" s="252"/>
      <c r="I204" s="254"/>
    </row>
    <row r="205" spans="1:9" s="2" customFormat="1" ht="16.95" customHeight="1" x14ac:dyDescent="0.2">
      <c r="A205" s="251"/>
      <c r="B205" s="252"/>
      <c r="C205" s="397" t="s">
        <v>3</v>
      </c>
      <c r="D205" s="397" t="s">
        <v>682</v>
      </c>
      <c r="E205" s="398" t="s">
        <v>3</v>
      </c>
      <c r="F205" s="399">
        <v>0</v>
      </c>
      <c r="G205" s="251"/>
      <c r="H205" s="252"/>
      <c r="I205" s="254"/>
    </row>
    <row r="206" spans="1:9" s="2" customFormat="1" ht="16.95" customHeight="1" x14ac:dyDescent="0.2">
      <c r="A206" s="251"/>
      <c r="B206" s="252"/>
      <c r="C206" s="397" t="s">
        <v>3</v>
      </c>
      <c r="D206" s="397" t="s">
        <v>683</v>
      </c>
      <c r="E206" s="398" t="s">
        <v>3</v>
      </c>
      <c r="F206" s="399">
        <v>3.43</v>
      </c>
      <c r="G206" s="251"/>
      <c r="H206" s="252"/>
      <c r="I206" s="254"/>
    </row>
    <row r="207" spans="1:9" s="2" customFormat="1" ht="16.95" customHeight="1" x14ac:dyDescent="0.2">
      <c r="A207" s="251"/>
      <c r="B207" s="252"/>
      <c r="C207" s="397" t="s">
        <v>563</v>
      </c>
      <c r="D207" s="397" t="s">
        <v>186</v>
      </c>
      <c r="E207" s="398" t="s">
        <v>3</v>
      </c>
      <c r="F207" s="399">
        <v>3.43</v>
      </c>
      <c r="G207" s="251"/>
      <c r="H207" s="252"/>
      <c r="I207" s="254"/>
    </row>
    <row r="208" spans="1:9" s="2" customFormat="1" ht="16.95" customHeight="1" x14ac:dyDescent="0.2">
      <c r="A208" s="251"/>
      <c r="B208" s="252"/>
      <c r="C208" s="400" t="s">
        <v>1391</v>
      </c>
      <c r="D208" s="251"/>
      <c r="E208" s="251"/>
      <c r="F208" s="251"/>
      <c r="G208" s="251"/>
      <c r="H208" s="252"/>
      <c r="I208" s="254"/>
    </row>
    <row r="209" spans="1:9" s="2" customFormat="1" ht="16.95" customHeight="1" x14ac:dyDescent="0.2">
      <c r="A209" s="251"/>
      <c r="B209" s="252"/>
      <c r="C209" s="397" t="s">
        <v>447</v>
      </c>
      <c r="D209" s="397" t="s">
        <v>448</v>
      </c>
      <c r="E209" s="398" t="s">
        <v>116</v>
      </c>
      <c r="F209" s="399">
        <v>3.43</v>
      </c>
      <c r="G209" s="251"/>
      <c r="H209" s="252"/>
      <c r="I209" s="254"/>
    </row>
    <row r="210" spans="1:9" s="2" customFormat="1" ht="16.95" customHeight="1" x14ac:dyDescent="0.2">
      <c r="A210" s="251"/>
      <c r="B210" s="252"/>
      <c r="C210" s="397" t="s">
        <v>458</v>
      </c>
      <c r="D210" s="397" t="s">
        <v>459</v>
      </c>
      <c r="E210" s="398" t="s">
        <v>116</v>
      </c>
      <c r="F210" s="399">
        <v>3.43</v>
      </c>
      <c r="G210" s="251"/>
      <c r="H210" s="252"/>
      <c r="I210" s="254"/>
    </row>
    <row r="211" spans="1:9" s="2" customFormat="1" ht="16.95" customHeight="1" x14ac:dyDescent="0.2">
      <c r="A211" s="251"/>
      <c r="B211" s="252"/>
      <c r="C211" s="393" t="s">
        <v>218</v>
      </c>
      <c r="D211" s="394" t="s">
        <v>547</v>
      </c>
      <c r="E211" s="395" t="s">
        <v>108</v>
      </c>
      <c r="F211" s="396">
        <v>652.9</v>
      </c>
      <c r="G211" s="251"/>
      <c r="H211" s="252"/>
      <c r="I211" s="254"/>
    </row>
    <row r="212" spans="1:9" s="2" customFormat="1" ht="16.95" customHeight="1" x14ac:dyDescent="0.2">
      <c r="A212" s="251"/>
      <c r="B212" s="252"/>
      <c r="C212" s="397" t="s">
        <v>3</v>
      </c>
      <c r="D212" s="397" t="s">
        <v>582</v>
      </c>
      <c r="E212" s="398" t="s">
        <v>3</v>
      </c>
      <c r="F212" s="399">
        <v>0</v>
      </c>
      <c r="G212" s="251"/>
      <c r="H212" s="252"/>
      <c r="I212" s="254"/>
    </row>
    <row r="213" spans="1:9" s="2" customFormat="1" ht="16.95" customHeight="1" x14ac:dyDescent="0.2">
      <c r="A213" s="251"/>
      <c r="B213" s="252"/>
      <c r="C213" s="397" t="s">
        <v>3</v>
      </c>
      <c r="D213" s="397" t="s">
        <v>583</v>
      </c>
      <c r="E213" s="398" t="s">
        <v>3</v>
      </c>
      <c r="F213" s="399">
        <v>539.5</v>
      </c>
      <c r="G213" s="251"/>
      <c r="H213" s="252"/>
      <c r="I213" s="254"/>
    </row>
    <row r="214" spans="1:9" s="2" customFormat="1" ht="16.95" customHeight="1" x14ac:dyDescent="0.2">
      <c r="A214" s="251"/>
      <c r="B214" s="252"/>
      <c r="C214" s="397" t="s">
        <v>3</v>
      </c>
      <c r="D214" s="397" t="s">
        <v>584</v>
      </c>
      <c r="E214" s="398" t="s">
        <v>3</v>
      </c>
      <c r="F214" s="399">
        <v>0</v>
      </c>
      <c r="G214" s="251"/>
      <c r="H214" s="252"/>
      <c r="I214" s="254"/>
    </row>
    <row r="215" spans="1:9" s="2" customFormat="1" ht="16.95" customHeight="1" x14ac:dyDescent="0.2">
      <c r="A215" s="251"/>
      <c r="B215" s="252"/>
      <c r="C215" s="397" t="s">
        <v>3</v>
      </c>
      <c r="D215" s="397" t="s">
        <v>585</v>
      </c>
      <c r="E215" s="398" t="s">
        <v>3</v>
      </c>
      <c r="F215" s="399">
        <v>113.4</v>
      </c>
      <c r="G215" s="251"/>
      <c r="H215" s="252"/>
      <c r="I215" s="254"/>
    </row>
    <row r="216" spans="1:9" s="2" customFormat="1" ht="16.95" customHeight="1" x14ac:dyDescent="0.2">
      <c r="A216" s="251"/>
      <c r="B216" s="252"/>
      <c r="C216" s="397" t="s">
        <v>218</v>
      </c>
      <c r="D216" s="397" t="s">
        <v>186</v>
      </c>
      <c r="E216" s="398" t="s">
        <v>3</v>
      </c>
      <c r="F216" s="399">
        <v>652.9</v>
      </c>
      <c r="G216" s="251"/>
      <c r="H216" s="252"/>
      <c r="I216" s="254"/>
    </row>
    <row r="217" spans="1:9" s="2" customFormat="1" ht="16.95" customHeight="1" x14ac:dyDescent="0.2">
      <c r="A217" s="251"/>
      <c r="B217" s="252"/>
      <c r="C217" s="400" t="s">
        <v>1391</v>
      </c>
      <c r="D217" s="251"/>
      <c r="E217" s="251"/>
      <c r="F217" s="251"/>
      <c r="G217" s="251"/>
      <c r="H217" s="252"/>
      <c r="I217" s="254"/>
    </row>
    <row r="218" spans="1:9" s="2" customFormat="1" ht="16.95" customHeight="1" x14ac:dyDescent="0.2">
      <c r="A218" s="251"/>
      <c r="B218" s="252"/>
      <c r="C218" s="397" t="s">
        <v>577</v>
      </c>
      <c r="D218" s="397" t="s">
        <v>578</v>
      </c>
      <c r="E218" s="398" t="s">
        <v>108</v>
      </c>
      <c r="F218" s="399">
        <v>652.9</v>
      </c>
      <c r="G218" s="251"/>
      <c r="H218" s="252"/>
      <c r="I218" s="254"/>
    </row>
    <row r="219" spans="1:9" s="2" customFormat="1" ht="16.95" customHeight="1" x14ac:dyDescent="0.2">
      <c r="A219" s="251"/>
      <c r="B219" s="252"/>
      <c r="C219" s="397" t="s">
        <v>250</v>
      </c>
      <c r="D219" s="397" t="s">
        <v>251</v>
      </c>
      <c r="E219" s="398" t="s">
        <v>108</v>
      </c>
      <c r="F219" s="399">
        <v>642.49</v>
      </c>
      <c r="G219" s="251"/>
      <c r="H219" s="252"/>
      <c r="I219" s="254"/>
    </row>
    <row r="220" spans="1:9" s="2" customFormat="1" ht="16.95" customHeight="1" x14ac:dyDescent="0.2">
      <c r="A220" s="251"/>
      <c r="B220" s="252"/>
      <c r="C220" s="393" t="s">
        <v>557</v>
      </c>
      <c r="D220" s="394" t="s">
        <v>558</v>
      </c>
      <c r="E220" s="395" t="s">
        <v>108</v>
      </c>
      <c r="F220" s="396">
        <v>15.68</v>
      </c>
      <c r="G220" s="251"/>
      <c r="H220" s="252"/>
      <c r="I220" s="254"/>
    </row>
    <row r="221" spans="1:9" s="2" customFormat="1" ht="16.95" customHeight="1" x14ac:dyDescent="0.2">
      <c r="A221" s="251"/>
      <c r="B221" s="252"/>
      <c r="C221" s="397" t="s">
        <v>3</v>
      </c>
      <c r="D221" s="397" t="s">
        <v>591</v>
      </c>
      <c r="E221" s="398" t="s">
        <v>3</v>
      </c>
      <c r="F221" s="399">
        <v>0</v>
      </c>
      <c r="G221" s="251"/>
      <c r="H221" s="252"/>
      <c r="I221" s="254"/>
    </row>
    <row r="222" spans="1:9" s="2" customFormat="1" ht="16.95" customHeight="1" x14ac:dyDescent="0.2">
      <c r="A222" s="251"/>
      <c r="B222" s="252"/>
      <c r="C222" s="397" t="s">
        <v>3</v>
      </c>
      <c r="D222" s="397" t="s">
        <v>600</v>
      </c>
      <c r="E222" s="398" t="s">
        <v>3</v>
      </c>
      <c r="F222" s="399">
        <v>8.9600000000000009</v>
      </c>
      <c r="G222" s="251"/>
      <c r="H222" s="252"/>
      <c r="I222" s="254"/>
    </row>
    <row r="223" spans="1:9" s="2" customFormat="1" ht="16.95" customHeight="1" x14ac:dyDescent="0.2">
      <c r="A223" s="251"/>
      <c r="B223" s="252"/>
      <c r="C223" s="397" t="s">
        <v>3</v>
      </c>
      <c r="D223" s="397" t="s">
        <v>601</v>
      </c>
      <c r="E223" s="398" t="s">
        <v>3</v>
      </c>
      <c r="F223" s="399">
        <v>6.72</v>
      </c>
      <c r="G223" s="251"/>
      <c r="H223" s="252"/>
      <c r="I223" s="254"/>
    </row>
    <row r="224" spans="1:9" s="2" customFormat="1" ht="16.95" customHeight="1" x14ac:dyDescent="0.2">
      <c r="A224" s="251"/>
      <c r="B224" s="252"/>
      <c r="C224" s="397" t="s">
        <v>557</v>
      </c>
      <c r="D224" s="397" t="s">
        <v>186</v>
      </c>
      <c r="E224" s="398" t="s">
        <v>3</v>
      </c>
      <c r="F224" s="399">
        <v>15.68</v>
      </c>
      <c r="G224" s="251"/>
      <c r="H224" s="252"/>
      <c r="I224" s="254"/>
    </row>
    <row r="225" spans="1:9" s="2" customFormat="1" ht="16.95" customHeight="1" x14ac:dyDescent="0.2">
      <c r="A225" s="251"/>
      <c r="B225" s="252"/>
      <c r="C225" s="400" t="s">
        <v>1391</v>
      </c>
      <c r="D225" s="251"/>
      <c r="E225" s="251"/>
      <c r="F225" s="251"/>
      <c r="G225" s="251"/>
      <c r="H225" s="252"/>
      <c r="I225" s="254"/>
    </row>
    <row r="226" spans="1:9" s="2" customFormat="1" ht="16.95" customHeight="1" x14ac:dyDescent="0.2">
      <c r="A226" s="251"/>
      <c r="B226" s="252"/>
      <c r="C226" s="397" t="s">
        <v>595</v>
      </c>
      <c r="D226" s="397" t="s">
        <v>596</v>
      </c>
      <c r="E226" s="398" t="s">
        <v>108</v>
      </c>
      <c r="F226" s="399">
        <v>15.68</v>
      </c>
      <c r="G226" s="251"/>
      <c r="H226" s="252"/>
      <c r="I226" s="254"/>
    </row>
    <row r="227" spans="1:9" s="2" customFormat="1" ht="16.95" customHeight="1" x14ac:dyDescent="0.2">
      <c r="A227" s="251"/>
      <c r="B227" s="252"/>
      <c r="C227" s="397" t="s">
        <v>250</v>
      </c>
      <c r="D227" s="397" t="s">
        <v>251</v>
      </c>
      <c r="E227" s="398" t="s">
        <v>108</v>
      </c>
      <c r="F227" s="399">
        <v>642.49</v>
      </c>
      <c r="G227" s="251"/>
      <c r="H227" s="252"/>
      <c r="I227" s="254"/>
    </row>
    <row r="228" spans="1:9" s="2" customFormat="1" ht="16.95" customHeight="1" x14ac:dyDescent="0.2">
      <c r="A228" s="251"/>
      <c r="B228" s="252"/>
      <c r="C228" s="393" t="s">
        <v>569</v>
      </c>
      <c r="D228" s="394" t="s">
        <v>570</v>
      </c>
      <c r="E228" s="395" t="s">
        <v>108</v>
      </c>
      <c r="F228" s="396">
        <v>5.92</v>
      </c>
      <c r="G228" s="251"/>
      <c r="H228" s="252"/>
      <c r="I228" s="254"/>
    </row>
    <row r="229" spans="1:9" s="2" customFormat="1" ht="16.95" customHeight="1" x14ac:dyDescent="0.2">
      <c r="A229" s="251"/>
      <c r="B229" s="252"/>
      <c r="C229" s="397" t="s">
        <v>3</v>
      </c>
      <c r="D229" s="397" t="s">
        <v>591</v>
      </c>
      <c r="E229" s="398" t="s">
        <v>3</v>
      </c>
      <c r="F229" s="399">
        <v>0</v>
      </c>
      <c r="G229" s="251"/>
      <c r="H229" s="252"/>
      <c r="I229" s="254"/>
    </row>
    <row r="230" spans="1:9" s="2" customFormat="1" ht="16.95" customHeight="1" x14ac:dyDescent="0.2">
      <c r="A230" s="251"/>
      <c r="B230" s="252"/>
      <c r="C230" s="397" t="s">
        <v>3</v>
      </c>
      <c r="D230" s="397" t="s">
        <v>592</v>
      </c>
      <c r="E230" s="398" t="s">
        <v>3</v>
      </c>
      <c r="F230" s="399">
        <v>2.48</v>
      </c>
      <c r="G230" s="251"/>
      <c r="H230" s="252"/>
      <c r="I230" s="254"/>
    </row>
    <row r="231" spans="1:9" s="2" customFormat="1" ht="16.95" customHeight="1" x14ac:dyDescent="0.2">
      <c r="A231" s="251"/>
      <c r="B231" s="252"/>
      <c r="C231" s="397" t="s">
        <v>3</v>
      </c>
      <c r="D231" s="397" t="s">
        <v>593</v>
      </c>
      <c r="E231" s="398" t="s">
        <v>3</v>
      </c>
      <c r="F231" s="399">
        <v>0</v>
      </c>
      <c r="G231" s="251"/>
      <c r="H231" s="252"/>
      <c r="I231" s="254"/>
    </row>
    <row r="232" spans="1:9" s="2" customFormat="1" ht="16.95" customHeight="1" x14ac:dyDescent="0.2">
      <c r="A232" s="251"/>
      <c r="B232" s="252"/>
      <c r="C232" s="397" t="s">
        <v>3</v>
      </c>
      <c r="D232" s="397" t="s">
        <v>594</v>
      </c>
      <c r="E232" s="398" t="s">
        <v>3</v>
      </c>
      <c r="F232" s="399">
        <v>3.44</v>
      </c>
      <c r="G232" s="251"/>
      <c r="H232" s="252"/>
      <c r="I232" s="254"/>
    </row>
    <row r="233" spans="1:9" s="2" customFormat="1" ht="16.95" customHeight="1" x14ac:dyDescent="0.2">
      <c r="A233" s="251"/>
      <c r="B233" s="252"/>
      <c r="C233" s="397" t="s">
        <v>569</v>
      </c>
      <c r="D233" s="397" t="s">
        <v>186</v>
      </c>
      <c r="E233" s="398" t="s">
        <v>3</v>
      </c>
      <c r="F233" s="399">
        <v>5.92</v>
      </c>
      <c r="G233" s="251"/>
      <c r="H233" s="252"/>
      <c r="I233" s="254"/>
    </row>
    <row r="234" spans="1:9" s="2" customFormat="1" ht="16.95" customHeight="1" x14ac:dyDescent="0.2">
      <c r="A234" s="251"/>
      <c r="B234" s="252"/>
      <c r="C234" s="400" t="s">
        <v>1391</v>
      </c>
      <c r="D234" s="251"/>
      <c r="E234" s="251"/>
      <c r="F234" s="251"/>
      <c r="G234" s="251"/>
      <c r="H234" s="252"/>
      <c r="I234" s="254"/>
    </row>
    <row r="235" spans="1:9" s="2" customFormat="1" ht="16.95" customHeight="1" x14ac:dyDescent="0.2">
      <c r="A235" s="251"/>
      <c r="B235" s="252"/>
      <c r="C235" s="397" t="s">
        <v>586</v>
      </c>
      <c r="D235" s="397" t="s">
        <v>587</v>
      </c>
      <c r="E235" s="398" t="s">
        <v>108</v>
      </c>
      <c r="F235" s="399">
        <v>5.92</v>
      </c>
      <c r="G235" s="251"/>
      <c r="H235" s="252"/>
      <c r="I235" s="254"/>
    </row>
    <row r="236" spans="1:9" s="2" customFormat="1" ht="16.95" customHeight="1" x14ac:dyDescent="0.2">
      <c r="A236" s="251"/>
      <c r="B236" s="252"/>
      <c r="C236" s="397" t="s">
        <v>250</v>
      </c>
      <c r="D236" s="397" t="s">
        <v>251</v>
      </c>
      <c r="E236" s="398" t="s">
        <v>108</v>
      </c>
      <c r="F236" s="399">
        <v>642.49</v>
      </c>
      <c r="G236" s="251"/>
      <c r="H236" s="252"/>
      <c r="I236" s="254"/>
    </row>
    <row r="237" spans="1:9" s="2" customFormat="1" ht="16.95" customHeight="1" x14ac:dyDescent="0.2">
      <c r="A237" s="251"/>
      <c r="B237" s="252"/>
      <c r="C237" s="393" t="s">
        <v>135</v>
      </c>
      <c r="D237" s="394" t="s">
        <v>136</v>
      </c>
      <c r="E237" s="395" t="s">
        <v>108</v>
      </c>
      <c r="F237" s="396">
        <v>15.726000000000001</v>
      </c>
      <c r="G237" s="251"/>
      <c r="H237" s="252"/>
      <c r="I237" s="254"/>
    </row>
    <row r="238" spans="1:9" s="2" customFormat="1" ht="16.95" customHeight="1" x14ac:dyDescent="0.2">
      <c r="A238" s="251"/>
      <c r="B238" s="252"/>
      <c r="C238" s="397" t="s">
        <v>3</v>
      </c>
      <c r="D238" s="397" t="s">
        <v>666</v>
      </c>
      <c r="E238" s="398" t="s">
        <v>3</v>
      </c>
      <c r="F238" s="399">
        <v>4.9320000000000004</v>
      </c>
      <c r="G238" s="251"/>
      <c r="H238" s="252"/>
      <c r="I238" s="254"/>
    </row>
    <row r="239" spans="1:9" s="2" customFormat="1" ht="16.95" customHeight="1" x14ac:dyDescent="0.2">
      <c r="A239" s="251"/>
      <c r="B239" s="252"/>
      <c r="C239" s="397" t="s">
        <v>3</v>
      </c>
      <c r="D239" s="397" t="s">
        <v>339</v>
      </c>
      <c r="E239" s="398" t="s">
        <v>3</v>
      </c>
      <c r="F239" s="399">
        <v>10.794</v>
      </c>
      <c r="G239" s="251"/>
      <c r="H239" s="252"/>
      <c r="I239" s="254"/>
    </row>
    <row r="240" spans="1:9" s="2" customFormat="1" ht="16.95" customHeight="1" x14ac:dyDescent="0.2">
      <c r="A240" s="251"/>
      <c r="B240" s="252"/>
      <c r="C240" s="397" t="s">
        <v>135</v>
      </c>
      <c r="D240" s="397" t="s">
        <v>186</v>
      </c>
      <c r="E240" s="398" t="s">
        <v>3</v>
      </c>
      <c r="F240" s="399">
        <v>15.726000000000001</v>
      </c>
      <c r="G240" s="251"/>
      <c r="H240" s="252"/>
      <c r="I240" s="254"/>
    </row>
    <row r="241" spans="1:9" s="2" customFormat="1" ht="16.95" customHeight="1" x14ac:dyDescent="0.2">
      <c r="A241" s="251"/>
      <c r="B241" s="252"/>
      <c r="C241" s="400" t="s">
        <v>1391</v>
      </c>
      <c r="D241" s="251"/>
      <c r="E241" s="251"/>
      <c r="F241" s="251"/>
      <c r="G241" s="251"/>
      <c r="H241" s="252"/>
      <c r="I241" s="254"/>
    </row>
    <row r="242" spans="1:9" s="2" customFormat="1" ht="16.95" customHeight="1" x14ac:dyDescent="0.2">
      <c r="A242" s="251"/>
      <c r="B242" s="252"/>
      <c r="C242" s="397" t="s">
        <v>334</v>
      </c>
      <c r="D242" s="397" t="s">
        <v>335</v>
      </c>
      <c r="E242" s="398" t="s">
        <v>108</v>
      </c>
      <c r="F242" s="399">
        <v>15.726000000000001</v>
      </c>
      <c r="G242" s="251"/>
      <c r="H242" s="252"/>
      <c r="I242" s="254"/>
    </row>
    <row r="243" spans="1:9" s="2" customFormat="1" ht="16.95" customHeight="1" x14ac:dyDescent="0.2">
      <c r="A243" s="251"/>
      <c r="B243" s="252"/>
      <c r="C243" s="397" t="s">
        <v>341</v>
      </c>
      <c r="D243" s="397" t="s">
        <v>342</v>
      </c>
      <c r="E243" s="398" t="s">
        <v>108</v>
      </c>
      <c r="F243" s="399">
        <v>15.726000000000001</v>
      </c>
      <c r="G243" s="251"/>
      <c r="H243" s="252"/>
      <c r="I243" s="254"/>
    </row>
    <row r="244" spans="1:9" s="2" customFormat="1" ht="16.95" customHeight="1" x14ac:dyDescent="0.2">
      <c r="A244" s="251"/>
      <c r="B244" s="252"/>
      <c r="C244" s="393" t="s">
        <v>110</v>
      </c>
      <c r="D244" s="394" t="s">
        <v>111</v>
      </c>
      <c r="E244" s="395" t="s">
        <v>108</v>
      </c>
      <c r="F244" s="396">
        <v>18.510000000000002</v>
      </c>
      <c r="G244" s="251"/>
      <c r="H244" s="252"/>
      <c r="I244" s="254"/>
    </row>
    <row r="245" spans="1:9" s="2" customFormat="1" ht="16.95" customHeight="1" x14ac:dyDescent="0.2">
      <c r="A245" s="251"/>
      <c r="B245" s="252"/>
      <c r="C245" s="397" t="s">
        <v>3</v>
      </c>
      <c r="D245" s="397" t="s">
        <v>624</v>
      </c>
      <c r="E245" s="398" t="s">
        <v>3</v>
      </c>
      <c r="F245" s="399">
        <v>0</v>
      </c>
      <c r="G245" s="251"/>
      <c r="H245" s="252"/>
      <c r="I245" s="254"/>
    </row>
    <row r="246" spans="1:9" s="2" customFormat="1" ht="16.95" customHeight="1" x14ac:dyDescent="0.2">
      <c r="A246" s="251"/>
      <c r="B246" s="252"/>
      <c r="C246" s="397" t="s">
        <v>3</v>
      </c>
      <c r="D246" s="397" t="s">
        <v>625</v>
      </c>
      <c r="E246" s="398" t="s">
        <v>3</v>
      </c>
      <c r="F246" s="399">
        <v>0.72</v>
      </c>
      <c r="G246" s="251"/>
      <c r="H246" s="252"/>
      <c r="I246" s="254"/>
    </row>
    <row r="247" spans="1:9" s="2" customFormat="1" ht="16.95" customHeight="1" x14ac:dyDescent="0.2">
      <c r="A247" s="251"/>
      <c r="B247" s="252"/>
      <c r="C247" s="397" t="s">
        <v>3</v>
      </c>
      <c r="D247" s="397" t="s">
        <v>626</v>
      </c>
      <c r="E247" s="398" t="s">
        <v>3</v>
      </c>
      <c r="F247" s="399">
        <v>5.04</v>
      </c>
      <c r="G247" s="251"/>
      <c r="H247" s="252"/>
      <c r="I247" s="254"/>
    </row>
    <row r="248" spans="1:9" s="2" customFormat="1" ht="16.95" customHeight="1" x14ac:dyDescent="0.2">
      <c r="A248" s="251"/>
      <c r="B248" s="252"/>
      <c r="C248" s="397" t="s">
        <v>3</v>
      </c>
      <c r="D248" s="397" t="s">
        <v>601</v>
      </c>
      <c r="E248" s="398" t="s">
        <v>3</v>
      </c>
      <c r="F248" s="399">
        <v>6.72</v>
      </c>
      <c r="G248" s="251"/>
      <c r="H248" s="252"/>
      <c r="I248" s="254"/>
    </row>
    <row r="249" spans="1:9" s="2" customFormat="1" ht="16.95" customHeight="1" x14ac:dyDescent="0.2">
      <c r="A249" s="251"/>
      <c r="B249" s="252"/>
      <c r="C249" s="397" t="s">
        <v>3</v>
      </c>
      <c r="D249" s="397" t="s">
        <v>627</v>
      </c>
      <c r="E249" s="398" t="s">
        <v>3</v>
      </c>
      <c r="F249" s="399">
        <v>1.28</v>
      </c>
      <c r="G249" s="251"/>
      <c r="H249" s="252"/>
      <c r="I249" s="254"/>
    </row>
    <row r="250" spans="1:9" s="2" customFormat="1" ht="16.95" customHeight="1" x14ac:dyDescent="0.2">
      <c r="A250" s="251"/>
      <c r="B250" s="252"/>
      <c r="C250" s="397" t="s">
        <v>3</v>
      </c>
      <c r="D250" s="397" t="s">
        <v>628</v>
      </c>
      <c r="E250" s="398" t="s">
        <v>3</v>
      </c>
      <c r="F250" s="399">
        <v>0.05</v>
      </c>
      <c r="G250" s="251"/>
      <c r="H250" s="252"/>
      <c r="I250" s="254"/>
    </row>
    <row r="251" spans="1:9" s="2" customFormat="1" ht="16.95" customHeight="1" x14ac:dyDescent="0.2">
      <c r="A251" s="251"/>
      <c r="B251" s="252"/>
      <c r="C251" s="397" t="s">
        <v>3</v>
      </c>
      <c r="D251" s="397" t="s">
        <v>629</v>
      </c>
      <c r="E251" s="398" t="s">
        <v>3</v>
      </c>
      <c r="F251" s="399">
        <v>0.05</v>
      </c>
      <c r="G251" s="251"/>
      <c r="H251" s="252"/>
      <c r="I251" s="254"/>
    </row>
    <row r="252" spans="1:9" s="2" customFormat="1" ht="16.95" customHeight="1" x14ac:dyDescent="0.2">
      <c r="A252" s="251"/>
      <c r="B252" s="252"/>
      <c r="C252" s="397" t="s">
        <v>3</v>
      </c>
      <c r="D252" s="397" t="s">
        <v>630</v>
      </c>
      <c r="E252" s="398" t="s">
        <v>3</v>
      </c>
      <c r="F252" s="399">
        <v>0</v>
      </c>
      <c r="G252" s="251"/>
      <c r="H252" s="252"/>
      <c r="I252" s="254"/>
    </row>
    <row r="253" spans="1:9" s="2" customFormat="1" ht="16.95" customHeight="1" x14ac:dyDescent="0.2">
      <c r="A253" s="251"/>
      <c r="B253" s="252"/>
      <c r="C253" s="397" t="s">
        <v>3</v>
      </c>
      <c r="D253" s="397" t="s">
        <v>631</v>
      </c>
      <c r="E253" s="398" t="s">
        <v>3</v>
      </c>
      <c r="F253" s="399">
        <v>4.6500000000000004</v>
      </c>
      <c r="G253" s="251"/>
      <c r="H253" s="252"/>
      <c r="I253" s="254"/>
    </row>
    <row r="254" spans="1:9" s="2" customFormat="1" ht="16.95" customHeight="1" x14ac:dyDescent="0.2">
      <c r="A254" s="251"/>
      <c r="B254" s="252"/>
      <c r="C254" s="397" t="s">
        <v>110</v>
      </c>
      <c r="D254" s="397" t="s">
        <v>186</v>
      </c>
      <c r="E254" s="398" t="s">
        <v>3</v>
      </c>
      <c r="F254" s="399">
        <v>18.510000000000002</v>
      </c>
      <c r="G254" s="251"/>
      <c r="H254" s="252"/>
      <c r="I254" s="254"/>
    </row>
    <row r="255" spans="1:9" s="2" customFormat="1" ht="16.95" customHeight="1" x14ac:dyDescent="0.2">
      <c r="A255" s="251"/>
      <c r="B255" s="252"/>
      <c r="C255" s="400" t="s">
        <v>1391</v>
      </c>
      <c r="D255" s="251"/>
      <c r="E255" s="251"/>
      <c r="F255" s="251"/>
      <c r="G255" s="251"/>
      <c r="H255" s="252"/>
      <c r="I255" s="254"/>
    </row>
    <row r="256" spans="1:9" s="2" customFormat="1" ht="16.95" customHeight="1" x14ac:dyDescent="0.2">
      <c r="A256" s="251"/>
      <c r="B256" s="252"/>
      <c r="C256" s="397" t="s">
        <v>270</v>
      </c>
      <c r="D256" s="397" t="s">
        <v>271</v>
      </c>
      <c r="E256" s="398" t="s">
        <v>108</v>
      </c>
      <c r="F256" s="399">
        <v>18.510000000000002</v>
      </c>
      <c r="G256" s="251"/>
      <c r="H256" s="252"/>
      <c r="I256" s="254"/>
    </row>
    <row r="257" spans="1:9" s="2" customFormat="1" ht="16.95" customHeight="1" x14ac:dyDescent="0.2">
      <c r="A257" s="251"/>
      <c r="B257" s="252"/>
      <c r="C257" s="397" t="s">
        <v>242</v>
      </c>
      <c r="D257" s="397" t="s">
        <v>243</v>
      </c>
      <c r="E257" s="398" t="s">
        <v>108</v>
      </c>
      <c r="F257" s="399">
        <v>168.86</v>
      </c>
      <c r="G257" s="251"/>
      <c r="H257" s="252"/>
      <c r="I257" s="254"/>
    </row>
    <row r="258" spans="1:9" s="2" customFormat="1" ht="16.95" customHeight="1" x14ac:dyDescent="0.2">
      <c r="A258" s="251"/>
      <c r="B258" s="252"/>
      <c r="C258" s="397" t="s">
        <v>250</v>
      </c>
      <c r="D258" s="397" t="s">
        <v>251</v>
      </c>
      <c r="E258" s="398" t="s">
        <v>108</v>
      </c>
      <c r="F258" s="399">
        <v>642.49</v>
      </c>
      <c r="G258" s="251"/>
      <c r="H258" s="252"/>
      <c r="I258" s="254"/>
    </row>
    <row r="259" spans="1:9" s="2" customFormat="1" ht="16.95" customHeight="1" x14ac:dyDescent="0.2">
      <c r="A259" s="251"/>
      <c r="B259" s="252"/>
      <c r="C259" s="397" t="s">
        <v>255</v>
      </c>
      <c r="D259" s="397" t="s">
        <v>256</v>
      </c>
      <c r="E259" s="398" t="s">
        <v>108</v>
      </c>
      <c r="F259" s="399">
        <v>136.85</v>
      </c>
      <c r="G259" s="251"/>
      <c r="H259" s="252"/>
      <c r="I259" s="254"/>
    </row>
    <row r="260" spans="1:9" s="2" customFormat="1" ht="16.95" customHeight="1" x14ac:dyDescent="0.2">
      <c r="A260" s="251"/>
      <c r="B260" s="252"/>
      <c r="C260" s="397" t="s">
        <v>263</v>
      </c>
      <c r="D260" s="397" t="s">
        <v>264</v>
      </c>
      <c r="E260" s="398" t="s">
        <v>108</v>
      </c>
      <c r="F260" s="399">
        <v>32.01</v>
      </c>
      <c r="G260" s="251"/>
      <c r="H260" s="252"/>
      <c r="I260" s="254"/>
    </row>
    <row r="261" spans="1:9" s="2" customFormat="1" ht="16.95" customHeight="1" x14ac:dyDescent="0.2">
      <c r="A261" s="251"/>
      <c r="B261" s="252"/>
      <c r="C261" s="393" t="s">
        <v>566</v>
      </c>
      <c r="D261" s="394" t="s">
        <v>567</v>
      </c>
      <c r="E261" s="395" t="s">
        <v>108</v>
      </c>
      <c r="F261" s="396">
        <v>0.78800000000000003</v>
      </c>
      <c r="G261" s="251"/>
      <c r="H261" s="252"/>
      <c r="I261" s="254"/>
    </row>
    <row r="262" spans="1:9" s="2" customFormat="1" ht="16.95" customHeight="1" x14ac:dyDescent="0.2">
      <c r="A262" s="251"/>
      <c r="B262" s="252"/>
      <c r="C262" s="397" t="s">
        <v>3</v>
      </c>
      <c r="D262" s="397" t="s">
        <v>676</v>
      </c>
      <c r="E262" s="398" t="s">
        <v>3</v>
      </c>
      <c r="F262" s="399">
        <v>0</v>
      </c>
      <c r="G262" s="251"/>
      <c r="H262" s="252"/>
      <c r="I262" s="254"/>
    </row>
    <row r="263" spans="1:9" s="2" customFormat="1" ht="16.95" customHeight="1" x14ac:dyDescent="0.2">
      <c r="A263" s="251"/>
      <c r="B263" s="252"/>
      <c r="C263" s="397" t="s">
        <v>3</v>
      </c>
      <c r="D263" s="397" t="s">
        <v>680</v>
      </c>
      <c r="E263" s="398" t="s">
        <v>3</v>
      </c>
      <c r="F263" s="399">
        <v>0.78800000000000003</v>
      </c>
      <c r="G263" s="251"/>
      <c r="H263" s="252"/>
      <c r="I263" s="254"/>
    </row>
    <row r="264" spans="1:9" s="2" customFormat="1" ht="16.95" customHeight="1" x14ac:dyDescent="0.2">
      <c r="A264" s="251"/>
      <c r="B264" s="252"/>
      <c r="C264" s="397" t="s">
        <v>566</v>
      </c>
      <c r="D264" s="397" t="s">
        <v>186</v>
      </c>
      <c r="E264" s="398" t="s">
        <v>3</v>
      </c>
      <c r="F264" s="399">
        <v>0.78800000000000003</v>
      </c>
      <c r="G264" s="251"/>
      <c r="H264" s="252"/>
      <c r="I264" s="254"/>
    </row>
    <row r="265" spans="1:9" s="2" customFormat="1" ht="16.95" customHeight="1" x14ac:dyDescent="0.2">
      <c r="A265" s="251"/>
      <c r="B265" s="252"/>
      <c r="C265" s="400" t="s">
        <v>1391</v>
      </c>
      <c r="D265" s="251"/>
      <c r="E265" s="251"/>
      <c r="F265" s="251"/>
      <c r="G265" s="251"/>
      <c r="H265" s="252"/>
      <c r="I265" s="254"/>
    </row>
    <row r="266" spans="1:9" s="2" customFormat="1" ht="16.95" customHeight="1" x14ac:dyDescent="0.2">
      <c r="A266" s="251"/>
      <c r="B266" s="252"/>
      <c r="C266" s="397" t="s">
        <v>396</v>
      </c>
      <c r="D266" s="397" t="s">
        <v>397</v>
      </c>
      <c r="E266" s="398" t="s">
        <v>108</v>
      </c>
      <c r="F266" s="399">
        <v>0.78800000000000003</v>
      </c>
      <c r="G266" s="251"/>
      <c r="H266" s="252"/>
      <c r="I266" s="254"/>
    </row>
    <row r="267" spans="1:9" s="2" customFormat="1" ht="16.95" customHeight="1" x14ac:dyDescent="0.2">
      <c r="A267" s="251"/>
      <c r="B267" s="252"/>
      <c r="C267" s="397" t="s">
        <v>385</v>
      </c>
      <c r="D267" s="397" t="s">
        <v>386</v>
      </c>
      <c r="E267" s="398" t="s">
        <v>108</v>
      </c>
      <c r="F267" s="399">
        <v>0.76200000000000001</v>
      </c>
      <c r="G267" s="251"/>
      <c r="H267" s="252"/>
      <c r="I267" s="254"/>
    </row>
    <row r="268" spans="1:9" s="2" customFormat="1" ht="26.4" customHeight="1" x14ac:dyDescent="0.2">
      <c r="A268" s="251"/>
      <c r="B268" s="252"/>
      <c r="C268" s="392" t="s">
        <v>1393</v>
      </c>
      <c r="D268" s="392" t="s">
        <v>90</v>
      </c>
      <c r="E268" s="251"/>
      <c r="F268" s="251"/>
      <c r="G268" s="251"/>
      <c r="H268" s="252"/>
      <c r="I268" s="254"/>
    </row>
    <row r="269" spans="1:9" s="2" customFormat="1" ht="16.95" customHeight="1" x14ac:dyDescent="0.2">
      <c r="A269" s="251"/>
      <c r="B269" s="252"/>
      <c r="C269" s="393" t="s">
        <v>743</v>
      </c>
      <c r="D269" s="394" t="s">
        <v>744</v>
      </c>
      <c r="E269" s="395" t="s">
        <v>116</v>
      </c>
      <c r="F269" s="396">
        <v>0.96</v>
      </c>
      <c r="G269" s="251"/>
      <c r="H269" s="252"/>
      <c r="I269" s="254"/>
    </row>
    <row r="270" spans="1:9" s="2" customFormat="1" ht="16.95" customHeight="1" x14ac:dyDescent="0.2">
      <c r="A270" s="251"/>
      <c r="B270" s="252"/>
      <c r="C270" s="397" t="s">
        <v>3</v>
      </c>
      <c r="D270" s="397" t="s">
        <v>853</v>
      </c>
      <c r="E270" s="398" t="s">
        <v>3</v>
      </c>
      <c r="F270" s="399">
        <v>0</v>
      </c>
      <c r="G270" s="251"/>
      <c r="H270" s="252"/>
      <c r="I270" s="254"/>
    </row>
    <row r="271" spans="1:9" s="2" customFormat="1" ht="16.95" customHeight="1" x14ac:dyDescent="0.2">
      <c r="A271" s="251"/>
      <c r="B271" s="252"/>
      <c r="C271" s="397" t="s">
        <v>3</v>
      </c>
      <c r="D271" s="397" t="s">
        <v>854</v>
      </c>
      <c r="E271" s="398" t="s">
        <v>3</v>
      </c>
      <c r="F271" s="399">
        <v>0.96</v>
      </c>
      <c r="G271" s="251"/>
      <c r="H271" s="252"/>
      <c r="I271" s="254"/>
    </row>
    <row r="272" spans="1:9" s="2" customFormat="1" ht="16.95" customHeight="1" x14ac:dyDescent="0.2">
      <c r="A272" s="251"/>
      <c r="B272" s="252"/>
      <c r="C272" s="397" t="s">
        <v>743</v>
      </c>
      <c r="D272" s="397" t="s">
        <v>186</v>
      </c>
      <c r="E272" s="398" t="s">
        <v>3</v>
      </c>
      <c r="F272" s="399">
        <v>0.96</v>
      </c>
      <c r="G272" s="251"/>
      <c r="H272" s="252"/>
      <c r="I272" s="254"/>
    </row>
    <row r="273" spans="1:9" s="2" customFormat="1" ht="16.95" customHeight="1" x14ac:dyDescent="0.2">
      <c r="A273" s="251"/>
      <c r="B273" s="252"/>
      <c r="C273" s="400" t="s">
        <v>1391</v>
      </c>
      <c r="D273" s="251"/>
      <c r="E273" s="251"/>
      <c r="F273" s="251"/>
      <c r="G273" s="251"/>
      <c r="H273" s="252"/>
      <c r="I273" s="254"/>
    </row>
    <row r="274" spans="1:9" s="2" customFormat="1" ht="16.95" customHeight="1" x14ac:dyDescent="0.2">
      <c r="A274" s="251"/>
      <c r="B274" s="252"/>
      <c r="C274" s="397" t="s">
        <v>848</v>
      </c>
      <c r="D274" s="397" t="s">
        <v>849</v>
      </c>
      <c r="E274" s="398" t="s">
        <v>116</v>
      </c>
      <c r="F274" s="399">
        <v>0.96</v>
      </c>
      <c r="G274" s="251"/>
      <c r="H274" s="252"/>
      <c r="I274" s="254"/>
    </row>
    <row r="275" spans="1:9" s="2" customFormat="1" ht="16.95" customHeight="1" x14ac:dyDescent="0.2">
      <c r="A275" s="251"/>
      <c r="B275" s="252"/>
      <c r="C275" s="397" t="s">
        <v>855</v>
      </c>
      <c r="D275" s="397" t="s">
        <v>856</v>
      </c>
      <c r="E275" s="398" t="s">
        <v>116</v>
      </c>
      <c r="F275" s="399">
        <v>0.96</v>
      </c>
      <c r="G275" s="251"/>
      <c r="H275" s="252"/>
      <c r="I275" s="254"/>
    </row>
    <row r="276" spans="1:9" s="2" customFormat="1" ht="16.95" customHeight="1" x14ac:dyDescent="0.2">
      <c r="A276" s="251"/>
      <c r="B276" s="252"/>
      <c r="C276" s="393" t="s">
        <v>746</v>
      </c>
      <c r="D276" s="394" t="s">
        <v>747</v>
      </c>
      <c r="E276" s="395" t="s">
        <v>116</v>
      </c>
      <c r="F276" s="396">
        <v>4</v>
      </c>
      <c r="G276" s="251"/>
      <c r="H276" s="252"/>
      <c r="I276" s="254"/>
    </row>
    <row r="277" spans="1:9" s="2" customFormat="1" ht="16.95" customHeight="1" x14ac:dyDescent="0.2">
      <c r="A277" s="251"/>
      <c r="B277" s="252"/>
      <c r="C277" s="397" t="s">
        <v>3</v>
      </c>
      <c r="D277" s="397" t="s">
        <v>867</v>
      </c>
      <c r="E277" s="398" t="s">
        <v>3</v>
      </c>
      <c r="F277" s="399">
        <v>0</v>
      </c>
      <c r="G277" s="251"/>
      <c r="H277" s="252"/>
      <c r="I277" s="254"/>
    </row>
    <row r="278" spans="1:9" s="2" customFormat="1" ht="16.95" customHeight="1" x14ac:dyDescent="0.2">
      <c r="A278" s="251"/>
      <c r="B278" s="252"/>
      <c r="C278" s="397" t="s">
        <v>3</v>
      </c>
      <c r="D278" s="397" t="s">
        <v>868</v>
      </c>
      <c r="E278" s="398" t="s">
        <v>3</v>
      </c>
      <c r="F278" s="399">
        <v>4</v>
      </c>
      <c r="G278" s="251"/>
      <c r="H278" s="252"/>
      <c r="I278" s="254"/>
    </row>
    <row r="279" spans="1:9" s="2" customFormat="1" ht="16.95" customHeight="1" x14ac:dyDescent="0.2">
      <c r="A279" s="251"/>
      <c r="B279" s="252"/>
      <c r="C279" s="397" t="s">
        <v>746</v>
      </c>
      <c r="D279" s="397" t="s">
        <v>186</v>
      </c>
      <c r="E279" s="398" t="s">
        <v>3</v>
      </c>
      <c r="F279" s="399">
        <v>4</v>
      </c>
      <c r="G279" s="251"/>
      <c r="H279" s="252"/>
      <c r="I279" s="254"/>
    </row>
    <row r="280" spans="1:9" s="2" customFormat="1" ht="16.95" customHeight="1" x14ac:dyDescent="0.2">
      <c r="A280" s="251"/>
      <c r="B280" s="252"/>
      <c r="C280" s="400" t="s">
        <v>1391</v>
      </c>
      <c r="D280" s="251"/>
      <c r="E280" s="251"/>
      <c r="F280" s="251"/>
      <c r="G280" s="251"/>
      <c r="H280" s="252"/>
      <c r="I280" s="254"/>
    </row>
    <row r="281" spans="1:9" s="2" customFormat="1" ht="16.95" customHeight="1" x14ac:dyDescent="0.2">
      <c r="A281" s="251"/>
      <c r="B281" s="252"/>
      <c r="C281" s="397" t="s">
        <v>497</v>
      </c>
      <c r="D281" s="397" t="s">
        <v>498</v>
      </c>
      <c r="E281" s="398" t="s">
        <v>116</v>
      </c>
      <c r="F281" s="399">
        <v>4</v>
      </c>
      <c r="G281" s="251"/>
      <c r="H281" s="252"/>
      <c r="I281" s="254"/>
    </row>
    <row r="282" spans="1:9" s="2" customFormat="1" ht="16.95" customHeight="1" x14ac:dyDescent="0.2">
      <c r="A282" s="251"/>
      <c r="B282" s="252"/>
      <c r="C282" s="397" t="s">
        <v>860</v>
      </c>
      <c r="D282" s="397" t="s">
        <v>861</v>
      </c>
      <c r="E282" s="398" t="s">
        <v>116</v>
      </c>
      <c r="F282" s="399">
        <v>4</v>
      </c>
      <c r="G282" s="251"/>
      <c r="H282" s="252"/>
      <c r="I282" s="254"/>
    </row>
    <row r="283" spans="1:9" s="2" customFormat="1" ht="16.95" customHeight="1" x14ac:dyDescent="0.2">
      <c r="A283" s="251"/>
      <c r="B283" s="252"/>
      <c r="C283" s="397" t="s">
        <v>473</v>
      </c>
      <c r="D283" s="397" t="s">
        <v>474</v>
      </c>
      <c r="E283" s="398" t="s">
        <v>116</v>
      </c>
      <c r="F283" s="399">
        <v>4</v>
      </c>
      <c r="G283" s="251"/>
      <c r="H283" s="252"/>
      <c r="I283" s="254"/>
    </row>
    <row r="284" spans="1:9" s="2" customFormat="1" ht="16.95" customHeight="1" x14ac:dyDescent="0.2">
      <c r="A284" s="251"/>
      <c r="B284" s="252"/>
      <c r="C284" s="393" t="s">
        <v>727</v>
      </c>
      <c r="D284" s="394" t="s">
        <v>728</v>
      </c>
      <c r="E284" s="395" t="s">
        <v>108</v>
      </c>
      <c r="F284" s="396">
        <v>33.700000000000003</v>
      </c>
      <c r="G284" s="251"/>
      <c r="H284" s="252"/>
      <c r="I284" s="254"/>
    </row>
    <row r="285" spans="1:9" s="2" customFormat="1" ht="16.95" customHeight="1" x14ac:dyDescent="0.2">
      <c r="A285" s="251"/>
      <c r="B285" s="252"/>
      <c r="C285" s="397" t="s">
        <v>3</v>
      </c>
      <c r="D285" s="397" t="s">
        <v>798</v>
      </c>
      <c r="E285" s="398" t="s">
        <v>3</v>
      </c>
      <c r="F285" s="399">
        <v>0</v>
      </c>
      <c r="G285" s="251"/>
      <c r="H285" s="252"/>
      <c r="I285" s="254"/>
    </row>
    <row r="286" spans="1:9" s="2" customFormat="1" ht="16.95" customHeight="1" x14ac:dyDescent="0.2">
      <c r="A286" s="251"/>
      <c r="B286" s="252"/>
      <c r="C286" s="397" t="s">
        <v>3</v>
      </c>
      <c r="D286" s="397" t="s">
        <v>799</v>
      </c>
      <c r="E286" s="398" t="s">
        <v>3</v>
      </c>
      <c r="F286" s="399">
        <v>33.700000000000003</v>
      </c>
      <c r="G286" s="251"/>
      <c r="H286" s="252"/>
      <c r="I286" s="254"/>
    </row>
    <row r="287" spans="1:9" s="2" customFormat="1" ht="16.95" customHeight="1" x14ac:dyDescent="0.2">
      <c r="A287" s="251"/>
      <c r="B287" s="252"/>
      <c r="C287" s="397" t="s">
        <v>727</v>
      </c>
      <c r="D287" s="397" t="s">
        <v>186</v>
      </c>
      <c r="E287" s="398" t="s">
        <v>3</v>
      </c>
      <c r="F287" s="399">
        <v>33.700000000000003</v>
      </c>
      <c r="G287" s="251"/>
      <c r="H287" s="252"/>
      <c r="I287" s="254"/>
    </row>
    <row r="288" spans="1:9" s="2" customFormat="1" ht="16.95" customHeight="1" x14ac:dyDescent="0.2">
      <c r="A288" s="251"/>
      <c r="B288" s="252"/>
      <c r="C288" s="400" t="s">
        <v>1391</v>
      </c>
      <c r="D288" s="251"/>
      <c r="E288" s="251"/>
      <c r="F288" s="251"/>
      <c r="G288" s="251"/>
      <c r="H288" s="252"/>
      <c r="I288" s="254"/>
    </row>
    <row r="289" spans="1:9" s="2" customFormat="1" ht="16.95" customHeight="1" x14ac:dyDescent="0.2">
      <c r="A289" s="251"/>
      <c r="B289" s="252"/>
      <c r="C289" s="397" t="s">
        <v>793</v>
      </c>
      <c r="D289" s="397" t="s">
        <v>794</v>
      </c>
      <c r="E289" s="398" t="s">
        <v>108</v>
      </c>
      <c r="F289" s="399">
        <v>33.700000000000003</v>
      </c>
      <c r="G289" s="251"/>
      <c r="H289" s="252"/>
      <c r="I289" s="254"/>
    </row>
    <row r="290" spans="1:9" s="2" customFormat="1" ht="16.95" customHeight="1" x14ac:dyDescent="0.2">
      <c r="A290" s="251"/>
      <c r="B290" s="252"/>
      <c r="C290" s="397" t="s">
        <v>800</v>
      </c>
      <c r="D290" s="397" t="s">
        <v>801</v>
      </c>
      <c r="E290" s="398" t="s">
        <v>433</v>
      </c>
      <c r="F290" s="399">
        <v>65.715000000000003</v>
      </c>
      <c r="G290" s="251"/>
      <c r="H290" s="252"/>
      <c r="I290" s="254"/>
    </row>
    <row r="291" spans="1:9" s="2" customFormat="1" ht="16.95" customHeight="1" x14ac:dyDescent="0.2">
      <c r="A291" s="251"/>
      <c r="B291" s="252"/>
      <c r="C291" s="393" t="s">
        <v>970</v>
      </c>
      <c r="D291" s="394" t="s">
        <v>1394</v>
      </c>
      <c r="E291" s="395" t="s">
        <v>189</v>
      </c>
      <c r="F291" s="396">
        <v>13.5</v>
      </c>
      <c r="G291" s="251"/>
      <c r="H291" s="252"/>
      <c r="I291" s="254"/>
    </row>
    <row r="292" spans="1:9" s="2" customFormat="1" ht="16.95" customHeight="1" x14ac:dyDescent="0.2">
      <c r="A292" s="251"/>
      <c r="B292" s="252"/>
      <c r="C292" s="397" t="s">
        <v>3</v>
      </c>
      <c r="D292" s="397" t="s">
        <v>969</v>
      </c>
      <c r="E292" s="398" t="s">
        <v>3</v>
      </c>
      <c r="F292" s="399">
        <v>0</v>
      </c>
      <c r="G292" s="251"/>
      <c r="H292" s="252"/>
      <c r="I292" s="254"/>
    </row>
    <row r="293" spans="1:9" s="2" customFormat="1" ht="16.95" customHeight="1" x14ac:dyDescent="0.2">
      <c r="A293" s="251"/>
      <c r="B293" s="252"/>
      <c r="C293" s="397" t="s">
        <v>3</v>
      </c>
      <c r="D293" s="397" t="s">
        <v>551</v>
      </c>
      <c r="E293" s="398" t="s">
        <v>3</v>
      </c>
      <c r="F293" s="399">
        <v>13.5</v>
      </c>
      <c r="G293" s="251"/>
      <c r="H293" s="252"/>
      <c r="I293" s="254"/>
    </row>
    <row r="294" spans="1:9" s="2" customFormat="1" ht="16.95" customHeight="1" x14ac:dyDescent="0.2">
      <c r="A294" s="251"/>
      <c r="B294" s="252"/>
      <c r="C294" s="397" t="s">
        <v>970</v>
      </c>
      <c r="D294" s="397" t="s">
        <v>186</v>
      </c>
      <c r="E294" s="398" t="s">
        <v>3</v>
      </c>
      <c r="F294" s="399">
        <v>13.5</v>
      </c>
      <c r="G294" s="251"/>
      <c r="H294" s="252"/>
      <c r="I294" s="254"/>
    </row>
    <row r="295" spans="1:9" s="2" customFormat="1" ht="16.95" customHeight="1" x14ac:dyDescent="0.2">
      <c r="A295" s="251"/>
      <c r="B295" s="252"/>
      <c r="C295" s="393" t="s">
        <v>722</v>
      </c>
      <c r="D295" s="394" t="s">
        <v>723</v>
      </c>
      <c r="E295" s="395" t="s">
        <v>108</v>
      </c>
      <c r="F295" s="396">
        <v>529.29999999999995</v>
      </c>
      <c r="G295" s="251"/>
      <c r="H295" s="252"/>
      <c r="I295" s="254"/>
    </row>
    <row r="296" spans="1:9" s="2" customFormat="1" ht="16.95" customHeight="1" x14ac:dyDescent="0.2">
      <c r="A296" s="251"/>
      <c r="B296" s="252"/>
      <c r="C296" s="397" t="s">
        <v>3</v>
      </c>
      <c r="D296" s="397" t="s">
        <v>767</v>
      </c>
      <c r="E296" s="398" t="s">
        <v>3</v>
      </c>
      <c r="F296" s="399">
        <v>529.29999999999995</v>
      </c>
      <c r="G296" s="251"/>
      <c r="H296" s="252"/>
      <c r="I296" s="254"/>
    </row>
    <row r="297" spans="1:9" s="2" customFormat="1" ht="16.95" customHeight="1" x14ac:dyDescent="0.2">
      <c r="A297" s="251"/>
      <c r="B297" s="252"/>
      <c r="C297" s="397" t="s">
        <v>722</v>
      </c>
      <c r="D297" s="397" t="s">
        <v>186</v>
      </c>
      <c r="E297" s="398" t="s">
        <v>3</v>
      </c>
      <c r="F297" s="399">
        <v>529.29999999999995</v>
      </c>
      <c r="G297" s="251"/>
      <c r="H297" s="252"/>
      <c r="I297" s="254"/>
    </row>
    <row r="298" spans="1:9" s="2" customFormat="1" ht="16.95" customHeight="1" x14ac:dyDescent="0.2">
      <c r="A298" s="251"/>
      <c r="B298" s="252"/>
      <c r="C298" s="400" t="s">
        <v>1391</v>
      </c>
      <c r="D298" s="251"/>
      <c r="E298" s="251"/>
      <c r="F298" s="251"/>
      <c r="G298" s="251"/>
      <c r="H298" s="252"/>
      <c r="I298" s="254"/>
    </row>
    <row r="299" spans="1:9" s="2" customFormat="1" ht="16.95" customHeight="1" x14ac:dyDescent="0.2">
      <c r="A299" s="251"/>
      <c r="B299" s="252"/>
      <c r="C299" s="397" t="s">
        <v>762</v>
      </c>
      <c r="D299" s="397" t="s">
        <v>763</v>
      </c>
      <c r="E299" s="398" t="s">
        <v>108</v>
      </c>
      <c r="F299" s="399">
        <v>529.29999999999995</v>
      </c>
      <c r="G299" s="251"/>
      <c r="H299" s="252"/>
      <c r="I299" s="254"/>
    </row>
    <row r="300" spans="1:9" s="2" customFormat="1" ht="16.95" customHeight="1" x14ac:dyDescent="0.2">
      <c r="A300" s="251"/>
      <c r="B300" s="252"/>
      <c r="C300" s="397" t="s">
        <v>778</v>
      </c>
      <c r="D300" s="397" t="s">
        <v>251</v>
      </c>
      <c r="E300" s="398" t="s">
        <v>108</v>
      </c>
      <c r="F300" s="399">
        <v>529.55600000000004</v>
      </c>
      <c r="G300" s="251"/>
      <c r="H300" s="252"/>
      <c r="I300" s="254"/>
    </row>
    <row r="301" spans="1:9" s="2" customFormat="1" ht="16.95" customHeight="1" x14ac:dyDescent="0.2">
      <c r="A301" s="251"/>
      <c r="B301" s="252"/>
      <c r="C301" s="393" t="s">
        <v>132</v>
      </c>
      <c r="D301" s="394" t="s">
        <v>133</v>
      </c>
      <c r="E301" s="395" t="s">
        <v>116</v>
      </c>
      <c r="F301" s="396">
        <v>409.4</v>
      </c>
      <c r="G301" s="251"/>
      <c r="H301" s="252"/>
      <c r="I301" s="254"/>
    </row>
    <row r="302" spans="1:9" s="2" customFormat="1" ht="16.95" customHeight="1" x14ac:dyDescent="0.2">
      <c r="A302" s="251"/>
      <c r="B302" s="252"/>
      <c r="C302" s="397" t="s">
        <v>3</v>
      </c>
      <c r="D302" s="397" t="s">
        <v>820</v>
      </c>
      <c r="E302" s="398" t="s">
        <v>3</v>
      </c>
      <c r="F302" s="399">
        <v>409.4</v>
      </c>
      <c r="G302" s="251"/>
      <c r="H302" s="252"/>
      <c r="I302" s="254"/>
    </row>
    <row r="303" spans="1:9" s="2" customFormat="1" ht="16.95" customHeight="1" x14ac:dyDescent="0.2">
      <c r="A303" s="251"/>
      <c r="B303" s="252"/>
      <c r="C303" s="397" t="s">
        <v>132</v>
      </c>
      <c r="D303" s="397" t="s">
        <v>186</v>
      </c>
      <c r="E303" s="398" t="s">
        <v>3</v>
      </c>
      <c r="F303" s="399">
        <v>409.4</v>
      </c>
      <c r="G303" s="251"/>
      <c r="H303" s="252"/>
      <c r="I303" s="254"/>
    </row>
    <row r="304" spans="1:9" s="2" customFormat="1" ht="16.95" customHeight="1" x14ac:dyDescent="0.2">
      <c r="A304" s="251"/>
      <c r="B304" s="252"/>
      <c r="C304" s="400" t="s">
        <v>1391</v>
      </c>
      <c r="D304" s="251"/>
      <c r="E304" s="251"/>
      <c r="F304" s="251"/>
      <c r="G304" s="251"/>
      <c r="H304" s="252"/>
      <c r="I304" s="254"/>
    </row>
    <row r="305" spans="1:9" s="2" customFormat="1" ht="16.95" customHeight="1" x14ac:dyDescent="0.2">
      <c r="A305" s="251"/>
      <c r="B305" s="252"/>
      <c r="C305" s="397" t="s">
        <v>304</v>
      </c>
      <c r="D305" s="397" t="s">
        <v>305</v>
      </c>
      <c r="E305" s="398" t="s">
        <v>116</v>
      </c>
      <c r="F305" s="399">
        <v>409.4</v>
      </c>
      <c r="G305" s="251"/>
      <c r="H305" s="252"/>
      <c r="I305" s="254"/>
    </row>
    <row r="306" spans="1:9" s="2" customFormat="1" ht="16.95" customHeight="1" x14ac:dyDescent="0.2">
      <c r="A306" s="251"/>
      <c r="B306" s="252"/>
      <c r="C306" s="397" t="s">
        <v>242</v>
      </c>
      <c r="D306" s="397" t="s">
        <v>243</v>
      </c>
      <c r="E306" s="398" t="s">
        <v>108</v>
      </c>
      <c r="F306" s="399">
        <v>489.2</v>
      </c>
      <c r="G306" s="251"/>
      <c r="H306" s="252"/>
      <c r="I306" s="254"/>
    </row>
    <row r="307" spans="1:9" s="2" customFormat="1" ht="16.95" customHeight="1" x14ac:dyDescent="0.2">
      <c r="A307" s="251"/>
      <c r="B307" s="252"/>
      <c r="C307" s="397" t="s">
        <v>780</v>
      </c>
      <c r="D307" s="397" t="s">
        <v>781</v>
      </c>
      <c r="E307" s="398" t="s">
        <v>108</v>
      </c>
      <c r="F307" s="399">
        <v>292.67099999999999</v>
      </c>
      <c r="G307" s="251"/>
      <c r="H307" s="252"/>
      <c r="I307" s="254"/>
    </row>
    <row r="308" spans="1:9" s="2" customFormat="1" ht="16.95" customHeight="1" x14ac:dyDescent="0.2">
      <c r="A308" s="251"/>
      <c r="B308" s="252"/>
      <c r="C308" s="397" t="s">
        <v>787</v>
      </c>
      <c r="D308" s="397" t="s">
        <v>788</v>
      </c>
      <c r="E308" s="398" t="s">
        <v>108</v>
      </c>
      <c r="F308" s="399">
        <v>40.94</v>
      </c>
      <c r="G308" s="251"/>
      <c r="H308" s="252"/>
      <c r="I308" s="254"/>
    </row>
    <row r="309" spans="1:9" s="2" customFormat="1" ht="16.95" customHeight="1" x14ac:dyDescent="0.2">
      <c r="A309" s="251"/>
      <c r="B309" s="252"/>
      <c r="C309" s="397" t="s">
        <v>806</v>
      </c>
      <c r="D309" s="397" t="s">
        <v>807</v>
      </c>
      <c r="E309" s="398" t="s">
        <v>116</v>
      </c>
      <c r="F309" s="399">
        <v>409.4</v>
      </c>
      <c r="G309" s="251"/>
      <c r="H309" s="252"/>
      <c r="I309" s="254"/>
    </row>
    <row r="310" spans="1:9" s="2" customFormat="1" ht="16.95" customHeight="1" x14ac:dyDescent="0.2">
      <c r="A310" s="251"/>
      <c r="B310" s="252"/>
      <c r="C310" s="397" t="s">
        <v>299</v>
      </c>
      <c r="D310" s="397" t="s">
        <v>300</v>
      </c>
      <c r="E310" s="398" t="s">
        <v>116</v>
      </c>
      <c r="F310" s="399">
        <v>409.4</v>
      </c>
      <c r="G310" s="251"/>
      <c r="H310" s="252"/>
      <c r="I310" s="254"/>
    </row>
    <row r="311" spans="1:9" s="2" customFormat="1" ht="16.95" customHeight="1" x14ac:dyDescent="0.2">
      <c r="A311" s="251"/>
      <c r="B311" s="252"/>
      <c r="C311" s="397" t="s">
        <v>821</v>
      </c>
      <c r="D311" s="397" t="s">
        <v>822</v>
      </c>
      <c r="E311" s="398" t="s">
        <v>116</v>
      </c>
      <c r="F311" s="399">
        <v>409.4</v>
      </c>
      <c r="G311" s="251"/>
      <c r="H311" s="252"/>
      <c r="I311" s="254"/>
    </row>
    <row r="312" spans="1:9" s="2" customFormat="1" ht="16.95" customHeight="1" x14ac:dyDescent="0.2">
      <c r="A312" s="251"/>
      <c r="B312" s="252"/>
      <c r="C312" s="397" t="s">
        <v>334</v>
      </c>
      <c r="D312" s="397" t="s">
        <v>335</v>
      </c>
      <c r="E312" s="398" t="s">
        <v>108</v>
      </c>
      <c r="F312" s="399">
        <v>12.282</v>
      </c>
      <c r="G312" s="251"/>
      <c r="H312" s="252"/>
      <c r="I312" s="254"/>
    </row>
    <row r="313" spans="1:9" s="2" customFormat="1" ht="16.95" customHeight="1" x14ac:dyDescent="0.2">
      <c r="A313" s="251"/>
      <c r="B313" s="252"/>
      <c r="C313" s="397" t="s">
        <v>293</v>
      </c>
      <c r="D313" s="397" t="s">
        <v>294</v>
      </c>
      <c r="E313" s="398" t="s">
        <v>295</v>
      </c>
      <c r="F313" s="399">
        <v>6.141</v>
      </c>
      <c r="G313" s="251"/>
      <c r="H313" s="252"/>
      <c r="I313" s="254"/>
    </row>
    <row r="314" spans="1:9" s="2" customFormat="1" ht="16.95" customHeight="1" x14ac:dyDescent="0.2">
      <c r="A314" s="251"/>
      <c r="B314" s="252"/>
      <c r="C314" s="393" t="s">
        <v>730</v>
      </c>
      <c r="D314" s="394" t="s">
        <v>731</v>
      </c>
      <c r="E314" s="395" t="s">
        <v>116</v>
      </c>
      <c r="F314" s="396">
        <v>290.39999999999998</v>
      </c>
      <c r="G314" s="251"/>
      <c r="H314" s="252"/>
      <c r="I314" s="254"/>
    </row>
    <row r="315" spans="1:9" s="2" customFormat="1" ht="16.95" customHeight="1" x14ac:dyDescent="0.2">
      <c r="A315" s="251"/>
      <c r="B315" s="252"/>
      <c r="C315" s="397" t="s">
        <v>3</v>
      </c>
      <c r="D315" s="397" t="s">
        <v>875</v>
      </c>
      <c r="E315" s="398" t="s">
        <v>3</v>
      </c>
      <c r="F315" s="399">
        <v>0</v>
      </c>
      <c r="G315" s="251"/>
      <c r="H315" s="252"/>
      <c r="I315" s="254"/>
    </row>
    <row r="316" spans="1:9" s="2" customFormat="1" ht="16.95" customHeight="1" x14ac:dyDescent="0.2">
      <c r="A316" s="251"/>
      <c r="B316" s="252"/>
      <c r="C316" s="397" t="s">
        <v>3</v>
      </c>
      <c r="D316" s="397" t="s">
        <v>876</v>
      </c>
      <c r="E316" s="398" t="s">
        <v>3</v>
      </c>
      <c r="F316" s="399">
        <v>290.39999999999998</v>
      </c>
      <c r="G316" s="251"/>
      <c r="H316" s="252"/>
      <c r="I316" s="254"/>
    </row>
    <row r="317" spans="1:9" s="2" customFormat="1" ht="16.95" customHeight="1" x14ac:dyDescent="0.2">
      <c r="A317" s="251"/>
      <c r="B317" s="252"/>
      <c r="C317" s="397" t="s">
        <v>730</v>
      </c>
      <c r="D317" s="397" t="s">
        <v>186</v>
      </c>
      <c r="E317" s="398" t="s">
        <v>3</v>
      </c>
      <c r="F317" s="399">
        <v>290.39999999999998</v>
      </c>
      <c r="G317" s="251"/>
      <c r="H317" s="252"/>
      <c r="I317" s="254"/>
    </row>
    <row r="318" spans="1:9" s="2" customFormat="1" ht="16.95" customHeight="1" x14ac:dyDescent="0.2">
      <c r="A318" s="251"/>
      <c r="B318" s="252"/>
      <c r="C318" s="400" t="s">
        <v>1391</v>
      </c>
      <c r="D318" s="251"/>
      <c r="E318" s="251"/>
      <c r="F318" s="251"/>
      <c r="G318" s="251"/>
      <c r="H318" s="252"/>
      <c r="I318" s="254"/>
    </row>
    <row r="319" spans="1:9" s="2" customFormat="1" ht="16.95" customHeight="1" x14ac:dyDescent="0.2">
      <c r="A319" s="251"/>
      <c r="B319" s="252"/>
      <c r="C319" s="397" t="s">
        <v>870</v>
      </c>
      <c r="D319" s="397" t="s">
        <v>871</v>
      </c>
      <c r="E319" s="398" t="s">
        <v>116</v>
      </c>
      <c r="F319" s="399">
        <v>290.39999999999998</v>
      </c>
      <c r="G319" s="251"/>
      <c r="H319" s="252"/>
      <c r="I319" s="254"/>
    </row>
    <row r="320" spans="1:9" s="2" customFormat="1" ht="16.95" customHeight="1" x14ac:dyDescent="0.2">
      <c r="A320" s="251"/>
      <c r="B320" s="252"/>
      <c r="C320" s="397" t="s">
        <v>877</v>
      </c>
      <c r="D320" s="397" t="s">
        <v>878</v>
      </c>
      <c r="E320" s="398" t="s">
        <v>433</v>
      </c>
      <c r="F320" s="399">
        <v>166.98</v>
      </c>
      <c r="G320" s="251"/>
      <c r="H320" s="252"/>
      <c r="I320" s="254"/>
    </row>
    <row r="321" spans="1:9" s="2" customFormat="1" ht="16.95" customHeight="1" x14ac:dyDescent="0.2">
      <c r="A321" s="251"/>
      <c r="B321" s="252"/>
      <c r="C321" s="393" t="s">
        <v>733</v>
      </c>
      <c r="D321" s="394" t="s">
        <v>734</v>
      </c>
      <c r="E321" s="395" t="s">
        <v>116</v>
      </c>
      <c r="F321" s="396">
        <v>290</v>
      </c>
      <c r="G321" s="251"/>
      <c r="H321" s="252"/>
      <c r="I321" s="254"/>
    </row>
    <row r="322" spans="1:9" s="2" customFormat="1" ht="16.95" customHeight="1" x14ac:dyDescent="0.2">
      <c r="A322" s="251"/>
      <c r="B322" s="252"/>
      <c r="C322" s="397" t="s">
        <v>3</v>
      </c>
      <c r="D322" s="397" t="s">
        <v>734</v>
      </c>
      <c r="E322" s="398" t="s">
        <v>3</v>
      </c>
      <c r="F322" s="399">
        <v>0</v>
      </c>
      <c r="G322" s="251"/>
      <c r="H322" s="252"/>
      <c r="I322" s="254"/>
    </row>
    <row r="323" spans="1:9" s="2" customFormat="1" ht="16.95" customHeight="1" x14ac:dyDescent="0.2">
      <c r="A323" s="251"/>
      <c r="B323" s="252"/>
      <c r="C323" s="397" t="s">
        <v>3</v>
      </c>
      <c r="D323" s="397" t="s">
        <v>886</v>
      </c>
      <c r="E323" s="398" t="s">
        <v>3</v>
      </c>
      <c r="F323" s="399">
        <v>290</v>
      </c>
      <c r="G323" s="251"/>
      <c r="H323" s="252"/>
      <c r="I323" s="254"/>
    </row>
    <row r="324" spans="1:9" s="2" customFormat="1" ht="16.95" customHeight="1" x14ac:dyDescent="0.2">
      <c r="A324" s="251"/>
      <c r="B324" s="252"/>
      <c r="C324" s="397" t="s">
        <v>733</v>
      </c>
      <c r="D324" s="397" t="s">
        <v>186</v>
      </c>
      <c r="E324" s="398" t="s">
        <v>3</v>
      </c>
      <c r="F324" s="399">
        <v>290</v>
      </c>
      <c r="G324" s="251"/>
      <c r="H324" s="252"/>
      <c r="I324" s="254"/>
    </row>
    <row r="325" spans="1:9" s="2" customFormat="1" ht="16.95" customHeight="1" x14ac:dyDescent="0.2">
      <c r="A325" s="251"/>
      <c r="B325" s="252"/>
      <c r="C325" s="400" t="s">
        <v>1391</v>
      </c>
      <c r="D325" s="251"/>
      <c r="E325" s="251"/>
      <c r="F325" s="251"/>
      <c r="G325" s="251"/>
      <c r="H325" s="252"/>
      <c r="I325" s="254"/>
    </row>
    <row r="326" spans="1:9" s="2" customFormat="1" ht="16.95" customHeight="1" x14ac:dyDescent="0.2">
      <c r="A326" s="251"/>
      <c r="B326" s="252"/>
      <c r="C326" s="397" t="s">
        <v>881</v>
      </c>
      <c r="D326" s="397" t="s">
        <v>882</v>
      </c>
      <c r="E326" s="398" t="s">
        <v>116</v>
      </c>
      <c r="F326" s="399">
        <v>290</v>
      </c>
      <c r="G326" s="251"/>
      <c r="H326" s="252"/>
      <c r="I326" s="254"/>
    </row>
    <row r="327" spans="1:9" s="2" customFormat="1" ht="16.95" customHeight="1" x14ac:dyDescent="0.2">
      <c r="A327" s="251"/>
      <c r="B327" s="252"/>
      <c r="C327" s="397" t="s">
        <v>887</v>
      </c>
      <c r="D327" s="397" t="s">
        <v>888</v>
      </c>
      <c r="E327" s="398" t="s">
        <v>433</v>
      </c>
      <c r="F327" s="399">
        <v>182.7</v>
      </c>
      <c r="G327" s="251"/>
      <c r="H327" s="252"/>
      <c r="I327" s="254"/>
    </row>
    <row r="328" spans="1:9" s="2" customFormat="1" ht="16.95" customHeight="1" x14ac:dyDescent="0.2">
      <c r="A328" s="251"/>
      <c r="B328" s="252"/>
      <c r="C328" s="393" t="s">
        <v>719</v>
      </c>
      <c r="D328" s="394" t="s">
        <v>720</v>
      </c>
      <c r="E328" s="395" t="s">
        <v>116</v>
      </c>
      <c r="F328" s="396">
        <v>1494.2</v>
      </c>
      <c r="G328" s="251"/>
      <c r="H328" s="252"/>
      <c r="I328" s="254"/>
    </row>
    <row r="329" spans="1:9" s="2" customFormat="1" ht="16.95" customHeight="1" x14ac:dyDescent="0.2">
      <c r="A329" s="251"/>
      <c r="B329" s="252"/>
      <c r="C329" s="397" t="s">
        <v>3</v>
      </c>
      <c r="D329" s="397" t="s">
        <v>759</v>
      </c>
      <c r="E329" s="398" t="s">
        <v>3</v>
      </c>
      <c r="F329" s="399">
        <v>1438.2</v>
      </c>
      <c r="G329" s="251"/>
      <c r="H329" s="252"/>
      <c r="I329" s="254"/>
    </row>
    <row r="330" spans="1:9" s="2" customFormat="1" ht="16.95" customHeight="1" x14ac:dyDescent="0.2">
      <c r="A330" s="251"/>
      <c r="B330" s="252"/>
      <c r="C330" s="397" t="s">
        <v>3</v>
      </c>
      <c r="D330" s="397" t="s">
        <v>760</v>
      </c>
      <c r="E330" s="398" t="s">
        <v>3</v>
      </c>
      <c r="F330" s="399">
        <v>24</v>
      </c>
      <c r="G330" s="251"/>
      <c r="H330" s="252"/>
      <c r="I330" s="254"/>
    </row>
    <row r="331" spans="1:9" s="2" customFormat="1" ht="16.95" customHeight="1" x14ac:dyDescent="0.2">
      <c r="A331" s="251"/>
      <c r="B331" s="252"/>
      <c r="C331" s="397" t="s">
        <v>3</v>
      </c>
      <c r="D331" s="397" t="s">
        <v>761</v>
      </c>
      <c r="E331" s="398" t="s">
        <v>3</v>
      </c>
      <c r="F331" s="399">
        <v>32</v>
      </c>
      <c r="G331" s="251"/>
      <c r="H331" s="252"/>
      <c r="I331" s="254"/>
    </row>
    <row r="332" spans="1:9" s="2" customFormat="1" ht="16.95" customHeight="1" x14ac:dyDescent="0.2">
      <c r="A332" s="251"/>
      <c r="B332" s="252"/>
      <c r="C332" s="397" t="s">
        <v>719</v>
      </c>
      <c r="D332" s="397" t="s">
        <v>186</v>
      </c>
      <c r="E332" s="398" t="s">
        <v>3</v>
      </c>
      <c r="F332" s="399">
        <v>1494.2</v>
      </c>
      <c r="G332" s="251"/>
      <c r="H332" s="252"/>
      <c r="I332" s="254"/>
    </row>
    <row r="333" spans="1:9" s="2" customFormat="1" ht="16.95" customHeight="1" x14ac:dyDescent="0.2">
      <c r="A333" s="251"/>
      <c r="B333" s="252"/>
      <c r="C333" s="400" t="s">
        <v>1391</v>
      </c>
      <c r="D333" s="251"/>
      <c r="E333" s="251"/>
      <c r="F333" s="251"/>
      <c r="G333" s="251"/>
      <c r="H333" s="252"/>
      <c r="I333" s="254"/>
    </row>
    <row r="334" spans="1:9" s="2" customFormat="1" ht="16.95" customHeight="1" x14ac:dyDescent="0.2">
      <c r="A334" s="251"/>
      <c r="B334" s="252"/>
      <c r="C334" s="397" t="s">
        <v>754</v>
      </c>
      <c r="D334" s="397" t="s">
        <v>755</v>
      </c>
      <c r="E334" s="398" t="s">
        <v>116</v>
      </c>
      <c r="F334" s="399">
        <v>1494.2</v>
      </c>
      <c r="G334" s="251"/>
      <c r="H334" s="252"/>
      <c r="I334" s="254"/>
    </row>
    <row r="335" spans="1:9" s="2" customFormat="1" ht="16.95" customHeight="1" x14ac:dyDescent="0.2">
      <c r="A335" s="251"/>
      <c r="B335" s="252"/>
      <c r="C335" s="397" t="s">
        <v>242</v>
      </c>
      <c r="D335" s="397" t="s">
        <v>243</v>
      </c>
      <c r="E335" s="398" t="s">
        <v>108</v>
      </c>
      <c r="F335" s="399">
        <v>489.2</v>
      </c>
      <c r="G335" s="251"/>
      <c r="H335" s="252"/>
      <c r="I335" s="254"/>
    </row>
    <row r="336" spans="1:9" s="2" customFormat="1" ht="16.95" customHeight="1" x14ac:dyDescent="0.2">
      <c r="A336" s="251"/>
      <c r="B336" s="252"/>
      <c r="C336" s="397" t="s">
        <v>780</v>
      </c>
      <c r="D336" s="397" t="s">
        <v>781</v>
      </c>
      <c r="E336" s="398" t="s">
        <v>108</v>
      </c>
      <c r="F336" s="399">
        <v>292.67099999999999</v>
      </c>
      <c r="G336" s="251"/>
      <c r="H336" s="252"/>
      <c r="I336" s="254"/>
    </row>
    <row r="337" spans="1:9" s="2" customFormat="1" ht="16.95" customHeight="1" x14ac:dyDescent="0.2">
      <c r="A337" s="251"/>
      <c r="B337" s="252"/>
      <c r="C337" s="397" t="s">
        <v>263</v>
      </c>
      <c r="D337" s="397" t="s">
        <v>264</v>
      </c>
      <c r="E337" s="398" t="s">
        <v>108</v>
      </c>
      <c r="F337" s="399">
        <v>448.26</v>
      </c>
      <c r="G337" s="251"/>
      <c r="H337" s="252"/>
      <c r="I337" s="254"/>
    </row>
    <row r="338" spans="1:9" s="2" customFormat="1" ht="16.95" customHeight="1" x14ac:dyDescent="0.2">
      <c r="A338" s="251"/>
      <c r="B338" s="252"/>
      <c r="C338" s="397" t="s">
        <v>812</v>
      </c>
      <c r="D338" s="397" t="s">
        <v>813</v>
      </c>
      <c r="E338" s="398" t="s">
        <v>116</v>
      </c>
      <c r="F338" s="399">
        <v>1494.2</v>
      </c>
      <c r="G338" s="251"/>
      <c r="H338" s="252"/>
      <c r="I338" s="254"/>
    </row>
    <row r="339" spans="1:9" s="2" customFormat="1" ht="16.95" customHeight="1" x14ac:dyDescent="0.2">
      <c r="A339" s="251"/>
      <c r="B339" s="252"/>
      <c r="C339" s="393" t="s">
        <v>740</v>
      </c>
      <c r="D339" s="394" t="s">
        <v>741</v>
      </c>
      <c r="E339" s="395" t="s">
        <v>108</v>
      </c>
      <c r="F339" s="396">
        <v>0.25600000000000001</v>
      </c>
      <c r="G339" s="251"/>
      <c r="H339" s="252"/>
      <c r="I339" s="254"/>
    </row>
    <row r="340" spans="1:9" s="2" customFormat="1" ht="16.95" customHeight="1" x14ac:dyDescent="0.2">
      <c r="A340" s="251"/>
      <c r="B340" s="252"/>
      <c r="C340" s="397" t="s">
        <v>3</v>
      </c>
      <c r="D340" s="397" t="s">
        <v>773</v>
      </c>
      <c r="E340" s="398" t="s">
        <v>3</v>
      </c>
      <c r="F340" s="399">
        <v>0</v>
      </c>
      <c r="G340" s="251"/>
      <c r="H340" s="252"/>
      <c r="I340" s="254"/>
    </row>
    <row r="341" spans="1:9" s="2" customFormat="1" ht="16.95" customHeight="1" x14ac:dyDescent="0.2">
      <c r="A341" s="251"/>
      <c r="B341" s="252"/>
      <c r="C341" s="397" t="s">
        <v>3</v>
      </c>
      <c r="D341" s="397" t="s">
        <v>774</v>
      </c>
      <c r="E341" s="398" t="s">
        <v>3</v>
      </c>
      <c r="F341" s="399">
        <v>0.25600000000000001</v>
      </c>
      <c r="G341" s="251"/>
      <c r="H341" s="252"/>
      <c r="I341" s="254"/>
    </row>
    <row r="342" spans="1:9" s="2" customFormat="1" ht="16.95" customHeight="1" x14ac:dyDescent="0.2">
      <c r="A342" s="251"/>
      <c r="B342" s="252"/>
      <c r="C342" s="397" t="s">
        <v>740</v>
      </c>
      <c r="D342" s="397" t="s">
        <v>186</v>
      </c>
      <c r="E342" s="398" t="s">
        <v>3</v>
      </c>
      <c r="F342" s="399">
        <v>0.25600000000000001</v>
      </c>
      <c r="G342" s="251"/>
      <c r="H342" s="252"/>
      <c r="I342" s="254"/>
    </row>
    <row r="343" spans="1:9" s="2" customFormat="1" ht="16.95" customHeight="1" x14ac:dyDescent="0.2">
      <c r="A343" s="251"/>
      <c r="B343" s="252"/>
      <c r="C343" s="400" t="s">
        <v>1391</v>
      </c>
      <c r="D343" s="251"/>
      <c r="E343" s="251"/>
      <c r="F343" s="251"/>
      <c r="G343" s="251"/>
      <c r="H343" s="252"/>
      <c r="I343" s="254"/>
    </row>
    <row r="344" spans="1:9" s="2" customFormat="1" ht="16.95" customHeight="1" x14ac:dyDescent="0.2">
      <c r="A344" s="251"/>
      <c r="B344" s="252"/>
      <c r="C344" s="397" t="s">
        <v>768</v>
      </c>
      <c r="D344" s="397" t="s">
        <v>769</v>
      </c>
      <c r="E344" s="398" t="s">
        <v>108</v>
      </c>
      <c r="F344" s="399">
        <v>0.25600000000000001</v>
      </c>
      <c r="G344" s="251"/>
      <c r="H344" s="252"/>
      <c r="I344" s="254"/>
    </row>
    <row r="345" spans="1:9" s="2" customFormat="1" ht="16.95" customHeight="1" x14ac:dyDescent="0.2">
      <c r="A345" s="251"/>
      <c r="B345" s="252"/>
      <c r="C345" s="397" t="s">
        <v>778</v>
      </c>
      <c r="D345" s="397" t="s">
        <v>251</v>
      </c>
      <c r="E345" s="398" t="s">
        <v>108</v>
      </c>
      <c r="F345" s="399">
        <v>529.55600000000004</v>
      </c>
      <c r="G345" s="251"/>
      <c r="H345" s="252"/>
      <c r="I345" s="254"/>
    </row>
    <row r="346" spans="1:9" s="2" customFormat="1" ht="16.95" customHeight="1" x14ac:dyDescent="0.2">
      <c r="A346" s="251"/>
      <c r="B346" s="252"/>
      <c r="C346" s="393" t="s">
        <v>737</v>
      </c>
      <c r="D346" s="394" t="s">
        <v>738</v>
      </c>
      <c r="E346" s="395" t="s">
        <v>116</v>
      </c>
      <c r="F346" s="396">
        <v>1304.5329999999999</v>
      </c>
      <c r="G346" s="251"/>
      <c r="H346" s="252"/>
      <c r="I346" s="254"/>
    </row>
    <row r="347" spans="1:9" s="2" customFormat="1" ht="16.95" customHeight="1" x14ac:dyDescent="0.2">
      <c r="A347" s="251"/>
      <c r="B347" s="252"/>
      <c r="C347" s="397" t="s">
        <v>3</v>
      </c>
      <c r="D347" s="397" t="s">
        <v>896</v>
      </c>
      <c r="E347" s="398" t="s">
        <v>3</v>
      </c>
      <c r="F347" s="399">
        <v>0</v>
      </c>
      <c r="G347" s="251"/>
      <c r="H347" s="252"/>
      <c r="I347" s="254"/>
    </row>
    <row r="348" spans="1:9" s="2" customFormat="1" ht="16.95" customHeight="1" x14ac:dyDescent="0.2">
      <c r="A348" s="251"/>
      <c r="B348" s="252"/>
      <c r="C348" s="397" t="s">
        <v>3</v>
      </c>
      <c r="D348" s="397" t="s">
        <v>897</v>
      </c>
      <c r="E348" s="398" t="s">
        <v>3</v>
      </c>
      <c r="F348" s="399">
        <v>1244.3330000000001</v>
      </c>
      <c r="G348" s="251"/>
      <c r="H348" s="252"/>
      <c r="I348" s="254"/>
    </row>
    <row r="349" spans="1:9" s="2" customFormat="1" ht="16.95" customHeight="1" x14ac:dyDescent="0.2">
      <c r="A349" s="251"/>
      <c r="B349" s="252"/>
      <c r="C349" s="397" t="s">
        <v>3</v>
      </c>
      <c r="D349" s="397" t="s">
        <v>898</v>
      </c>
      <c r="E349" s="398" t="s">
        <v>3</v>
      </c>
      <c r="F349" s="399">
        <v>23.4</v>
      </c>
      <c r="G349" s="251"/>
      <c r="H349" s="252"/>
      <c r="I349" s="254"/>
    </row>
    <row r="350" spans="1:9" s="2" customFormat="1" ht="16.95" customHeight="1" x14ac:dyDescent="0.2">
      <c r="A350" s="251"/>
      <c r="B350" s="252"/>
      <c r="C350" s="397" t="s">
        <v>3</v>
      </c>
      <c r="D350" s="397" t="s">
        <v>899</v>
      </c>
      <c r="E350" s="398" t="s">
        <v>3</v>
      </c>
      <c r="F350" s="399">
        <v>36.799999999999997</v>
      </c>
      <c r="G350" s="251"/>
      <c r="H350" s="252"/>
      <c r="I350" s="254"/>
    </row>
    <row r="351" spans="1:9" s="2" customFormat="1" ht="16.95" customHeight="1" x14ac:dyDescent="0.2">
      <c r="A351" s="251"/>
      <c r="B351" s="252"/>
      <c r="C351" s="397" t="s">
        <v>737</v>
      </c>
      <c r="D351" s="397" t="s">
        <v>186</v>
      </c>
      <c r="E351" s="398" t="s">
        <v>3</v>
      </c>
      <c r="F351" s="399">
        <v>1304.5329999999999</v>
      </c>
      <c r="G351" s="251"/>
      <c r="H351" s="252"/>
      <c r="I351" s="254"/>
    </row>
    <row r="352" spans="1:9" s="2" customFormat="1" ht="16.95" customHeight="1" x14ac:dyDescent="0.2">
      <c r="A352" s="251"/>
      <c r="B352" s="252"/>
      <c r="C352" s="400" t="s">
        <v>1391</v>
      </c>
      <c r="D352" s="251"/>
      <c r="E352" s="251"/>
      <c r="F352" s="251"/>
      <c r="G352" s="251"/>
      <c r="H352" s="252"/>
      <c r="I352" s="254"/>
    </row>
    <row r="353" spans="1:9" s="2" customFormat="1" ht="16.95" customHeight="1" x14ac:dyDescent="0.2">
      <c r="A353" s="251"/>
      <c r="B353" s="252"/>
      <c r="C353" s="397" t="s">
        <v>891</v>
      </c>
      <c r="D353" s="397" t="s">
        <v>892</v>
      </c>
      <c r="E353" s="398" t="s">
        <v>116</v>
      </c>
      <c r="F353" s="399">
        <v>1304.5329999999999</v>
      </c>
      <c r="G353" s="251"/>
      <c r="H353" s="252"/>
      <c r="I353" s="254"/>
    </row>
    <row r="354" spans="1:9" s="2" customFormat="1" ht="16.95" customHeight="1" x14ac:dyDescent="0.2">
      <c r="A354" s="251"/>
      <c r="B354" s="252"/>
      <c r="C354" s="397" t="s">
        <v>900</v>
      </c>
      <c r="D354" s="397" t="s">
        <v>901</v>
      </c>
      <c r="E354" s="398" t="s">
        <v>433</v>
      </c>
      <c r="F354" s="399">
        <v>782.72</v>
      </c>
      <c r="G354" s="251"/>
      <c r="H354" s="252"/>
      <c r="I354" s="254"/>
    </row>
    <row r="355" spans="1:9" s="2" customFormat="1" ht="16.95" customHeight="1" x14ac:dyDescent="0.2">
      <c r="A355" s="251"/>
      <c r="B355" s="252"/>
      <c r="C355" s="393" t="s">
        <v>135</v>
      </c>
      <c r="D355" s="394" t="s">
        <v>136</v>
      </c>
      <c r="E355" s="395" t="s">
        <v>108</v>
      </c>
      <c r="F355" s="396">
        <v>12.282</v>
      </c>
      <c r="G355" s="251"/>
      <c r="H355" s="252"/>
      <c r="I355" s="254"/>
    </row>
    <row r="356" spans="1:9" s="2" customFormat="1" ht="16.95" customHeight="1" x14ac:dyDescent="0.2">
      <c r="A356" s="251"/>
      <c r="B356" s="252"/>
      <c r="C356" s="397" t="s">
        <v>3</v>
      </c>
      <c r="D356" s="397" t="s">
        <v>339</v>
      </c>
      <c r="E356" s="398" t="s">
        <v>3</v>
      </c>
      <c r="F356" s="399">
        <v>12.282</v>
      </c>
      <c r="G356" s="251"/>
      <c r="H356" s="252"/>
      <c r="I356" s="254"/>
    </row>
    <row r="357" spans="1:9" s="2" customFormat="1" ht="16.95" customHeight="1" x14ac:dyDescent="0.2">
      <c r="A357" s="251"/>
      <c r="B357" s="252"/>
      <c r="C357" s="397" t="s">
        <v>135</v>
      </c>
      <c r="D357" s="397" t="s">
        <v>186</v>
      </c>
      <c r="E357" s="398" t="s">
        <v>3</v>
      </c>
      <c r="F357" s="399">
        <v>12.282</v>
      </c>
      <c r="G357" s="251"/>
      <c r="H357" s="252"/>
      <c r="I357" s="254"/>
    </row>
    <row r="358" spans="1:9" s="2" customFormat="1" ht="16.95" customHeight="1" x14ac:dyDescent="0.2">
      <c r="A358" s="251"/>
      <c r="B358" s="252"/>
      <c r="C358" s="400" t="s">
        <v>1391</v>
      </c>
      <c r="D358" s="251"/>
      <c r="E358" s="251"/>
      <c r="F358" s="251"/>
      <c r="G358" s="251"/>
      <c r="H358" s="252"/>
      <c r="I358" s="254"/>
    </row>
    <row r="359" spans="1:9" s="2" customFormat="1" ht="16.95" customHeight="1" x14ac:dyDescent="0.2">
      <c r="A359" s="251"/>
      <c r="B359" s="252"/>
      <c r="C359" s="397" t="s">
        <v>334</v>
      </c>
      <c r="D359" s="397" t="s">
        <v>335</v>
      </c>
      <c r="E359" s="398" t="s">
        <v>108</v>
      </c>
      <c r="F359" s="399">
        <v>12.282</v>
      </c>
      <c r="G359" s="251"/>
      <c r="H359" s="252"/>
      <c r="I359" s="254"/>
    </row>
    <row r="360" spans="1:9" s="2" customFormat="1" ht="16.95" customHeight="1" x14ac:dyDescent="0.2">
      <c r="A360" s="251"/>
      <c r="B360" s="252"/>
      <c r="C360" s="397" t="s">
        <v>341</v>
      </c>
      <c r="D360" s="397" t="s">
        <v>342</v>
      </c>
      <c r="E360" s="398" t="s">
        <v>108</v>
      </c>
      <c r="F360" s="399">
        <v>12.282</v>
      </c>
      <c r="G360" s="251"/>
      <c r="H360" s="252"/>
      <c r="I360" s="254"/>
    </row>
    <row r="361" spans="1:9" s="2" customFormat="1" ht="16.95" customHeight="1" x14ac:dyDescent="0.2">
      <c r="A361" s="251"/>
      <c r="B361" s="252"/>
      <c r="C361" s="393" t="s">
        <v>748</v>
      </c>
      <c r="D361" s="394" t="s">
        <v>749</v>
      </c>
      <c r="E361" s="395" t="s">
        <v>295</v>
      </c>
      <c r="F361" s="396">
        <v>107.2</v>
      </c>
      <c r="G361" s="251"/>
      <c r="H361" s="252"/>
      <c r="I361" s="254"/>
    </row>
    <row r="362" spans="1:9" s="2" customFormat="1" ht="16.95" customHeight="1" x14ac:dyDescent="0.2">
      <c r="A362" s="251"/>
      <c r="B362" s="252"/>
      <c r="C362" s="397" t="s">
        <v>3</v>
      </c>
      <c r="D362" s="397" t="s">
        <v>1581</v>
      </c>
      <c r="E362" s="398" t="s">
        <v>3</v>
      </c>
      <c r="F362" s="399">
        <f>F361</f>
        <v>107.2</v>
      </c>
      <c r="G362" s="251"/>
      <c r="H362" s="252"/>
      <c r="I362" s="254"/>
    </row>
    <row r="363" spans="1:9" s="2" customFormat="1" ht="16.95" customHeight="1" x14ac:dyDescent="0.2">
      <c r="A363" s="251"/>
      <c r="B363" s="252"/>
      <c r="C363" s="397" t="s">
        <v>748</v>
      </c>
      <c r="D363" s="397" t="s">
        <v>186</v>
      </c>
      <c r="E363" s="398" t="s">
        <v>3</v>
      </c>
      <c r="F363" s="399">
        <f>F362</f>
        <v>107.2</v>
      </c>
      <c r="G363" s="251"/>
      <c r="H363" s="252"/>
      <c r="I363" s="254"/>
    </row>
    <row r="364" spans="1:9" s="2" customFormat="1" ht="16.95" customHeight="1" x14ac:dyDescent="0.2">
      <c r="A364" s="251"/>
      <c r="B364" s="252"/>
      <c r="C364" s="400" t="s">
        <v>1391</v>
      </c>
      <c r="D364" s="251"/>
      <c r="E364" s="251"/>
      <c r="F364" s="251"/>
      <c r="G364" s="251"/>
      <c r="H364" s="252"/>
      <c r="I364" s="254"/>
    </row>
    <row r="365" spans="1:9" s="2" customFormat="1" ht="16.95" customHeight="1" x14ac:dyDescent="0.2">
      <c r="A365" s="251"/>
      <c r="B365" s="252"/>
      <c r="C365" s="397" t="s">
        <v>1042</v>
      </c>
      <c r="D365" s="397" t="s">
        <v>1043</v>
      </c>
      <c r="E365" s="398" t="s">
        <v>295</v>
      </c>
      <c r="F365" s="399">
        <f>F363</f>
        <v>107.2</v>
      </c>
      <c r="G365" s="251"/>
      <c r="H365" s="252"/>
      <c r="I365" s="254"/>
    </row>
    <row r="366" spans="1:9" s="2" customFormat="1" ht="16.95" customHeight="1" x14ac:dyDescent="0.2">
      <c r="A366" s="251"/>
      <c r="B366" s="252"/>
      <c r="C366" s="397" t="s">
        <v>1035</v>
      </c>
      <c r="D366" s="397" t="s">
        <v>1036</v>
      </c>
      <c r="E366" s="398" t="s">
        <v>295</v>
      </c>
      <c r="F366" s="399">
        <f>F365</f>
        <v>107.2</v>
      </c>
      <c r="G366" s="251"/>
      <c r="H366" s="252"/>
      <c r="I366" s="254"/>
    </row>
    <row r="367" spans="1:9" s="2" customFormat="1" ht="26.4" customHeight="1" x14ac:dyDescent="0.2">
      <c r="A367" s="251"/>
      <c r="B367" s="252"/>
      <c r="C367" s="392" t="s">
        <v>1395</v>
      </c>
      <c r="D367" s="392" t="s">
        <v>97</v>
      </c>
      <c r="E367" s="251"/>
      <c r="F367" s="251"/>
      <c r="G367" s="251"/>
      <c r="H367" s="252"/>
      <c r="I367" s="254"/>
    </row>
    <row r="368" spans="1:9" s="2" customFormat="1" ht="16.95" customHeight="1" x14ac:dyDescent="0.2">
      <c r="A368" s="251"/>
      <c r="B368" s="252"/>
      <c r="C368" s="393" t="s">
        <v>1053</v>
      </c>
      <c r="D368" s="394" t="s">
        <v>1054</v>
      </c>
      <c r="E368" s="395" t="s">
        <v>323</v>
      </c>
      <c r="F368" s="396">
        <v>21</v>
      </c>
      <c r="G368" s="251"/>
      <c r="H368" s="252"/>
      <c r="I368" s="254"/>
    </row>
    <row r="369" spans="1:9" s="2" customFormat="1" ht="16.95" customHeight="1" x14ac:dyDescent="0.2">
      <c r="A369" s="251"/>
      <c r="B369" s="252"/>
      <c r="C369" s="397" t="s">
        <v>1053</v>
      </c>
      <c r="D369" s="397" t="s">
        <v>1079</v>
      </c>
      <c r="E369" s="398" t="s">
        <v>3</v>
      </c>
      <c r="F369" s="399">
        <v>21</v>
      </c>
      <c r="G369" s="251"/>
      <c r="H369" s="252"/>
      <c r="I369" s="254"/>
    </row>
    <row r="370" spans="1:9" s="2" customFormat="1" ht="16.95" customHeight="1" x14ac:dyDescent="0.2">
      <c r="A370" s="251"/>
      <c r="B370" s="252"/>
      <c r="C370" s="400" t="s">
        <v>1391</v>
      </c>
      <c r="D370" s="251"/>
      <c r="E370" s="251"/>
      <c r="F370" s="251"/>
      <c r="G370" s="251"/>
      <c r="H370" s="252"/>
      <c r="I370" s="254"/>
    </row>
    <row r="371" spans="1:9" s="2" customFormat="1" ht="16.95" customHeight="1" x14ac:dyDescent="0.2">
      <c r="A371" s="251"/>
      <c r="B371" s="252"/>
      <c r="C371" s="397" t="s">
        <v>1074</v>
      </c>
      <c r="D371" s="397" t="s">
        <v>1075</v>
      </c>
      <c r="E371" s="398" t="s">
        <v>323</v>
      </c>
      <c r="F371" s="399">
        <v>21</v>
      </c>
      <c r="G371" s="251"/>
      <c r="H371" s="252"/>
      <c r="I371" s="254"/>
    </row>
    <row r="372" spans="1:9" s="2" customFormat="1" ht="16.95" customHeight="1" x14ac:dyDescent="0.2">
      <c r="A372" s="251"/>
      <c r="B372" s="252"/>
      <c r="C372" s="397" t="s">
        <v>1112</v>
      </c>
      <c r="D372" s="397" t="s">
        <v>1113</v>
      </c>
      <c r="E372" s="398" t="s">
        <v>323</v>
      </c>
      <c r="F372" s="399">
        <v>21</v>
      </c>
      <c r="G372" s="251"/>
      <c r="H372" s="252"/>
      <c r="I372" s="254"/>
    </row>
    <row r="373" spans="1:9" s="2" customFormat="1" ht="16.95" customHeight="1" x14ac:dyDescent="0.2">
      <c r="A373" s="251"/>
      <c r="B373" s="252"/>
      <c r="C373" s="393" t="s">
        <v>1055</v>
      </c>
      <c r="D373" s="394" t="s">
        <v>1056</v>
      </c>
      <c r="E373" s="395" t="s">
        <v>323</v>
      </c>
      <c r="F373" s="396">
        <v>7</v>
      </c>
      <c r="G373" s="251"/>
      <c r="H373" s="252"/>
      <c r="I373" s="254"/>
    </row>
    <row r="374" spans="1:9" s="2" customFormat="1" ht="16.95" customHeight="1" x14ac:dyDescent="0.2">
      <c r="A374" s="251"/>
      <c r="B374" s="252"/>
      <c r="C374" s="397" t="s">
        <v>1055</v>
      </c>
      <c r="D374" s="397" t="s">
        <v>1085</v>
      </c>
      <c r="E374" s="398" t="s">
        <v>3</v>
      </c>
      <c r="F374" s="399">
        <v>7</v>
      </c>
      <c r="G374" s="251"/>
      <c r="H374" s="252"/>
      <c r="I374" s="254"/>
    </row>
    <row r="375" spans="1:9" s="2" customFormat="1" ht="16.95" customHeight="1" x14ac:dyDescent="0.2">
      <c r="A375" s="251"/>
      <c r="B375" s="252"/>
      <c r="C375" s="400" t="s">
        <v>1391</v>
      </c>
      <c r="D375" s="251"/>
      <c r="E375" s="251"/>
      <c r="F375" s="251"/>
      <c r="G375" s="251"/>
      <c r="H375" s="252"/>
      <c r="I375" s="254"/>
    </row>
    <row r="376" spans="1:9" s="2" customFormat="1" ht="16.95" customHeight="1" x14ac:dyDescent="0.2">
      <c r="A376" s="251"/>
      <c r="B376" s="252"/>
      <c r="C376" s="397" t="s">
        <v>1080</v>
      </c>
      <c r="D376" s="397" t="s">
        <v>1081</v>
      </c>
      <c r="E376" s="398" t="s">
        <v>323</v>
      </c>
      <c r="F376" s="399">
        <v>7</v>
      </c>
      <c r="G376" s="251"/>
      <c r="H376" s="252"/>
      <c r="I376" s="254"/>
    </row>
    <row r="377" spans="1:9" s="2" customFormat="1" ht="16.95" customHeight="1" x14ac:dyDescent="0.2">
      <c r="A377" s="251"/>
      <c r="B377" s="252"/>
      <c r="C377" s="397" t="s">
        <v>1115</v>
      </c>
      <c r="D377" s="397" t="s">
        <v>1116</v>
      </c>
      <c r="E377" s="398" t="s">
        <v>323</v>
      </c>
      <c r="F377" s="399">
        <v>7</v>
      </c>
      <c r="G377" s="251"/>
      <c r="H377" s="252"/>
      <c r="I377" s="254"/>
    </row>
    <row r="378" spans="1:9" s="2" customFormat="1" ht="16.95" customHeight="1" x14ac:dyDescent="0.2">
      <c r="A378" s="251"/>
      <c r="B378" s="252"/>
      <c r="C378" s="393" t="s">
        <v>1057</v>
      </c>
      <c r="D378" s="394" t="s">
        <v>1058</v>
      </c>
      <c r="E378" s="395" t="s">
        <v>323</v>
      </c>
      <c r="F378" s="396">
        <v>4</v>
      </c>
      <c r="G378" s="251"/>
      <c r="H378" s="252"/>
      <c r="I378" s="254"/>
    </row>
    <row r="379" spans="1:9" s="2" customFormat="1" ht="16.95" customHeight="1" x14ac:dyDescent="0.2">
      <c r="A379" s="251"/>
      <c r="B379" s="252"/>
      <c r="C379" s="397" t="s">
        <v>1057</v>
      </c>
      <c r="D379" s="397" t="s">
        <v>1091</v>
      </c>
      <c r="E379" s="398" t="s">
        <v>3</v>
      </c>
      <c r="F379" s="399">
        <v>4</v>
      </c>
      <c r="G379" s="251"/>
      <c r="H379" s="252"/>
      <c r="I379" s="254"/>
    </row>
    <row r="380" spans="1:9" s="2" customFormat="1" ht="16.95" customHeight="1" x14ac:dyDescent="0.2">
      <c r="A380" s="251"/>
      <c r="B380" s="252"/>
      <c r="C380" s="400" t="s">
        <v>1391</v>
      </c>
      <c r="D380" s="251"/>
      <c r="E380" s="251"/>
      <c r="F380" s="251"/>
      <c r="G380" s="251"/>
      <c r="H380" s="252"/>
      <c r="I380" s="254"/>
    </row>
    <row r="381" spans="1:9" s="2" customFormat="1" ht="16.95" customHeight="1" x14ac:dyDescent="0.2">
      <c r="A381" s="251"/>
      <c r="B381" s="252"/>
      <c r="C381" s="397" t="s">
        <v>1086</v>
      </c>
      <c r="D381" s="397" t="s">
        <v>1087</v>
      </c>
      <c r="E381" s="398" t="s">
        <v>323</v>
      </c>
      <c r="F381" s="399">
        <v>4</v>
      </c>
      <c r="G381" s="251"/>
      <c r="H381" s="252"/>
      <c r="I381" s="254"/>
    </row>
    <row r="382" spans="1:9" s="2" customFormat="1" ht="16.95" customHeight="1" x14ac:dyDescent="0.2">
      <c r="A382" s="251"/>
      <c r="B382" s="252"/>
      <c r="C382" s="397" t="s">
        <v>1118</v>
      </c>
      <c r="D382" s="397" t="s">
        <v>1119</v>
      </c>
      <c r="E382" s="398" t="s">
        <v>323</v>
      </c>
      <c r="F382" s="399">
        <v>4</v>
      </c>
      <c r="G382" s="251"/>
      <c r="H382" s="252"/>
      <c r="I382" s="254"/>
    </row>
    <row r="383" spans="1:9" s="2" customFormat="1" ht="16.95" customHeight="1" x14ac:dyDescent="0.2">
      <c r="A383" s="251"/>
      <c r="B383" s="252"/>
      <c r="C383" s="393" t="s">
        <v>1059</v>
      </c>
      <c r="D383" s="394" t="s">
        <v>1060</v>
      </c>
      <c r="E383" s="395" t="s">
        <v>323</v>
      </c>
      <c r="F383" s="396">
        <v>1</v>
      </c>
      <c r="G383" s="251"/>
      <c r="H383" s="252"/>
      <c r="I383" s="254"/>
    </row>
    <row r="384" spans="1:9" s="2" customFormat="1" ht="16.95" customHeight="1" x14ac:dyDescent="0.2">
      <c r="A384" s="251"/>
      <c r="B384" s="252"/>
      <c r="C384" s="397" t="s">
        <v>1059</v>
      </c>
      <c r="D384" s="397" t="s">
        <v>1097</v>
      </c>
      <c r="E384" s="398" t="s">
        <v>3</v>
      </c>
      <c r="F384" s="399">
        <v>1</v>
      </c>
      <c r="G384" s="251"/>
      <c r="H384" s="252"/>
      <c r="I384" s="254"/>
    </row>
    <row r="385" spans="1:9" s="2" customFormat="1" ht="16.95" customHeight="1" x14ac:dyDescent="0.2">
      <c r="A385" s="251"/>
      <c r="B385" s="252"/>
      <c r="C385" s="400" t="s">
        <v>1391</v>
      </c>
      <c r="D385" s="251"/>
      <c r="E385" s="251"/>
      <c r="F385" s="251"/>
      <c r="G385" s="251"/>
      <c r="H385" s="252"/>
      <c r="I385" s="254"/>
    </row>
    <row r="386" spans="1:9" s="2" customFormat="1" ht="16.95" customHeight="1" x14ac:dyDescent="0.2">
      <c r="A386" s="251"/>
      <c r="B386" s="252"/>
      <c r="C386" s="397" t="s">
        <v>1092</v>
      </c>
      <c r="D386" s="397" t="s">
        <v>1093</v>
      </c>
      <c r="E386" s="398" t="s">
        <v>323</v>
      </c>
      <c r="F386" s="399">
        <v>1</v>
      </c>
      <c r="G386" s="251"/>
      <c r="H386" s="252"/>
      <c r="I386" s="254"/>
    </row>
    <row r="387" spans="1:9" s="2" customFormat="1" ht="16.95" customHeight="1" x14ac:dyDescent="0.2">
      <c r="A387" s="251"/>
      <c r="B387" s="252"/>
      <c r="C387" s="397" t="s">
        <v>1121</v>
      </c>
      <c r="D387" s="397" t="s">
        <v>1122</v>
      </c>
      <c r="E387" s="398" t="s">
        <v>323</v>
      </c>
      <c r="F387" s="399">
        <v>1</v>
      </c>
      <c r="G387" s="251"/>
      <c r="H387" s="252"/>
      <c r="I387" s="254"/>
    </row>
    <row r="388" spans="1:9" s="2" customFormat="1" ht="16.95" customHeight="1" x14ac:dyDescent="0.2">
      <c r="A388" s="251"/>
      <c r="B388" s="252"/>
      <c r="C388" s="393" t="s">
        <v>1061</v>
      </c>
      <c r="D388" s="394" t="s">
        <v>1062</v>
      </c>
      <c r="E388" s="395" t="s">
        <v>116</v>
      </c>
      <c r="F388" s="396">
        <v>20</v>
      </c>
      <c r="G388" s="251"/>
      <c r="H388" s="252"/>
      <c r="I388" s="254"/>
    </row>
    <row r="389" spans="1:9" s="2" customFormat="1" ht="16.95" customHeight="1" x14ac:dyDescent="0.2">
      <c r="A389" s="251"/>
      <c r="B389" s="252"/>
      <c r="C389" s="397" t="s">
        <v>1061</v>
      </c>
      <c r="D389" s="397" t="s">
        <v>1073</v>
      </c>
      <c r="E389" s="398" t="s">
        <v>3</v>
      </c>
      <c r="F389" s="399">
        <v>20</v>
      </c>
      <c r="G389" s="251"/>
      <c r="H389" s="252"/>
      <c r="I389" s="254"/>
    </row>
    <row r="390" spans="1:9" s="2" customFormat="1" ht="16.95" customHeight="1" x14ac:dyDescent="0.2">
      <c r="A390" s="251"/>
      <c r="B390" s="252"/>
      <c r="C390" s="400" t="s">
        <v>1391</v>
      </c>
      <c r="D390" s="251"/>
      <c r="E390" s="251"/>
      <c r="F390" s="251"/>
      <c r="G390" s="251"/>
      <c r="H390" s="252"/>
      <c r="I390" s="254"/>
    </row>
    <row r="391" spans="1:9" s="2" customFormat="1" ht="16.95" customHeight="1" x14ac:dyDescent="0.2">
      <c r="A391" s="251"/>
      <c r="B391" s="252"/>
      <c r="C391" s="397" t="s">
        <v>1068</v>
      </c>
      <c r="D391" s="397" t="s">
        <v>1069</v>
      </c>
      <c r="E391" s="398" t="s">
        <v>116</v>
      </c>
      <c r="F391" s="399">
        <v>20</v>
      </c>
      <c r="G391" s="251"/>
      <c r="H391" s="252"/>
      <c r="I391" s="254"/>
    </row>
    <row r="392" spans="1:9" s="2" customFormat="1" ht="16.95" customHeight="1" x14ac:dyDescent="0.2">
      <c r="A392" s="251"/>
      <c r="B392" s="252"/>
      <c r="C392" s="397" t="s">
        <v>1103</v>
      </c>
      <c r="D392" s="397" t="s">
        <v>1104</v>
      </c>
      <c r="E392" s="398" t="s">
        <v>116</v>
      </c>
      <c r="F392" s="399">
        <v>20</v>
      </c>
      <c r="G392" s="251"/>
      <c r="H392" s="252"/>
      <c r="I392" s="254"/>
    </row>
    <row r="393" spans="1:9" s="2" customFormat="1" ht="16.95" customHeight="1" x14ac:dyDescent="0.2">
      <c r="A393" s="251"/>
      <c r="B393" s="252"/>
      <c r="C393" s="393" t="s">
        <v>1063</v>
      </c>
      <c r="D393" s="394" t="s">
        <v>1064</v>
      </c>
      <c r="E393" s="395" t="s">
        <v>323</v>
      </c>
      <c r="F393" s="396">
        <v>15</v>
      </c>
      <c r="G393" s="251"/>
      <c r="H393" s="252"/>
      <c r="I393" s="254"/>
    </row>
    <row r="394" spans="1:9" s="2" customFormat="1" ht="16.95" customHeight="1" x14ac:dyDescent="0.2">
      <c r="A394" s="251"/>
      <c r="B394" s="252"/>
      <c r="C394" s="397" t="s">
        <v>1063</v>
      </c>
      <c r="D394" s="397" t="s">
        <v>1111</v>
      </c>
      <c r="E394" s="398" t="s">
        <v>3</v>
      </c>
      <c r="F394" s="399">
        <v>15</v>
      </c>
      <c r="G394" s="251"/>
      <c r="H394" s="252"/>
      <c r="I394" s="254"/>
    </row>
    <row r="395" spans="1:9" s="2" customFormat="1" ht="16.95" customHeight="1" x14ac:dyDescent="0.2">
      <c r="A395" s="251"/>
      <c r="B395" s="252"/>
      <c r="C395" s="400" t="s">
        <v>1391</v>
      </c>
      <c r="D395" s="251"/>
      <c r="E395" s="251"/>
      <c r="F395" s="251"/>
      <c r="G395" s="251"/>
      <c r="H395" s="252"/>
      <c r="I395" s="254"/>
    </row>
    <row r="396" spans="1:9" s="2" customFormat="1" ht="16.95" customHeight="1" x14ac:dyDescent="0.2">
      <c r="A396" s="251"/>
      <c r="B396" s="252"/>
      <c r="C396" s="397" t="s">
        <v>1106</v>
      </c>
      <c r="D396" s="397" t="s">
        <v>1107</v>
      </c>
      <c r="E396" s="398" t="s">
        <v>323</v>
      </c>
      <c r="F396" s="399">
        <v>15</v>
      </c>
      <c r="G396" s="251"/>
      <c r="H396" s="252"/>
      <c r="I396" s="254"/>
    </row>
    <row r="397" spans="1:9" s="2" customFormat="1" ht="16.95" customHeight="1" x14ac:dyDescent="0.2">
      <c r="A397" s="251"/>
      <c r="B397" s="252"/>
      <c r="C397" s="397" t="s">
        <v>1124</v>
      </c>
      <c r="D397" s="397" t="s">
        <v>1125</v>
      </c>
      <c r="E397" s="398" t="s">
        <v>323</v>
      </c>
      <c r="F397" s="399">
        <v>15</v>
      </c>
      <c r="G397" s="251"/>
      <c r="H397" s="252"/>
      <c r="I397" s="254"/>
    </row>
    <row r="398" spans="1:9" s="2" customFormat="1" ht="16.95" customHeight="1" x14ac:dyDescent="0.2">
      <c r="A398" s="251"/>
      <c r="B398" s="252"/>
      <c r="C398" s="397" t="s">
        <v>1127</v>
      </c>
      <c r="D398" s="397" t="s">
        <v>1128</v>
      </c>
      <c r="E398" s="398" t="s">
        <v>323</v>
      </c>
      <c r="F398" s="399">
        <v>15</v>
      </c>
      <c r="G398" s="251"/>
      <c r="H398" s="252"/>
      <c r="I398" s="254"/>
    </row>
    <row r="399" spans="1:9" s="2" customFormat="1" ht="26.4" customHeight="1" x14ac:dyDescent="0.2">
      <c r="A399" s="251"/>
      <c r="B399" s="252"/>
      <c r="C399" s="392" t="s">
        <v>1396</v>
      </c>
      <c r="D399" s="392" t="s">
        <v>101</v>
      </c>
      <c r="E399" s="251"/>
      <c r="F399" s="251"/>
      <c r="G399" s="251"/>
      <c r="H399" s="252"/>
      <c r="I399" s="254"/>
    </row>
    <row r="400" spans="1:9" s="2" customFormat="1" ht="16.95" customHeight="1" x14ac:dyDescent="0.2">
      <c r="A400" s="251"/>
      <c r="B400" s="252"/>
      <c r="C400" s="393" t="s">
        <v>1142</v>
      </c>
      <c r="D400" s="394" t="s">
        <v>1143</v>
      </c>
      <c r="E400" s="395" t="s">
        <v>433</v>
      </c>
      <c r="F400" s="396">
        <v>1.6E-2</v>
      </c>
      <c r="G400" s="251"/>
      <c r="H400" s="252"/>
      <c r="I400" s="254"/>
    </row>
    <row r="401" spans="1:9" s="2" customFormat="1" ht="16.95" customHeight="1" x14ac:dyDescent="0.2">
      <c r="A401" s="251"/>
      <c r="B401" s="252"/>
      <c r="C401" s="397" t="s">
        <v>3</v>
      </c>
      <c r="D401" s="397" t="s">
        <v>1295</v>
      </c>
      <c r="E401" s="398" t="s">
        <v>3</v>
      </c>
      <c r="F401" s="399">
        <v>6.0000000000000001E-3</v>
      </c>
      <c r="G401" s="251"/>
      <c r="H401" s="252"/>
      <c r="I401" s="254"/>
    </row>
    <row r="402" spans="1:9" s="2" customFormat="1" ht="16.95" customHeight="1" x14ac:dyDescent="0.2">
      <c r="A402" s="251"/>
      <c r="B402" s="252"/>
      <c r="C402" s="397" t="s">
        <v>3</v>
      </c>
      <c r="D402" s="397" t="s">
        <v>1296</v>
      </c>
      <c r="E402" s="398" t="s">
        <v>3</v>
      </c>
      <c r="F402" s="399">
        <v>0.01</v>
      </c>
      <c r="G402" s="251"/>
      <c r="H402" s="252"/>
      <c r="I402" s="254"/>
    </row>
    <row r="403" spans="1:9" s="2" customFormat="1" ht="16.95" customHeight="1" x14ac:dyDescent="0.2">
      <c r="A403" s="251"/>
      <c r="B403" s="252"/>
      <c r="C403" s="397" t="s">
        <v>1142</v>
      </c>
      <c r="D403" s="397" t="s">
        <v>186</v>
      </c>
      <c r="E403" s="398" t="s">
        <v>3</v>
      </c>
      <c r="F403" s="399">
        <v>1.6E-2</v>
      </c>
      <c r="G403" s="251"/>
      <c r="H403" s="252"/>
      <c r="I403" s="254"/>
    </row>
    <row r="404" spans="1:9" s="2" customFormat="1" ht="16.95" customHeight="1" x14ac:dyDescent="0.2">
      <c r="A404" s="251"/>
      <c r="B404" s="252"/>
      <c r="C404" s="400" t="s">
        <v>1391</v>
      </c>
      <c r="D404" s="251"/>
      <c r="E404" s="251"/>
      <c r="F404" s="251"/>
      <c r="G404" s="251"/>
      <c r="H404" s="252"/>
      <c r="I404" s="254"/>
    </row>
    <row r="405" spans="1:9" s="2" customFormat="1" ht="16.95" customHeight="1" x14ac:dyDescent="0.2">
      <c r="A405" s="251"/>
      <c r="B405" s="252"/>
      <c r="C405" s="397" t="s">
        <v>1290</v>
      </c>
      <c r="D405" s="397" t="s">
        <v>1291</v>
      </c>
      <c r="E405" s="398" t="s">
        <v>433</v>
      </c>
      <c r="F405" s="399">
        <v>1.6E-2</v>
      </c>
      <c r="G405" s="251"/>
      <c r="H405" s="252"/>
      <c r="I405" s="254"/>
    </row>
    <row r="406" spans="1:9" s="2" customFormat="1" ht="16.95" customHeight="1" x14ac:dyDescent="0.2">
      <c r="A406" s="251"/>
      <c r="B406" s="252"/>
      <c r="C406" s="397" t="s">
        <v>1297</v>
      </c>
      <c r="D406" s="397" t="s">
        <v>1298</v>
      </c>
      <c r="E406" s="398" t="s">
        <v>295</v>
      </c>
      <c r="F406" s="399">
        <v>16</v>
      </c>
      <c r="G406" s="251"/>
      <c r="H406" s="252"/>
      <c r="I406" s="254"/>
    </row>
    <row r="407" spans="1:9" s="2" customFormat="1" ht="16.95" customHeight="1" x14ac:dyDescent="0.2">
      <c r="A407" s="251"/>
      <c r="B407" s="252"/>
      <c r="C407" s="393" t="s">
        <v>1132</v>
      </c>
      <c r="D407" s="394" t="s">
        <v>1133</v>
      </c>
      <c r="E407" s="395" t="s">
        <v>323</v>
      </c>
      <c r="F407" s="396">
        <v>50</v>
      </c>
      <c r="G407" s="251"/>
      <c r="H407" s="252"/>
      <c r="I407" s="254"/>
    </row>
    <row r="408" spans="1:9" s="2" customFormat="1" ht="16.95" customHeight="1" x14ac:dyDescent="0.2">
      <c r="A408" s="251"/>
      <c r="B408" s="252"/>
      <c r="C408" s="397" t="s">
        <v>1132</v>
      </c>
      <c r="D408" s="397" t="s">
        <v>1195</v>
      </c>
      <c r="E408" s="398" t="s">
        <v>3</v>
      </c>
      <c r="F408" s="399">
        <v>50</v>
      </c>
      <c r="G408" s="251"/>
      <c r="H408" s="252"/>
      <c r="I408" s="254"/>
    </row>
    <row r="409" spans="1:9" s="2" customFormat="1" ht="16.95" customHeight="1" x14ac:dyDescent="0.2">
      <c r="A409" s="251"/>
      <c r="B409" s="252"/>
      <c r="C409" s="400" t="s">
        <v>1391</v>
      </c>
      <c r="D409" s="251"/>
      <c r="E409" s="251"/>
      <c r="F409" s="251"/>
      <c r="G409" s="251"/>
      <c r="H409" s="252"/>
      <c r="I409" s="254"/>
    </row>
    <row r="410" spans="1:9" s="2" customFormat="1" ht="16.95" customHeight="1" x14ac:dyDescent="0.2">
      <c r="A410" s="251"/>
      <c r="B410" s="252"/>
      <c r="C410" s="397" t="s">
        <v>1189</v>
      </c>
      <c r="D410" s="397" t="s">
        <v>1190</v>
      </c>
      <c r="E410" s="398" t="s">
        <v>323</v>
      </c>
      <c r="F410" s="399">
        <v>52.5</v>
      </c>
      <c r="G410" s="251"/>
      <c r="H410" s="252"/>
      <c r="I410" s="254"/>
    </row>
    <row r="411" spans="1:9" s="2" customFormat="1" ht="16.95" customHeight="1" x14ac:dyDescent="0.2">
      <c r="A411" s="251"/>
      <c r="B411" s="252"/>
      <c r="C411" s="397" t="s">
        <v>1156</v>
      </c>
      <c r="D411" s="397" t="s">
        <v>1157</v>
      </c>
      <c r="E411" s="398" t="s">
        <v>323</v>
      </c>
      <c r="F411" s="399">
        <v>52.5</v>
      </c>
      <c r="G411" s="251"/>
      <c r="H411" s="252"/>
      <c r="I411" s="254"/>
    </row>
    <row r="412" spans="1:9" s="2" customFormat="1" ht="16.95" customHeight="1" x14ac:dyDescent="0.2">
      <c r="A412" s="251"/>
      <c r="B412" s="252"/>
      <c r="C412" s="397" t="s">
        <v>1168</v>
      </c>
      <c r="D412" s="397" t="s">
        <v>1169</v>
      </c>
      <c r="E412" s="398" t="s">
        <v>116</v>
      </c>
      <c r="F412" s="399">
        <v>134</v>
      </c>
      <c r="G412" s="251"/>
      <c r="H412" s="252"/>
      <c r="I412" s="254"/>
    </row>
    <row r="413" spans="1:9" s="2" customFormat="1" ht="16.95" customHeight="1" x14ac:dyDescent="0.2">
      <c r="A413" s="251"/>
      <c r="B413" s="252"/>
      <c r="C413" s="397" t="s">
        <v>1252</v>
      </c>
      <c r="D413" s="397" t="s">
        <v>1253</v>
      </c>
      <c r="E413" s="398" t="s">
        <v>323</v>
      </c>
      <c r="F413" s="399">
        <v>71</v>
      </c>
      <c r="G413" s="251"/>
      <c r="H413" s="252"/>
      <c r="I413" s="254"/>
    </row>
    <row r="414" spans="1:9" s="2" customFormat="1" ht="16.95" customHeight="1" x14ac:dyDescent="0.2">
      <c r="A414" s="251"/>
      <c r="B414" s="252"/>
      <c r="C414" s="397" t="s">
        <v>1264</v>
      </c>
      <c r="D414" s="397" t="s">
        <v>1265</v>
      </c>
      <c r="E414" s="398" t="s">
        <v>1266</v>
      </c>
      <c r="F414" s="399">
        <v>1.5</v>
      </c>
      <c r="G414" s="251"/>
      <c r="H414" s="252"/>
      <c r="I414" s="254"/>
    </row>
    <row r="415" spans="1:9" s="2" customFormat="1" ht="16.95" customHeight="1" x14ac:dyDescent="0.2">
      <c r="A415" s="251"/>
      <c r="B415" s="252"/>
      <c r="C415" s="397" t="s">
        <v>1280</v>
      </c>
      <c r="D415" s="397" t="s">
        <v>1281</v>
      </c>
      <c r="E415" s="398" t="s">
        <v>116</v>
      </c>
      <c r="F415" s="399">
        <v>52.5</v>
      </c>
      <c r="G415" s="251"/>
      <c r="H415" s="252"/>
      <c r="I415" s="254"/>
    </row>
    <row r="416" spans="1:9" s="2" customFormat="1" ht="16.95" customHeight="1" x14ac:dyDescent="0.2">
      <c r="A416" s="251"/>
      <c r="B416" s="252"/>
      <c r="C416" s="397" t="s">
        <v>1290</v>
      </c>
      <c r="D416" s="397" t="s">
        <v>1291</v>
      </c>
      <c r="E416" s="398" t="s">
        <v>433</v>
      </c>
      <c r="F416" s="399">
        <v>1.6E-2</v>
      </c>
      <c r="G416" s="251"/>
      <c r="H416" s="252"/>
      <c r="I416" s="254"/>
    </row>
    <row r="417" spans="1:9" s="2" customFormat="1" ht="16.95" customHeight="1" x14ac:dyDescent="0.2">
      <c r="A417" s="251"/>
      <c r="B417" s="252"/>
      <c r="C417" s="397" t="s">
        <v>334</v>
      </c>
      <c r="D417" s="397" t="s">
        <v>335</v>
      </c>
      <c r="E417" s="398" t="s">
        <v>108</v>
      </c>
      <c r="F417" s="399">
        <v>9.5879999999999992</v>
      </c>
      <c r="G417" s="251"/>
      <c r="H417" s="252"/>
      <c r="I417" s="254"/>
    </row>
    <row r="418" spans="1:9" s="2" customFormat="1" ht="16.95" customHeight="1" x14ac:dyDescent="0.2">
      <c r="A418" s="251"/>
      <c r="B418" s="252"/>
      <c r="C418" s="397" t="s">
        <v>1271</v>
      </c>
      <c r="D418" s="397" t="s">
        <v>1272</v>
      </c>
      <c r="E418" s="398" t="s">
        <v>295</v>
      </c>
      <c r="F418" s="399">
        <v>1.5</v>
      </c>
      <c r="G418" s="251"/>
      <c r="H418" s="252"/>
      <c r="I418" s="254"/>
    </row>
    <row r="419" spans="1:9" s="2" customFormat="1" ht="16.95" customHeight="1" x14ac:dyDescent="0.2">
      <c r="A419" s="251"/>
      <c r="B419" s="252"/>
      <c r="C419" s="393" t="s">
        <v>1139</v>
      </c>
      <c r="D419" s="394" t="s">
        <v>1140</v>
      </c>
      <c r="E419" s="395" t="s">
        <v>116</v>
      </c>
      <c r="F419" s="396">
        <v>52.5</v>
      </c>
      <c r="G419" s="251"/>
      <c r="H419" s="252"/>
      <c r="I419" s="254"/>
    </row>
    <row r="420" spans="1:9" s="2" customFormat="1" ht="16.95" customHeight="1" x14ac:dyDescent="0.2">
      <c r="A420" s="251"/>
      <c r="B420" s="252"/>
      <c r="C420" s="397" t="s">
        <v>1139</v>
      </c>
      <c r="D420" s="397" t="s">
        <v>1285</v>
      </c>
      <c r="E420" s="398" t="s">
        <v>3</v>
      </c>
      <c r="F420" s="399">
        <v>52.5</v>
      </c>
      <c r="G420" s="251"/>
      <c r="H420" s="252"/>
      <c r="I420" s="254"/>
    </row>
    <row r="421" spans="1:9" s="2" customFormat="1" ht="16.95" customHeight="1" x14ac:dyDescent="0.2">
      <c r="A421" s="251"/>
      <c r="B421" s="252"/>
      <c r="C421" s="400" t="s">
        <v>1391</v>
      </c>
      <c r="D421" s="251"/>
      <c r="E421" s="251"/>
      <c r="F421" s="251"/>
      <c r="G421" s="251"/>
      <c r="H421" s="252"/>
      <c r="I421" s="254"/>
    </row>
    <row r="422" spans="1:9" s="2" customFormat="1" ht="16.95" customHeight="1" x14ac:dyDescent="0.2">
      <c r="A422" s="251"/>
      <c r="B422" s="252"/>
      <c r="C422" s="397" t="s">
        <v>1280</v>
      </c>
      <c r="D422" s="397" t="s">
        <v>1281</v>
      </c>
      <c r="E422" s="398" t="s">
        <v>116</v>
      </c>
      <c r="F422" s="399">
        <v>52.5</v>
      </c>
      <c r="G422" s="251"/>
      <c r="H422" s="252"/>
      <c r="I422" s="254"/>
    </row>
    <row r="423" spans="1:9" s="2" customFormat="1" ht="16.95" customHeight="1" x14ac:dyDescent="0.2">
      <c r="A423" s="251"/>
      <c r="B423" s="252"/>
      <c r="C423" s="397" t="s">
        <v>1286</v>
      </c>
      <c r="D423" s="397" t="s">
        <v>1287</v>
      </c>
      <c r="E423" s="398" t="s">
        <v>108</v>
      </c>
      <c r="F423" s="399">
        <v>7.875</v>
      </c>
      <c r="G423" s="251"/>
      <c r="H423" s="252"/>
      <c r="I423" s="254"/>
    </row>
    <row r="424" spans="1:9" s="2" customFormat="1" ht="16.95" customHeight="1" x14ac:dyDescent="0.2">
      <c r="A424" s="251"/>
      <c r="B424" s="252"/>
      <c r="C424" s="393" t="s">
        <v>1136</v>
      </c>
      <c r="D424" s="394" t="s">
        <v>1137</v>
      </c>
      <c r="E424" s="395" t="s">
        <v>116</v>
      </c>
      <c r="F424" s="396">
        <v>134</v>
      </c>
      <c r="G424" s="251"/>
      <c r="H424" s="252"/>
      <c r="I424" s="254"/>
    </row>
    <row r="425" spans="1:9" s="2" customFormat="1" ht="16.95" customHeight="1" x14ac:dyDescent="0.2">
      <c r="A425" s="251"/>
      <c r="B425" s="252"/>
      <c r="C425" s="397" t="s">
        <v>3</v>
      </c>
      <c r="D425" s="397" t="s">
        <v>1173</v>
      </c>
      <c r="E425" s="398" t="s">
        <v>3</v>
      </c>
      <c r="F425" s="399">
        <v>84</v>
      </c>
      <c r="G425" s="251"/>
      <c r="H425" s="252"/>
      <c r="I425" s="254"/>
    </row>
    <row r="426" spans="1:9" s="2" customFormat="1" ht="16.95" customHeight="1" x14ac:dyDescent="0.2">
      <c r="A426" s="251"/>
      <c r="B426" s="252"/>
      <c r="C426" s="397" t="s">
        <v>3</v>
      </c>
      <c r="D426" s="397" t="s">
        <v>1174</v>
      </c>
      <c r="E426" s="398" t="s">
        <v>3</v>
      </c>
      <c r="F426" s="399">
        <v>50</v>
      </c>
      <c r="G426" s="251"/>
      <c r="H426" s="252"/>
      <c r="I426" s="254"/>
    </row>
    <row r="427" spans="1:9" s="2" customFormat="1" ht="16.95" customHeight="1" x14ac:dyDescent="0.2">
      <c r="A427" s="251"/>
      <c r="B427" s="252"/>
      <c r="C427" s="397" t="s">
        <v>1136</v>
      </c>
      <c r="D427" s="397" t="s">
        <v>186</v>
      </c>
      <c r="E427" s="398" t="s">
        <v>3</v>
      </c>
      <c r="F427" s="399">
        <v>134</v>
      </c>
      <c r="G427" s="251"/>
      <c r="H427" s="252"/>
      <c r="I427" s="254"/>
    </row>
    <row r="428" spans="1:9" s="2" customFormat="1" ht="16.95" customHeight="1" x14ac:dyDescent="0.2">
      <c r="A428" s="251"/>
      <c r="B428" s="252"/>
      <c r="C428" s="400" t="s">
        <v>1391</v>
      </c>
      <c r="D428" s="251"/>
      <c r="E428" s="251"/>
      <c r="F428" s="251"/>
      <c r="G428" s="251"/>
      <c r="H428" s="252"/>
      <c r="I428" s="254"/>
    </row>
    <row r="429" spans="1:9" s="2" customFormat="1" ht="16.95" customHeight="1" x14ac:dyDescent="0.2">
      <c r="A429" s="251"/>
      <c r="B429" s="252"/>
      <c r="C429" s="397" t="s">
        <v>1168</v>
      </c>
      <c r="D429" s="397" t="s">
        <v>1169</v>
      </c>
      <c r="E429" s="398" t="s">
        <v>116</v>
      </c>
      <c r="F429" s="399">
        <v>134</v>
      </c>
      <c r="G429" s="251"/>
      <c r="H429" s="252"/>
      <c r="I429" s="254"/>
    </row>
    <row r="430" spans="1:9" s="2" customFormat="1" ht="16.95" customHeight="1" x14ac:dyDescent="0.2">
      <c r="A430" s="251"/>
      <c r="B430" s="252"/>
      <c r="C430" s="397" t="s">
        <v>1175</v>
      </c>
      <c r="D430" s="397" t="s">
        <v>1176</v>
      </c>
      <c r="E430" s="398" t="s">
        <v>116</v>
      </c>
      <c r="F430" s="399">
        <v>134</v>
      </c>
      <c r="G430" s="251"/>
      <c r="H430" s="252"/>
      <c r="I430" s="254"/>
    </row>
    <row r="431" spans="1:9" s="2" customFormat="1" ht="16.95" customHeight="1" x14ac:dyDescent="0.2">
      <c r="A431" s="251"/>
      <c r="B431" s="252"/>
      <c r="C431" s="393" t="s">
        <v>1134</v>
      </c>
      <c r="D431" s="394" t="s">
        <v>1135</v>
      </c>
      <c r="E431" s="395" t="s">
        <v>323</v>
      </c>
      <c r="F431" s="396">
        <v>21</v>
      </c>
      <c r="G431" s="251"/>
      <c r="H431" s="252"/>
      <c r="I431" s="254"/>
    </row>
    <row r="432" spans="1:9" s="2" customFormat="1" ht="16.95" customHeight="1" x14ac:dyDescent="0.2">
      <c r="A432" s="251"/>
      <c r="B432" s="252"/>
      <c r="C432" s="397" t="s">
        <v>3</v>
      </c>
      <c r="D432" s="397" t="s">
        <v>1218</v>
      </c>
      <c r="E432" s="398" t="s">
        <v>3</v>
      </c>
      <c r="F432" s="399">
        <v>21</v>
      </c>
      <c r="G432" s="251"/>
      <c r="H432" s="252"/>
      <c r="I432" s="254"/>
    </row>
    <row r="433" spans="1:9" s="2" customFormat="1" ht="16.95" customHeight="1" x14ac:dyDescent="0.2">
      <c r="A433" s="251"/>
      <c r="B433" s="252"/>
      <c r="C433" s="397" t="s">
        <v>1134</v>
      </c>
      <c r="D433" s="397" t="s">
        <v>186</v>
      </c>
      <c r="E433" s="398" t="s">
        <v>3</v>
      </c>
      <c r="F433" s="399">
        <v>21</v>
      </c>
      <c r="G433" s="251"/>
      <c r="H433" s="252"/>
      <c r="I433" s="254"/>
    </row>
    <row r="434" spans="1:9" s="2" customFormat="1" ht="16.95" customHeight="1" x14ac:dyDescent="0.2">
      <c r="A434" s="251"/>
      <c r="B434" s="252"/>
      <c r="C434" s="400" t="s">
        <v>1391</v>
      </c>
      <c r="D434" s="251"/>
      <c r="E434" s="251"/>
      <c r="F434" s="251"/>
      <c r="G434" s="251"/>
      <c r="H434" s="252"/>
      <c r="I434" s="254"/>
    </row>
    <row r="435" spans="1:9" s="2" customFormat="1" ht="16.95" customHeight="1" x14ac:dyDescent="0.2">
      <c r="A435" s="251"/>
      <c r="B435" s="252"/>
      <c r="C435" s="397" t="s">
        <v>1212</v>
      </c>
      <c r="D435" s="397" t="s">
        <v>1213</v>
      </c>
      <c r="E435" s="398" t="s">
        <v>323</v>
      </c>
      <c r="F435" s="399">
        <v>22.05</v>
      </c>
      <c r="G435" s="251"/>
      <c r="H435" s="252"/>
      <c r="I435" s="254"/>
    </row>
    <row r="436" spans="1:9" s="2" customFormat="1" ht="16.95" customHeight="1" x14ac:dyDescent="0.2">
      <c r="A436" s="251"/>
      <c r="B436" s="252"/>
      <c r="C436" s="397" t="s">
        <v>1162</v>
      </c>
      <c r="D436" s="397" t="s">
        <v>1163</v>
      </c>
      <c r="E436" s="398" t="s">
        <v>323</v>
      </c>
      <c r="F436" s="399">
        <v>22.05</v>
      </c>
      <c r="G436" s="251"/>
      <c r="H436" s="252"/>
      <c r="I436" s="254"/>
    </row>
    <row r="437" spans="1:9" s="2" customFormat="1" ht="16.95" customHeight="1" x14ac:dyDescent="0.2">
      <c r="A437" s="251"/>
      <c r="B437" s="252"/>
      <c r="C437" s="397" t="s">
        <v>1168</v>
      </c>
      <c r="D437" s="397" t="s">
        <v>1169</v>
      </c>
      <c r="E437" s="398" t="s">
        <v>116</v>
      </c>
      <c r="F437" s="399">
        <v>134</v>
      </c>
      <c r="G437" s="251"/>
      <c r="H437" s="252"/>
      <c r="I437" s="254"/>
    </row>
    <row r="438" spans="1:9" s="2" customFormat="1" ht="16.95" customHeight="1" x14ac:dyDescent="0.2">
      <c r="A438" s="251"/>
      <c r="B438" s="252"/>
      <c r="C438" s="397" t="s">
        <v>1243</v>
      </c>
      <c r="D438" s="397" t="s">
        <v>1244</v>
      </c>
      <c r="E438" s="398" t="s">
        <v>323</v>
      </c>
      <c r="F438" s="399">
        <v>22.05</v>
      </c>
      <c r="G438" s="251"/>
      <c r="H438" s="252"/>
      <c r="I438" s="254"/>
    </row>
    <row r="439" spans="1:9" s="2" customFormat="1" ht="16.95" customHeight="1" x14ac:dyDescent="0.2">
      <c r="A439" s="251"/>
      <c r="B439" s="252"/>
      <c r="C439" s="397" t="s">
        <v>1252</v>
      </c>
      <c r="D439" s="397" t="s">
        <v>1253</v>
      </c>
      <c r="E439" s="398" t="s">
        <v>323</v>
      </c>
      <c r="F439" s="399">
        <v>71</v>
      </c>
      <c r="G439" s="251"/>
      <c r="H439" s="252"/>
      <c r="I439" s="254"/>
    </row>
    <row r="440" spans="1:9" s="2" customFormat="1" ht="16.95" customHeight="1" x14ac:dyDescent="0.2">
      <c r="A440" s="251"/>
      <c r="B440" s="252"/>
      <c r="C440" s="397" t="s">
        <v>1257</v>
      </c>
      <c r="D440" s="397" t="s">
        <v>1258</v>
      </c>
      <c r="E440" s="398" t="s">
        <v>323</v>
      </c>
      <c r="F440" s="399">
        <v>21</v>
      </c>
      <c r="G440" s="251"/>
      <c r="H440" s="252"/>
      <c r="I440" s="254"/>
    </row>
    <row r="441" spans="1:9" s="2" customFormat="1" ht="16.95" customHeight="1" x14ac:dyDescent="0.2">
      <c r="A441" s="251"/>
      <c r="B441" s="252"/>
      <c r="C441" s="397" t="s">
        <v>1275</v>
      </c>
      <c r="D441" s="397" t="s">
        <v>1276</v>
      </c>
      <c r="E441" s="398" t="s">
        <v>323</v>
      </c>
      <c r="F441" s="399">
        <v>21</v>
      </c>
      <c r="G441" s="251"/>
      <c r="H441" s="252"/>
      <c r="I441" s="254"/>
    </row>
    <row r="442" spans="1:9" s="2" customFormat="1" ht="16.95" customHeight="1" x14ac:dyDescent="0.2">
      <c r="A442" s="251"/>
      <c r="B442" s="252"/>
      <c r="C442" s="397" t="s">
        <v>1290</v>
      </c>
      <c r="D442" s="397" t="s">
        <v>1291</v>
      </c>
      <c r="E442" s="398" t="s">
        <v>433</v>
      </c>
      <c r="F442" s="399">
        <v>1.6E-2</v>
      </c>
      <c r="G442" s="251"/>
      <c r="H442" s="252"/>
      <c r="I442" s="254"/>
    </row>
    <row r="443" spans="1:9" s="2" customFormat="1" ht="16.95" customHeight="1" x14ac:dyDescent="0.2">
      <c r="A443" s="251"/>
      <c r="B443" s="252"/>
      <c r="C443" s="397" t="s">
        <v>334</v>
      </c>
      <c r="D443" s="397" t="s">
        <v>335</v>
      </c>
      <c r="E443" s="398" t="s">
        <v>108</v>
      </c>
      <c r="F443" s="399">
        <v>9.5879999999999992</v>
      </c>
      <c r="G443" s="251"/>
      <c r="H443" s="252"/>
      <c r="I443" s="254"/>
    </row>
    <row r="444" spans="1:9" s="2" customFormat="1" ht="16.95" customHeight="1" x14ac:dyDescent="0.2">
      <c r="A444" s="251"/>
      <c r="B444" s="252"/>
      <c r="C444" s="397" t="s">
        <v>1248</v>
      </c>
      <c r="D444" s="397" t="s">
        <v>1249</v>
      </c>
      <c r="E444" s="398" t="s">
        <v>323</v>
      </c>
      <c r="F444" s="399">
        <v>63</v>
      </c>
      <c r="G444" s="251"/>
      <c r="H444" s="252"/>
      <c r="I444" s="254"/>
    </row>
    <row r="445" spans="1:9" s="2" customFormat="1" ht="16.95" customHeight="1" x14ac:dyDescent="0.2">
      <c r="A445" s="251"/>
      <c r="B445" s="252"/>
      <c r="C445" s="393" t="s">
        <v>1397</v>
      </c>
      <c r="D445" s="394" t="s">
        <v>1398</v>
      </c>
      <c r="E445" s="395" t="s">
        <v>108</v>
      </c>
      <c r="F445" s="396">
        <v>0.27900000000000003</v>
      </c>
      <c r="G445" s="251"/>
      <c r="H445" s="252"/>
      <c r="I445" s="254"/>
    </row>
    <row r="446" spans="1:9" s="2" customFormat="1" ht="16.95" customHeight="1" x14ac:dyDescent="0.2">
      <c r="A446" s="251"/>
      <c r="B446" s="252"/>
      <c r="C446" s="393" t="s">
        <v>135</v>
      </c>
      <c r="D446" s="394" t="s">
        <v>136</v>
      </c>
      <c r="E446" s="395" t="s">
        <v>108</v>
      </c>
      <c r="F446" s="396">
        <v>9.5879999999999992</v>
      </c>
      <c r="G446" s="251"/>
      <c r="H446" s="252"/>
      <c r="I446" s="254"/>
    </row>
    <row r="447" spans="1:9" s="2" customFormat="1" ht="16.95" customHeight="1" x14ac:dyDescent="0.2">
      <c r="A447" s="251"/>
      <c r="B447" s="252"/>
      <c r="C447" s="397" t="s">
        <v>3</v>
      </c>
      <c r="D447" s="397" t="s">
        <v>1303</v>
      </c>
      <c r="E447" s="398" t="s">
        <v>3</v>
      </c>
      <c r="F447" s="399">
        <v>6.3</v>
      </c>
      <c r="G447" s="251"/>
      <c r="H447" s="252"/>
      <c r="I447" s="254"/>
    </row>
    <row r="448" spans="1:9" s="2" customFormat="1" ht="16.95" customHeight="1" x14ac:dyDescent="0.2">
      <c r="A448" s="251"/>
      <c r="B448" s="252"/>
      <c r="C448" s="397" t="s">
        <v>3</v>
      </c>
      <c r="D448" s="397" t="s">
        <v>1304</v>
      </c>
      <c r="E448" s="398" t="s">
        <v>3</v>
      </c>
      <c r="F448" s="399">
        <v>3</v>
      </c>
      <c r="G448" s="251"/>
      <c r="H448" s="252"/>
      <c r="I448" s="254"/>
    </row>
    <row r="449" spans="1:9" s="2" customFormat="1" ht="16.95" customHeight="1" x14ac:dyDescent="0.2">
      <c r="A449" s="251"/>
      <c r="B449" s="252"/>
      <c r="C449" s="397" t="s">
        <v>3</v>
      </c>
      <c r="D449" s="397" t="s">
        <v>1305</v>
      </c>
      <c r="E449" s="398" t="s">
        <v>3</v>
      </c>
      <c r="F449" s="399">
        <v>0.28799999999999998</v>
      </c>
      <c r="G449" s="251"/>
      <c r="H449" s="252"/>
      <c r="I449" s="254"/>
    </row>
    <row r="450" spans="1:9" s="2" customFormat="1" ht="16.95" customHeight="1" x14ac:dyDescent="0.2">
      <c r="A450" s="251"/>
      <c r="B450" s="252"/>
      <c r="C450" s="397" t="s">
        <v>135</v>
      </c>
      <c r="D450" s="397" t="s">
        <v>186</v>
      </c>
      <c r="E450" s="398" t="s">
        <v>3</v>
      </c>
      <c r="F450" s="399">
        <v>9.5879999999999992</v>
      </c>
      <c r="G450" s="251"/>
      <c r="H450" s="252"/>
      <c r="I450" s="254"/>
    </row>
    <row r="451" spans="1:9" s="2" customFormat="1" ht="16.95" customHeight="1" x14ac:dyDescent="0.2">
      <c r="A451" s="251"/>
      <c r="B451" s="252"/>
      <c r="C451" s="400" t="s">
        <v>1391</v>
      </c>
      <c r="D451" s="251"/>
      <c r="E451" s="251"/>
      <c r="F451" s="251"/>
      <c r="G451" s="251"/>
      <c r="H451" s="252"/>
      <c r="I451" s="254"/>
    </row>
    <row r="452" spans="1:9" s="2" customFormat="1" ht="16.95" customHeight="1" x14ac:dyDescent="0.2">
      <c r="A452" s="251"/>
      <c r="B452" s="252"/>
      <c r="C452" s="397" t="s">
        <v>334</v>
      </c>
      <c r="D452" s="397" t="s">
        <v>335</v>
      </c>
      <c r="E452" s="398" t="s">
        <v>108</v>
      </c>
      <c r="F452" s="399">
        <v>9.5879999999999992</v>
      </c>
      <c r="G452" s="251"/>
      <c r="H452" s="252"/>
      <c r="I452" s="254"/>
    </row>
    <row r="453" spans="1:9" s="2" customFormat="1" ht="16.95" customHeight="1" x14ac:dyDescent="0.2">
      <c r="A453" s="251"/>
      <c r="B453" s="252"/>
      <c r="C453" s="397" t="s">
        <v>341</v>
      </c>
      <c r="D453" s="397" t="s">
        <v>342</v>
      </c>
      <c r="E453" s="398" t="s">
        <v>108</v>
      </c>
      <c r="F453" s="399">
        <v>9.5879999999999992</v>
      </c>
      <c r="G453" s="251"/>
      <c r="H453" s="252"/>
      <c r="I453" s="254"/>
    </row>
    <row r="454" spans="1:9" s="2" customFormat="1" ht="16.95" customHeight="1" x14ac:dyDescent="0.2">
      <c r="A454" s="251"/>
      <c r="B454" s="252"/>
      <c r="C454" s="393" t="s">
        <v>1146</v>
      </c>
      <c r="D454" s="394" t="s">
        <v>1147</v>
      </c>
      <c r="E454" s="395" t="s">
        <v>116</v>
      </c>
      <c r="F454" s="396">
        <v>474</v>
      </c>
      <c r="G454" s="251"/>
      <c r="H454" s="252"/>
      <c r="I454" s="254"/>
    </row>
    <row r="455" spans="1:9" s="2" customFormat="1" ht="16.95" customHeight="1" x14ac:dyDescent="0.2">
      <c r="A455" s="251"/>
      <c r="B455" s="252"/>
      <c r="C455" s="397" t="s">
        <v>3</v>
      </c>
      <c r="D455" s="397" t="s">
        <v>1148</v>
      </c>
      <c r="E455" s="398" t="s">
        <v>3</v>
      </c>
      <c r="F455" s="399">
        <v>474</v>
      </c>
      <c r="G455" s="251"/>
      <c r="H455" s="252"/>
      <c r="I455" s="254"/>
    </row>
    <row r="456" spans="1:9" s="2" customFormat="1" ht="16.95" customHeight="1" x14ac:dyDescent="0.2">
      <c r="A456" s="251"/>
      <c r="B456" s="252"/>
      <c r="C456" s="397" t="s">
        <v>1146</v>
      </c>
      <c r="D456" s="397" t="s">
        <v>186</v>
      </c>
      <c r="E456" s="398" t="s">
        <v>3</v>
      </c>
      <c r="F456" s="399">
        <v>474</v>
      </c>
      <c r="G456" s="251"/>
      <c r="H456" s="252"/>
      <c r="I456" s="254"/>
    </row>
    <row r="457" spans="1:9" s="2" customFormat="1" ht="16.95" customHeight="1" x14ac:dyDescent="0.2">
      <c r="A457" s="251"/>
      <c r="B457" s="252"/>
      <c r="C457" s="400" t="s">
        <v>1391</v>
      </c>
      <c r="D457" s="251"/>
      <c r="E457" s="251"/>
      <c r="F457" s="251"/>
      <c r="G457" s="251"/>
      <c r="H457" s="252"/>
      <c r="I457" s="254"/>
    </row>
    <row r="458" spans="1:9" s="2" customFormat="1" ht="16.95" customHeight="1" x14ac:dyDescent="0.2">
      <c r="A458" s="251"/>
      <c r="B458" s="252"/>
      <c r="C458" s="397" t="s">
        <v>639</v>
      </c>
      <c r="D458" s="397" t="s">
        <v>640</v>
      </c>
      <c r="E458" s="398" t="s">
        <v>116</v>
      </c>
      <c r="F458" s="399">
        <v>474</v>
      </c>
      <c r="G458" s="251"/>
      <c r="H458" s="252"/>
      <c r="I458" s="254"/>
    </row>
    <row r="459" spans="1:9" s="2" customFormat="1" ht="16.95" customHeight="1" x14ac:dyDescent="0.2">
      <c r="A459" s="251"/>
      <c r="B459" s="252"/>
      <c r="C459" s="397" t="s">
        <v>650</v>
      </c>
      <c r="D459" s="397" t="s">
        <v>651</v>
      </c>
      <c r="E459" s="398" t="s">
        <v>116</v>
      </c>
      <c r="F459" s="399">
        <v>474</v>
      </c>
      <c r="G459" s="251"/>
      <c r="H459" s="252"/>
      <c r="I459" s="254"/>
    </row>
    <row r="460" spans="1:9" s="2" customFormat="1" ht="16.95" customHeight="1" x14ac:dyDescent="0.2">
      <c r="A460" s="251"/>
      <c r="B460" s="252"/>
      <c r="C460" s="397" t="s">
        <v>1180</v>
      </c>
      <c r="D460" s="397" t="s">
        <v>1181</v>
      </c>
      <c r="E460" s="398" t="s">
        <v>116</v>
      </c>
      <c r="F460" s="399">
        <v>474</v>
      </c>
      <c r="G460" s="251"/>
      <c r="H460" s="252"/>
      <c r="I460" s="254"/>
    </row>
    <row r="461" spans="1:9" s="2" customFormat="1" ht="16.95" customHeight="1" x14ac:dyDescent="0.2">
      <c r="A461" s="251"/>
      <c r="B461" s="252"/>
      <c r="C461" s="397" t="s">
        <v>1186</v>
      </c>
      <c r="D461" s="397" t="s">
        <v>1187</v>
      </c>
      <c r="E461" s="398" t="s">
        <v>116</v>
      </c>
      <c r="F461" s="399">
        <v>474</v>
      </c>
      <c r="G461" s="251"/>
      <c r="H461" s="252"/>
      <c r="I461" s="254"/>
    </row>
    <row r="462" spans="1:9" s="2" customFormat="1" ht="16.95" customHeight="1" x14ac:dyDescent="0.2">
      <c r="A462" s="251"/>
      <c r="B462" s="252"/>
      <c r="C462" s="397" t="s">
        <v>659</v>
      </c>
      <c r="D462" s="397" t="s">
        <v>660</v>
      </c>
      <c r="E462" s="398" t="s">
        <v>116</v>
      </c>
      <c r="F462" s="399">
        <v>474</v>
      </c>
      <c r="G462" s="251"/>
      <c r="H462" s="252"/>
      <c r="I462" s="254"/>
    </row>
    <row r="463" spans="1:9" s="2" customFormat="1" ht="16.95" customHeight="1" x14ac:dyDescent="0.2">
      <c r="A463" s="251"/>
      <c r="B463" s="252"/>
      <c r="C463" s="397" t="s">
        <v>1151</v>
      </c>
      <c r="D463" s="397" t="s">
        <v>1152</v>
      </c>
      <c r="E463" s="398" t="s">
        <v>295</v>
      </c>
      <c r="F463" s="399">
        <v>1.8959999999999999</v>
      </c>
      <c r="G463" s="251"/>
      <c r="H463" s="252"/>
      <c r="I463" s="254"/>
    </row>
    <row r="464" spans="1:9" s="2" customFormat="1" ht="7.35" customHeight="1" x14ac:dyDescent="0.2">
      <c r="A464" s="251"/>
      <c r="B464" s="278"/>
      <c r="C464" s="279"/>
      <c r="D464" s="279"/>
      <c r="E464" s="279"/>
      <c r="F464" s="279"/>
      <c r="G464" s="279"/>
      <c r="H464" s="252"/>
      <c r="I464" s="254"/>
    </row>
    <row r="465" spans="1:9" s="2" customFormat="1" x14ac:dyDescent="0.2">
      <c r="A465" s="251"/>
      <c r="B465" s="251"/>
      <c r="C465" s="251"/>
      <c r="D465" s="251"/>
      <c r="E465" s="251"/>
      <c r="F465" s="251"/>
      <c r="G465" s="251"/>
      <c r="H465" s="251"/>
      <c r="I465" s="254"/>
    </row>
  </sheetData>
  <sheetProtection password="CEA8" sheet="1" objects="1" scenarios="1" selectLockedCells="1"/>
  <mergeCells count="2">
    <mergeCell ref="D5:F5"/>
    <mergeCell ref="D6:F6"/>
  </mergeCells>
  <pageMargins left="0.7" right="0.7" top="0.78740157499999996" bottom="0.78740157499999996" header="0.3" footer="0.3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>
      <selection activeCell="P23" sqref="P23"/>
    </sheetView>
  </sheetViews>
  <sheetFormatPr defaultRowHeight="10.199999999999999" x14ac:dyDescent="0.2"/>
  <cols>
    <col min="1" max="1" width="8.28515625" style="106" customWidth="1"/>
    <col min="2" max="2" width="1.7109375" style="106" customWidth="1"/>
    <col min="3" max="4" width="5" style="106" customWidth="1"/>
    <col min="5" max="5" width="11.7109375" style="106" customWidth="1"/>
    <col min="6" max="6" width="9.140625" style="106" customWidth="1"/>
    <col min="7" max="7" width="5" style="106" customWidth="1"/>
    <col min="8" max="8" width="77.85546875" style="106" customWidth="1"/>
    <col min="9" max="10" width="20" style="106" customWidth="1"/>
    <col min="11" max="11" width="1.7109375" style="106" customWidth="1"/>
  </cols>
  <sheetData>
    <row r="1" spans="2:11" s="1" customFormat="1" ht="37.5" customHeight="1" x14ac:dyDescent="0.2"/>
    <row r="2" spans="2:11" s="1" customFormat="1" ht="7.5" customHeight="1" x14ac:dyDescent="0.2">
      <c r="B2" s="107"/>
      <c r="C2" s="108"/>
      <c r="D2" s="108"/>
      <c r="E2" s="108"/>
      <c r="F2" s="108"/>
      <c r="G2" s="108"/>
      <c r="H2" s="108"/>
      <c r="I2" s="108"/>
      <c r="J2" s="108"/>
      <c r="K2" s="109"/>
    </row>
    <row r="3" spans="2:11" s="17" customFormat="1" ht="45" customHeight="1" x14ac:dyDescent="0.2">
      <c r="B3" s="110"/>
      <c r="C3" s="231" t="s">
        <v>1399</v>
      </c>
      <c r="D3" s="231"/>
      <c r="E3" s="231"/>
      <c r="F3" s="231"/>
      <c r="G3" s="231"/>
      <c r="H3" s="231"/>
      <c r="I3" s="231"/>
      <c r="J3" s="231"/>
      <c r="K3" s="111"/>
    </row>
    <row r="4" spans="2:11" s="1" customFormat="1" ht="25.5" customHeight="1" x14ac:dyDescent="0.3">
      <c r="B4" s="112"/>
      <c r="C4" s="232" t="s">
        <v>1400</v>
      </c>
      <c r="D4" s="232"/>
      <c r="E4" s="232"/>
      <c r="F4" s="232"/>
      <c r="G4" s="232"/>
      <c r="H4" s="232"/>
      <c r="I4" s="232"/>
      <c r="J4" s="232"/>
      <c r="K4" s="113"/>
    </row>
    <row r="5" spans="2:11" s="1" customFormat="1" ht="5.25" customHeight="1" x14ac:dyDescent="0.2">
      <c r="B5" s="112"/>
      <c r="C5" s="114"/>
      <c r="D5" s="114"/>
      <c r="E5" s="114"/>
      <c r="F5" s="114"/>
      <c r="G5" s="114"/>
      <c r="H5" s="114"/>
      <c r="I5" s="114"/>
      <c r="J5" s="114"/>
      <c r="K5" s="113"/>
    </row>
    <row r="6" spans="2:11" s="1" customFormat="1" ht="15" customHeight="1" x14ac:dyDescent="0.2">
      <c r="B6" s="112"/>
      <c r="C6" s="230" t="s">
        <v>1401</v>
      </c>
      <c r="D6" s="230"/>
      <c r="E6" s="230"/>
      <c r="F6" s="230"/>
      <c r="G6" s="230"/>
      <c r="H6" s="230"/>
      <c r="I6" s="230"/>
      <c r="J6" s="230"/>
      <c r="K6" s="113"/>
    </row>
    <row r="7" spans="2:11" s="1" customFormat="1" ht="15" customHeight="1" x14ac:dyDescent="0.2">
      <c r="B7" s="116"/>
      <c r="C7" s="230" t="s">
        <v>1402</v>
      </c>
      <c r="D7" s="230"/>
      <c r="E7" s="230"/>
      <c r="F7" s="230"/>
      <c r="G7" s="230"/>
      <c r="H7" s="230"/>
      <c r="I7" s="230"/>
      <c r="J7" s="230"/>
      <c r="K7" s="113"/>
    </row>
    <row r="8" spans="2:11" s="1" customFormat="1" ht="12.75" customHeight="1" x14ac:dyDescent="0.2">
      <c r="B8" s="116"/>
      <c r="C8" s="115"/>
      <c r="D8" s="115"/>
      <c r="E8" s="115"/>
      <c r="F8" s="115"/>
      <c r="G8" s="115"/>
      <c r="H8" s="115"/>
      <c r="I8" s="115"/>
      <c r="J8" s="115"/>
      <c r="K8" s="113"/>
    </row>
    <row r="9" spans="2:11" s="1" customFormat="1" ht="15" customHeight="1" x14ac:dyDescent="0.2">
      <c r="B9" s="116"/>
      <c r="C9" s="230" t="s">
        <v>1403</v>
      </c>
      <c r="D9" s="230"/>
      <c r="E9" s="230"/>
      <c r="F9" s="230"/>
      <c r="G9" s="230"/>
      <c r="H9" s="230"/>
      <c r="I9" s="230"/>
      <c r="J9" s="230"/>
      <c r="K9" s="113"/>
    </row>
    <row r="10" spans="2:11" s="1" customFormat="1" ht="15" customHeight="1" x14ac:dyDescent="0.2">
      <c r="B10" s="116"/>
      <c r="C10" s="115"/>
      <c r="D10" s="230" t="s">
        <v>1404</v>
      </c>
      <c r="E10" s="230"/>
      <c r="F10" s="230"/>
      <c r="G10" s="230"/>
      <c r="H10" s="230"/>
      <c r="I10" s="230"/>
      <c r="J10" s="230"/>
      <c r="K10" s="113"/>
    </row>
    <row r="11" spans="2:11" s="1" customFormat="1" ht="15" customHeight="1" x14ac:dyDescent="0.2">
      <c r="B11" s="116"/>
      <c r="C11" s="117"/>
      <c r="D11" s="230" t="s">
        <v>1405</v>
      </c>
      <c r="E11" s="230"/>
      <c r="F11" s="230"/>
      <c r="G11" s="230"/>
      <c r="H11" s="230"/>
      <c r="I11" s="230"/>
      <c r="J11" s="230"/>
      <c r="K11" s="113"/>
    </row>
    <row r="12" spans="2:11" s="1" customFormat="1" ht="15" customHeight="1" x14ac:dyDescent="0.2">
      <c r="B12" s="116"/>
      <c r="C12" s="117"/>
      <c r="D12" s="115"/>
      <c r="E12" s="115"/>
      <c r="F12" s="115"/>
      <c r="G12" s="115"/>
      <c r="H12" s="115"/>
      <c r="I12" s="115"/>
      <c r="J12" s="115"/>
      <c r="K12" s="113"/>
    </row>
    <row r="13" spans="2:11" s="1" customFormat="1" ht="15" customHeight="1" x14ac:dyDescent="0.2">
      <c r="B13" s="116"/>
      <c r="C13" s="117"/>
      <c r="D13" s="118" t="s">
        <v>1406</v>
      </c>
      <c r="E13" s="115"/>
      <c r="F13" s="115"/>
      <c r="G13" s="115"/>
      <c r="H13" s="115"/>
      <c r="I13" s="115"/>
      <c r="J13" s="115"/>
      <c r="K13" s="113"/>
    </row>
    <row r="14" spans="2:11" s="1" customFormat="1" ht="12.75" customHeight="1" x14ac:dyDescent="0.2">
      <c r="B14" s="116"/>
      <c r="C14" s="117"/>
      <c r="D14" s="117"/>
      <c r="E14" s="117"/>
      <c r="F14" s="117"/>
      <c r="G14" s="117"/>
      <c r="H14" s="117"/>
      <c r="I14" s="117"/>
      <c r="J14" s="117"/>
      <c r="K14" s="113"/>
    </row>
    <row r="15" spans="2:11" s="1" customFormat="1" ht="15" customHeight="1" x14ac:dyDescent="0.2">
      <c r="B15" s="116"/>
      <c r="C15" s="117"/>
      <c r="D15" s="230" t="s">
        <v>1407</v>
      </c>
      <c r="E15" s="230"/>
      <c r="F15" s="230"/>
      <c r="G15" s="230"/>
      <c r="H15" s="230"/>
      <c r="I15" s="230"/>
      <c r="J15" s="230"/>
      <c r="K15" s="113"/>
    </row>
    <row r="16" spans="2:11" s="1" customFormat="1" ht="15" customHeight="1" x14ac:dyDescent="0.2">
      <c r="B16" s="116"/>
      <c r="C16" s="117"/>
      <c r="D16" s="230" t="s">
        <v>1408</v>
      </c>
      <c r="E16" s="230"/>
      <c r="F16" s="230"/>
      <c r="G16" s="230"/>
      <c r="H16" s="230"/>
      <c r="I16" s="230"/>
      <c r="J16" s="230"/>
      <c r="K16" s="113"/>
    </row>
    <row r="17" spans="2:11" s="1" customFormat="1" ht="15" customHeight="1" x14ac:dyDescent="0.2">
      <c r="B17" s="116"/>
      <c r="C17" s="117"/>
      <c r="D17" s="230" t="s">
        <v>1409</v>
      </c>
      <c r="E17" s="230"/>
      <c r="F17" s="230"/>
      <c r="G17" s="230"/>
      <c r="H17" s="230"/>
      <c r="I17" s="230"/>
      <c r="J17" s="230"/>
      <c r="K17" s="113"/>
    </row>
    <row r="18" spans="2:11" s="1" customFormat="1" ht="15" customHeight="1" x14ac:dyDescent="0.2">
      <c r="B18" s="116"/>
      <c r="C18" s="117"/>
      <c r="D18" s="117"/>
      <c r="E18" s="119" t="s">
        <v>82</v>
      </c>
      <c r="F18" s="230" t="s">
        <v>1410</v>
      </c>
      <c r="G18" s="230"/>
      <c r="H18" s="230"/>
      <c r="I18" s="230"/>
      <c r="J18" s="230"/>
      <c r="K18" s="113"/>
    </row>
    <row r="19" spans="2:11" s="1" customFormat="1" ht="15" customHeight="1" x14ac:dyDescent="0.2">
      <c r="B19" s="116"/>
      <c r="C19" s="117"/>
      <c r="D19" s="117"/>
      <c r="E19" s="119" t="s">
        <v>94</v>
      </c>
      <c r="F19" s="230" t="s">
        <v>1411</v>
      </c>
      <c r="G19" s="230"/>
      <c r="H19" s="230"/>
      <c r="I19" s="230"/>
      <c r="J19" s="230"/>
      <c r="K19" s="113"/>
    </row>
    <row r="20" spans="2:11" s="1" customFormat="1" ht="15" customHeight="1" x14ac:dyDescent="0.2">
      <c r="B20" s="116"/>
      <c r="C20" s="117"/>
      <c r="D20" s="117"/>
      <c r="E20" s="119" t="s">
        <v>1412</v>
      </c>
      <c r="F20" s="230" t="s">
        <v>1413</v>
      </c>
      <c r="G20" s="230"/>
      <c r="H20" s="230"/>
      <c r="I20" s="230"/>
      <c r="J20" s="230"/>
      <c r="K20" s="113"/>
    </row>
    <row r="21" spans="2:11" s="1" customFormat="1" ht="15" customHeight="1" x14ac:dyDescent="0.2">
      <c r="B21" s="116"/>
      <c r="C21" s="117"/>
      <c r="D21" s="117"/>
      <c r="E21" s="119" t="s">
        <v>103</v>
      </c>
      <c r="F21" s="230" t="s">
        <v>104</v>
      </c>
      <c r="G21" s="230"/>
      <c r="H21" s="230"/>
      <c r="I21" s="230"/>
      <c r="J21" s="230"/>
      <c r="K21" s="113"/>
    </row>
    <row r="22" spans="2:11" s="1" customFormat="1" ht="15" customHeight="1" x14ac:dyDescent="0.2">
      <c r="B22" s="116"/>
      <c r="C22" s="117"/>
      <c r="D22" s="117"/>
      <c r="E22" s="119" t="s">
        <v>1414</v>
      </c>
      <c r="F22" s="230" t="s">
        <v>1415</v>
      </c>
      <c r="G22" s="230"/>
      <c r="H22" s="230"/>
      <c r="I22" s="230"/>
      <c r="J22" s="230"/>
      <c r="K22" s="113"/>
    </row>
    <row r="23" spans="2:11" s="1" customFormat="1" ht="15" customHeight="1" x14ac:dyDescent="0.2">
      <c r="B23" s="116"/>
      <c r="C23" s="117"/>
      <c r="D23" s="117"/>
      <c r="E23" s="119" t="s">
        <v>98</v>
      </c>
      <c r="F23" s="230" t="s">
        <v>1416</v>
      </c>
      <c r="G23" s="230"/>
      <c r="H23" s="230"/>
      <c r="I23" s="230"/>
      <c r="J23" s="230"/>
      <c r="K23" s="113"/>
    </row>
    <row r="24" spans="2:11" s="1" customFormat="1" ht="12.75" customHeight="1" x14ac:dyDescent="0.2">
      <c r="B24" s="116"/>
      <c r="C24" s="117"/>
      <c r="D24" s="117"/>
      <c r="E24" s="117"/>
      <c r="F24" s="117"/>
      <c r="G24" s="117"/>
      <c r="H24" s="117"/>
      <c r="I24" s="117"/>
      <c r="J24" s="117"/>
      <c r="K24" s="113"/>
    </row>
    <row r="25" spans="2:11" s="1" customFormat="1" ht="15" customHeight="1" x14ac:dyDescent="0.2">
      <c r="B25" s="116"/>
      <c r="C25" s="230" t="s">
        <v>1417</v>
      </c>
      <c r="D25" s="230"/>
      <c r="E25" s="230"/>
      <c r="F25" s="230"/>
      <c r="G25" s="230"/>
      <c r="H25" s="230"/>
      <c r="I25" s="230"/>
      <c r="J25" s="230"/>
      <c r="K25" s="113"/>
    </row>
    <row r="26" spans="2:11" s="1" customFormat="1" ht="15" customHeight="1" x14ac:dyDescent="0.2">
      <c r="B26" s="116"/>
      <c r="C26" s="230" t="s">
        <v>1418</v>
      </c>
      <c r="D26" s="230"/>
      <c r="E26" s="230"/>
      <c r="F26" s="230"/>
      <c r="G26" s="230"/>
      <c r="H26" s="230"/>
      <c r="I26" s="230"/>
      <c r="J26" s="230"/>
      <c r="K26" s="113"/>
    </row>
    <row r="27" spans="2:11" s="1" customFormat="1" ht="15" customHeight="1" x14ac:dyDescent="0.2">
      <c r="B27" s="116"/>
      <c r="C27" s="115"/>
      <c r="D27" s="230" t="s">
        <v>1419</v>
      </c>
      <c r="E27" s="230"/>
      <c r="F27" s="230"/>
      <c r="G27" s="230"/>
      <c r="H27" s="230"/>
      <c r="I27" s="230"/>
      <c r="J27" s="230"/>
      <c r="K27" s="113"/>
    </row>
    <row r="28" spans="2:11" s="1" customFormat="1" ht="15" customHeight="1" x14ac:dyDescent="0.2">
      <c r="B28" s="116"/>
      <c r="C28" s="117"/>
      <c r="D28" s="230" t="s">
        <v>1420</v>
      </c>
      <c r="E28" s="230"/>
      <c r="F28" s="230"/>
      <c r="G28" s="230"/>
      <c r="H28" s="230"/>
      <c r="I28" s="230"/>
      <c r="J28" s="230"/>
      <c r="K28" s="113"/>
    </row>
    <row r="29" spans="2:11" s="1" customFormat="1" ht="12.75" customHeight="1" x14ac:dyDescent="0.2">
      <c r="B29" s="116"/>
      <c r="C29" s="117"/>
      <c r="D29" s="117"/>
      <c r="E29" s="117"/>
      <c r="F29" s="117"/>
      <c r="G29" s="117"/>
      <c r="H29" s="117"/>
      <c r="I29" s="117"/>
      <c r="J29" s="117"/>
      <c r="K29" s="113"/>
    </row>
    <row r="30" spans="2:11" s="1" customFormat="1" ht="15" customHeight="1" x14ac:dyDescent="0.2">
      <c r="B30" s="116"/>
      <c r="C30" s="117"/>
      <c r="D30" s="230" t="s">
        <v>1421</v>
      </c>
      <c r="E30" s="230"/>
      <c r="F30" s="230"/>
      <c r="G30" s="230"/>
      <c r="H30" s="230"/>
      <c r="I30" s="230"/>
      <c r="J30" s="230"/>
      <c r="K30" s="113"/>
    </row>
    <row r="31" spans="2:11" s="1" customFormat="1" ht="15" customHeight="1" x14ac:dyDescent="0.2">
      <c r="B31" s="116"/>
      <c r="C31" s="117"/>
      <c r="D31" s="230" t="s">
        <v>1422</v>
      </c>
      <c r="E31" s="230"/>
      <c r="F31" s="230"/>
      <c r="G31" s="230"/>
      <c r="H31" s="230"/>
      <c r="I31" s="230"/>
      <c r="J31" s="230"/>
      <c r="K31" s="113"/>
    </row>
    <row r="32" spans="2:11" s="1" customFormat="1" ht="12.75" customHeight="1" x14ac:dyDescent="0.2">
      <c r="B32" s="116"/>
      <c r="C32" s="117"/>
      <c r="D32" s="117"/>
      <c r="E32" s="117"/>
      <c r="F32" s="117"/>
      <c r="G32" s="117"/>
      <c r="H32" s="117"/>
      <c r="I32" s="117"/>
      <c r="J32" s="117"/>
      <c r="K32" s="113"/>
    </row>
    <row r="33" spans="2:11" s="1" customFormat="1" ht="15" customHeight="1" x14ac:dyDescent="0.2">
      <c r="B33" s="116"/>
      <c r="C33" s="117"/>
      <c r="D33" s="230" t="s">
        <v>1423</v>
      </c>
      <c r="E33" s="230"/>
      <c r="F33" s="230"/>
      <c r="G33" s="230"/>
      <c r="H33" s="230"/>
      <c r="I33" s="230"/>
      <c r="J33" s="230"/>
      <c r="K33" s="113"/>
    </row>
    <row r="34" spans="2:11" s="1" customFormat="1" ht="15" customHeight="1" x14ac:dyDescent="0.2">
      <c r="B34" s="116"/>
      <c r="C34" s="117"/>
      <c r="D34" s="230" t="s">
        <v>1424</v>
      </c>
      <c r="E34" s="230"/>
      <c r="F34" s="230"/>
      <c r="G34" s="230"/>
      <c r="H34" s="230"/>
      <c r="I34" s="230"/>
      <c r="J34" s="230"/>
      <c r="K34" s="113"/>
    </row>
    <row r="35" spans="2:11" s="1" customFormat="1" ht="15" customHeight="1" x14ac:dyDescent="0.2">
      <c r="B35" s="116"/>
      <c r="C35" s="117"/>
      <c r="D35" s="230" t="s">
        <v>1425</v>
      </c>
      <c r="E35" s="230"/>
      <c r="F35" s="230"/>
      <c r="G35" s="230"/>
      <c r="H35" s="230"/>
      <c r="I35" s="230"/>
      <c r="J35" s="230"/>
      <c r="K35" s="113"/>
    </row>
    <row r="36" spans="2:11" s="1" customFormat="1" ht="15" customHeight="1" x14ac:dyDescent="0.2">
      <c r="B36" s="116"/>
      <c r="C36" s="117"/>
      <c r="D36" s="115"/>
      <c r="E36" s="118" t="s">
        <v>157</v>
      </c>
      <c r="F36" s="115"/>
      <c r="G36" s="230" t="s">
        <v>1426</v>
      </c>
      <c r="H36" s="230"/>
      <c r="I36" s="230"/>
      <c r="J36" s="230"/>
      <c r="K36" s="113"/>
    </row>
    <row r="37" spans="2:11" s="1" customFormat="1" ht="30.75" customHeight="1" x14ac:dyDescent="0.2">
      <c r="B37" s="116"/>
      <c r="C37" s="117"/>
      <c r="D37" s="115"/>
      <c r="E37" s="118" t="s">
        <v>1427</v>
      </c>
      <c r="F37" s="115"/>
      <c r="G37" s="230" t="s">
        <v>1428</v>
      </c>
      <c r="H37" s="230"/>
      <c r="I37" s="230"/>
      <c r="J37" s="230"/>
      <c r="K37" s="113"/>
    </row>
    <row r="38" spans="2:11" s="1" customFormat="1" ht="15" customHeight="1" x14ac:dyDescent="0.2">
      <c r="B38" s="116"/>
      <c r="C38" s="117"/>
      <c r="D38" s="115"/>
      <c r="E38" s="118" t="s">
        <v>56</v>
      </c>
      <c r="F38" s="115"/>
      <c r="G38" s="230" t="s">
        <v>1429</v>
      </c>
      <c r="H38" s="230"/>
      <c r="I38" s="230"/>
      <c r="J38" s="230"/>
      <c r="K38" s="113"/>
    </row>
    <row r="39" spans="2:11" s="1" customFormat="1" ht="15" customHeight="1" x14ac:dyDescent="0.2">
      <c r="B39" s="116"/>
      <c r="C39" s="117"/>
      <c r="D39" s="115"/>
      <c r="E39" s="118" t="s">
        <v>57</v>
      </c>
      <c r="F39" s="115"/>
      <c r="G39" s="230" t="s">
        <v>1430</v>
      </c>
      <c r="H39" s="230"/>
      <c r="I39" s="230"/>
      <c r="J39" s="230"/>
      <c r="K39" s="113"/>
    </row>
    <row r="40" spans="2:11" s="1" customFormat="1" ht="15" customHeight="1" x14ac:dyDescent="0.2">
      <c r="B40" s="116"/>
      <c r="C40" s="117"/>
      <c r="D40" s="115"/>
      <c r="E40" s="118" t="s">
        <v>158</v>
      </c>
      <c r="F40" s="115"/>
      <c r="G40" s="230" t="s">
        <v>1431</v>
      </c>
      <c r="H40" s="230"/>
      <c r="I40" s="230"/>
      <c r="J40" s="230"/>
      <c r="K40" s="113"/>
    </row>
    <row r="41" spans="2:11" s="1" customFormat="1" ht="15" customHeight="1" x14ac:dyDescent="0.2">
      <c r="B41" s="116"/>
      <c r="C41" s="117"/>
      <c r="D41" s="115"/>
      <c r="E41" s="118" t="s">
        <v>159</v>
      </c>
      <c r="F41" s="115"/>
      <c r="G41" s="230" t="s">
        <v>1432</v>
      </c>
      <c r="H41" s="230"/>
      <c r="I41" s="230"/>
      <c r="J41" s="230"/>
      <c r="K41" s="113"/>
    </row>
    <row r="42" spans="2:11" s="1" customFormat="1" ht="15" customHeight="1" x14ac:dyDescent="0.2">
      <c r="B42" s="116"/>
      <c r="C42" s="117"/>
      <c r="D42" s="115"/>
      <c r="E42" s="118" t="s">
        <v>1433</v>
      </c>
      <c r="F42" s="115"/>
      <c r="G42" s="230" t="s">
        <v>1434</v>
      </c>
      <c r="H42" s="230"/>
      <c r="I42" s="230"/>
      <c r="J42" s="230"/>
      <c r="K42" s="113"/>
    </row>
    <row r="43" spans="2:11" s="1" customFormat="1" ht="15" customHeight="1" x14ac:dyDescent="0.2">
      <c r="B43" s="116"/>
      <c r="C43" s="117"/>
      <c r="D43" s="115"/>
      <c r="E43" s="118"/>
      <c r="F43" s="115"/>
      <c r="G43" s="230" t="s">
        <v>1435</v>
      </c>
      <c r="H43" s="230"/>
      <c r="I43" s="230"/>
      <c r="J43" s="230"/>
      <c r="K43" s="113"/>
    </row>
    <row r="44" spans="2:11" s="1" customFormat="1" ht="15" customHeight="1" x14ac:dyDescent="0.2">
      <c r="B44" s="116"/>
      <c r="C44" s="117"/>
      <c r="D44" s="115"/>
      <c r="E44" s="118" t="s">
        <v>1436</v>
      </c>
      <c r="F44" s="115"/>
      <c r="G44" s="230" t="s">
        <v>1437</v>
      </c>
      <c r="H44" s="230"/>
      <c r="I44" s="230"/>
      <c r="J44" s="230"/>
      <c r="K44" s="113"/>
    </row>
    <row r="45" spans="2:11" s="1" customFormat="1" ht="15" customHeight="1" x14ac:dyDescent="0.2">
      <c r="B45" s="116"/>
      <c r="C45" s="117"/>
      <c r="D45" s="115"/>
      <c r="E45" s="118" t="s">
        <v>161</v>
      </c>
      <c r="F45" s="115"/>
      <c r="G45" s="230" t="s">
        <v>1438</v>
      </c>
      <c r="H45" s="230"/>
      <c r="I45" s="230"/>
      <c r="J45" s="230"/>
      <c r="K45" s="113"/>
    </row>
    <row r="46" spans="2:11" s="1" customFormat="1" ht="12.75" customHeight="1" x14ac:dyDescent="0.2">
      <c r="B46" s="116"/>
      <c r="C46" s="117"/>
      <c r="D46" s="115"/>
      <c r="E46" s="115"/>
      <c r="F46" s="115"/>
      <c r="G46" s="115"/>
      <c r="H46" s="115"/>
      <c r="I46" s="115"/>
      <c r="J46" s="115"/>
      <c r="K46" s="113"/>
    </row>
    <row r="47" spans="2:11" s="1" customFormat="1" ht="15" customHeight="1" x14ac:dyDescent="0.2">
      <c r="B47" s="116"/>
      <c r="C47" s="117"/>
      <c r="D47" s="230" t="s">
        <v>1439</v>
      </c>
      <c r="E47" s="230"/>
      <c r="F47" s="230"/>
      <c r="G47" s="230"/>
      <c r="H47" s="230"/>
      <c r="I47" s="230"/>
      <c r="J47" s="230"/>
      <c r="K47" s="113"/>
    </row>
    <row r="48" spans="2:11" s="1" customFormat="1" ht="15" customHeight="1" x14ac:dyDescent="0.2">
      <c r="B48" s="116"/>
      <c r="C48" s="117"/>
      <c r="D48" s="117"/>
      <c r="E48" s="230" t="s">
        <v>1440</v>
      </c>
      <c r="F48" s="230"/>
      <c r="G48" s="230"/>
      <c r="H48" s="230"/>
      <c r="I48" s="230"/>
      <c r="J48" s="230"/>
      <c r="K48" s="113"/>
    </row>
    <row r="49" spans="2:11" s="1" customFormat="1" ht="15" customHeight="1" x14ac:dyDescent="0.2">
      <c r="B49" s="116"/>
      <c r="C49" s="117"/>
      <c r="D49" s="117"/>
      <c r="E49" s="230" t="s">
        <v>1441</v>
      </c>
      <c r="F49" s="230"/>
      <c r="G49" s="230"/>
      <c r="H49" s="230"/>
      <c r="I49" s="230"/>
      <c r="J49" s="230"/>
      <c r="K49" s="113"/>
    </row>
    <row r="50" spans="2:11" s="1" customFormat="1" ht="15" customHeight="1" x14ac:dyDescent="0.2">
      <c r="B50" s="116"/>
      <c r="C50" s="117"/>
      <c r="D50" s="117"/>
      <c r="E50" s="230" t="s">
        <v>1442</v>
      </c>
      <c r="F50" s="230"/>
      <c r="G50" s="230"/>
      <c r="H50" s="230"/>
      <c r="I50" s="230"/>
      <c r="J50" s="230"/>
      <c r="K50" s="113"/>
    </row>
    <row r="51" spans="2:11" s="1" customFormat="1" ht="15" customHeight="1" x14ac:dyDescent="0.2">
      <c r="B51" s="116"/>
      <c r="C51" s="117"/>
      <c r="D51" s="230" t="s">
        <v>1443</v>
      </c>
      <c r="E51" s="230"/>
      <c r="F51" s="230"/>
      <c r="G51" s="230"/>
      <c r="H51" s="230"/>
      <c r="I51" s="230"/>
      <c r="J51" s="230"/>
      <c r="K51" s="113"/>
    </row>
    <row r="52" spans="2:11" s="1" customFormat="1" ht="25.5" customHeight="1" x14ac:dyDescent="0.3">
      <c r="B52" s="112"/>
      <c r="C52" s="232" t="s">
        <v>1444</v>
      </c>
      <c r="D52" s="232"/>
      <c r="E52" s="232"/>
      <c r="F52" s="232"/>
      <c r="G52" s="232"/>
      <c r="H52" s="232"/>
      <c r="I52" s="232"/>
      <c r="J52" s="232"/>
      <c r="K52" s="113"/>
    </row>
    <row r="53" spans="2:11" s="1" customFormat="1" ht="5.25" customHeight="1" x14ac:dyDescent="0.2">
      <c r="B53" s="112"/>
      <c r="C53" s="114"/>
      <c r="D53" s="114"/>
      <c r="E53" s="114"/>
      <c r="F53" s="114"/>
      <c r="G53" s="114"/>
      <c r="H53" s="114"/>
      <c r="I53" s="114"/>
      <c r="J53" s="114"/>
      <c r="K53" s="113"/>
    </row>
    <row r="54" spans="2:11" s="1" customFormat="1" ht="15" customHeight="1" x14ac:dyDescent="0.2">
      <c r="B54" s="112"/>
      <c r="C54" s="230" t="s">
        <v>1445</v>
      </c>
      <c r="D54" s="230"/>
      <c r="E54" s="230"/>
      <c r="F54" s="230"/>
      <c r="G54" s="230"/>
      <c r="H54" s="230"/>
      <c r="I54" s="230"/>
      <c r="J54" s="230"/>
      <c r="K54" s="113"/>
    </row>
    <row r="55" spans="2:11" s="1" customFormat="1" ht="15" customHeight="1" x14ac:dyDescent="0.2">
      <c r="B55" s="112"/>
      <c r="C55" s="230" t="s">
        <v>1446</v>
      </c>
      <c r="D55" s="230"/>
      <c r="E55" s="230"/>
      <c r="F55" s="230"/>
      <c r="G55" s="230"/>
      <c r="H55" s="230"/>
      <c r="I55" s="230"/>
      <c r="J55" s="230"/>
      <c r="K55" s="113"/>
    </row>
    <row r="56" spans="2:11" s="1" customFormat="1" ht="12.75" customHeight="1" x14ac:dyDescent="0.2">
      <c r="B56" s="112"/>
      <c r="C56" s="115"/>
      <c r="D56" s="115"/>
      <c r="E56" s="115"/>
      <c r="F56" s="115"/>
      <c r="G56" s="115"/>
      <c r="H56" s="115"/>
      <c r="I56" s="115"/>
      <c r="J56" s="115"/>
      <c r="K56" s="113"/>
    </row>
    <row r="57" spans="2:11" s="1" customFormat="1" ht="15" customHeight="1" x14ac:dyDescent="0.2">
      <c r="B57" s="112"/>
      <c r="C57" s="230" t="s">
        <v>1447</v>
      </c>
      <c r="D57" s="230"/>
      <c r="E57" s="230"/>
      <c r="F57" s="230"/>
      <c r="G57" s="230"/>
      <c r="H57" s="230"/>
      <c r="I57" s="230"/>
      <c r="J57" s="230"/>
      <c r="K57" s="113"/>
    </row>
    <row r="58" spans="2:11" s="1" customFormat="1" ht="15" customHeight="1" x14ac:dyDescent="0.2">
      <c r="B58" s="112"/>
      <c r="C58" s="117"/>
      <c r="D58" s="230" t="s">
        <v>1448</v>
      </c>
      <c r="E58" s="230"/>
      <c r="F58" s="230"/>
      <c r="G58" s="230"/>
      <c r="H58" s="230"/>
      <c r="I58" s="230"/>
      <c r="J58" s="230"/>
      <c r="K58" s="113"/>
    </row>
    <row r="59" spans="2:11" s="1" customFormat="1" ht="15" customHeight="1" x14ac:dyDescent="0.2">
      <c r="B59" s="112"/>
      <c r="C59" s="117"/>
      <c r="D59" s="230" t="s">
        <v>1449</v>
      </c>
      <c r="E59" s="230"/>
      <c r="F59" s="230"/>
      <c r="G59" s="230"/>
      <c r="H59" s="230"/>
      <c r="I59" s="230"/>
      <c r="J59" s="230"/>
      <c r="K59" s="113"/>
    </row>
    <row r="60" spans="2:11" s="1" customFormat="1" ht="15" customHeight="1" x14ac:dyDescent="0.2">
      <c r="B60" s="112"/>
      <c r="C60" s="117"/>
      <c r="D60" s="230" t="s">
        <v>1450</v>
      </c>
      <c r="E60" s="230"/>
      <c r="F60" s="230"/>
      <c r="G60" s="230"/>
      <c r="H60" s="230"/>
      <c r="I60" s="230"/>
      <c r="J60" s="230"/>
      <c r="K60" s="113"/>
    </row>
    <row r="61" spans="2:11" s="1" customFormat="1" ht="15" customHeight="1" x14ac:dyDescent="0.2">
      <c r="B61" s="112"/>
      <c r="C61" s="117"/>
      <c r="D61" s="230" t="s">
        <v>1451</v>
      </c>
      <c r="E61" s="230"/>
      <c r="F61" s="230"/>
      <c r="G61" s="230"/>
      <c r="H61" s="230"/>
      <c r="I61" s="230"/>
      <c r="J61" s="230"/>
      <c r="K61" s="113"/>
    </row>
    <row r="62" spans="2:11" s="1" customFormat="1" ht="15" customHeight="1" x14ac:dyDescent="0.2">
      <c r="B62" s="112"/>
      <c r="C62" s="117"/>
      <c r="D62" s="234" t="s">
        <v>1452</v>
      </c>
      <c r="E62" s="234"/>
      <c r="F62" s="234"/>
      <c r="G62" s="234"/>
      <c r="H62" s="234"/>
      <c r="I62" s="234"/>
      <c r="J62" s="234"/>
      <c r="K62" s="113"/>
    </row>
    <row r="63" spans="2:11" s="1" customFormat="1" ht="15" customHeight="1" x14ac:dyDescent="0.2">
      <c r="B63" s="112"/>
      <c r="C63" s="117"/>
      <c r="D63" s="230" t="s">
        <v>1453</v>
      </c>
      <c r="E63" s="230"/>
      <c r="F63" s="230"/>
      <c r="G63" s="230"/>
      <c r="H63" s="230"/>
      <c r="I63" s="230"/>
      <c r="J63" s="230"/>
      <c r="K63" s="113"/>
    </row>
    <row r="64" spans="2:11" s="1" customFormat="1" ht="12.75" customHeight="1" x14ac:dyDescent="0.2">
      <c r="B64" s="112"/>
      <c r="C64" s="117"/>
      <c r="D64" s="117"/>
      <c r="E64" s="120"/>
      <c r="F64" s="117"/>
      <c r="G64" s="117"/>
      <c r="H64" s="117"/>
      <c r="I64" s="117"/>
      <c r="J64" s="117"/>
      <c r="K64" s="113"/>
    </row>
    <row r="65" spans="2:11" s="1" customFormat="1" ht="15" customHeight="1" x14ac:dyDescent="0.2">
      <c r="B65" s="112"/>
      <c r="C65" s="117"/>
      <c r="D65" s="230" t="s">
        <v>1454</v>
      </c>
      <c r="E65" s="230"/>
      <c r="F65" s="230"/>
      <c r="G65" s="230"/>
      <c r="H65" s="230"/>
      <c r="I65" s="230"/>
      <c r="J65" s="230"/>
      <c r="K65" s="113"/>
    </row>
    <row r="66" spans="2:11" s="1" customFormat="1" ht="15" customHeight="1" x14ac:dyDescent="0.2">
      <c r="B66" s="112"/>
      <c r="C66" s="117"/>
      <c r="D66" s="234" t="s">
        <v>1455</v>
      </c>
      <c r="E66" s="234"/>
      <c r="F66" s="234"/>
      <c r="G66" s="234"/>
      <c r="H66" s="234"/>
      <c r="I66" s="234"/>
      <c r="J66" s="234"/>
      <c r="K66" s="113"/>
    </row>
    <row r="67" spans="2:11" s="1" customFormat="1" ht="15" customHeight="1" x14ac:dyDescent="0.2">
      <c r="B67" s="112"/>
      <c r="C67" s="117"/>
      <c r="D67" s="230" t="s">
        <v>1456</v>
      </c>
      <c r="E67" s="230"/>
      <c r="F67" s="230"/>
      <c r="G67" s="230"/>
      <c r="H67" s="230"/>
      <c r="I67" s="230"/>
      <c r="J67" s="230"/>
      <c r="K67" s="113"/>
    </row>
    <row r="68" spans="2:11" s="1" customFormat="1" ht="15" customHeight="1" x14ac:dyDescent="0.2">
      <c r="B68" s="112"/>
      <c r="C68" s="117"/>
      <c r="D68" s="230" t="s">
        <v>1457</v>
      </c>
      <c r="E68" s="230"/>
      <c r="F68" s="230"/>
      <c r="G68" s="230"/>
      <c r="H68" s="230"/>
      <c r="I68" s="230"/>
      <c r="J68" s="230"/>
      <c r="K68" s="113"/>
    </row>
    <row r="69" spans="2:11" s="1" customFormat="1" ht="15" customHeight="1" x14ac:dyDescent="0.2">
      <c r="B69" s="112"/>
      <c r="C69" s="117"/>
      <c r="D69" s="230" t="s">
        <v>1458</v>
      </c>
      <c r="E69" s="230"/>
      <c r="F69" s="230"/>
      <c r="G69" s="230"/>
      <c r="H69" s="230"/>
      <c r="I69" s="230"/>
      <c r="J69" s="230"/>
      <c r="K69" s="113"/>
    </row>
    <row r="70" spans="2:11" s="1" customFormat="1" ht="15" customHeight="1" x14ac:dyDescent="0.2">
      <c r="B70" s="112"/>
      <c r="C70" s="117"/>
      <c r="D70" s="230" t="s">
        <v>1459</v>
      </c>
      <c r="E70" s="230"/>
      <c r="F70" s="230"/>
      <c r="G70" s="230"/>
      <c r="H70" s="230"/>
      <c r="I70" s="230"/>
      <c r="J70" s="230"/>
      <c r="K70" s="113"/>
    </row>
    <row r="71" spans="2:11" s="1" customFormat="1" ht="12.75" customHeight="1" x14ac:dyDescent="0.2">
      <c r="B71" s="121"/>
      <c r="C71" s="122"/>
      <c r="D71" s="122"/>
      <c r="E71" s="122"/>
      <c r="F71" s="122"/>
      <c r="G71" s="122"/>
      <c r="H71" s="122"/>
      <c r="I71" s="122"/>
      <c r="J71" s="122"/>
      <c r="K71" s="123"/>
    </row>
    <row r="72" spans="2:11" s="1" customFormat="1" ht="18.75" customHeight="1" x14ac:dyDescent="0.2">
      <c r="B72" s="124"/>
      <c r="C72" s="124"/>
      <c r="D72" s="124"/>
      <c r="E72" s="124"/>
      <c r="F72" s="124"/>
      <c r="G72" s="124"/>
      <c r="H72" s="124"/>
      <c r="I72" s="124"/>
      <c r="J72" s="124"/>
      <c r="K72" s="125"/>
    </row>
    <row r="73" spans="2:11" s="1" customFormat="1" ht="18.75" customHeight="1" x14ac:dyDescent="0.2">
      <c r="B73" s="125"/>
      <c r="C73" s="125"/>
      <c r="D73" s="125"/>
      <c r="E73" s="125"/>
      <c r="F73" s="125"/>
      <c r="G73" s="125"/>
      <c r="H73" s="125"/>
      <c r="I73" s="125"/>
      <c r="J73" s="125"/>
      <c r="K73" s="125"/>
    </row>
    <row r="74" spans="2:11" s="1" customFormat="1" ht="7.5" customHeight="1" x14ac:dyDescent="0.2">
      <c r="B74" s="126"/>
      <c r="C74" s="127"/>
      <c r="D74" s="127"/>
      <c r="E74" s="127"/>
      <c r="F74" s="127"/>
      <c r="G74" s="127"/>
      <c r="H74" s="127"/>
      <c r="I74" s="127"/>
      <c r="J74" s="127"/>
      <c r="K74" s="128"/>
    </row>
    <row r="75" spans="2:11" s="1" customFormat="1" ht="45" customHeight="1" x14ac:dyDescent="0.2">
      <c r="B75" s="129"/>
      <c r="C75" s="233" t="s">
        <v>1460</v>
      </c>
      <c r="D75" s="233"/>
      <c r="E75" s="233"/>
      <c r="F75" s="233"/>
      <c r="G75" s="233"/>
      <c r="H75" s="233"/>
      <c r="I75" s="233"/>
      <c r="J75" s="233"/>
      <c r="K75" s="130"/>
    </row>
    <row r="76" spans="2:11" s="1" customFormat="1" ht="17.25" customHeight="1" x14ac:dyDescent="0.2">
      <c r="B76" s="129"/>
      <c r="C76" s="131" t="s">
        <v>1461</v>
      </c>
      <c r="D76" s="131"/>
      <c r="E76" s="131"/>
      <c r="F76" s="131" t="s">
        <v>1462</v>
      </c>
      <c r="G76" s="132"/>
      <c r="H76" s="131" t="s">
        <v>57</v>
      </c>
      <c r="I76" s="131" t="s">
        <v>60</v>
      </c>
      <c r="J76" s="131" t="s">
        <v>1463</v>
      </c>
      <c r="K76" s="130"/>
    </row>
    <row r="77" spans="2:11" s="1" customFormat="1" ht="17.25" customHeight="1" x14ac:dyDescent="0.2">
      <c r="B77" s="129"/>
      <c r="C77" s="133" t="s">
        <v>1464</v>
      </c>
      <c r="D77" s="133"/>
      <c r="E77" s="133"/>
      <c r="F77" s="134" t="s">
        <v>1465</v>
      </c>
      <c r="G77" s="135"/>
      <c r="H77" s="133"/>
      <c r="I77" s="133"/>
      <c r="J77" s="133" t="s">
        <v>1466</v>
      </c>
      <c r="K77" s="130"/>
    </row>
    <row r="78" spans="2:11" s="1" customFormat="1" ht="5.25" customHeight="1" x14ac:dyDescent="0.2">
      <c r="B78" s="129"/>
      <c r="C78" s="136"/>
      <c r="D78" s="136"/>
      <c r="E78" s="136"/>
      <c r="F78" s="136"/>
      <c r="G78" s="137"/>
      <c r="H78" s="136"/>
      <c r="I78" s="136"/>
      <c r="J78" s="136"/>
      <c r="K78" s="130"/>
    </row>
    <row r="79" spans="2:11" s="1" customFormat="1" ht="15" customHeight="1" x14ac:dyDescent="0.2">
      <c r="B79" s="129"/>
      <c r="C79" s="118" t="s">
        <v>56</v>
      </c>
      <c r="D79" s="138"/>
      <c r="E79" s="138"/>
      <c r="F79" s="139" t="s">
        <v>1467</v>
      </c>
      <c r="G79" s="140"/>
      <c r="H79" s="118" t="s">
        <v>1468</v>
      </c>
      <c r="I79" s="118" t="s">
        <v>1469</v>
      </c>
      <c r="J79" s="118">
        <v>20</v>
      </c>
      <c r="K79" s="130"/>
    </row>
    <row r="80" spans="2:11" s="1" customFormat="1" ht="15" customHeight="1" x14ac:dyDescent="0.2">
      <c r="B80" s="129"/>
      <c r="C80" s="118" t="s">
        <v>1470</v>
      </c>
      <c r="D80" s="118"/>
      <c r="E80" s="118"/>
      <c r="F80" s="139" t="s">
        <v>1467</v>
      </c>
      <c r="G80" s="140"/>
      <c r="H80" s="118" t="s">
        <v>1471</v>
      </c>
      <c r="I80" s="118" t="s">
        <v>1469</v>
      </c>
      <c r="J80" s="118">
        <v>120</v>
      </c>
      <c r="K80" s="130"/>
    </row>
    <row r="81" spans="2:11" s="1" customFormat="1" ht="15" customHeight="1" x14ac:dyDescent="0.2">
      <c r="B81" s="141"/>
      <c r="C81" s="118" t="s">
        <v>1472</v>
      </c>
      <c r="D81" s="118"/>
      <c r="E81" s="118"/>
      <c r="F81" s="139" t="s">
        <v>1473</v>
      </c>
      <c r="G81" s="140"/>
      <c r="H81" s="118" t="s">
        <v>1474</v>
      </c>
      <c r="I81" s="118" t="s">
        <v>1469</v>
      </c>
      <c r="J81" s="118">
        <v>50</v>
      </c>
      <c r="K81" s="130"/>
    </row>
    <row r="82" spans="2:11" s="1" customFormat="1" ht="15" customHeight="1" x14ac:dyDescent="0.2">
      <c r="B82" s="141"/>
      <c r="C82" s="118" t="s">
        <v>1475</v>
      </c>
      <c r="D82" s="118"/>
      <c r="E82" s="118"/>
      <c r="F82" s="139" t="s">
        <v>1467</v>
      </c>
      <c r="G82" s="140"/>
      <c r="H82" s="118" t="s">
        <v>1476</v>
      </c>
      <c r="I82" s="118" t="s">
        <v>1477</v>
      </c>
      <c r="J82" s="118"/>
      <c r="K82" s="130"/>
    </row>
    <row r="83" spans="2:11" s="1" customFormat="1" ht="15" customHeight="1" x14ac:dyDescent="0.2">
      <c r="B83" s="141"/>
      <c r="C83" s="142" t="s">
        <v>1478</v>
      </c>
      <c r="D83" s="142"/>
      <c r="E83" s="142"/>
      <c r="F83" s="143" t="s">
        <v>1473</v>
      </c>
      <c r="G83" s="142"/>
      <c r="H83" s="142" t="s">
        <v>1479</v>
      </c>
      <c r="I83" s="142" t="s">
        <v>1469</v>
      </c>
      <c r="J83" s="142">
        <v>15</v>
      </c>
      <c r="K83" s="130"/>
    </row>
    <row r="84" spans="2:11" s="1" customFormat="1" ht="15" customHeight="1" x14ac:dyDescent="0.2">
      <c r="B84" s="141"/>
      <c r="C84" s="142" t="s">
        <v>1480</v>
      </c>
      <c r="D84" s="142"/>
      <c r="E84" s="142"/>
      <c r="F84" s="143" t="s">
        <v>1473</v>
      </c>
      <c r="G84" s="142"/>
      <c r="H84" s="142" t="s">
        <v>1481</v>
      </c>
      <c r="I84" s="142" t="s">
        <v>1469</v>
      </c>
      <c r="J84" s="142">
        <v>15</v>
      </c>
      <c r="K84" s="130"/>
    </row>
    <row r="85" spans="2:11" s="1" customFormat="1" ht="15" customHeight="1" x14ac:dyDescent="0.2">
      <c r="B85" s="141"/>
      <c r="C85" s="142" t="s">
        <v>1482</v>
      </c>
      <c r="D85" s="142"/>
      <c r="E85" s="142"/>
      <c r="F85" s="143" t="s">
        <v>1473</v>
      </c>
      <c r="G85" s="142"/>
      <c r="H85" s="142" t="s">
        <v>1483</v>
      </c>
      <c r="I85" s="142" t="s">
        <v>1469</v>
      </c>
      <c r="J85" s="142">
        <v>20</v>
      </c>
      <c r="K85" s="130"/>
    </row>
    <row r="86" spans="2:11" s="1" customFormat="1" ht="15" customHeight="1" x14ac:dyDescent="0.2">
      <c r="B86" s="141"/>
      <c r="C86" s="142" t="s">
        <v>1484</v>
      </c>
      <c r="D86" s="142"/>
      <c r="E86" s="142"/>
      <c r="F86" s="143" t="s">
        <v>1473</v>
      </c>
      <c r="G86" s="142"/>
      <c r="H86" s="142" t="s">
        <v>1485</v>
      </c>
      <c r="I86" s="142" t="s">
        <v>1469</v>
      </c>
      <c r="J86" s="142">
        <v>20</v>
      </c>
      <c r="K86" s="130"/>
    </row>
    <row r="87" spans="2:11" s="1" customFormat="1" ht="15" customHeight="1" x14ac:dyDescent="0.2">
      <c r="B87" s="141"/>
      <c r="C87" s="118" t="s">
        <v>1486</v>
      </c>
      <c r="D87" s="118"/>
      <c r="E87" s="118"/>
      <c r="F87" s="139" t="s">
        <v>1473</v>
      </c>
      <c r="G87" s="140"/>
      <c r="H87" s="118" t="s">
        <v>1487</v>
      </c>
      <c r="I87" s="118" t="s">
        <v>1469</v>
      </c>
      <c r="J87" s="118">
        <v>50</v>
      </c>
      <c r="K87" s="130"/>
    </row>
    <row r="88" spans="2:11" s="1" customFormat="1" ht="15" customHeight="1" x14ac:dyDescent="0.2">
      <c r="B88" s="141"/>
      <c r="C88" s="118" t="s">
        <v>1488</v>
      </c>
      <c r="D88" s="118"/>
      <c r="E88" s="118"/>
      <c r="F88" s="139" t="s">
        <v>1473</v>
      </c>
      <c r="G88" s="140"/>
      <c r="H88" s="118" t="s">
        <v>1489</v>
      </c>
      <c r="I88" s="118" t="s">
        <v>1469</v>
      </c>
      <c r="J88" s="118">
        <v>20</v>
      </c>
      <c r="K88" s="130"/>
    </row>
    <row r="89" spans="2:11" s="1" customFormat="1" ht="15" customHeight="1" x14ac:dyDescent="0.2">
      <c r="B89" s="141"/>
      <c r="C89" s="118" t="s">
        <v>1490</v>
      </c>
      <c r="D89" s="118"/>
      <c r="E89" s="118"/>
      <c r="F89" s="139" t="s">
        <v>1473</v>
      </c>
      <c r="G89" s="140"/>
      <c r="H89" s="118" t="s">
        <v>1491</v>
      </c>
      <c r="I89" s="118" t="s">
        <v>1469</v>
      </c>
      <c r="J89" s="118">
        <v>20</v>
      </c>
      <c r="K89" s="130"/>
    </row>
    <row r="90" spans="2:11" s="1" customFormat="1" ht="15" customHeight="1" x14ac:dyDescent="0.2">
      <c r="B90" s="141"/>
      <c r="C90" s="118" t="s">
        <v>1492</v>
      </c>
      <c r="D90" s="118"/>
      <c r="E90" s="118"/>
      <c r="F90" s="139" t="s">
        <v>1473</v>
      </c>
      <c r="G90" s="140"/>
      <c r="H90" s="118" t="s">
        <v>1493</v>
      </c>
      <c r="I90" s="118" t="s">
        <v>1469</v>
      </c>
      <c r="J90" s="118">
        <v>50</v>
      </c>
      <c r="K90" s="130"/>
    </row>
    <row r="91" spans="2:11" s="1" customFormat="1" ht="15" customHeight="1" x14ac:dyDescent="0.2">
      <c r="B91" s="141"/>
      <c r="C91" s="118" t="s">
        <v>1494</v>
      </c>
      <c r="D91" s="118"/>
      <c r="E91" s="118"/>
      <c r="F91" s="139" t="s">
        <v>1473</v>
      </c>
      <c r="G91" s="140"/>
      <c r="H91" s="118" t="s">
        <v>1494</v>
      </c>
      <c r="I91" s="118" t="s">
        <v>1469</v>
      </c>
      <c r="J91" s="118">
        <v>50</v>
      </c>
      <c r="K91" s="130"/>
    </row>
    <row r="92" spans="2:11" s="1" customFormat="1" ht="15" customHeight="1" x14ac:dyDescent="0.2">
      <c r="B92" s="141"/>
      <c r="C92" s="118" t="s">
        <v>1495</v>
      </c>
      <c r="D92" s="118"/>
      <c r="E92" s="118"/>
      <c r="F92" s="139" t="s">
        <v>1473</v>
      </c>
      <c r="G92" s="140"/>
      <c r="H92" s="118" t="s">
        <v>1496</v>
      </c>
      <c r="I92" s="118" t="s">
        <v>1469</v>
      </c>
      <c r="J92" s="118">
        <v>255</v>
      </c>
      <c r="K92" s="130"/>
    </row>
    <row r="93" spans="2:11" s="1" customFormat="1" ht="15" customHeight="1" x14ac:dyDescent="0.2">
      <c r="B93" s="141"/>
      <c r="C93" s="118" t="s">
        <v>1497</v>
      </c>
      <c r="D93" s="118"/>
      <c r="E93" s="118"/>
      <c r="F93" s="139" t="s">
        <v>1467</v>
      </c>
      <c r="G93" s="140"/>
      <c r="H93" s="118" t="s">
        <v>1498</v>
      </c>
      <c r="I93" s="118" t="s">
        <v>1499</v>
      </c>
      <c r="J93" s="118"/>
      <c r="K93" s="130"/>
    </row>
    <row r="94" spans="2:11" s="1" customFormat="1" ht="15" customHeight="1" x14ac:dyDescent="0.2">
      <c r="B94" s="141"/>
      <c r="C94" s="118" t="s">
        <v>1500</v>
      </c>
      <c r="D94" s="118"/>
      <c r="E94" s="118"/>
      <c r="F94" s="139" t="s">
        <v>1467</v>
      </c>
      <c r="G94" s="140"/>
      <c r="H94" s="118" t="s">
        <v>1501</v>
      </c>
      <c r="I94" s="118" t="s">
        <v>1502</v>
      </c>
      <c r="J94" s="118"/>
      <c r="K94" s="130"/>
    </row>
    <row r="95" spans="2:11" s="1" customFormat="1" ht="15" customHeight="1" x14ac:dyDescent="0.2">
      <c r="B95" s="141"/>
      <c r="C95" s="118" t="s">
        <v>1503</v>
      </c>
      <c r="D95" s="118"/>
      <c r="E95" s="118"/>
      <c r="F95" s="139" t="s">
        <v>1467</v>
      </c>
      <c r="G95" s="140"/>
      <c r="H95" s="118" t="s">
        <v>1503</v>
      </c>
      <c r="I95" s="118" t="s">
        <v>1502</v>
      </c>
      <c r="J95" s="118"/>
      <c r="K95" s="130"/>
    </row>
    <row r="96" spans="2:11" s="1" customFormat="1" ht="15" customHeight="1" x14ac:dyDescent="0.2">
      <c r="B96" s="141"/>
      <c r="C96" s="118" t="s">
        <v>41</v>
      </c>
      <c r="D96" s="118"/>
      <c r="E96" s="118"/>
      <c r="F96" s="139" t="s">
        <v>1467</v>
      </c>
      <c r="G96" s="140"/>
      <c r="H96" s="118" t="s">
        <v>1504</v>
      </c>
      <c r="I96" s="118" t="s">
        <v>1502</v>
      </c>
      <c r="J96" s="118"/>
      <c r="K96" s="130"/>
    </row>
    <row r="97" spans="2:11" s="1" customFormat="1" ht="15" customHeight="1" x14ac:dyDescent="0.2">
      <c r="B97" s="141"/>
      <c r="C97" s="118" t="s">
        <v>51</v>
      </c>
      <c r="D97" s="118"/>
      <c r="E97" s="118"/>
      <c r="F97" s="139" t="s">
        <v>1467</v>
      </c>
      <c r="G97" s="140"/>
      <c r="H97" s="118" t="s">
        <v>1505</v>
      </c>
      <c r="I97" s="118" t="s">
        <v>1502</v>
      </c>
      <c r="J97" s="118"/>
      <c r="K97" s="130"/>
    </row>
    <row r="98" spans="2:11" s="1" customFormat="1" ht="15" customHeight="1" x14ac:dyDescent="0.2">
      <c r="B98" s="144"/>
      <c r="C98" s="145"/>
      <c r="D98" s="145"/>
      <c r="E98" s="145"/>
      <c r="F98" s="145"/>
      <c r="G98" s="145"/>
      <c r="H98" s="145"/>
      <c r="I98" s="145"/>
      <c r="J98" s="145"/>
      <c r="K98" s="146"/>
    </row>
    <row r="99" spans="2:11" s="1" customFormat="1" ht="18.75" customHeight="1" x14ac:dyDescent="0.2">
      <c r="B99" s="147"/>
      <c r="C99" s="148"/>
      <c r="D99" s="148"/>
      <c r="E99" s="148"/>
      <c r="F99" s="148"/>
      <c r="G99" s="148"/>
      <c r="H99" s="148"/>
      <c r="I99" s="148"/>
      <c r="J99" s="148"/>
      <c r="K99" s="147"/>
    </row>
    <row r="100" spans="2:11" s="1" customFormat="1" ht="18.75" customHeight="1" x14ac:dyDescent="0.2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</row>
    <row r="101" spans="2:11" s="1" customFormat="1" ht="7.5" customHeight="1" x14ac:dyDescent="0.2">
      <c r="B101" s="126"/>
      <c r="C101" s="127"/>
      <c r="D101" s="127"/>
      <c r="E101" s="127"/>
      <c r="F101" s="127"/>
      <c r="G101" s="127"/>
      <c r="H101" s="127"/>
      <c r="I101" s="127"/>
      <c r="J101" s="127"/>
      <c r="K101" s="128"/>
    </row>
    <row r="102" spans="2:11" s="1" customFormat="1" ht="45" customHeight="1" x14ac:dyDescent="0.2">
      <c r="B102" s="129"/>
      <c r="C102" s="233" t="s">
        <v>1506</v>
      </c>
      <c r="D102" s="233"/>
      <c r="E102" s="233"/>
      <c r="F102" s="233"/>
      <c r="G102" s="233"/>
      <c r="H102" s="233"/>
      <c r="I102" s="233"/>
      <c r="J102" s="233"/>
      <c r="K102" s="130"/>
    </row>
    <row r="103" spans="2:11" s="1" customFormat="1" ht="17.25" customHeight="1" x14ac:dyDescent="0.2">
      <c r="B103" s="129"/>
      <c r="C103" s="131" t="s">
        <v>1461</v>
      </c>
      <c r="D103" s="131"/>
      <c r="E103" s="131"/>
      <c r="F103" s="131" t="s">
        <v>1462</v>
      </c>
      <c r="G103" s="132"/>
      <c r="H103" s="131" t="s">
        <v>57</v>
      </c>
      <c r="I103" s="131" t="s">
        <v>60</v>
      </c>
      <c r="J103" s="131" t="s">
        <v>1463</v>
      </c>
      <c r="K103" s="130"/>
    </row>
    <row r="104" spans="2:11" s="1" customFormat="1" ht="17.25" customHeight="1" x14ac:dyDescent="0.2">
      <c r="B104" s="129"/>
      <c r="C104" s="133" t="s">
        <v>1464</v>
      </c>
      <c r="D104" s="133"/>
      <c r="E104" s="133"/>
      <c r="F104" s="134" t="s">
        <v>1465</v>
      </c>
      <c r="G104" s="135"/>
      <c r="H104" s="133"/>
      <c r="I104" s="133"/>
      <c r="J104" s="133" t="s">
        <v>1466</v>
      </c>
      <c r="K104" s="130"/>
    </row>
    <row r="105" spans="2:11" s="1" customFormat="1" ht="5.25" customHeight="1" x14ac:dyDescent="0.2">
      <c r="B105" s="129"/>
      <c r="C105" s="131"/>
      <c r="D105" s="131"/>
      <c r="E105" s="131"/>
      <c r="F105" s="131"/>
      <c r="G105" s="149"/>
      <c r="H105" s="131"/>
      <c r="I105" s="131"/>
      <c r="J105" s="131"/>
      <c r="K105" s="130"/>
    </row>
    <row r="106" spans="2:11" s="1" customFormat="1" ht="15" customHeight="1" x14ac:dyDescent="0.2">
      <c r="B106" s="129"/>
      <c r="C106" s="118" t="s">
        <v>56</v>
      </c>
      <c r="D106" s="138"/>
      <c r="E106" s="138"/>
      <c r="F106" s="139" t="s">
        <v>1467</v>
      </c>
      <c r="G106" s="118"/>
      <c r="H106" s="118" t="s">
        <v>1507</v>
      </c>
      <c r="I106" s="118" t="s">
        <v>1469</v>
      </c>
      <c r="J106" s="118">
        <v>20</v>
      </c>
      <c r="K106" s="130"/>
    </row>
    <row r="107" spans="2:11" s="1" customFormat="1" ht="15" customHeight="1" x14ac:dyDescent="0.2">
      <c r="B107" s="129"/>
      <c r="C107" s="118" t="s">
        <v>1470</v>
      </c>
      <c r="D107" s="118"/>
      <c r="E107" s="118"/>
      <c r="F107" s="139" t="s">
        <v>1467</v>
      </c>
      <c r="G107" s="118"/>
      <c r="H107" s="118" t="s">
        <v>1507</v>
      </c>
      <c r="I107" s="118" t="s">
        <v>1469</v>
      </c>
      <c r="J107" s="118">
        <v>120</v>
      </c>
      <c r="K107" s="130"/>
    </row>
    <row r="108" spans="2:11" s="1" customFormat="1" ht="15" customHeight="1" x14ac:dyDescent="0.2">
      <c r="B108" s="141"/>
      <c r="C108" s="118" t="s">
        <v>1472</v>
      </c>
      <c r="D108" s="118"/>
      <c r="E108" s="118"/>
      <c r="F108" s="139" t="s">
        <v>1473</v>
      </c>
      <c r="G108" s="118"/>
      <c r="H108" s="118" t="s">
        <v>1507</v>
      </c>
      <c r="I108" s="118" t="s">
        <v>1469</v>
      </c>
      <c r="J108" s="118">
        <v>50</v>
      </c>
      <c r="K108" s="130"/>
    </row>
    <row r="109" spans="2:11" s="1" customFormat="1" ht="15" customHeight="1" x14ac:dyDescent="0.2">
      <c r="B109" s="141"/>
      <c r="C109" s="118" t="s">
        <v>1475</v>
      </c>
      <c r="D109" s="118"/>
      <c r="E109" s="118"/>
      <c r="F109" s="139" t="s">
        <v>1467</v>
      </c>
      <c r="G109" s="118"/>
      <c r="H109" s="118" t="s">
        <v>1507</v>
      </c>
      <c r="I109" s="118" t="s">
        <v>1477</v>
      </c>
      <c r="J109" s="118"/>
      <c r="K109" s="130"/>
    </row>
    <row r="110" spans="2:11" s="1" customFormat="1" ht="15" customHeight="1" x14ac:dyDescent="0.2">
      <c r="B110" s="141"/>
      <c r="C110" s="118" t="s">
        <v>1486</v>
      </c>
      <c r="D110" s="118"/>
      <c r="E110" s="118"/>
      <c r="F110" s="139" t="s">
        <v>1473</v>
      </c>
      <c r="G110" s="118"/>
      <c r="H110" s="118" t="s">
        <v>1507</v>
      </c>
      <c r="I110" s="118" t="s">
        <v>1469</v>
      </c>
      <c r="J110" s="118">
        <v>50</v>
      </c>
      <c r="K110" s="130"/>
    </row>
    <row r="111" spans="2:11" s="1" customFormat="1" ht="15" customHeight="1" x14ac:dyDescent="0.2">
      <c r="B111" s="141"/>
      <c r="C111" s="118" t="s">
        <v>1494</v>
      </c>
      <c r="D111" s="118"/>
      <c r="E111" s="118"/>
      <c r="F111" s="139" t="s">
        <v>1473</v>
      </c>
      <c r="G111" s="118"/>
      <c r="H111" s="118" t="s">
        <v>1507</v>
      </c>
      <c r="I111" s="118" t="s">
        <v>1469</v>
      </c>
      <c r="J111" s="118">
        <v>50</v>
      </c>
      <c r="K111" s="130"/>
    </row>
    <row r="112" spans="2:11" s="1" customFormat="1" ht="15" customHeight="1" x14ac:dyDescent="0.2">
      <c r="B112" s="141"/>
      <c r="C112" s="118" t="s">
        <v>1492</v>
      </c>
      <c r="D112" s="118"/>
      <c r="E112" s="118"/>
      <c r="F112" s="139" t="s">
        <v>1473</v>
      </c>
      <c r="G112" s="118"/>
      <c r="H112" s="118" t="s">
        <v>1507</v>
      </c>
      <c r="I112" s="118" t="s">
        <v>1469</v>
      </c>
      <c r="J112" s="118">
        <v>50</v>
      </c>
      <c r="K112" s="130"/>
    </row>
    <row r="113" spans="2:11" s="1" customFormat="1" ht="15" customHeight="1" x14ac:dyDescent="0.2">
      <c r="B113" s="141"/>
      <c r="C113" s="118" t="s">
        <v>56</v>
      </c>
      <c r="D113" s="118"/>
      <c r="E113" s="118"/>
      <c r="F113" s="139" t="s">
        <v>1467</v>
      </c>
      <c r="G113" s="118"/>
      <c r="H113" s="118" t="s">
        <v>1508</v>
      </c>
      <c r="I113" s="118" t="s">
        <v>1469</v>
      </c>
      <c r="J113" s="118">
        <v>20</v>
      </c>
      <c r="K113" s="130"/>
    </row>
    <row r="114" spans="2:11" s="1" customFormat="1" ht="15" customHeight="1" x14ac:dyDescent="0.2">
      <c r="B114" s="141"/>
      <c r="C114" s="118" t="s">
        <v>1509</v>
      </c>
      <c r="D114" s="118"/>
      <c r="E114" s="118"/>
      <c r="F114" s="139" t="s">
        <v>1467</v>
      </c>
      <c r="G114" s="118"/>
      <c r="H114" s="118" t="s">
        <v>1510</v>
      </c>
      <c r="I114" s="118" t="s">
        <v>1469</v>
      </c>
      <c r="J114" s="118">
        <v>120</v>
      </c>
      <c r="K114" s="130"/>
    </row>
    <row r="115" spans="2:11" s="1" customFormat="1" ht="15" customHeight="1" x14ac:dyDescent="0.2">
      <c r="B115" s="141"/>
      <c r="C115" s="118" t="s">
        <v>41</v>
      </c>
      <c r="D115" s="118"/>
      <c r="E115" s="118"/>
      <c r="F115" s="139" t="s">
        <v>1467</v>
      </c>
      <c r="G115" s="118"/>
      <c r="H115" s="118" t="s">
        <v>1511</v>
      </c>
      <c r="I115" s="118" t="s">
        <v>1502</v>
      </c>
      <c r="J115" s="118"/>
      <c r="K115" s="130"/>
    </row>
    <row r="116" spans="2:11" s="1" customFormat="1" ht="15" customHeight="1" x14ac:dyDescent="0.2">
      <c r="B116" s="141"/>
      <c r="C116" s="118" t="s">
        <v>51</v>
      </c>
      <c r="D116" s="118"/>
      <c r="E116" s="118"/>
      <c r="F116" s="139" t="s">
        <v>1467</v>
      </c>
      <c r="G116" s="118"/>
      <c r="H116" s="118" t="s">
        <v>1512</v>
      </c>
      <c r="I116" s="118" t="s">
        <v>1502</v>
      </c>
      <c r="J116" s="118"/>
      <c r="K116" s="130"/>
    </row>
    <row r="117" spans="2:11" s="1" customFormat="1" ht="15" customHeight="1" x14ac:dyDescent="0.2">
      <c r="B117" s="141"/>
      <c r="C117" s="118" t="s">
        <v>60</v>
      </c>
      <c r="D117" s="118"/>
      <c r="E117" s="118"/>
      <c r="F117" s="139" t="s">
        <v>1467</v>
      </c>
      <c r="G117" s="118"/>
      <c r="H117" s="118" t="s">
        <v>1513</v>
      </c>
      <c r="I117" s="118" t="s">
        <v>1514</v>
      </c>
      <c r="J117" s="118"/>
      <c r="K117" s="130"/>
    </row>
    <row r="118" spans="2:11" s="1" customFormat="1" ht="15" customHeight="1" x14ac:dyDescent="0.2">
      <c r="B118" s="144"/>
      <c r="C118" s="150"/>
      <c r="D118" s="150"/>
      <c r="E118" s="150"/>
      <c r="F118" s="150"/>
      <c r="G118" s="150"/>
      <c r="H118" s="150"/>
      <c r="I118" s="150"/>
      <c r="J118" s="150"/>
      <c r="K118" s="146"/>
    </row>
    <row r="119" spans="2:11" s="1" customFormat="1" ht="18.75" customHeight="1" x14ac:dyDescent="0.2">
      <c r="B119" s="151"/>
      <c r="C119" s="152"/>
      <c r="D119" s="152"/>
      <c r="E119" s="152"/>
      <c r="F119" s="153"/>
      <c r="G119" s="152"/>
      <c r="H119" s="152"/>
      <c r="I119" s="152"/>
      <c r="J119" s="152"/>
      <c r="K119" s="151"/>
    </row>
    <row r="120" spans="2:11" s="1" customFormat="1" ht="18.75" customHeight="1" x14ac:dyDescent="0.2"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</row>
    <row r="121" spans="2:11" s="1" customFormat="1" ht="7.5" customHeight="1" x14ac:dyDescent="0.2">
      <c r="B121" s="154"/>
      <c r="C121" s="155"/>
      <c r="D121" s="155"/>
      <c r="E121" s="155"/>
      <c r="F121" s="155"/>
      <c r="G121" s="155"/>
      <c r="H121" s="155"/>
      <c r="I121" s="155"/>
      <c r="J121" s="155"/>
      <c r="K121" s="156"/>
    </row>
    <row r="122" spans="2:11" s="1" customFormat="1" ht="45" customHeight="1" x14ac:dyDescent="0.2">
      <c r="B122" s="157"/>
      <c r="C122" s="231" t="s">
        <v>1515</v>
      </c>
      <c r="D122" s="231"/>
      <c r="E122" s="231"/>
      <c r="F122" s="231"/>
      <c r="G122" s="231"/>
      <c r="H122" s="231"/>
      <c r="I122" s="231"/>
      <c r="J122" s="231"/>
      <c r="K122" s="158"/>
    </row>
    <row r="123" spans="2:11" s="1" customFormat="1" ht="17.25" customHeight="1" x14ac:dyDescent="0.2">
      <c r="B123" s="159"/>
      <c r="C123" s="131" t="s">
        <v>1461</v>
      </c>
      <c r="D123" s="131"/>
      <c r="E123" s="131"/>
      <c r="F123" s="131" t="s">
        <v>1462</v>
      </c>
      <c r="G123" s="132"/>
      <c r="H123" s="131" t="s">
        <v>57</v>
      </c>
      <c r="I123" s="131" t="s">
        <v>60</v>
      </c>
      <c r="J123" s="131" t="s">
        <v>1463</v>
      </c>
      <c r="K123" s="160"/>
    </row>
    <row r="124" spans="2:11" s="1" customFormat="1" ht="17.25" customHeight="1" x14ac:dyDescent="0.2">
      <c r="B124" s="159"/>
      <c r="C124" s="133" t="s">
        <v>1464</v>
      </c>
      <c r="D124" s="133"/>
      <c r="E124" s="133"/>
      <c r="F124" s="134" t="s">
        <v>1465</v>
      </c>
      <c r="G124" s="135"/>
      <c r="H124" s="133"/>
      <c r="I124" s="133"/>
      <c r="J124" s="133" t="s">
        <v>1466</v>
      </c>
      <c r="K124" s="160"/>
    </row>
    <row r="125" spans="2:11" s="1" customFormat="1" ht="5.25" customHeight="1" x14ac:dyDescent="0.2">
      <c r="B125" s="161"/>
      <c r="C125" s="136"/>
      <c r="D125" s="136"/>
      <c r="E125" s="136"/>
      <c r="F125" s="136"/>
      <c r="G125" s="162"/>
      <c r="H125" s="136"/>
      <c r="I125" s="136"/>
      <c r="J125" s="136"/>
      <c r="K125" s="163"/>
    </row>
    <row r="126" spans="2:11" s="1" customFormat="1" ht="15" customHeight="1" x14ac:dyDescent="0.2">
      <c r="B126" s="161"/>
      <c r="C126" s="118" t="s">
        <v>1470</v>
      </c>
      <c r="D126" s="138"/>
      <c r="E126" s="138"/>
      <c r="F126" s="139" t="s">
        <v>1467</v>
      </c>
      <c r="G126" s="118"/>
      <c r="H126" s="118" t="s">
        <v>1507</v>
      </c>
      <c r="I126" s="118" t="s">
        <v>1469</v>
      </c>
      <c r="J126" s="118">
        <v>120</v>
      </c>
      <c r="K126" s="164"/>
    </row>
    <row r="127" spans="2:11" s="1" customFormat="1" ht="15" customHeight="1" x14ac:dyDescent="0.2">
      <c r="B127" s="161"/>
      <c r="C127" s="118" t="s">
        <v>1516</v>
      </c>
      <c r="D127" s="118"/>
      <c r="E127" s="118"/>
      <c r="F127" s="139" t="s">
        <v>1467</v>
      </c>
      <c r="G127" s="118"/>
      <c r="H127" s="118" t="s">
        <v>1517</v>
      </c>
      <c r="I127" s="118" t="s">
        <v>1469</v>
      </c>
      <c r="J127" s="118" t="s">
        <v>1518</v>
      </c>
      <c r="K127" s="164"/>
    </row>
    <row r="128" spans="2:11" s="1" customFormat="1" ht="15" customHeight="1" x14ac:dyDescent="0.2">
      <c r="B128" s="161"/>
      <c r="C128" s="118" t="s">
        <v>98</v>
      </c>
      <c r="D128" s="118"/>
      <c r="E128" s="118"/>
      <c r="F128" s="139" t="s">
        <v>1467</v>
      </c>
      <c r="G128" s="118"/>
      <c r="H128" s="118" t="s">
        <v>1519</v>
      </c>
      <c r="I128" s="118" t="s">
        <v>1469</v>
      </c>
      <c r="J128" s="118" t="s">
        <v>1518</v>
      </c>
      <c r="K128" s="164"/>
    </row>
    <row r="129" spans="2:11" s="1" customFormat="1" ht="15" customHeight="1" x14ac:dyDescent="0.2">
      <c r="B129" s="161"/>
      <c r="C129" s="118" t="s">
        <v>1478</v>
      </c>
      <c r="D129" s="118"/>
      <c r="E129" s="118"/>
      <c r="F129" s="139" t="s">
        <v>1473</v>
      </c>
      <c r="G129" s="118"/>
      <c r="H129" s="118" t="s">
        <v>1479</v>
      </c>
      <c r="I129" s="118" t="s">
        <v>1469</v>
      </c>
      <c r="J129" s="118">
        <v>15</v>
      </c>
      <c r="K129" s="164"/>
    </row>
    <row r="130" spans="2:11" s="1" customFormat="1" ht="15" customHeight="1" x14ac:dyDescent="0.2">
      <c r="B130" s="161"/>
      <c r="C130" s="142" t="s">
        <v>1480</v>
      </c>
      <c r="D130" s="142"/>
      <c r="E130" s="142"/>
      <c r="F130" s="143" t="s">
        <v>1473</v>
      </c>
      <c r="G130" s="142"/>
      <c r="H130" s="142" t="s">
        <v>1481</v>
      </c>
      <c r="I130" s="142" t="s">
        <v>1469</v>
      </c>
      <c r="J130" s="142">
        <v>15</v>
      </c>
      <c r="K130" s="164"/>
    </row>
    <row r="131" spans="2:11" s="1" customFormat="1" ht="15" customHeight="1" x14ac:dyDescent="0.2">
      <c r="B131" s="161"/>
      <c r="C131" s="142" t="s">
        <v>1482</v>
      </c>
      <c r="D131" s="142"/>
      <c r="E131" s="142"/>
      <c r="F131" s="143" t="s">
        <v>1473</v>
      </c>
      <c r="G131" s="142"/>
      <c r="H131" s="142" t="s">
        <v>1483</v>
      </c>
      <c r="I131" s="142" t="s">
        <v>1469</v>
      </c>
      <c r="J131" s="142">
        <v>20</v>
      </c>
      <c r="K131" s="164"/>
    </row>
    <row r="132" spans="2:11" s="1" customFormat="1" ht="15" customHeight="1" x14ac:dyDescent="0.2">
      <c r="B132" s="161"/>
      <c r="C132" s="142" t="s">
        <v>1484</v>
      </c>
      <c r="D132" s="142"/>
      <c r="E132" s="142"/>
      <c r="F132" s="143" t="s">
        <v>1473</v>
      </c>
      <c r="G132" s="142"/>
      <c r="H132" s="142" t="s">
        <v>1485</v>
      </c>
      <c r="I132" s="142" t="s">
        <v>1469</v>
      </c>
      <c r="J132" s="142">
        <v>20</v>
      </c>
      <c r="K132" s="164"/>
    </row>
    <row r="133" spans="2:11" s="1" customFormat="1" ht="15" customHeight="1" x14ac:dyDescent="0.2">
      <c r="B133" s="161"/>
      <c r="C133" s="118" t="s">
        <v>1472</v>
      </c>
      <c r="D133" s="118"/>
      <c r="E133" s="118"/>
      <c r="F133" s="139" t="s">
        <v>1473</v>
      </c>
      <c r="G133" s="118"/>
      <c r="H133" s="118" t="s">
        <v>1507</v>
      </c>
      <c r="I133" s="118" t="s">
        <v>1469</v>
      </c>
      <c r="J133" s="118">
        <v>50</v>
      </c>
      <c r="K133" s="164"/>
    </row>
    <row r="134" spans="2:11" s="1" customFormat="1" ht="15" customHeight="1" x14ac:dyDescent="0.2">
      <c r="B134" s="161"/>
      <c r="C134" s="118" t="s">
        <v>1486</v>
      </c>
      <c r="D134" s="118"/>
      <c r="E134" s="118"/>
      <c r="F134" s="139" t="s">
        <v>1473</v>
      </c>
      <c r="G134" s="118"/>
      <c r="H134" s="118" t="s">
        <v>1507</v>
      </c>
      <c r="I134" s="118" t="s">
        <v>1469</v>
      </c>
      <c r="J134" s="118">
        <v>50</v>
      </c>
      <c r="K134" s="164"/>
    </row>
    <row r="135" spans="2:11" s="1" customFormat="1" ht="15" customHeight="1" x14ac:dyDescent="0.2">
      <c r="B135" s="161"/>
      <c r="C135" s="118" t="s">
        <v>1492</v>
      </c>
      <c r="D135" s="118"/>
      <c r="E135" s="118"/>
      <c r="F135" s="139" t="s">
        <v>1473</v>
      </c>
      <c r="G135" s="118"/>
      <c r="H135" s="118" t="s">
        <v>1507</v>
      </c>
      <c r="I135" s="118" t="s">
        <v>1469</v>
      </c>
      <c r="J135" s="118">
        <v>50</v>
      </c>
      <c r="K135" s="164"/>
    </row>
    <row r="136" spans="2:11" s="1" customFormat="1" ht="15" customHeight="1" x14ac:dyDescent="0.2">
      <c r="B136" s="161"/>
      <c r="C136" s="118" t="s">
        <v>1494</v>
      </c>
      <c r="D136" s="118"/>
      <c r="E136" s="118"/>
      <c r="F136" s="139" t="s">
        <v>1473</v>
      </c>
      <c r="G136" s="118"/>
      <c r="H136" s="118" t="s">
        <v>1507</v>
      </c>
      <c r="I136" s="118" t="s">
        <v>1469</v>
      </c>
      <c r="J136" s="118">
        <v>50</v>
      </c>
      <c r="K136" s="164"/>
    </row>
    <row r="137" spans="2:11" s="1" customFormat="1" ht="15" customHeight="1" x14ac:dyDescent="0.2">
      <c r="B137" s="161"/>
      <c r="C137" s="118" t="s">
        <v>1495</v>
      </c>
      <c r="D137" s="118"/>
      <c r="E137" s="118"/>
      <c r="F137" s="139" t="s">
        <v>1473</v>
      </c>
      <c r="G137" s="118"/>
      <c r="H137" s="118" t="s">
        <v>1520</v>
      </c>
      <c r="I137" s="118" t="s">
        <v>1469</v>
      </c>
      <c r="J137" s="118">
        <v>255</v>
      </c>
      <c r="K137" s="164"/>
    </row>
    <row r="138" spans="2:11" s="1" customFormat="1" ht="15" customHeight="1" x14ac:dyDescent="0.2">
      <c r="B138" s="161"/>
      <c r="C138" s="118" t="s">
        <v>1497</v>
      </c>
      <c r="D138" s="118"/>
      <c r="E138" s="118"/>
      <c r="F138" s="139" t="s">
        <v>1467</v>
      </c>
      <c r="G138" s="118"/>
      <c r="H138" s="118" t="s">
        <v>1521</v>
      </c>
      <c r="I138" s="118" t="s">
        <v>1499</v>
      </c>
      <c r="J138" s="118"/>
      <c r="K138" s="164"/>
    </row>
    <row r="139" spans="2:11" s="1" customFormat="1" ht="15" customHeight="1" x14ac:dyDescent="0.2">
      <c r="B139" s="161"/>
      <c r="C139" s="118" t="s">
        <v>1500</v>
      </c>
      <c r="D139" s="118"/>
      <c r="E139" s="118"/>
      <c r="F139" s="139" t="s">
        <v>1467</v>
      </c>
      <c r="G139" s="118"/>
      <c r="H139" s="118" t="s">
        <v>1522</v>
      </c>
      <c r="I139" s="118" t="s">
        <v>1502</v>
      </c>
      <c r="J139" s="118"/>
      <c r="K139" s="164"/>
    </row>
    <row r="140" spans="2:11" s="1" customFormat="1" ht="15" customHeight="1" x14ac:dyDescent="0.2">
      <c r="B140" s="161"/>
      <c r="C140" s="118" t="s">
        <v>1503</v>
      </c>
      <c r="D140" s="118"/>
      <c r="E140" s="118"/>
      <c r="F140" s="139" t="s">
        <v>1467</v>
      </c>
      <c r="G140" s="118"/>
      <c r="H140" s="118" t="s">
        <v>1503</v>
      </c>
      <c r="I140" s="118" t="s">
        <v>1502</v>
      </c>
      <c r="J140" s="118"/>
      <c r="K140" s="164"/>
    </row>
    <row r="141" spans="2:11" s="1" customFormat="1" ht="15" customHeight="1" x14ac:dyDescent="0.2">
      <c r="B141" s="161"/>
      <c r="C141" s="118" t="s">
        <v>41</v>
      </c>
      <c r="D141" s="118"/>
      <c r="E141" s="118"/>
      <c r="F141" s="139" t="s">
        <v>1467</v>
      </c>
      <c r="G141" s="118"/>
      <c r="H141" s="118" t="s">
        <v>1523</v>
      </c>
      <c r="I141" s="118" t="s">
        <v>1502</v>
      </c>
      <c r="J141" s="118"/>
      <c r="K141" s="164"/>
    </row>
    <row r="142" spans="2:11" s="1" customFormat="1" ht="15" customHeight="1" x14ac:dyDescent="0.2">
      <c r="B142" s="161"/>
      <c r="C142" s="118" t="s">
        <v>1524</v>
      </c>
      <c r="D142" s="118"/>
      <c r="E142" s="118"/>
      <c r="F142" s="139" t="s">
        <v>1467</v>
      </c>
      <c r="G142" s="118"/>
      <c r="H142" s="118" t="s">
        <v>1525</v>
      </c>
      <c r="I142" s="118" t="s">
        <v>1502</v>
      </c>
      <c r="J142" s="118"/>
      <c r="K142" s="164"/>
    </row>
    <row r="143" spans="2:11" s="1" customFormat="1" ht="15" customHeight="1" x14ac:dyDescent="0.2">
      <c r="B143" s="165"/>
      <c r="C143" s="166"/>
      <c r="D143" s="166"/>
      <c r="E143" s="166"/>
      <c r="F143" s="166"/>
      <c r="G143" s="166"/>
      <c r="H143" s="166"/>
      <c r="I143" s="166"/>
      <c r="J143" s="166"/>
      <c r="K143" s="167"/>
    </row>
    <row r="144" spans="2:11" s="1" customFormat="1" ht="18.75" customHeight="1" x14ac:dyDescent="0.2">
      <c r="B144" s="152"/>
      <c r="C144" s="152"/>
      <c r="D144" s="152"/>
      <c r="E144" s="152"/>
      <c r="F144" s="153"/>
      <c r="G144" s="152"/>
      <c r="H144" s="152"/>
      <c r="I144" s="152"/>
      <c r="J144" s="152"/>
      <c r="K144" s="152"/>
    </row>
    <row r="145" spans="2:11" s="1" customFormat="1" ht="18.75" customHeight="1" x14ac:dyDescent="0.2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</row>
    <row r="146" spans="2:11" s="1" customFormat="1" ht="7.5" customHeight="1" x14ac:dyDescent="0.2">
      <c r="B146" s="126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2:11" s="1" customFormat="1" ht="45" customHeight="1" x14ac:dyDescent="0.2">
      <c r="B147" s="129"/>
      <c r="C147" s="233" t="s">
        <v>1526</v>
      </c>
      <c r="D147" s="233"/>
      <c r="E147" s="233"/>
      <c r="F147" s="233"/>
      <c r="G147" s="233"/>
      <c r="H147" s="233"/>
      <c r="I147" s="233"/>
      <c r="J147" s="233"/>
      <c r="K147" s="130"/>
    </row>
    <row r="148" spans="2:11" s="1" customFormat="1" ht="17.25" customHeight="1" x14ac:dyDescent="0.2">
      <c r="B148" s="129"/>
      <c r="C148" s="131" t="s">
        <v>1461</v>
      </c>
      <c r="D148" s="131"/>
      <c r="E148" s="131"/>
      <c r="F148" s="131" t="s">
        <v>1462</v>
      </c>
      <c r="G148" s="132"/>
      <c r="H148" s="131" t="s">
        <v>57</v>
      </c>
      <c r="I148" s="131" t="s">
        <v>60</v>
      </c>
      <c r="J148" s="131" t="s">
        <v>1463</v>
      </c>
      <c r="K148" s="130"/>
    </row>
    <row r="149" spans="2:11" s="1" customFormat="1" ht="17.25" customHeight="1" x14ac:dyDescent="0.2">
      <c r="B149" s="129"/>
      <c r="C149" s="133" t="s">
        <v>1464</v>
      </c>
      <c r="D149" s="133"/>
      <c r="E149" s="133"/>
      <c r="F149" s="134" t="s">
        <v>1465</v>
      </c>
      <c r="G149" s="135"/>
      <c r="H149" s="133"/>
      <c r="I149" s="133"/>
      <c r="J149" s="133" t="s">
        <v>1466</v>
      </c>
      <c r="K149" s="130"/>
    </row>
    <row r="150" spans="2:11" s="1" customFormat="1" ht="5.25" customHeight="1" x14ac:dyDescent="0.2">
      <c r="B150" s="141"/>
      <c r="C150" s="136"/>
      <c r="D150" s="136"/>
      <c r="E150" s="136"/>
      <c r="F150" s="136"/>
      <c r="G150" s="137"/>
      <c r="H150" s="136"/>
      <c r="I150" s="136"/>
      <c r="J150" s="136"/>
      <c r="K150" s="164"/>
    </row>
    <row r="151" spans="2:11" s="1" customFormat="1" ht="15" customHeight="1" x14ac:dyDescent="0.2">
      <c r="B151" s="141"/>
      <c r="C151" s="168" t="s">
        <v>1470</v>
      </c>
      <c r="D151" s="118"/>
      <c r="E151" s="118"/>
      <c r="F151" s="169" t="s">
        <v>1467</v>
      </c>
      <c r="G151" s="118"/>
      <c r="H151" s="168" t="s">
        <v>1507</v>
      </c>
      <c r="I151" s="168" t="s">
        <v>1469</v>
      </c>
      <c r="J151" s="168">
        <v>120</v>
      </c>
      <c r="K151" s="164"/>
    </row>
    <row r="152" spans="2:11" s="1" customFormat="1" ht="15" customHeight="1" x14ac:dyDescent="0.2">
      <c r="B152" s="141"/>
      <c r="C152" s="168" t="s">
        <v>1516</v>
      </c>
      <c r="D152" s="118"/>
      <c r="E152" s="118"/>
      <c r="F152" s="169" t="s">
        <v>1467</v>
      </c>
      <c r="G152" s="118"/>
      <c r="H152" s="168" t="s">
        <v>1527</v>
      </c>
      <c r="I152" s="168" t="s">
        <v>1469</v>
      </c>
      <c r="J152" s="168" t="s">
        <v>1518</v>
      </c>
      <c r="K152" s="164"/>
    </row>
    <row r="153" spans="2:11" s="1" customFormat="1" ht="15" customHeight="1" x14ac:dyDescent="0.2">
      <c r="B153" s="141"/>
      <c r="C153" s="168" t="s">
        <v>98</v>
      </c>
      <c r="D153" s="118"/>
      <c r="E153" s="118"/>
      <c r="F153" s="169" t="s">
        <v>1467</v>
      </c>
      <c r="G153" s="118"/>
      <c r="H153" s="168" t="s">
        <v>1528</v>
      </c>
      <c r="I153" s="168" t="s">
        <v>1469</v>
      </c>
      <c r="J153" s="168" t="s">
        <v>1518</v>
      </c>
      <c r="K153" s="164"/>
    </row>
    <row r="154" spans="2:11" s="1" customFormat="1" ht="15" customHeight="1" x14ac:dyDescent="0.2">
      <c r="B154" s="141"/>
      <c r="C154" s="168" t="s">
        <v>1472</v>
      </c>
      <c r="D154" s="118"/>
      <c r="E154" s="118"/>
      <c r="F154" s="169" t="s">
        <v>1473</v>
      </c>
      <c r="G154" s="118"/>
      <c r="H154" s="168" t="s">
        <v>1507</v>
      </c>
      <c r="I154" s="168" t="s">
        <v>1469</v>
      </c>
      <c r="J154" s="168">
        <v>50</v>
      </c>
      <c r="K154" s="164"/>
    </row>
    <row r="155" spans="2:11" s="1" customFormat="1" ht="15" customHeight="1" x14ac:dyDescent="0.2">
      <c r="B155" s="141"/>
      <c r="C155" s="168" t="s">
        <v>1475</v>
      </c>
      <c r="D155" s="118"/>
      <c r="E155" s="118"/>
      <c r="F155" s="169" t="s">
        <v>1467</v>
      </c>
      <c r="G155" s="118"/>
      <c r="H155" s="168" t="s">
        <v>1507</v>
      </c>
      <c r="I155" s="168" t="s">
        <v>1477</v>
      </c>
      <c r="J155" s="168"/>
      <c r="K155" s="164"/>
    </row>
    <row r="156" spans="2:11" s="1" customFormat="1" ht="15" customHeight="1" x14ac:dyDescent="0.2">
      <c r="B156" s="141"/>
      <c r="C156" s="168" t="s">
        <v>1486</v>
      </c>
      <c r="D156" s="118"/>
      <c r="E156" s="118"/>
      <c r="F156" s="169" t="s">
        <v>1473</v>
      </c>
      <c r="G156" s="118"/>
      <c r="H156" s="168" t="s">
        <v>1507</v>
      </c>
      <c r="I156" s="168" t="s">
        <v>1469</v>
      </c>
      <c r="J156" s="168">
        <v>50</v>
      </c>
      <c r="K156" s="164"/>
    </row>
    <row r="157" spans="2:11" s="1" customFormat="1" ht="15" customHeight="1" x14ac:dyDescent="0.2">
      <c r="B157" s="141"/>
      <c r="C157" s="168" t="s">
        <v>1494</v>
      </c>
      <c r="D157" s="118"/>
      <c r="E157" s="118"/>
      <c r="F157" s="169" t="s">
        <v>1473</v>
      </c>
      <c r="G157" s="118"/>
      <c r="H157" s="168" t="s">
        <v>1507</v>
      </c>
      <c r="I157" s="168" t="s">
        <v>1469</v>
      </c>
      <c r="J157" s="168">
        <v>50</v>
      </c>
      <c r="K157" s="164"/>
    </row>
    <row r="158" spans="2:11" s="1" customFormat="1" ht="15" customHeight="1" x14ac:dyDescent="0.2">
      <c r="B158" s="141"/>
      <c r="C158" s="168" t="s">
        <v>1492</v>
      </c>
      <c r="D158" s="118"/>
      <c r="E158" s="118"/>
      <c r="F158" s="169" t="s">
        <v>1473</v>
      </c>
      <c r="G158" s="118"/>
      <c r="H158" s="168" t="s">
        <v>1507</v>
      </c>
      <c r="I158" s="168" t="s">
        <v>1469</v>
      </c>
      <c r="J158" s="168">
        <v>50</v>
      </c>
      <c r="K158" s="164"/>
    </row>
    <row r="159" spans="2:11" s="1" customFormat="1" ht="15" customHeight="1" x14ac:dyDescent="0.2">
      <c r="B159" s="141"/>
      <c r="C159" s="168" t="s">
        <v>145</v>
      </c>
      <c r="D159" s="118"/>
      <c r="E159" s="118"/>
      <c r="F159" s="169" t="s">
        <v>1467</v>
      </c>
      <c r="G159" s="118"/>
      <c r="H159" s="168" t="s">
        <v>1529</v>
      </c>
      <c r="I159" s="168" t="s">
        <v>1469</v>
      </c>
      <c r="J159" s="168" t="s">
        <v>1530</v>
      </c>
      <c r="K159" s="164"/>
    </row>
    <row r="160" spans="2:11" s="1" customFormat="1" ht="15" customHeight="1" x14ac:dyDescent="0.2">
      <c r="B160" s="141"/>
      <c r="C160" s="168" t="s">
        <v>1531</v>
      </c>
      <c r="D160" s="118"/>
      <c r="E160" s="118"/>
      <c r="F160" s="169" t="s">
        <v>1467</v>
      </c>
      <c r="G160" s="118"/>
      <c r="H160" s="168" t="s">
        <v>1532</v>
      </c>
      <c r="I160" s="168" t="s">
        <v>1502</v>
      </c>
      <c r="J160" s="168"/>
      <c r="K160" s="164"/>
    </row>
    <row r="161" spans="2:11" s="1" customFormat="1" ht="15" customHeight="1" x14ac:dyDescent="0.2">
      <c r="B161" s="170"/>
      <c r="C161" s="150"/>
      <c r="D161" s="150"/>
      <c r="E161" s="150"/>
      <c r="F161" s="150"/>
      <c r="G161" s="150"/>
      <c r="H161" s="150"/>
      <c r="I161" s="150"/>
      <c r="J161" s="150"/>
      <c r="K161" s="171"/>
    </row>
    <row r="162" spans="2:11" s="1" customFormat="1" ht="18.75" customHeight="1" x14ac:dyDescent="0.2">
      <c r="B162" s="152"/>
      <c r="C162" s="162"/>
      <c r="D162" s="162"/>
      <c r="E162" s="162"/>
      <c r="F162" s="172"/>
      <c r="G162" s="162"/>
      <c r="H162" s="162"/>
      <c r="I162" s="162"/>
      <c r="J162" s="162"/>
      <c r="K162" s="152"/>
    </row>
    <row r="163" spans="2:11" s="1" customFormat="1" ht="18.75" customHeight="1" x14ac:dyDescent="0.2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</row>
    <row r="164" spans="2:11" s="1" customFormat="1" ht="7.5" customHeight="1" x14ac:dyDescent="0.2">
      <c r="B164" s="107"/>
      <c r="C164" s="108"/>
      <c r="D164" s="108"/>
      <c r="E164" s="108"/>
      <c r="F164" s="108"/>
      <c r="G164" s="108"/>
      <c r="H164" s="108"/>
      <c r="I164" s="108"/>
      <c r="J164" s="108"/>
      <c r="K164" s="109"/>
    </row>
    <row r="165" spans="2:11" s="1" customFormat="1" ht="45" customHeight="1" x14ac:dyDescent="0.2">
      <c r="B165" s="110"/>
      <c r="C165" s="231" t="s">
        <v>1533</v>
      </c>
      <c r="D165" s="231"/>
      <c r="E165" s="231"/>
      <c r="F165" s="231"/>
      <c r="G165" s="231"/>
      <c r="H165" s="231"/>
      <c r="I165" s="231"/>
      <c r="J165" s="231"/>
      <c r="K165" s="111"/>
    </row>
    <row r="166" spans="2:11" s="1" customFormat="1" ht="17.25" customHeight="1" x14ac:dyDescent="0.2">
      <c r="B166" s="110"/>
      <c r="C166" s="131" t="s">
        <v>1461</v>
      </c>
      <c r="D166" s="131"/>
      <c r="E166" s="131"/>
      <c r="F166" s="131" t="s">
        <v>1462</v>
      </c>
      <c r="G166" s="173"/>
      <c r="H166" s="174" t="s">
        <v>57</v>
      </c>
      <c r="I166" s="174" t="s">
        <v>60</v>
      </c>
      <c r="J166" s="131" t="s">
        <v>1463</v>
      </c>
      <c r="K166" s="111"/>
    </row>
    <row r="167" spans="2:11" s="1" customFormat="1" ht="17.25" customHeight="1" x14ac:dyDescent="0.2">
      <c r="B167" s="112"/>
      <c r="C167" s="133" t="s">
        <v>1464</v>
      </c>
      <c r="D167" s="133"/>
      <c r="E167" s="133"/>
      <c r="F167" s="134" t="s">
        <v>1465</v>
      </c>
      <c r="G167" s="175"/>
      <c r="H167" s="176"/>
      <c r="I167" s="176"/>
      <c r="J167" s="133" t="s">
        <v>1466</v>
      </c>
      <c r="K167" s="113"/>
    </row>
    <row r="168" spans="2:11" s="1" customFormat="1" ht="5.25" customHeight="1" x14ac:dyDescent="0.2">
      <c r="B168" s="141"/>
      <c r="C168" s="136"/>
      <c r="D168" s="136"/>
      <c r="E168" s="136"/>
      <c r="F168" s="136"/>
      <c r="G168" s="137"/>
      <c r="H168" s="136"/>
      <c r="I168" s="136"/>
      <c r="J168" s="136"/>
      <c r="K168" s="164"/>
    </row>
    <row r="169" spans="2:11" s="1" customFormat="1" ht="15" customHeight="1" x14ac:dyDescent="0.2">
      <c r="B169" s="141"/>
      <c r="C169" s="118" t="s">
        <v>1470</v>
      </c>
      <c r="D169" s="118"/>
      <c r="E169" s="118"/>
      <c r="F169" s="139" t="s">
        <v>1467</v>
      </c>
      <c r="G169" s="118"/>
      <c r="H169" s="118" t="s">
        <v>1507</v>
      </c>
      <c r="I169" s="118" t="s">
        <v>1469</v>
      </c>
      <c r="J169" s="118">
        <v>120</v>
      </c>
      <c r="K169" s="164"/>
    </row>
    <row r="170" spans="2:11" s="1" customFormat="1" ht="15" customHeight="1" x14ac:dyDescent="0.2">
      <c r="B170" s="141"/>
      <c r="C170" s="118" t="s">
        <v>1516</v>
      </c>
      <c r="D170" s="118"/>
      <c r="E170" s="118"/>
      <c r="F170" s="139" t="s">
        <v>1467</v>
      </c>
      <c r="G170" s="118"/>
      <c r="H170" s="118" t="s">
        <v>1517</v>
      </c>
      <c r="I170" s="118" t="s">
        <v>1469</v>
      </c>
      <c r="J170" s="118" t="s">
        <v>1518</v>
      </c>
      <c r="K170" s="164"/>
    </row>
    <row r="171" spans="2:11" s="1" customFormat="1" ht="15" customHeight="1" x14ac:dyDescent="0.2">
      <c r="B171" s="141"/>
      <c r="C171" s="118" t="s">
        <v>98</v>
      </c>
      <c r="D171" s="118"/>
      <c r="E171" s="118"/>
      <c r="F171" s="139" t="s">
        <v>1467</v>
      </c>
      <c r="G171" s="118"/>
      <c r="H171" s="118" t="s">
        <v>1534</v>
      </c>
      <c r="I171" s="118" t="s">
        <v>1469</v>
      </c>
      <c r="J171" s="118" t="s">
        <v>1518</v>
      </c>
      <c r="K171" s="164"/>
    </row>
    <row r="172" spans="2:11" s="1" customFormat="1" ht="15" customHeight="1" x14ac:dyDescent="0.2">
      <c r="B172" s="141"/>
      <c r="C172" s="118" t="s">
        <v>1472</v>
      </c>
      <c r="D172" s="118"/>
      <c r="E172" s="118"/>
      <c r="F172" s="139" t="s">
        <v>1473</v>
      </c>
      <c r="G172" s="118"/>
      <c r="H172" s="118" t="s">
        <v>1534</v>
      </c>
      <c r="I172" s="118" t="s">
        <v>1469</v>
      </c>
      <c r="J172" s="118">
        <v>50</v>
      </c>
      <c r="K172" s="164"/>
    </row>
    <row r="173" spans="2:11" s="1" customFormat="1" ht="15" customHeight="1" x14ac:dyDescent="0.2">
      <c r="B173" s="141"/>
      <c r="C173" s="118" t="s">
        <v>1475</v>
      </c>
      <c r="D173" s="118"/>
      <c r="E173" s="118"/>
      <c r="F173" s="139" t="s">
        <v>1467</v>
      </c>
      <c r="G173" s="118"/>
      <c r="H173" s="118" t="s">
        <v>1534</v>
      </c>
      <c r="I173" s="118" t="s">
        <v>1477</v>
      </c>
      <c r="J173" s="118"/>
      <c r="K173" s="164"/>
    </row>
    <row r="174" spans="2:11" s="1" customFormat="1" ht="15" customHeight="1" x14ac:dyDescent="0.2">
      <c r="B174" s="141"/>
      <c r="C174" s="118" t="s">
        <v>1486</v>
      </c>
      <c r="D174" s="118"/>
      <c r="E174" s="118"/>
      <c r="F174" s="139" t="s">
        <v>1473</v>
      </c>
      <c r="G174" s="118"/>
      <c r="H174" s="118" t="s">
        <v>1534</v>
      </c>
      <c r="I174" s="118" t="s">
        <v>1469</v>
      </c>
      <c r="J174" s="118">
        <v>50</v>
      </c>
      <c r="K174" s="164"/>
    </row>
    <row r="175" spans="2:11" s="1" customFormat="1" ht="15" customHeight="1" x14ac:dyDescent="0.2">
      <c r="B175" s="141"/>
      <c r="C175" s="118" t="s">
        <v>1494</v>
      </c>
      <c r="D175" s="118"/>
      <c r="E175" s="118"/>
      <c r="F175" s="139" t="s">
        <v>1473</v>
      </c>
      <c r="G175" s="118"/>
      <c r="H175" s="118" t="s">
        <v>1534</v>
      </c>
      <c r="I175" s="118" t="s">
        <v>1469</v>
      </c>
      <c r="J175" s="118">
        <v>50</v>
      </c>
      <c r="K175" s="164"/>
    </row>
    <row r="176" spans="2:11" s="1" customFormat="1" ht="15" customHeight="1" x14ac:dyDescent="0.2">
      <c r="B176" s="141"/>
      <c r="C176" s="118" t="s">
        <v>1492</v>
      </c>
      <c r="D176" s="118"/>
      <c r="E176" s="118"/>
      <c r="F176" s="139" t="s">
        <v>1473</v>
      </c>
      <c r="G176" s="118"/>
      <c r="H176" s="118" t="s">
        <v>1534</v>
      </c>
      <c r="I176" s="118" t="s">
        <v>1469</v>
      </c>
      <c r="J176" s="118">
        <v>50</v>
      </c>
      <c r="K176" s="164"/>
    </row>
    <row r="177" spans="2:11" s="1" customFormat="1" ht="15" customHeight="1" x14ac:dyDescent="0.2">
      <c r="B177" s="141"/>
      <c r="C177" s="118" t="s">
        <v>157</v>
      </c>
      <c r="D177" s="118"/>
      <c r="E177" s="118"/>
      <c r="F177" s="139" t="s">
        <v>1467</v>
      </c>
      <c r="G177" s="118"/>
      <c r="H177" s="118" t="s">
        <v>1535</v>
      </c>
      <c r="I177" s="118" t="s">
        <v>1536</v>
      </c>
      <c r="J177" s="118"/>
      <c r="K177" s="164"/>
    </row>
    <row r="178" spans="2:11" s="1" customFormat="1" ht="15" customHeight="1" x14ac:dyDescent="0.2">
      <c r="B178" s="141"/>
      <c r="C178" s="118" t="s">
        <v>60</v>
      </c>
      <c r="D178" s="118"/>
      <c r="E178" s="118"/>
      <c r="F178" s="139" t="s">
        <v>1467</v>
      </c>
      <c r="G178" s="118"/>
      <c r="H178" s="118" t="s">
        <v>1537</v>
      </c>
      <c r="I178" s="118" t="s">
        <v>1538</v>
      </c>
      <c r="J178" s="118">
        <v>1</v>
      </c>
      <c r="K178" s="164"/>
    </row>
    <row r="179" spans="2:11" s="1" customFormat="1" ht="15" customHeight="1" x14ac:dyDescent="0.2">
      <c r="B179" s="141"/>
      <c r="C179" s="118" t="s">
        <v>56</v>
      </c>
      <c r="D179" s="118"/>
      <c r="E179" s="118"/>
      <c r="F179" s="139" t="s">
        <v>1467</v>
      </c>
      <c r="G179" s="118"/>
      <c r="H179" s="118" t="s">
        <v>1539</v>
      </c>
      <c r="I179" s="118" t="s">
        <v>1469</v>
      </c>
      <c r="J179" s="118">
        <v>20</v>
      </c>
      <c r="K179" s="164"/>
    </row>
    <row r="180" spans="2:11" s="1" customFormat="1" ht="15" customHeight="1" x14ac:dyDescent="0.2">
      <c r="B180" s="141"/>
      <c r="C180" s="118" t="s">
        <v>57</v>
      </c>
      <c r="D180" s="118"/>
      <c r="E180" s="118"/>
      <c r="F180" s="139" t="s">
        <v>1467</v>
      </c>
      <c r="G180" s="118"/>
      <c r="H180" s="118" t="s">
        <v>1540</v>
      </c>
      <c r="I180" s="118" t="s">
        <v>1469</v>
      </c>
      <c r="J180" s="118">
        <v>255</v>
      </c>
      <c r="K180" s="164"/>
    </row>
    <row r="181" spans="2:11" s="1" customFormat="1" ht="15" customHeight="1" x14ac:dyDescent="0.2">
      <c r="B181" s="141"/>
      <c r="C181" s="118" t="s">
        <v>158</v>
      </c>
      <c r="D181" s="118"/>
      <c r="E181" s="118"/>
      <c r="F181" s="139" t="s">
        <v>1467</v>
      </c>
      <c r="G181" s="118"/>
      <c r="H181" s="118" t="s">
        <v>1431</v>
      </c>
      <c r="I181" s="118" t="s">
        <v>1469</v>
      </c>
      <c r="J181" s="118">
        <v>10</v>
      </c>
      <c r="K181" s="164"/>
    </row>
    <row r="182" spans="2:11" s="1" customFormat="1" ht="15" customHeight="1" x14ac:dyDescent="0.2">
      <c r="B182" s="141"/>
      <c r="C182" s="118" t="s">
        <v>159</v>
      </c>
      <c r="D182" s="118"/>
      <c r="E182" s="118"/>
      <c r="F182" s="139" t="s">
        <v>1467</v>
      </c>
      <c r="G182" s="118"/>
      <c r="H182" s="118" t="s">
        <v>1541</v>
      </c>
      <c r="I182" s="118" t="s">
        <v>1502</v>
      </c>
      <c r="J182" s="118"/>
      <c r="K182" s="164"/>
    </row>
    <row r="183" spans="2:11" s="1" customFormat="1" ht="15" customHeight="1" x14ac:dyDescent="0.2">
      <c r="B183" s="141"/>
      <c r="C183" s="118" t="s">
        <v>1542</v>
      </c>
      <c r="D183" s="118"/>
      <c r="E183" s="118"/>
      <c r="F183" s="139" t="s">
        <v>1467</v>
      </c>
      <c r="G183" s="118"/>
      <c r="H183" s="118" t="s">
        <v>1543</v>
      </c>
      <c r="I183" s="118" t="s">
        <v>1502</v>
      </c>
      <c r="J183" s="118"/>
      <c r="K183" s="164"/>
    </row>
    <row r="184" spans="2:11" s="1" customFormat="1" ht="15" customHeight="1" x14ac:dyDescent="0.2">
      <c r="B184" s="141"/>
      <c r="C184" s="118" t="s">
        <v>1531</v>
      </c>
      <c r="D184" s="118"/>
      <c r="E184" s="118"/>
      <c r="F184" s="139" t="s">
        <v>1467</v>
      </c>
      <c r="G184" s="118"/>
      <c r="H184" s="118" t="s">
        <v>1544</v>
      </c>
      <c r="I184" s="118" t="s">
        <v>1502</v>
      </c>
      <c r="J184" s="118"/>
      <c r="K184" s="164"/>
    </row>
    <row r="185" spans="2:11" s="1" customFormat="1" ht="15" customHeight="1" x14ac:dyDescent="0.2">
      <c r="B185" s="141"/>
      <c r="C185" s="118" t="s">
        <v>161</v>
      </c>
      <c r="D185" s="118"/>
      <c r="E185" s="118"/>
      <c r="F185" s="139" t="s">
        <v>1473</v>
      </c>
      <c r="G185" s="118"/>
      <c r="H185" s="118" t="s">
        <v>1545</v>
      </c>
      <c r="I185" s="118" t="s">
        <v>1469</v>
      </c>
      <c r="J185" s="118">
        <v>50</v>
      </c>
      <c r="K185" s="164"/>
    </row>
    <row r="186" spans="2:11" s="1" customFormat="1" ht="15" customHeight="1" x14ac:dyDescent="0.2">
      <c r="B186" s="141"/>
      <c r="C186" s="118" t="s">
        <v>1546</v>
      </c>
      <c r="D186" s="118"/>
      <c r="E186" s="118"/>
      <c r="F186" s="139" t="s">
        <v>1473</v>
      </c>
      <c r="G186" s="118"/>
      <c r="H186" s="118" t="s">
        <v>1547</v>
      </c>
      <c r="I186" s="118" t="s">
        <v>1548</v>
      </c>
      <c r="J186" s="118"/>
      <c r="K186" s="164"/>
    </row>
    <row r="187" spans="2:11" s="1" customFormat="1" ht="15" customHeight="1" x14ac:dyDescent="0.2">
      <c r="B187" s="141"/>
      <c r="C187" s="118" t="s">
        <v>1549</v>
      </c>
      <c r="D187" s="118"/>
      <c r="E187" s="118"/>
      <c r="F187" s="139" t="s">
        <v>1473</v>
      </c>
      <c r="G187" s="118"/>
      <c r="H187" s="118" t="s">
        <v>1550</v>
      </c>
      <c r="I187" s="118" t="s">
        <v>1548</v>
      </c>
      <c r="J187" s="118"/>
      <c r="K187" s="164"/>
    </row>
    <row r="188" spans="2:11" s="1" customFormat="1" ht="15" customHeight="1" x14ac:dyDescent="0.2">
      <c r="B188" s="141"/>
      <c r="C188" s="118" t="s">
        <v>1551</v>
      </c>
      <c r="D188" s="118"/>
      <c r="E188" s="118"/>
      <c r="F188" s="139" t="s">
        <v>1473</v>
      </c>
      <c r="G188" s="118"/>
      <c r="H188" s="118" t="s">
        <v>1552</v>
      </c>
      <c r="I188" s="118" t="s">
        <v>1548</v>
      </c>
      <c r="J188" s="118"/>
      <c r="K188" s="164"/>
    </row>
    <row r="189" spans="2:11" s="1" customFormat="1" ht="15" customHeight="1" x14ac:dyDescent="0.2">
      <c r="B189" s="141"/>
      <c r="C189" s="177" t="s">
        <v>1553</v>
      </c>
      <c r="D189" s="118"/>
      <c r="E189" s="118"/>
      <c r="F189" s="139" t="s">
        <v>1473</v>
      </c>
      <c r="G189" s="118"/>
      <c r="H189" s="118" t="s">
        <v>1554</v>
      </c>
      <c r="I189" s="118" t="s">
        <v>1555</v>
      </c>
      <c r="J189" s="178" t="s">
        <v>1556</v>
      </c>
      <c r="K189" s="164"/>
    </row>
    <row r="190" spans="2:11" s="1" customFormat="1" ht="15" customHeight="1" x14ac:dyDescent="0.2">
      <c r="B190" s="141"/>
      <c r="C190" s="177" t="s">
        <v>45</v>
      </c>
      <c r="D190" s="118"/>
      <c r="E190" s="118"/>
      <c r="F190" s="139" t="s">
        <v>1467</v>
      </c>
      <c r="G190" s="118"/>
      <c r="H190" s="115" t="s">
        <v>1557</v>
      </c>
      <c r="I190" s="118" t="s">
        <v>1558</v>
      </c>
      <c r="J190" s="118"/>
      <c r="K190" s="164"/>
    </row>
    <row r="191" spans="2:11" s="1" customFormat="1" ht="15" customHeight="1" x14ac:dyDescent="0.2">
      <c r="B191" s="141"/>
      <c r="C191" s="177" t="s">
        <v>1559</v>
      </c>
      <c r="D191" s="118"/>
      <c r="E191" s="118"/>
      <c r="F191" s="139" t="s">
        <v>1467</v>
      </c>
      <c r="G191" s="118"/>
      <c r="H191" s="118" t="s">
        <v>1560</v>
      </c>
      <c r="I191" s="118" t="s">
        <v>1502</v>
      </c>
      <c r="J191" s="118"/>
      <c r="K191" s="164"/>
    </row>
    <row r="192" spans="2:11" s="1" customFormat="1" ht="15" customHeight="1" x14ac:dyDescent="0.2">
      <c r="B192" s="141"/>
      <c r="C192" s="177" t="s">
        <v>1561</v>
      </c>
      <c r="D192" s="118"/>
      <c r="E192" s="118"/>
      <c r="F192" s="139" t="s">
        <v>1467</v>
      </c>
      <c r="G192" s="118"/>
      <c r="H192" s="118" t="s">
        <v>1562</v>
      </c>
      <c r="I192" s="118" t="s">
        <v>1502</v>
      </c>
      <c r="J192" s="118"/>
      <c r="K192" s="164"/>
    </row>
    <row r="193" spans="2:11" s="1" customFormat="1" ht="15" customHeight="1" x14ac:dyDescent="0.2">
      <c r="B193" s="141"/>
      <c r="C193" s="177" t="s">
        <v>1563</v>
      </c>
      <c r="D193" s="118"/>
      <c r="E193" s="118"/>
      <c r="F193" s="139" t="s">
        <v>1473</v>
      </c>
      <c r="G193" s="118"/>
      <c r="H193" s="118" t="s">
        <v>1564</v>
      </c>
      <c r="I193" s="118" t="s">
        <v>1502</v>
      </c>
      <c r="J193" s="118"/>
      <c r="K193" s="164"/>
    </row>
    <row r="194" spans="2:11" s="1" customFormat="1" ht="15" customHeight="1" x14ac:dyDescent="0.2">
      <c r="B194" s="170"/>
      <c r="C194" s="179"/>
      <c r="D194" s="150"/>
      <c r="E194" s="150"/>
      <c r="F194" s="150"/>
      <c r="G194" s="150"/>
      <c r="H194" s="150"/>
      <c r="I194" s="150"/>
      <c r="J194" s="150"/>
      <c r="K194" s="171"/>
    </row>
    <row r="195" spans="2:11" s="1" customFormat="1" ht="18.75" customHeight="1" x14ac:dyDescent="0.2">
      <c r="B195" s="152"/>
      <c r="C195" s="162"/>
      <c r="D195" s="162"/>
      <c r="E195" s="162"/>
      <c r="F195" s="172"/>
      <c r="G195" s="162"/>
      <c r="H195" s="162"/>
      <c r="I195" s="162"/>
      <c r="J195" s="162"/>
      <c r="K195" s="152"/>
    </row>
    <row r="196" spans="2:11" s="1" customFormat="1" ht="18.75" customHeight="1" x14ac:dyDescent="0.2">
      <c r="B196" s="152"/>
      <c r="C196" s="162"/>
      <c r="D196" s="162"/>
      <c r="E196" s="162"/>
      <c r="F196" s="172"/>
      <c r="G196" s="162"/>
      <c r="H196" s="162"/>
      <c r="I196" s="162"/>
      <c r="J196" s="162"/>
      <c r="K196" s="152"/>
    </row>
    <row r="197" spans="2:11" s="1" customFormat="1" ht="18.75" customHeight="1" x14ac:dyDescent="0.2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</row>
    <row r="198" spans="2:11" s="1" customFormat="1" ht="12" x14ac:dyDescent="0.2">
      <c r="B198" s="107"/>
      <c r="C198" s="108"/>
      <c r="D198" s="108"/>
      <c r="E198" s="108"/>
      <c r="F198" s="108"/>
      <c r="G198" s="108"/>
      <c r="H198" s="108"/>
      <c r="I198" s="108"/>
      <c r="J198" s="108"/>
      <c r="K198" s="109"/>
    </row>
    <row r="199" spans="2:11" s="1" customFormat="1" ht="22.2" x14ac:dyDescent="0.2">
      <c r="B199" s="110"/>
      <c r="C199" s="231" t="s">
        <v>1565</v>
      </c>
      <c r="D199" s="231"/>
      <c r="E199" s="231"/>
      <c r="F199" s="231"/>
      <c r="G199" s="231"/>
      <c r="H199" s="231"/>
      <c r="I199" s="231"/>
      <c r="J199" s="231"/>
      <c r="K199" s="111"/>
    </row>
    <row r="200" spans="2:11" s="1" customFormat="1" ht="25.5" customHeight="1" x14ac:dyDescent="0.3">
      <c r="B200" s="110"/>
      <c r="C200" s="180" t="s">
        <v>1566</v>
      </c>
      <c r="D200" s="180"/>
      <c r="E200" s="180"/>
      <c r="F200" s="180" t="s">
        <v>1567</v>
      </c>
      <c r="G200" s="181"/>
      <c r="H200" s="237" t="s">
        <v>1568</v>
      </c>
      <c r="I200" s="237"/>
      <c r="J200" s="237"/>
      <c r="K200" s="111"/>
    </row>
    <row r="201" spans="2:11" s="1" customFormat="1" ht="5.25" customHeight="1" x14ac:dyDescent="0.2">
      <c r="B201" s="141"/>
      <c r="C201" s="136"/>
      <c r="D201" s="136"/>
      <c r="E201" s="136"/>
      <c r="F201" s="136"/>
      <c r="G201" s="162"/>
      <c r="H201" s="136"/>
      <c r="I201" s="136"/>
      <c r="J201" s="136"/>
      <c r="K201" s="164"/>
    </row>
    <row r="202" spans="2:11" s="1" customFormat="1" ht="15" customHeight="1" x14ac:dyDescent="0.2">
      <c r="B202" s="141"/>
      <c r="C202" s="118" t="s">
        <v>1558</v>
      </c>
      <c r="D202" s="118"/>
      <c r="E202" s="118"/>
      <c r="F202" s="139" t="s">
        <v>46</v>
      </c>
      <c r="G202" s="118"/>
      <c r="H202" s="236" t="s">
        <v>1569</v>
      </c>
      <c r="I202" s="236"/>
      <c r="J202" s="236"/>
      <c r="K202" s="164"/>
    </row>
    <row r="203" spans="2:11" s="1" customFormat="1" ht="15" customHeight="1" x14ac:dyDescent="0.2">
      <c r="B203" s="141"/>
      <c r="C203" s="118"/>
      <c r="D203" s="118"/>
      <c r="E203" s="118"/>
      <c r="F203" s="139" t="s">
        <v>47</v>
      </c>
      <c r="G203" s="118"/>
      <c r="H203" s="236" t="s">
        <v>1570</v>
      </c>
      <c r="I203" s="236"/>
      <c r="J203" s="236"/>
      <c r="K203" s="164"/>
    </row>
    <row r="204" spans="2:11" s="1" customFormat="1" ht="15" customHeight="1" x14ac:dyDescent="0.2">
      <c r="B204" s="141"/>
      <c r="C204" s="118"/>
      <c r="D204" s="118"/>
      <c r="E204" s="118"/>
      <c r="F204" s="139" t="s">
        <v>50</v>
      </c>
      <c r="G204" s="118"/>
      <c r="H204" s="236" t="s">
        <v>1571</v>
      </c>
      <c r="I204" s="236"/>
      <c r="J204" s="236"/>
      <c r="K204" s="164"/>
    </row>
    <row r="205" spans="2:11" s="1" customFormat="1" ht="15" customHeight="1" x14ac:dyDescent="0.2">
      <c r="B205" s="141"/>
      <c r="C205" s="118"/>
      <c r="D205" s="118"/>
      <c r="E205" s="118"/>
      <c r="F205" s="139" t="s">
        <v>48</v>
      </c>
      <c r="G205" s="118"/>
      <c r="H205" s="236" t="s">
        <v>1572</v>
      </c>
      <c r="I205" s="236"/>
      <c r="J205" s="236"/>
      <c r="K205" s="164"/>
    </row>
    <row r="206" spans="2:11" s="1" customFormat="1" ht="15" customHeight="1" x14ac:dyDescent="0.2">
      <c r="B206" s="141"/>
      <c r="C206" s="118"/>
      <c r="D206" s="118"/>
      <c r="E206" s="118"/>
      <c r="F206" s="139" t="s">
        <v>49</v>
      </c>
      <c r="G206" s="118"/>
      <c r="H206" s="236" t="s">
        <v>1573</v>
      </c>
      <c r="I206" s="236"/>
      <c r="J206" s="236"/>
      <c r="K206" s="164"/>
    </row>
    <row r="207" spans="2:11" s="1" customFormat="1" ht="15" customHeight="1" x14ac:dyDescent="0.2">
      <c r="B207" s="141"/>
      <c r="C207" s="118"/>
      <c r="D207" s="118"/>
      <c r="E207" s="118"/>
      <c r="F207" s="139"/>
      <c r="G207" s="118"/>
      <c r="H207" s="118"/>
      <c r="I207" s="118"/>
      <c r="J207" s="118"/>
      <c r="K207" s="164"/>
    </row>
    <row r="208" spans="2:11" s="1" customFormat="1" ht="15" customHeight="1" x14ac:dyDescent="0.2">
      <c r="B208" s="141"/>
      <c r="C208" s="118" t="s">
        <v>1514</v>
      </c>
      <c r="D208" s="118"/>
      <c r="E208" s="118"/>
      <c r="F208" s="139" t="s">
        <v>82</v>
      </c>
      <c r="G208" s="118"/>
      <c r="H208" s="236" t="s">
        <v>1574</v>
      </c>
      <c r="I208" s="236"/>
      <c r="J208" s="236"/>
      <c r="K208" s="164"/>
    </row>
    <row r="209" spans="2:11" s="1" customFormat="1" ht="15" customHeight="1" x14ac:dyDescent="0.2">
      <c r="B209" s="141"/>
      <c r="C209" s="118"/>
      <c r="D209" s="118"/>
      <c r="E209" s="118"/>
      <c r="F209" s="139" t="s">
        <v>1412</v>
      </c>
      <c r="G209" s="118"/>
      <c r="H209" s="236" t="s">
        <v>1413</v>
      </c>
      <c r="I209" s="236"/>
      <c r="J209" s="236"/>
      <c r="K209" s="164"/>
    </row>
    <row r="210" spans="2:11" s="1" customFormat="1" ht="15" customHeight="1" x14ac:dyDescent="0.2">
      <c r="B210" s="141"/>
      <c r="C210" s="118"/>
      <c r="D210" s="118"/>
      <c r="E210" s="118"/>
      <c r="F210" s="139" t="s">
        <v>94</v>
      </c>
      <c r="G210" s="118"/>
      <c r="H210" s="236" t="s">
        <v>1575</v>
      </c>
      <c r="I210" s="236"/>
      <c r="J210" s="236"/>
      <c r="K210" s="164"/>
    </row>
    <row r="211" spans="2:11" s="1" customFormat="1" ht="15" customHeight="1" x14ac:dyDescent="0.2">
      <c r="B211" s="182"/>
      <c r="C211" s="118"/>
      <c r="D211" s="118"/>
      <c r="E211" s="118"/>
      <c r="F211" s="139" t="s">
        <v>103</v>
      </c>
      <c r="G211" s="177"/>
      <c r="H211" s="235" t="s">
        <v>104</v>
      </c>
      <c r="I211" s="235"/>
      <c r="J211" s="235"/>
      <c r="K211" s="183"/>
    </row>
    <row r="212" spans="2:11" s="1" customFormat="1" ht="15" customHeight="1" x14ac:dyDescent="0.2">
      <c r="B212" s="182"/>
      <c r="C212" s="118"/>
      <c r="D212" s="118"/>
      <c r="E212" s="118"/>
      <c r="F212" s="139" t="s">
        <v>1414</v>
      </c>
      <c r="G212" s="177"/>
      <c r="H212" s="235" t="s">
        <v>1576</v>
      </c>
      <c r="I212" s="235"/>
      <c r="J212" s="235"/>
      <c r="K212" s="183"/>
    </row>
    <row r="213" spans="2:11" s="1" customFormat="1" ht="15" customHeight="1" x14ac:dyDescent="0.2">
      <c r="B213" s="182"/>
      <c r="C213" s="118"/>
      <c r="D213" s="118"/>
      <c r="E213" s="118"/>
      <c r="F213" s="139"/>
      <c r="G213" s="177"/>
      <c r="H213" s="168"/>
      <c r="I213" s="168"/>
      <c r="J213" s="168"/>
      <c r="K213" s="183"/>
    </row>
    <row r="214" spans="2:11" s="1" customFormat="1" ht="15" customHeight="1" x14ac:dyDescent="0.2">
      <c r="B214" s="182"/>
      <c r="C214" s="118" t="s">
        <v>1538</v>
      </c>
      <c r="D214" s="118"/>
      <c r="E214" s="118"/>
      <c r="F214" s="139">
        <v>1</v>
      </c>
      <c r="G214" s="177"/>
      <c r="H214" s="235" t="s">
        <v>1577</v>
      </c>
      <c r="I214" s="235"/>
      <c r="J214" s="235"/>
      <c r="K214" s="183"/>
    </row>
    <row r="215" spans="2:11" s="1" customFormat="1" ht="15" customHeight="1" x14ac:dyDescent="0.2">
      <c r="B215" s="182"/>
      <c r="C215" s="118"/>
      <c r="D215" s="118"/>
      <c r="E215" s="118"/>
      <c r="F215" s="139">
        <v>2</v>
      </c>
      <c r="G215" s="177"/>
      <c r="H215" s="235" t="s">
        <v>1578</v>
      </c>
      <c r="I215" s="235"/>
      <c r="J215" s="235"/>
      <c r="K215" s="183"/>
    </row>
    <row r="216" spans="2:11" s="1" customFormat="1" ht="15" customHeight="1" x14ac:dyDescent="0.2">
      <c r="B216" s="182"/>
      <c r="C216" s="118"/>
      <c r="D216" s="118"/>
      <c r="E216" s="118"/>
      <c r="F216" s="139">
        <v>3</v>
      </c>
      <c r="G216" s="177"/>
      <c r="H216" s="235" t="s">
        <v>1579</v>
      </c>
      <c r="I216" s="235"/>
      <c r="J216" s="235"/>
      <c r="K216" s="183"/>
    </row>
    <row r="217" spans="2:11" s="1" customFormat="1" ht="15" customHeight="1" x14ac:dyDescent="0.2">
      <c r="B217" s="182"/>
      <c r="C217" s="118"/>
      <c r="D217" s="118"/>
      <c r="E217" s="118"/>
      <c r="F217" s="139">
        <v>4</v>
      </c>
      <c r="G217" s="177"/>
      <c r="H217" s="235" t="s">
        <v>1580</v>
      </c>
      <c r="I217" s="235"/>
      <c r="J217" s="235"/>
      <c r="K217" s="183"/>
    </row>
    <row r="218" spans="2:11" s="1" customFormat="1" ht="12.75" customHeight="1" x14ac:dyDescent="0.2">
      <c r="B218" s="184"/>
      <c r="C218" s="185"/>
      <c r="D218" s="185"/>
      <c r="E218" s="185"/>
      <c r="F218" s="185"/>
      <c r="G218" s="185"/>
      <c r="H218" s="185"/>
      <c r="I218" s="185"/>
      <c r="J218" s="185"/>
      <c r="K218" s="18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01 - Rozdělovací objekt</vt:lpstr>
      <vt:lpstr>SO 02 - Obtokové koryto</vt:lpstr>
      <vt:lpstr>SO 03 - Přístupová komuni...</vt:lpstr>
      <vt:lpstr>IO 01_A - Náhradní výsadb...</vt:lpstr>
      <vt:lpstr>IO 01_B - Náhradní výsadb...</vt:lpstr>
      <vt:lpstr>VON - Vedlejší a ostatní ...</vt:lpstr>
      <vt:lpstr>Seznam figur</vt:lpstr>
      <vt:lpstr>Pokyny pro vyplnění</vt:lpstr>
      <vt:lpstr>'IO 01_A - Náhradní výsadb...'!Názvy_tisku</vt:lpstr>
      <vt:lpstr>'IO 01_B - Náhradní výsadb...'!Názvy_tisku</vt:lpstr>
      <vt:lpstr>'Rekapitulace stavby'!Názvy_tisku</vt:lpstr>
      <vt:lpstr>'Seznam figur'!Názvy_tisku</vt:lpstr>
      <vt:lpstr>'SO 01 - Rozdělovací objekt'!Názvy_tisku</vt:lpstr>
      <vt:lpstr>'SO 02 - Obtokové koryto'!Názvy_tisku</vt:lpstr>
      <vt:lpstr>'SO 03 - Přístupová komuni...'!Názvy_tisku</vt:lpstr>
      <vt:lpstr>'VON - Vedlejší a ostatní ...'!Názvy_tisku</vt:lpstr>
      <vt:lpstr>'IO 01_A - Náhradní výsadb...'!Oblast_tisku</vt:lpstr>
      <vt:lpstr>'IO 01_B - Náhradní výsadb...'!Oblast_tisku</vt:lpstr>
      <vt:lpstr>'Pokyny pro vyplnění'!Oblast_tisku</vt:lpstr>
      <vt:lpstr>'Rekapitulace stavby'!Oblast_tisku</vt:lpstr>
      <vt:lpstr>'Seznam figur'!Oblast_tisku</vt:lpstr>
      <vt:lpstr>'SO 01 - Rozdělovací objekt'!Oblast_tisku</vt:lpstr>
      <vt:lpstr>'SO 02 - Obtokové koryto'!Oblast_tisku</vt:lpstr>
      <vt:lpstr>'SO 03 - Přístupová komuni...'!Oblast_tisku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2022-06-09T17:49:42Z</dcterms:created>
  <dcterms:modified xsi:type="dcterms:W3CDTF">2022-07-13T08:19:05Z</dcterms:modified>
</cp:coreProperties>
</file>