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ATA\Záměry\2021\VD Štětí oprava provozní haly\AKTUALIZACE 2022_09\"/>
    </mc:Choice>
  </mc:AlternateContent>
  <bookViews>
    <workbookView xWindow="0" yWindow="0" windowWidth="28800" windowHeight="12300"/>
  </bookViews>
  <sheets>
    <sheet name="Rekapitulace stavby" sheetId="1" r:id="rId1"/>
    <sheet name="01 - Štětí - oprava dílny..." sheetId="2" r:id="rId2"/>
  </sheets>
  <definedNames>
    <definedName name="_xlnm._FilterDatabase" localSheetId="1" hidden="1">'01 - Štětí - oprava dílny...'!$C$126:$K$371</definedName>
    <definedName name="_xlnm.Print_Titles" localSheetId="1">'01 - Štětí - oprava dílny...'!$126:$126</definedName>
    <definedName name="_xlnm.Print_Titles" localSheetId="0">'Rekapitulace stavby'!$92:$92</definedName>
    <definedName name="_xlnm.Print_Area" localSheetId="1">'01 - Štětí - oprava dílny...'!$C$4:$J$76,'01 - Štětí - oprava dílny...'!$C$82:$J$108,'01 - Štětí - oprava dílny...'!$C$114:$K$371</definedName>
    <definedName name="_xlnm.Print_Area" localSheetId="0">'Rekapitulace stavby'!$D$4:$AO$76,'Rekapitulace stavby'!$C$82:$AQ$96</definedName>
  </definedNames>
  <calcPr calcId="162913"/>
</workbook>
</file>

<file path=xl/calcChain.xml><?xml version="1.0" encoding="utf-8"?>
<calcChain xmlns="http://schemas.openxmlformats.org/spreadsheetml/2006/main">
  <c r="J37" i="2" l="1"/>
  <c r="J36" i="2"/>
  <c r="AY95" i="1" s="1"/>
  <c r="J35" i="2"/>
  <c r="AX95" i="1" s="1"/>
  <c r="BI368" i="2"/>
  <c r="BH368" i="2"/>
  <c r="BG368" i="2"/>
  <c r="BF368" i="2"/>
  <c r="T368" i="2"/>
  <c r="T367" i="2"/>
  <c r="T366" i="2"/>
  <c r="R368" i="2"/>
  <c r="R367" i="2"/>
  <c r="R366" i="2"/>
  <c r="P368" i="2"/>
  <c r="P367" i="2" s="1"/>
  <c r="P366" i="2" s="1"/>
  <c r="BI362" i="2"/>
  <c r="BH362" i="2"/>
  <c r="BG362" i="2"/>
  <c r="BF362" i="2"/>
  <c r="T362" i="2"/>
  <c r="R362" i="2"/>
  <c r="P362" i="2"/>
  <c r="BI354" i="2"/>
  <c r="BH354" i="2"/>
  <c r="BG354" i="2"/>
  <c r="BF354" i="2"/>
  <c r="T354" i="2"/>
  <c r="R354" i="2"/>
  <c r="P354" i="2"/>
  <c r="BI350" i="2"/>
  <c r="BH350" i="2"/>
  <c r="BG350" i="2"/>
  <c r="BF350" i="2"/>
  <c r="T350" i="2"/>
  <c r="R350" i="2"/>
  <c r="P350" i="2"/>
  <c r="BI344" i="2"/>
  <c r="BH344" i="2"/>
  <c r="BG344" i="2"/>
  <c r="BF344" i="2"/>
  <c r="T344" i="2"/>
  <c r="R344" i="2"/>
  <c r="P344" i="2"/>
  <c r="BI336" i="2"/>
  <c r="BH336" i="2"/>
  <c r="BG336" i="2"/>
  <c r="BF336" i="2"/>
  <c r="T336" i="2"/>
  <c r="R336" i="2"/>
  <c r="P336" i="2"/>
  <c r="BI332" i="2"/>
  <c r="BH332" i="2"/>
  <c r="BG332" i="2"/>
  <c r="BF332" i="2"/>
  <c r="T332" i="2"/>
  <c r="R332" i="2"/>
  <c r="P332" i="2"/>
  <c r="BI326" i="2"/>
  <c r="BH326" i="2"/>
  <c r="BG326" i="2"/>
  <c r="BF326" i="2"/>
  <c r="T326" i="2"/>
  <c r="R326" i="2"/>
  <c r="P326" i="2"/>
  <c r="BI323" i="2"/>
  <c r="BH323" i="2"/>
  <c r="BG323" i="2"/>
  <c r="BF323" i="2"/>
  <c r="T323" i="2"/>
  <c r="R323" i="2"/>
  <c r="P323" i="2"/>
  <c r="BI320" i="2"/>
  <c r="BH320" i="2"/>
  <c r="BG320" i="2"/>
  <c r="BF320" i="2"/>
  <c r="T320" i="2"/>
  <c r="R320" i="2"/>
  <c r="P320" i="2"/>
  <c r="BI317" i="2"/>
  <c r="BH317" i="2"/>
  <c r="BG317" i="2"/>
  <c r="BF317" i="2"/>
  <c r="T317" i="2"/>
  <c r="R317" i="2"/>
  <c r="P317" i="2"/>
  <c r="BI309" i="2"/>
  <c r="BH309" i="2"/>
  <c r="BG309" i="2"/>
  <c r="BF309" i="2"/>
  <c r="T309" i="2"/>
  <c r="R309" i="2"/>
  <c r="P309" i="2"/>
  <c r="BI306" i="2"/>
  <c r="BH306" i="2"/>
  <c r="BG306" i="2"/>
  <c r="BF306" i="2"/>
  <c r="T306" i="2"/>
  <c r="R306" i="2"/>
  <c r="P306" i="2"/>
  <c r="BI297" i="2"/>
  <c r="BH297" i="2"/>
  <c r="BG297" i="2"/>
  <c r="BF297" i="2"/>
  <c r="T297" i="2"/>
  <c r="R297" i="2"/>
  <c r="P297" i="2"/>
  <c r="BI293" i="2"/>
  <c r="BH293" i="2"/>
  <c r="BG293" i="2"/>
  <c r="BF293" i="2"/>
  <c r="T293" i="2"/>
  <c r="R293" i="2"/>
  <c r="P293" i="2"/>
  <c r="BI290" i="2"/>
  <c r="BH290" i="2"/>
  <c r="BG290" i="2"/>
  <c r="BF290" i="2"/>
  <c r="T290" i="2"/>
  <c r="R290" i="2"/>
  <c r="P290" i="2"/>
  <c r="BI287" i="2"/>
  <c r="BH287" i="2"/>
  <c r="BG287" i="2"/>
  <c r="BF287" i="2"/>
  <c r="T287" i="2"/>
  <c r="R287" i="2"/>
  <c r="P287" i="2"/>
  <c r="BI280" i="2"/>
  <c r="BH280" i="2"/>
  <c r="BG280" i="2"/>
  <c r="BF280" i="2"/>
  <c r="T280" i="2"/>
  <c r="R280" i="2"/>
  <c r="P280" i="2"/>
  <c r="BI277" i="2"/>
  <c r="BH277" i="2"/>
  <c r="BG277" i="2"/>
  <c r="BF277" i="2"/>
  <c r="T277" i="2"/>
  <c r="R277" i="2"/>
  <c r="P277" i="2"/>
  <c r="BI271" i="2"/>
  <c r="BH271" i="2"/>
  <c r="BG271" i="2"/>
  <c r="BF271" i="2"/>
  <c r="T271" i="2"/>
  <c r="R271" i="2"/>
  <c r="P271" i="2"/>
  <c r="BI268" i="2"/>
  <c r="BH268" i="2"/>
  <c r="BG268" i="2"/>
  <c r="BF268" i="2"/>
  <c r="T268" i="2"/>
  <c r="R268" i="2"/>
  <c r="P268" i="2"/>
  <c r="BI259" i="2"/>
  <c r="BH259" i="2"/>
  <c r="BG259" i="2"/>
  <c r="BF259" i="2"/>
  <c r="T259" i="2"/>
  <c r="R259" i="2"/>
  <c r="P259" i="2"/>
  <c r="BI250" i="2"/>
  <c r="BH250" i="2"/>
  <c r="BG250" i="2"/>
  <c r="BF250" i="2"/>
  <c r="T250" i="2"/>
  <c r="R250" i="2"/>
  <c r="P250" i="2"/>
  <c r="BI245" i="2"/>
  <c r="BH245" i="2"/>
  <c r="BG245" i="2"/>
  <c r="BF245" i="2"/>
  <c r="T245" i="2"/>
  <c r="R245" i="2"/>
  <c r="P245" i="2"/>
  <c r="BI239" i="2"/>
  <c r="BH239" i="2"/>
  <c r="BG239" i="2"/>
  <c r="BF239" i="2"/>
  <c r="T239" i="2"/>
  <c r="R239" i="2"/>
  <c r="P239" i="2"/>
  <c r="BI233" i="2"/>
  <c r="BH233" i="2"/>
  <c r="BG233" i="2"/>
  <c r="BF233" i="2"/>
  <c r="T233" i="2"/>
  <c r="R233" i="2"/>
  <c r="P233" i="2"/>
  <c r="BI227" i="2"/>
  <c r="BH227" i="2"/>
  <c r="BG227" i="2"/>
  <c r="BF227" i="2"/>
  <c r="T227" i="2"/>
  <c r="T226" i="2" s="1"/>
  <c r="R227" i="2"/>
  <c r="R226" i="2" s="1"/>
  <c r="P227" i="2"/>
  <c r="P226" i="2"/>
  <c r="BI224" i="2"/>
  <c r="BH224" i="2"/>
  <c r="BG224" i="2"/>
  <c r="BF224" i="2"/>
  <c r="T224" i="2"/>
  <c r="R224" i="2"/>
  <c r="P224" i="2"/>
  <c r="BI222" i="2"/>
  <c r="BH222" i="2"/>
  <c r="BG222" i="2"/>
  <c r="BF222" i="2"/>
  <c r="T222" i="2"/>
  <c r="R222" i="2"/>
  <c r="P222" i="2"/>
  <c r="BI220" i="2"/>
  <c r="BH220" i="2"/>
  <c r="BG220" i="2"/>
  <c r="BF220" i="2"/>
  <c r="T220" i="2"/>
  <c r="R220" i="2"/>
  <c r="P220" i="2"/>
  <c r="BI216" i="2"/>
  <c r="BH216" i="2"/>
  <c r="BG216" i="2"/>
  <c r="BF216" i="2"/>
  <c r="T216" i="2"/>
  <c r="R216" i="2"/>
  <c r="P216" i="2"/>
  <c r="BI210" i="2"/>
  <c r="BH210" i="2"/>
  <c r="BG210" i="2"/>
  <c r="BF210" i="2"/>
  <c r="T210" i="2"/>
  <c r="R210" i="2"/>
  <c r="P210" i="2"/>
  <c r="BI206" i="2"/>
  <c r="BH206" i="2"/>
  <c r="BG206" i="2"/>
  <c r="BF206" i="2"/>
  <c r="T206" i="2"/>
  <c r="R206" i="2"/>
  <c r="P206" i="2"/>
  <c r="BI202" i="2"/>
  <c r="BH202" i="2"/>
  <c r="BG202" i="2"/>
  <c r="BF202" i="2"/>
  <c r="T202" i="2"/>
  <c r="R202" i="2"/>
  <c r="P202" i="2"/>
  <c r="BI195" i="2"/>
  <c r="BH195" i="2"/>
  <c r="BG195" i="2"/>
  <c r="BF195" i="2"/>
  <c r="T195" i="2"/>
  <c r="R195" i="2"/>
  <c r="P195" i="2"/>
  <c r="BI191" i="2"/>
  <c r="BH191" i="2"/>
  <c r="BG191" i="2"/>
  <c r="BF191" i="2"/>
  <c r="T191" i="2"/>
  <c r="R191" i="2"/>
  <c r="P191" i="2"/>
  <c r="BI185" i="2"/>
  <c r="BH185" i="2"/>
  <c r="BG185" i="2"/>
  <c r="BF185" i="2"/>
  <c r="T185" i="2"/>
  <c r="R185" i="2"/>
  <c r="P185" i="2"/>
  <c r="BI181" i="2"/>
  <c r="BH181" i="2"/>
  <c r="BG181" i="2"/>
  <c r="BF181" i="2"/>
  <c r="T181" i="2"/>
  <c r="R181" i="2"/>
  <c r="P181" i="2"/>
  <c r="BI174" i="2"/>
  <c r="BH174" i="2"/>
  <c r="BG174" i="2"/>
  <c r="BF174" i="2"/>
  <c r="T174" i="2"/>
  <c r="R174" i="2"/>
  <c r="P174" i="2"/>
  <c r="BI168" i="2"/>
  <c r="BH168" i="2"/>
  <c r="BG168" i="2"/>
  <c r="BF168" i="2"/>
  <c r="T168" i="2"/>
  <c r="R168" i="2"/>
  <c r="P168" i="2"/>
  <c r="BI165" i="2"/>
  <c r="BH165" i="2"/>
  <c r="BG165" i="2"/>
  <c r="BF165" i="2"/>
  <c r="T165" i="2"/>
  <c r="R165" i="2"/>
  <c r="P165" i="2"/>
  <c r="BI162" i="2"/>
  <c r="BH162" i="2"/>
  <c r="BG162" i="2"/>
  <c r="BF162" i="2"/>
  <c r="T162" i="2"/>
  <c r="R162" i="2"/>
  <c r="P162" i="2"/>
  <c r="BI159" i="2"/>
  <c r="BH159" i="2"/>
  <c r="BG159" i="2"/>
  <c r="BF159" i="2"/>
  <c r="T159" i="2"/>
  <c r="R159" i="2"/>
  <c r="P159" i="2"/>
  <c r="BI156" i="2"/>
  <c r="BH156" i="2"/>
  <c r="BG156" i="2"/>
  <c r="BF156" i="2"/>
  <c r="T156" i="2"/>
  <c r="R156" i="2"/>
  <c r="P156" i="2"/>
  <c r="BI153" i="2"/>
  <c r="BH153" i="2"/>
  <c r="BG153" i="2"/>
  <c r="BF153" i="2"/>
  <c r="T153" i="2"/>
  <c r="R153" i="2"/>
  <c r="P153" i="2"/>
  <c r="BI146" i="2"/>
  <c r="BH146" i="2"/>
  <c r="BG146" i="2"/>
  <c r="BF146" i="2"/>
  <c r="T146" i="2"/>
  <c r="R146" i="2"/>
  <c r="P146" i="2"/>
  <c r="BI139" i="2"/>
  <c r="BH139" i="2"/>
  <c r="BG139" i="2"/>
  <c r="BF139" i="2"/>
  <c r="T139" i="2"/>
  <c r="R139" i="2"/>
  <c r="P139" i="2"/>
  <c r="BI136" i="2"/>
  <c r="BH136" i="2"/>
  <c r="BG136" i="2"/>
  <c r="BF136" i="2"/>
  <c r="T136" i="2"/>
  <c r="R136" i="2"/>
  <c r="P136" i="2"/>
  <c r="BI130" i="2"/>
  <c r="BH130" i="2"/>
  <c r="BG130" i="2"/>
  <c r="BF130" i="2"/>
  <c r="T130" i="2"/>
  <c r="R130" i="2"/>
  <c r="P130" i="2"/>
  <c r="F121" i="2"/>
  <c r="E119" i="2"/>
  <c r="F89" i="2"/>
  <c r="E87" i="2"/>
  <c r="J24" i="2"/>
  <c r="E24" i="2"/>
  <c r="J92" i="2"/>
  <c r="J23" i="2"/>
  <c r="J21" i="2"/>
  <c r="E21" i="2"/>
  <c r="J91" i="2"/>
  <c r="J20" i="2"/>
  <c r="J18" i="2"/>
  <c r="E18" i="2"/>
  <c r="F92" i="2"/>
  <c r="J17" i="2"/>
  <c r="J15" i="2"/>
  <c r="E15" i="2"/>
  <c r="F123" i="2"/>
  <c r="J14" i="2"/>
  <c r="J121" i="2"/>
  <c r="E7" i="2"/>
  <c r="E85" i="2" s="1"/>
  <c r="L90" i="1"/>
  <c r="AM90" i="1"/>
  <c r="AM89" i="1"/>
  <c r="L89" i="1"/>
  <c r="AM87" i="1"/>
  <c r="L87" i="1"/>
  <c r="L85" i="1"/>
  <c r="L84" i="1"/>
  <c r="J350" i="2"/>
  <c r="BK332" i="2"/>
  <c r="BK317" i="2"/>
  <c r="J280" i="2"/>
  <c r="J216" i="2"/>
  <c r="BK165" i="2"/>
  <c r="J139" i="2"/>
  <c r="BK309" i="2"/>
  <c r="BK139" i="2"/>
  <c r="BK350" i="2"/>
  <c r="J306" i="2"/>
  <c r="BK268" i="2"/>
  <c r="BK233" i="2"/>
  <c r="BK216" i="2"/>
  <c r="BK195" i="2"/>
  <c r="BK174" i="2"/>
  <c r="J368" i="2"/>
  <c r="J344" i="2"/>
  <c r="J290" i="2"/>
  <c r="J271" i="2"/>
  <c r="J233" i="2"/>
  <c r="BK220" i="2"/>
  <c r="J191" i="2"/>
  <c r="J165" i="2"/>
  <c r="J354" i="2"/>
  <c r="BK326" i="2"/>
  <c r="BK306" i="2"/>
  <c r="BK271" i="2"/>
  <c r="J220" i="2"/>
  <c r="BK162" i="2"/>
  <c r="BK136" i="2"/>
  <c r="J326" i="2"/>
  <c r="BK146" i="2"/>
  <c r="BK362" i="2"/>
  <c r="J317" i="2"/>
  <c r="J277" i="2"/>
  <c r="J245" i="2"/>
  <c r="J227" i="2"/>
  <c r="BK210" i="2"/>
  <c r="BK185" i="2"/>
  <c r="BK168" i="2"/>
  <c r="AS94" i="1"/>
  <c r="J320" i="2"/>
  <c r="BK280" i="2"/>
  <c r="BK245" i="2"/>
  <c r="BK227" i="2"/>
  <c r="J210" i="2"/>
  <c r="J185" i="2"/>
  <c r="J168" i="2"/>
  <c r="J153" i="2"/>
  <c r="J336" i="2"/>
  <c r="J323" i="2"/>
  <c r="J297" i="2"/>
  <c r="BK259" i="2"/>
  <c r="BK206" i="2"/>
  <c r="BK159" i="2"/>
  <c r="BK130" i="2"/>
  <c r="J332" i="2"/>
  <c r="BK153" i="2"/>
  <c r="J130" i="2"/>
  <c r="BK323" i="2"/>
  <c r="BK287" i="2"/>
  <c r="J259" i="2"/>
  <c r="J239" i="2"/>
  <c r="BK222" i="2"/>
  <c r="BK202" i="2"/>
  <c r="BK181" i="2"/>
  <c r="J159" i="2"/>
  <c r="BK354" i="2"/>
  <c r="J293" i="2"/>
  <c r="BK277" i="2"/>
  <c r="BK239" i="2"/>
  <c r="J222" i="2"/>
  <c r="J202" i="2"/>
  <c r="J174" i="2"/>
  <c r="J156" i="2"/>
  <c r="BK368" i="2"/>
  <c r="BK320" i="2"/>
  <c r="BK290" i="2"/>
  <c r="BK250" i="2"/>
  <c r="J195" i="2"/>
  <c r="BK156" i="2"/>
  <c r="BK336" i="2"/>
  <c r="BK293" i="2"/>
  <c r="J136" i="2"/>
  <c r="BK344" i="2"/>
  <c r="J309" i="2"/>
  <c r="J250" i="2"/>
  <c r="BK224" i="2"/>
  <c r="BK191" i="2"/>
  <c r="J146" i="2"/>
  <c r="J362" i="2"/>
  <c r="BK297" i="2"/>
  <c r="J287" i="2"/>
  <c r="J268" i="2"/>
  <c r="J224" i="2"/>
  <c r="J206" i="2"/>
  <c r="J181" i="2"/>
  <c r="J162" i="2"/>
  <c r="BK129" i="2" l="1"/>
  <c r="J129" i="2"/>
  <c r="J98" i="2" s="1"/>
  <c r="BK180" i="2"/>
  <c r="J180" i="2" s="1"/>
  <c r="J99" i="2" s="1"/>
  <c r="BK201" i="2"/>
  <c r="J201" i="2" s="1"/>
  <c r="J100" i="2" s="1"/>
  <c r="T232" i="2"/>
  <c r="BK249" i="2"/>
  <c r="J249" i="2" s="1"/>
  <c r="J104" i="2" s="1"/>
  <c r="BK335" i="2"/>
  <c r="J335" i="2" s="1"/>
  <c r="J105" i="2" s="1"/>
  <c r="R129" i="2"/>
  <c r="P180" i="2"/>
  <c r="T201" i="2"/>
  <c r="R232" i="2"/>
  <c r="P249" i="2"/>
  <c r="P335" i="2"/>
  <c r="P129" i="2"/>
  <c r="R180" i="2"/>
  <c r="R201" i="2"/>
  <c r="P232" i="2"/>
  <c r="P231" i="2"/>
  <c r="R249" i="2"/>
  <c r="T335" i="2"/>
  <c r="T129" i="2"/>
  <c r="T180" i="2"/>
  <c r="P201" i="2"/>
  <c r="BK232" i="2"/>
  <c r="J232" i="2" s="1"/>
  <c r="J103" i="2" s="1"/>
  <c r="T249" i="2"/>
  <c r="R335" i="2"/>
  <c r="BK226" i="2"/>
  <c r="J226" i="2"/>
  <c r="J101" i="2" s="1"/>
  <c r="BK367" i="2"/>
  <c r="J367" i="2"/>
  <c r="J107" i="2" s="1"/>
  <c r="F91" i="2"/>
  <c r="E117" i="2"/>
  <c r="J124" i="2"/>
  <c r="BE136" i="2"/>
  <c r="BE139" i="2"/>
  <c r="BE156" i="2"/>
  <c r="BE162" i="2"/>
  <c r="BE168" i="2"/>
  <c r="BE202" i="2"/>
  <c r="BE206" i="2"/>
  <c r="BE216" i="2"/>
  <c r="BE220" i="2"/>
  <c r="BE250" i="2"/>
  <c r="BE259" i="2"/>
  <c r="BE306" i="2"/>
  <c r="BE309" i="2"/>
  <c r="BE323" i="2"/>
  <c r="BE326" i="2"/>
  <c r="F124" i="2"/>
  <c r="BE130" i="2"/>
  <c r="BE146" i="2"/>
  <c r="BE153" i="2"/>
  <c r="BE165" i="2"/>
  <c r="BE185" i="2"/>
  <c r="BE195" i="2"/>
  <c r="BE224" i="2"/>
  <c r="BE227" i="2"/>
  <c r="BE233" i="2"/>
  <c r="BE239" i="2"/>
  <c r="BE245" i="2"/>
  <c r="BE277" i="2"/>
  <c r="BE290" i="2"/>
  <c r="BE293" i="2"/>
  <c r="BE332" i="2"/>
  <c r="BE336" i="2"/>
  <c r="BE362" i="2"/>
  <c r="BE368" i="2"/>
  <c r="J89" i="2"/>
  <c r="J123" i="2"/>
  <c r="BE159" i="2"/>
  <c r="BE268" i="2"/>
  <c r="BE271" i="2"/>
  <c r="BE287" i="2"/>
  <c r="BE297" i="2"/>
  <c r="BE317" i="2"/>
  <c r="BE320" i="2"/>
  <c r="BE344" i="2"/>
  <c r="BE350" i="2"/>
  <c r="BE174" i="2"/>
  <c r="BE181" i="2"/>
  <c r="BE191" i="2"/>
  <c r="BE210" i="2"/>
  <c r="BE222" i="2"/>
  <c r="BE280" i="2"/>
  <c r="BE354" i="2"/>
  <c r="F35" i="2"/>
  <c r="BB95" i="1" s="1"/>
  <c r="BB94" i="1" s="1"/>
  <c r="W31" i="1" s="1"/>
  <c r="J34" i="2"/>
  <c r="AW95" i="1" s="1"/>
  <c r="F36" i="2"/>
  <c r="BC95" i="1" s="1"/>
  <c r="BC94" i="1" s="1"/>
  <c r="AY94" i="1" s="1"/>
  <c r="F37" i="2"/>
  <c r="BD95" i="1" s="1"/>
  <c r="BD94" i="1" s="1"/>
  <c r="W33" i="1" s="1"/>
  <c r="F34" i="2"/>
  <c r="BA95" i="1" s="1"/>
  <c r="BA94" i="1" s="1"/>
  <c r="W30" i="1" s="1"/>
  <c r="T128" i="2" l="1"/>
  <c r="P128" i="2"/>
  <c r="P127" i="2" s="1"/>
  <c r="AU95" i="1" s="1"/>
  <c r="AU94" i="1" s="1"/>
  <c r="R231" i="2"/>
  <c r="R128" i="2"/>
  <c r="R127" i="2"/>
  <c r="T231" i="2"/>
  <c r="BK128" i="2"/>
  <c r="J128" i="2" s="1"/>
  <c r="J97" i="2" s="1"/>
  <c r="BK366" i="2"/>
  <c r="J366" i="2" s="1"/>
  <c r="J106" i="2" s="1"/>
  <c r="BK231" i="2"/>
  <c r="J231" i="2" s="1"/>
  <c r="J102" i="2" s="1"/>
  <c r="J33" i="2"/>
  <c r="AV95" i="1" s="1"/>
  <c r="AT95" i="1" s="1"/>
  <c r="AW94" i="1"/>
  <c r="AK30" i="1" s="1"/>
  <c r="AX94" i="1"/>
  <c r="W32" i="1"/>
  <c r="F33" i="2"/>
  <c r="AZ95" i="1" s="1"/>
  <c r="AZ94" i="1" s="1"/>
  <c r="AV94" i="1" s="1"/>
  <c r="AK29" i="1" s="1"/>
  <c r="T127" i="2" l="1"/>
  <c r="BK127" i="2"/>
  <c r="J127" i="2" s="1"/>
  <c r="J96" i="2" s="1"/>
  <c r="AT94" i="1"/>
  <c r="W29" i="1"/>
  <c r="J30" i="2" l="1"/>
  <c r="AG95" i="1" s="1"/>
  <c r="AG94" i="1" s="1"/>
  <c r="AK26" i="1" s="1"/>
  <c r="AK35" i="1" s="1"/>
  <c r="J39" i="2" l="1"/>
  <c r="AN95" i="1"/>
  <c r="AN94" i="1"/>
</calcChain>
</file>

<file path=xl/sharedStrings.xml><?xml version="1.0" encoding="utf-8"?>
<sst xmlns="http://schemas.openxmlformats.org/spreadsheetml/2006/main" count="2178" uniqueCount="414">
  <si>
    <t>Export Komplet</t>
  </si>
  <si>
    <t/>
  </si>
  <si>
    <t>2.0</t>
  </si>
  <si>
    <t>False</t>
  </si>
  <si>
    <t>{226dcb57-809c-4587-996f-431ed93dc8f8}</t>
  </si>
  <si>
    <t>&gt;&gt;  skryté sloupce  &lt;&lt;</t>
  </si>
  <si>
    <t>0,01</t>
  </si>
  <si>
    <t>21</t>
  </si>
  <si>
    <t>15</t>
  </si>
  <si>
    <t>REKAPITULACE STAVBY</t>
  </si>
  <si>
    <t>v ---  níže se nacházejí doplnkové a pomocné údaje k sestavám  --- v</t>
  </si>
  <si>
    <t>0,001</t>
  </si>
  <si>
    <t>Kód:</t>
  </si>
  <si>
    <t>21FBC008</t>
  </si>
  <si>
    <t>Stavba:</t>
  </si>
  <si>
    <t>Steti - oprava dilny a skladu VD</t>
  </si>
  <si>
    <t>KSO:</t>
  </si>
  <si>
    <t>CC-CZ:</t>
  </si>
  <si>
    <t>Místo:</t>
  </si>
  <si>
    <t xml:space="preserve"> </t>
  </si>
  <si>
    <t>Datum:</t>
  </si>
  <si>
    <t>6. 9. 2022</t>
  </si>
  <si>
    <t>Zadavatel:</t>
  </si>
  <si>
    <t>IČ:</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</si>
  <si>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</si>
  <si>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</si>
  <si>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</si>
  <si>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</si>
  <si>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</si>
  <si>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</si>
  <si>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</si>
  <si>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</si>
  <si>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</si>
  <si>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</si>
  <si>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</si>
  <si>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</si>
  <si>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</si>
  <si>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</si>
  <si>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</si>
  <si>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</si>
  <si>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</si>
  <si>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</si>
  <si>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</si>
  <si>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</si>
  <si>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</si>
  <si>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</si>
  <si>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</si>
  <si>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</si>
  <si>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</si>
  <si>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</si>
  <si>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</si>
  <si>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</si>
  <si>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</si>
  <si>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</si>
  <si>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</si>
  <si>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</si>
  <si>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</si>
  <si>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</si>
  <si>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</si>
  <si>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</si>
  <si>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</si>
  <si>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</si>
  <si>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</si>
  <si>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</si>
  <si>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</si>
  <si>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</si>
  <si>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</si>
  <si>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</si>
  <si>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</si>
  <si>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</si>
  <si>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</si>
  <si>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</si>
  <si>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</si>
  <si>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</si>
  <si>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</si>
  <si>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</si>
  <si>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Štětí - oprava dílny a skladu</t>
  </si>
  <si>
    <t>STA</t>
  </si>
  <si>
    <t>1</t>
  </si>
  <si>
    <t>{f1252847-1d07-42b1-9843-3b13ed8f7f3f}</t>
  </si>
  <si>
    <t>2</t>
  </si>
  <si>
    <t>KRYCÍ LIST SOUPISU PRACÍ</t>
  </si>
  <si>
    <t>Objekt:</t>
  </si>
  <si>
    <t>01 - Štětí - oprava dílny a skladu</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</si>
  <si>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</si>
  <si>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</si>
  <si>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</si>
  <si>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</si>
  <si>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</si>
  <si>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</si>
  <si>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</si>
  <si>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</si>
  <si>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</si>
  <si>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</si>
  <si>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</si>
  <si>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764 - Konstrukce klempířské</t>
  </si>
  <si>
    <t xml:space="preserve">    783 - Dokončovací práce - nátěry</t>
  </si>
  <si>
    <t xml:space="preserve">    787 - Dokončovací práce - zasklívání</t>
  </si>
  <si>
    <t>VRN - Vedlejší rozpočtové náklady</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</si>
  <si>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</si>
  <si>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</si>
  <si>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</si>
  <si>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</si>
  <si>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</si>
  <si>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</si>
  <si>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</si>
  <si>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</si>
  <si>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</si>
  <si>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</si>
  <si>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</si>
  <si>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</si>
  <si>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</si>
  <si>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</si>
  <si>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</si>
  <si>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</si>
  <si>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</si>
  <si>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</si>
  <si>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</si>
  <si>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</si>
  <si>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622131101</t>
  </si>
  <si>
    <t>Cementový postřik vnějších stěn nanášený celoplošně ručně</t>
  </si>
  <si>
    <t>m2</t>
  </si>
  <si>
    <t>CS ÚRS 2022 02</t>
  </si>
  <si>
    <t>4</t>
  </si>
  <si>
    <t>PP</t>
  </si>
  <si>
    <t>Online PSC</t>
  </si>
  <si>
    <t>https://podminky.urs.cz/item/CS_URS_2022_02/622131101</t>
  </si>
  <si>
    <t>VV</t>
  </si>
  <si>
    <t>oprava fasády</t>
  </si>
  <si>
    <t>70,00</t>
  </si>
  <si>
    <t>Součet</t>
  </si>
  <si>
    <t>622151011</t>
  </si>
  <si>
    <t>Penetrační silikátový nátěr vnějších pastovitých tenkovrstvých omítek stěn</t>
  </si>
  <si>
    <t>-1038064623</t>
  </si>
  <si>
    <t>Penetrační nátěr vnějších pastovitých tenkovrstvých omítek silikátový paropropustný stěn</t>
  </si>
  <si>
    <t>https://podminky.urs.cz/item/CS_URS_2022_02/622151011</t>
  </si>
  <si>
    <t>3</t>
  </si>
  <si>
    <t>622321121</t>
  </si>
  <si>
    <t>Vápenocementová omítka hladká jednovrstvá vnějších stěn nanášená ručně</t>
  </si>
  <si>
    <t>https://podminky.urs.cz/item/CS_URS_2022_02/622321121</t>
  </si>
  <si>
    <t>PSC</t>
  </si>
  <si>
    <t xml:space="preserve">Poznámka k souboru cen:_x000D_
Poznámka k souboru cen: 1. Pro ocenění nanášení omítky v tloušťce jádrové omítky přes 15 mm se použije příplatek za každých dalších i započatých 5 mm. 2. Podkladní a spojovací vrstvy se oceňují cenami souboru cen 62.13-1... této části katalogu. </t>
  </si>
  <si>
    <t>622321191</t>
  </si>
  <si>
    <t>Příplatek k vápenocementové omítce vnějších stěn za každých dalších 5 mm tloušťky ručně</t>
  </si>
  <si>
    <t>https://podminky.urs.cz/item/CS_URS_2022_02/622321191</t>
  </si>
  <si>
    <t>odhad - 2 x</t>
  </si>
  <si>
    <t>70,00*2</t>
  </si>
  <si>
    <t>5</t>
  </si>
  <si>
    <t>622325121</t>
  </si>
  <si>
    <t>Sanační jádrová omítka vnějších stěn nanášená ručně</t>
  </si>
  <si>
    <t>966260789</t>
  </si>
  <si>
    <t>Omítka sanační vnějších ploch jádrová tloušťky do 15 mm nanášená ručně stěn</t>
  </si>
  <si>
    <t>https://podminky.urs.cz/item/CS_URS_2022_02/622325121</t>
  </si>
  <si>
    <t>622325191</t>
  </si>
  <si>
    <t>Příplatek k sanační jádrové omítce vnějších stěn za každých dalších 5 mm tloušťky přes 15 mm ručně</t>
  </si>
  <si>
    <t>834288924</t>
  </si>
  <si>
    <t>Omítka sanační vnějších ploch jádrová tloušťky do 15 mm Příplatek k cenám za každých dalších i započatých 5 mm tloušťky omítky přes 15 mm stěn</t>
  </si>
  <si>
    <t>https://podminky.urs.cz/item/CS_URS_2022_02/622325191</t>
  </si>
  <si>
    <t>7</t>
  </si>
  <si>
    <t>622326121</t>
  </si>
  <si>
    <t>Sanační jednovrstvá omítka vnějších stěn nanášená ručně</t>
  </si>
  <si>
    <t>-1884440352</t>
  </si>
  <si>
    <t>Omítka sanační vnějších ploch jednovrstvá tloušťky do 20 mm nanášená ručně stěn</t>
  </si>
  <si>
    <t>https://podminky.urs.cz/item/CS_URS_2022_02/622326121</t>
  </si>
  <si>
    <t>8</t>
  </si>
  <si>
    <t>622328231</t>
  </si>
  <si>
    <t>Potažení vnějších stěn sanačním štukem tloušťky do 3 mm</t>
  </si>
  <si>
    <t>993273012</t>
  </si>
  <si>
    <t>Potažení vnějších ploch sanačním štukem tloušťky do 3 mm stěn</t>
  </si>
  <si>
    <t>https://podminky.urs.cz/item/CS_URS_2022_02/622328231</t>
  </si>
  <si>
    <t>9</t>
  </si>
  <si>
    <t>622531012</t>
  </si>
  <si>
    <t>Tenkovrstvá silikonová zrnitá omítka zrnitost 1,5 mm vnějších stěn</t>
  </si>
  <si>
    <t>-2088662402</t>
  </si>
  <si>
    <t>Omítka tenkovrstvá silikonová vnějších ploch probarvená bez penetrace zatíraná (škrábaná), zrnitost 1,5 mm stěn</t>
  </si>
  <si>
    <t>https://podminky.urs.cz/item/CS_URS_2022_02/622531012</t>
  </si>
  <si>
    <t>10</t>
  </si>
  <si>
    <t>629135102</t>
  </si>
  <si>
    <t>Vyrovnávací vrstva pod klempířské prvky z MC š do 300 mm</t>
  </si>
  <si>
    <t>m</t>
  </si>
  <si>
    <t>16</t>
  </si>
  <si>
    <t>https://podminky.urs.cz/item/CS_URS_2022_02/629135102</t>
  </si>
  <si>
    <t>pod parapety</t>
  </si>
  <si>
    <t>10*5,10+3*1,80+1*1,00</t>
  </si>
  <si>
    <t>11</t>
  </si>
  <si>
    <t>629995101</t>
  </si>
  <si>
    <t>Očištění vnějších ploch tlakovou vodou</t>
  </si>
  <si>
    <t>18</t>
  </si>
  <si>
    <t>https://podminky.urs.cz/item/CS_URS_2022_02/629995101</t>
  </si>
  <si>
    <t>fasáda</t>
  </si>
  <si>
    <t>630,00</t>
  </si>
  <si>
    <t>Ostatní konstrukce a práce, bourání</t>
  </si>
  <si>
    <t>12</t>
  </si>
  <si>
    <t>941111131</t>
  </si>
  <si>
    <t>Montáž lešení řadového trubkového lehkého s podlahami zatížení do 200 kg/m2 š do 1,5 m v do 10 m</t>
  </si>
  <si>
    <t>20</t>
  </si>
  <si>
    <t>https://podminky.urs.cz/item/CS_URS_2022_02/941111131</t>
  </si>
  <si>
    <t xml:space="preserve">Poznámka k souboru cen:_x000D_
Poznámka k souboru cen: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</si>
  <si>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13</t>
  </si>
  <si>
    <t>941111231</t>
  </si>
  <si>
    <t>Příplatek k lešení řadovému trubkovému lehkému s podlahami š 1,5 m v 10 m za první a ZKD den použití</t>
  </si>
  <si>
    <t>22</t>
  </si>
  <si>
    <t>https://podminky.urs.cz/item/CS_URS_2022_02/941111231</t>
  </si>
  <si>
    <t>700*20 "Přepočtené koeficientem množství</t>
  </si>
  <si>
    <t>14</t>
  </si>
  <si>
    <t>941111831</t>
  </si>
  <si>
    <t>Demontáž lešení řadového trubkového lehkého s podlahami zatížení do 200 kg/m2 š do 1,5 m v do 10 m</t>
  </si>
  <si>
    <t>24</t>
  </si>
  <si>
    <t>https://podminky.urs.cz/item/CS_URS_2022_02/941111831</t>
  </si>
  <si>
    <t xml:space="preserve">Poznámka k souboru cen:_x000D_
Poznámka k souboru cen: 1. Demontáž lešení řadového trubkového lehkého výšky přes 25 m se oceňuje individuálně. </t>
  </si>
  <si>
    <t>978015391</t>
  </si>
  <si>
    <t>Otlučení (osekání) vnější vápenné nebo vápenocementové omítky stupně členitosti 1 a 2 do 100%</t>
  </si>
  <si>
    <t>26</t>
  </si>
  <si>
    <t>https://podminky.urs.cz/item/CS_URS_2022_02/978015391</t>
  </si>
  <si>
    <t>oprava stávjící omítky</t>
  </si>
  <si>
    <t>997</t>
  </si>
  <si>
    <t>Přesun sutě</t>
  </si>
  <si>
    <t>997013212</t>
  </si>
  <si>
    <t>Vnitrostaveništní doprava suti a vybouraných hmot pro budovy v do 9 m ručně</t>
  </si>
  <si>
    <t>t</t>
  </si>
  <si>
    <t>28</t>
  </si>
  <si>
    <t>https://podminky.urs.cz/item/CS_URS_2022_02/997013212</t>
  </si>
  <si>
    <t xml:space="preserve">Poznámka k souboru cen:_x000D_
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pro budovy a haly výšky do 6 m. 3. Montáž, demontáž a pronájem shozu se ocení cenami souboru cen 997 01-33 Shoz suti. 4. Ceny -3151 až -3162 lze použít v případě, kdy dochází ke ztížení dopravy suti např. tím, že není možné instalovat jeřáb. </t>
  </si>
  <si>
    <t>17</t>
  </si>
  <si>
    <t>997013219</t>
  </si>
  <si>
    <t>Příplatek k vnitrostaveništní dopravě suti a vybouraných hmot za zvětšenou dopravu suti ZKD 10 m</t>
  </si>
  <si>
    <t>30</t>
  </si>
  <si>
    <t>https://podminky.urs.cz/item/CS_URS_2022_02/997013219</t>
  </si>
  <si>
    <t>997013509</t>
  </si>
  <si>
    <t>Příplatek k odvozu suti a vybouraných hmot na skládku ZKD 1 km přes 1 km</t>
  </si>
  <si>
    <t>32</t>
  </si>
  <si>
    <t>https://podminky.urs.cz/item/CS_URS_2022_02/997013509</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</si>
  <si>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 meziskládky na skládku. </t>
  </si>
  <si>
    <t>4,235*10 "Přepočtené koeficientem množství</t>
  </si>
  <si>
    <t>19</t>
  </si>
  <si>
    <t>997013511</t>
  </si>
  <si>
    <t>Odvoz suti a vybouraných hmot z meziskládky na skládku do 1 km s naložením a se složením</t>
  </si>
  <si>
    <t>34</t>
  </si>
  <si>
    <t>https://podminky.urs.cz/item/CS_URS_2022_02/997013511</t>
  </si>
  <si>
    <t xml:space="preserve">Poznámka k souboru cen:_x000D_
Poznámka k souboru cen: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souboru cen Odvoz suti a vybouraných hmot na skládku nebo meziskládku. </t>
  </si>
  <si>
    <t>997013821-1</t>
  </si>
  <si>
    <t>Odvoz výzisku z železného šrotu na místo určené objednatelem do 20 km se složením</t>
  </si>
  <si>
    <t>36</t>
  </si>
  <si>
    <t>M</t>
  </si>
  <si>
    <t>94620180</t>
  </si>
  <si>
    <t>poplatek za uložení stavebního odpadu ze skla zatříděného kódem 17 02 02</t>
  </si>
  <si>
    <t>38</t>
  </si>
  <si>
    <t>94620250</t>
  </si>
  <si>
    <t>poplatek za uložení směsného stavebního a demoličního odpadu zatříděného kódem 17 09 04</t>
  </si>
  <si>
    <t>40</t>
  </si>
  <si>
    <t>998</t>
  </si>
  <si>
    <t>Přesun hmot</t>
  </si>
  <si>
    <t>23</t>
  </si>
  <si>
    <t>998018002</t>
  </si>
  <si>
    <t>Přesun hmot ruční pro budovy v do 12 m</t>
  </si>
  <si>
    <t>42</t>
  </si>
  <si>
    <t>https://podminky.urs.cz/item/CS_URS_2022_02/998018002</t>
  </si>
  <si>
    <t xml:space="preserve">Poznámka k souboru cen:_x000D_
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</si>
  <si>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</si>
  <si>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</si>
  <si>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764</t>
  </si>
  <si>
    <t>Konstrukce klempířské</t>
  </si>
  <si>
    <t>764002851</t>
  </si>
  <si>
    <t>Demontáž oplechování parapetů do suti</t>
  </si>
  <si>
    <t>44</t>
  </si>
  <si>
    <t>https://podminky.urs.cz/item/CS_URS_2022_02/764002851</t>
  </si>
  <si>
    <t>parapety</t>
  </si>
  <si>
    <t>25</t>
  </si>
  <si>
    <t>764216644</t>
  </si>
  <si>
    <t>Oplechování rovných parapetů celoplošně lepené z Pz s povrchovou úpravou rš 330 mm</t>
  </si>
  <si>
    <t>46</t>
  </si>
  <si>
    <t>https://podminky.urs.cz/item/CS_URS_2022_02/764216644</t>
  </si>
  <si>
    <t>10*5,16+3*1,86+1*1,06</t>
  </si>
  <si>
    <t>998764202</t>
  </si>
  <si>
    <t>Přesun hmot procentní pro konstrukce klempířské v objektech v do 12 m</t>
  </si>
  <si>
    <t>%</t>
  </si>
  <si>
    <t>48</t>
  </si>
  <si>
    <t>https://podminky.urs.cz/item/CS_URS_2022_02/998764202</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</si>
  <si>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</si>
  <si>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783</t>
  </si>
  <si>
    <t>Dokončovací práce - nátěry</t>
  </si>
  <si>
    <t>27</t>
  </si>
  <si>
    <t>783101203</t>
  </si>
  <si>
    <t>Jemné obroušení podkladu truhlářských konstrukcí před provedením nátěru</t>
  </si>
  <si>
    <t>50</t>
  </si>
  <si>
    <t>https://podminky.urs.cz/item/CS_URS_2022_02/783101203</t>
  </si>
  <si>
    <t>stávající okna</t>
  </si>
  <si>
    <t>(1,80*1,20*1+1,80*0,60*2+1,00*0,95*1)*4</t>
  </si>
  <si>
    <t>přístavek</t>
  </si>
  <si>
    <t>dveře</t>
  </si>
  <si>
    <t>1,06*1,90*2*3</t>
  </si>
  <si>
    <t>783106805</t>
  </si>
  <si>
    <t>Odstranění nátěrů z truhlářských konstrukcí opálením</t>
  </si>
  <si>
    <t>52</t>
  </si>
  <si>
    <t>https://podminky.urs.cz/item/CS_URS_2022_02/783106805</t>
  </si>
  <si>
    <t>29</t>
  </si>
  <si>
    <t>783114101</t>
  </si>
  <si>
    <t>Základní jednonásobný syntetický nátěr truhlářských konstrukcí</t>
  </si>
  <si>
    <t>54</t>
  </si>
  <si>
    <t>https://podminky.urs.cz/item/CS_URS_2022_02/783114101</t>
  </si>
  <si>
    <t>56</t>
  </si>
  <si>
    <t>podhled</t>
  </si>
  <si>
    <t>7,50</t>
  </si>
  <si>
    <t>31</t>
  </si>
  <si>
    <t>783117101</t>
  </si>
  <si>
    <t>Krycí jednonásobný syntetický nátěr truhlářských konstrukcí</t>
  </si>
  <si>
    <t>58</t>
  </si>
  <si>
    <t>https://podminky.urs.cz/item/CS_URS_2022_02/783117101</t>
  </si>
  <si>
    <t>783118101</t>
  </si>
  <si>
    <t>Lazurovací jednonásobný syntetický nátěr truhlářských konstrukcí</t>
  </si>
  <si>
    <t>60</t>
  </si>
  <si>
    <t>https://podminky.urs.cz/item/CS_URS_2022_02/783118101</t>
  </si>
  <si>
    <t>2 x</t>
  </si>
  <si>
    <t>7,50*2</t>
  </si>
  <si>
    <t>33</t>
  </si>
  <si>
    <t>783118211</t>
  </si>
  <si>
    <t>Lakovací dvojnásobný syntetický nátěr truhlářských konstrukcí s mezibroušením</t>
  </si>
  <si>
    <t>62</t>
  </si>
  <si>
    <t>https://podminky.urs.cz/item/CS_URS_2022_02/783118211</t>
  </si>
  <si>
    <t>783132111</t>
  </si>
  <si>
    <t>Lokální tmelení truhlářských konstrukcí včetně přebroušení epoxidovým tmelem plochy do 30%</t>
  </si>
  <si>
    <t>64</t>
  </si>
  <si>
    <t>https://podminky.urs.cz/item/CS_URS_2022_02/783132111</t>
  </si>
  <si>
    <t>35</t>
  </si>
  <si>
    <t>783132201</t>
  </si>
  <si>
    <t>Dotmelení skleněných výplní truhlářských konstrukcí silikonovým tmelem</t>
  </si>
  <si>
    <t>66</t>
  </si>
  <si>
    <t>https://podminky.urs.cz/item/CS_URS_2022_02/783132201</t>
  </si>
  <si>
    <t xml:space="preserve">Poznámka k souboru cen:_x000D_
Poznámka k souboru cen: 1. Měrnou jednotkou je metr tmelené drážky skleněné výplně. </t>
  </si>
  <si>
    <t>783132211</t>
  </si>
  <si>
    <t>Vysekání stávajícího sklenářského tmelu ze sklenářských výplní</t>
  </si>
  <si>
    <t>68</t>
  </si>
  <si>
    <t>https://podminky.urs.cz/item/CS_URS_2022_02/783132211</t>
  </si>
  <si>
    <t>okna</t>
  </si>
  <si>
    <t>(0,28+0,35)*2*1</t>
  </si>
  <si>
    <t>(0,31+0,35)*2*4</t>
  </si>
  <si>
    <t>(0,49+0,45)*2*2</t>
  </si>
  <si>
    <t>37</t>
  </si>
  <si>
    <t>783301313</t>
  </si>
  <si>
    <t>Odmaštění zámečnických konstrukcí ředidlovým odmašťovačem</t>
  </si>
  <si>
    <t>70</t>
  </si>
  <si>
    <t>https://podminky.urs.cz/item/CS_URS_2022_02/783301313</t>
  </si>
  <si>
    <t>783306809</t>
  </si>
  <si>
    <t>Odstranění nátěru ze zámečnických konstrukcí okartáčováním</t>
  </si>
  <si>
    <t>72</t>
  </si>
  <si>
    <t>https://podminky.urs.cz/item/CS_URS_2022_02/783306809</t>
  </si>
  <si>
    <t>vrata</t>
  </si>
  <si>
    <t>3,40*3,60*2*2</t>
  </si>
  <si>
    <t>vrata přístavek</t>
  </si>
  <si>
    <t>1,00*2,05*2*3</t>
  </si>
  <si>
    <t>39</t>
  </si>
  <si>
    <t>783314201</t>
  </si>
  <si>
    <t>Základní antikorozní jednonásobný syntetický standardní nátěr zámečnických konstrukcí</t>
  </si>
  <si>
    <t>74</t>
  </si>
  <si>
    <t>https://podminky.urs.cz/item/CS_URS_2022_02/783314201</t>
  </si>
  <si>
    <t>783315101</t>
  </si>
  <si>
    <t>Mezinátěr jednonásobný syntetický standardní zámečnických konstrukcí</t>
  </si>
  <si>
    <t>76</t>
  </si>
  <si>
    <t>https://podminky.urs.cz/item/CS_URS_2022_02/783315101</t>
  </si>
  <si>
    <t>41</t>
  </si>
  <si>
    <t>783317101</t>
  </si>
  <si>
    <t>Krycí jednonásobný syntetický standardní nátěr zámečnických konstrukcí</t>
  </si>
  <si>
    <t>78</t>
  </si>
  <si>
    <t>https://podminky.urs.cz/item/CS_URS_2022_02/783317101</t>
  </si>
  <si>
    <t>783322101</t>
  </si>
  <si>
    <t>Tmelení včetně přebroušení zámečnických konstrukcí disperzním tmelem</t>
  </si>
  <si>
    <t>80</t>
  </si>
  <si>
    <t>https://podminky.urs.cz/item/CS_URS_2022_02/783322101</t>
  </si>
  <si>
    <t>20 %</t>
  </si>
  <si>
    <t>48,96*0,20</t>
  </si>
  <si>
    <t>43</t>
  </si>
  <si>
    <t>783827425</t>
  </si>
  <si>
    <t>Krycí dvojnásobný silikonový nátěr omítek stupně členitosti 1 a 2</t>
  </si>
  <si>
    <t>82</t>
  </si>
  <si>
    <t>https://podminky.urs.cz/item/CS_URS_2022_02/783827425</t>
  </si>
  <si>
    <t>787</t>
  </si>
  <si>
    <t>Dokončovací práce - zasklívání</t>
  </si>
  <si>
    <t>787600801</t>
  </si>
  <si>
    <t>Vysklívání oken a dveří plochy do 1 m2 skla plochého</t>
  </si>
  <si>
    <t>84</t>
  </si>
  <si>
    <t>https://podminky.urs.cz/item/CS_URS_2022_02/787600801</t>
  </si>
  <si>
    <t>0,25*0,35*1</t>
  </si>
  <si>
    <t>0,31*0,35*4</t>
  </si>
  <si>
    <t>0,49*0,45*2</t>
  </si>
  <si>
    <t>45</t>
  </si>
  <si>
    <t>787600901</t>
  </si>
  <si>
    <t>Oprava zasklívání oken a dveří přetmelením s odstraněním starého tmelu</t>
  </si>
  <si>
    <t>86</t>
  </si>
  <si>
    <t>https://podminky.urs.cz/item/CS_URS_2022_02/787600901</t>
  </si>
  <si>
    <t xml:space="preserve">Poznámka k souboru cen:_x000D_
Poznámka k souboru cen: 1. Příplatkem -1911 až -1932 se oceňuje jen zasklívání oken a dveří oceňované cenami souboru cen 787 6 . - . . Zasklívání oken a dveří, části A 01 Zasklívání. 2. Cenou -0901 nelze oceňovat přetmelení izolačního dvojskla </t>
  </si>
  <si>
    <t>10,3</t>
  </si>
  <si>
    <t>787601911</t>
  </si>
  <si>
    <t>Příplatek k opravě zasklívání oken a dveří za dotmelení oken a dveří drážka větší než 25x18 mm</t>
  </si>
  <si>
    <t>88</t>
  </si>
  <si>
    <t>https://podminky.urs.cz/item/CS_URS_2022_02/787601911</t>
  </si>
  <si>
    <t>47</t>
  </si>
  <si>
    <t>787614314</t>
  </si>
  <si>
    <t>Zasklívání oken a dveří s podtmelením na lišty délky do 3000 mm sklem plaveným tl 4 mm</t>
  </si>
  <si>
    <t>90</t>
  </si>
  <si>
    <t>https://podminky.urs.cz/item/CS_URS_2022_02/787614314</t>
  </si>
  <si>
    <t>998787102</t>
  </si>
  <si>
    <t>Přesun hmot tonážní pro zasklívání v objektech v do 12 m</t>
  </si>
  <si>
    <t>92</t>
  </si>
  <si>
    <t>https://podminky.urs.cz/item/CS_URS_2022_02/998787102</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</si>
  <si>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</si>
  <si>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VRN</t>
  </si>
  <si>
    <t>Vedlejší rozpočtové náklady</t>
  </si>
  <si>
    <t>VRN6</t>
  </si>
  <si>
    <t>Územní vlivy</t>
  </si>
  <si>
    <t>49</t>
  </si>
  <si>
    <t>060001000</t>
  </si>
  <si>
    <t>94</t>
  </si>
  <si>
    <t>https://podminky.urs.cz/item/CS_URS_2022_02/060001000</t>
  </si>
  <si>
    <t xml:space="preserve">Poznámka k souboru cen:_x000D_
Poznámka k souboru cen: 1. Více informací o volbě, obsahu a způsobu ocenění jednotlivých titulů viz příslušné Přílohy 01 až 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</si>
</sst>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0" fillId="4"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5" fillId="0" borderId="0" xfId="0" applyFont="1" applyAlignment="1">
      <alignment horizontal="left" vertical="center"/>
    </xf>
    <xf numFmtId="0" fontId="0" fillId="0" borderId="0" xfId="0" applyProtection="1"/>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166" fontId="30" fillId="0" borderId="13"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0" borderId="14" xfId="0" applyFont="1" applyBorder="1" applyAlignment="1">
      <alignment horizontal="left" vertical="center"/>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6" fillId="0" borderId="0" xfId="0" applyFont="1" applyAlignment="1">
      <alignment vertical="center" wrapText="1"/>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0" borderId="14" xfId="0" applyFont="1" applyBorder="1" applyAlignment="1">
      <alignment horizontal="left" vertical="center"/>
    </xf>
    <xf numFmtId="0" fontId="37"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3" fillId="2" borderId="0" xfId="0" applyFont="1" applyFill="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left" vertical="center"/>
    </xf>
    <xf numFmtId="0" fontId="20" fillId="4" borderId="7" xfId="0" applyFont="1" applyFill="1" applyBorder="1" applyAlignment="1">
      <alignment horizontal="center" vertical="center"/>
    </xf>
    <xf numFmtId="0" fontId="20" fillId="4" borderId="7" xfId="0" applyFont="1" applyFill="1" applyBorder="1" applyAlignment="1">
      <alignment horizontal="right" vertical="center"/>
    </xf>
    <xf numFmtId="0" fontId="20" fillId="4"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4" fillId="3" borderId="7" xfId="0" applyFont="1" applyFill="1" applyBorder="1" applyAlignment="1">
      <alignment horizontal="left" vertical="center"/>
    </xf>
    <xf numFmtId="0" fontId="0" fillId="3" borderId="7" xfId="0" applyFont="1" applyFill="1" applyBorder="1" applyAlignment="1">
      <alignment vertical="center"/>
    </xf>
    <xf numFmtId="4" fontId="4" fillId="3" borderId="7" xfId="0" applyNumberFormat="1" applyFont="1" applyFill="1" applyBorder="1" applyAlignment="1">
      <alignment vertical="center"/>
    </xf>
    <xf numFmtId="0" fontId="0" fillId="3" borderId="8" xfId="0" applyFont="1" applyFill="1" applyBorder="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2/941111231" TargetMode="External"/><Relationship Id="rId18" Type="http://schemas.openxmlformats.org/officeDocument/2006/relationships/hyperlink" Target="https://podminky.urs.cz/item/CS_URS_2022_02/997013509" TargetMode="External"/><Relationship Id="rId26" Type="http://schemas.openxmlformats.org/officeDocument/2006/relationships/hyperlink" Target="https://podminky.urs.cz/item/CS_URS_2022_02/783114101" TargetMode="External"/><Relationship Id="rId39" Type="http://schemas.openxmlformats.org/officeDocument/2006/relationships/hyperlink" Target="https://podminky.urs.cz/item/CS_URS_2022_02/783322101" TargetMode="External"/><Relationship Id="rId21" Type="http://schemas.openxmlformats.org/officeDocument/2006/relationships/hyperlink" Target="https://podminky.urs.cz/item/CS_URS_2022_02/764002851" TargetMode="External"/><Relationship Id="rId34" Type="http://schemas.openxmlformats.org/officeDocument/2006/relationships/hyperlink" Target="https://podminky.urs.cz/item/CS_URS_2022_02/783301313" TargetMode="External"/><Relationship Id="rId42" Type="http://schemas.openxmlformats.org/officeDocument/2006/relationships/hyperlink" Target="https://podminky.urs.cz/item/CS_URS_2022_02/787600901" TargetMode="External"/><Relationship Id="rId47" Type="http://schemas.openxmlformats.org/officeDocument/2006/relationships/printerSettings" Target="../printerSettings/printerSettings2.bin"/><Relationship Id="rId7" Type="http://schemas.openxmlformats.org/officeDocument/2006/relationships/hyperlink" Target="https://podminky.urs.cz/item/CS_URS_2022_02/622326121" TargetMode="External"/><Relationship Id="rId2" Type="http://schemas.openxmlformats.org/officeDocument/2006/relationships/hyperlink" Target="https://podminky.urs.cz/item/CS_URS_2022_02/622151011" TargetMode="External"/><Relationship Id="rId16" Type="http://schemas.openxmlformats.org/officeDocument/2006/relationships/hyperlink" Target="https://podminky.urs.cz/item/CS_URS_2022_02/997013212" TargetMode="External"/><Relationship Id="rId29" Type="http://schemas.openxmlformats.org/officeDocument/2006/relationships/hyperlink" Target="https://podminky.urs.cz/item/CS_URS_2022_02/783118101" TargetMode="External"/><Relationship Id="rId1" Type="http://schemas.openxmlformats.org/officeDocument/2006/relationships/hyperlink" Target="https://podminky.urs.cz/item/CS_URS_2022_02/622131101" TargetMode="External"/><Relationship Id="rId6" Type="http://schemas.openxmlformats.org/officeDocument/2006/relationships/hyperlink" Target="https://podminky.urs.cz/item/CS_URS_2022_02/622325191" TargetMode="External"/><Relationship Id="rId11" Type="http://schemas.openxmlformats.org/officeDocument/2006/relationships/hyperlink" Target="https://podminky.urs.cz/item/CS_URS_2022_02/629995101" TargetMode="External"/><Relationship Id="rId24" Type="http://schemas.openxmlformats.org/officeDocument/2006/relationships/hyperlink" Target="https://podminky.urs.cz/item/CS_URS_2022_02/783101203" TargetMode="External"/><Relationship Id="rId32" Type="http://schemas.openxmlformats.org/officeDocument/2006/relationships/hyperlink" Target="https://podminky.urs.cz/item/CS_URS_2022_02/783132201" TargetMode="External"/><Relationship Id="rId37" Type="http://schemas.openxmlformats.org/officeDocument/2006/relationships/hyperlink" Target="https://podminky.urs.cz/item/CS_URS_2022_02/783315101" TargetMode="External"/><Relationship Id="rId40" Type="http://schemas.openxmlformats.org/officeDocument/2006/relationships/hyperlink" Target="https://podminky.urs.cz/item/CS_URS_2022_02/783827425" TargetMode="External"/><Relationship Id="rId45" Type="http://schemas.openxmlformats.org/officeDocument/2006/relationships/hyperlink" Target="https://podminky.urs.cz/item/CS_URS_2022_02/998787102" TargetMode="External"/><Relationship Id="rId5" Type="http://schemas.openxmlformats.org/officeDocument/2006/relationships/hyperlink" Target="https://podminky.urs.cz/item/CS_URS_2022_02/622325121" TargetMode="External"/><Relationship Id="rId15" Type="http://schemas.openxmlformats.org/officeDocument/2006/relationships/hyperlink" Target="https://podminky.urs.cz/item/CS_URS_2022_02/978015391" TargetMode="External"/><Relationship Id="rId23" Type="http://schemas.openxmlformats.org/officeDocument/2006/relationships/hyperlink" Target="https://podminky.urs.cz/item/CS_URS_2022_02/998764202" TargetMode="External"/><Relationship Id="rId28" Type="http://schemas.openxmlformats.org/officeDocument/2006/relationships/hyperlink" Target="https://podminky.urs.cz/item/CS_URS_2022_02/783117101" TargetMode="External"/><Relationship Id="rId36" Type="http://schemas.openxmlformats.org/officeDocument/2006/relationships/hyperlink" Target="https://podminky.urs.cz/item/CS_URS_2022_02/783314201" TargetMode="External"/><Relationship Id="rId10" Type="http://schemas.openxmlformats.org/officeDocument/2006/relationships/hyperlink" Target="https://podminky.urs.cz/item/CS_URS_2022_02/629135102" TargetMode="External"/><Relationship Id="rId19" Type="http://schemas.openxmlformats.org/officeDocument/2006/relationships/hyperlink" Target="https://podminky.urs.cz/item/CS_URS_2022_02/997013511" TargetMode="External"/><Relationship Id="rId31" Type="http://schemas.openxmlformats.org/officeDocument/2006/relationships/hyperlink" Target="https://podminky.urs.cz/item/CS_URS_2022_02/783132111" TargetMode="External"/><Relationship Id="rId44" Type="http://schemas.openxmlformats.org/officeDocument/2006/relationships/hyperlink" Target="https://podminky.urs.cz/item/CS_URS_2022_02/787614314" TargetMode="External"/><Relationship Id="rId4" Type="http://schemas.openxmlformats.org/officeDocument/2006/relationships/hyperlink" Target="https://podminky.urs.cz/item/CS_URS_2022_02/622321191" TargetMode="External"/><Relationship Id="rId9" Type="http://schemas.openxmlformats.org/officeDocument/2006/relationships/hyperlink" Target="https://podminky.urs.cz/item/CS_URS_2022_02/622531012" TargetMode="External"/><Relationship Id="rId14" Type="http://schemas.openxmlformats.org/officeDocument/2006/relationships/hyperlink" Target="https://podminky.urs.cz/item/CS_URS_2022_02/941111831" TargetMode="External"/><Relationship Id="rId22" Type="http://schemas.openxmlformats.org/officeDocument/2006/relationships/hyperlink" Target="https://podminky.urs.cz/item/CS_URS_2022_02/764216644" TargetMode="External"/><Relationship Id="rId27" Type="http://schemas.openxmlformats.org/officeDocument/2006/relationships/hyperlink" Target="https://podminky.urs.cz/item/CS_URS_2022_02/783114101" TargetMode="External"/><Relationship Id="rId30" Type="http://schemas.openxmlformats.org/officeDocument/2006/relationships/hyperlink" Target="https://podminky.urs.cz/item/CS_URS_2022_02/783118211" TargetMode="External"/><Relationship Id="rId35" Type="http://schemas.openxmlformats.org/officeDocument/2006/relationships/hyperlink" Target="https://podminky.urs.cz/item/CS_URS_2022_02/783306809" TargetMode="External"/><Relationship Id="rId43" Type="http://schemas.openxmlformats.org/officeDocument/2006/relationships/hyperlink" Target="https://podminky.urs.cz/item/CS_URS_2022_02/787601911" TargetMode="External"/><Relationship Id="rId48" Type="http://schemas.openxmlformats.org/officeDocument/2006/relationships/drawing" Target="../drawings/drawing2.xml"/><Relationship Id="rId8" Type="http://schemas.openxmlformats.org/officeDocument/2006/relationships/hyperlink" Target="https://podminky.urs.cz/item/CS_URS_2022_02/622328231" TargetMode="External"/><Relationship Id="rId3" Type="http://schemas.openxmlformats.org/officeDocument/2006/relationships/hyperlink" Target="https://podminky.urs.cz/item/CS_URS_2022_02/622321121" TargetMode="External"/><Relationship Id="rId12" Type="http://schemas.openxmlformats.org/officeDocument/2006/relationships/hyperlink" Target="https://podminky.urs.cz/item/CS_URS_2022_02/941111131" TargetMode="External"/><Relationship Id="rId17" Type="http://schemas.openxmlformats.org/officeDocument/2006/relationships/hyperlink" Target="https://podminky.urs.cz/item/CS_URS_2022_02/997013219" TargetMode="External"/><Relationship Id="rId25" Type="http://schemas.openxmlformats.org/officeDocument/2006/relationships/hyperlink" Target="https://podminky.urs.cz/item/CS_URS_2022_02/783106805" TargetMode="External"/><Relationship Id="rId33" Type="http://schemas.openxmlformats.org/officeDocument/2006/relationships/hyperlink" Target="https://podminky.urs.cz/item/CS_URS_2022_02/783132211" TargetMode="External"/><Relationship Id="rId38" Type="http://schemas.openxmlformats.org/officeDocument/2006/relationships/hyperlink" Target="https://podminky.urs.cz/item/CS_URS_2022_02/783317101" TargetMode="External"/><Relationship Id="rId46" Type="http://schemas.openxmlformats.org/officeDocument/2006/relationships/hyperlink" Target="https://podminky.urs.cz/item/CS_URS_2022_02/060001000" TargetMode="External"/><Relationship Id="rId20" Type="http://schemas.openxmlformats.org/officeDocument/2006/relationships/hyperlink" Target="https://podminky.urs.cz/item/CS_URS_2022_02/998018002" TargetMode="External"/><Relationship Id="rId41" Type="http://schemas.openxmlformats.org/officeDocument/2006/relationships/hyperlink" Target="https://podminky.urs.cz/item/CS_URS_2022_02/7876008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1</v>
      </c>
      <c r="BT1" s="16" t="s">
        <v>3</v>
      </c>
      <c r="BU1" s="16" t="s">
        <v>3</v>
      </c>
      <c r="BV1" s="16" t="s">
        <v>4</v>
      </c>
    </row>
    <row r="2" spans="1:74" s="1" customFormat="1" ht="36.950000000000003" customHeight="1">
      <c r="AR2" s="204" t="s">
        <v>5</v>
      </c>
      <c r="AS2" s="190"/>
      <c r="AT2" s="190"/>
      <c r="AU2" s="190"/>
      <c r="AV2" s="190"/>
      <c r="AW2" s="190"/>
      <c r="AX2" s="190"/>
      <c r="AY2" s="190"/>
      <c r="AZ2" s="190"/>
      <c r="BA2" s="190"/>
      <c r="BB2" s="190"/>
      <c r="BC2" s="190"/>
      <c r="BD2" s="190"/>
      <c r="BE2" s="190"/>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S4" s="17" t="s">
        <v>11</v>
      </c>
    </row>
    <row r="5" spans="1:74" s="1" customFormat="1" ht="12" customHeight="1">
      <c r="B5" s="20"/>
      <c r="D5" s="23" t="s">
        <v>12</v>
      </c>
      <c r="K5" s="189" t="s">
        <v>13</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R5" s="20"/>
      <c r="BS5" s="17" t="s">
        <v>6</v>
      </c>
    </row>
    <row r="6" spans="1:74" s="1" customFormat="1" ht="36.950000000000003" customHeight="1">
      <c r="B6" s="20"/>
      <c r="D6" s="25" t="s">
        <v>14</v>
      </c>
      <c r="K6" s="191" t="s">
        <v>15</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R6" s="20"/>
      <c r="BS6" s="17" t="s">
        <v>6</v>
      </c>
    </row>
    <row r="7" spans="1:74" s="1" customFormat="1" ht="12" customHeight="1">
      <c r="B7" s="20"/>
      <c r="D7" s="26" t="s">
        <v>16</v>
      </c>
      <c r="K7" s="24" t="s">
        <v>1</v>
      </c>
      <c r="AK7" s="26" t="s">
        <v>17</v>
      </c>
      <c r="AN7" s="24" t="s">
        <v>1</v>
      </c>
      <c r="AR7" s="20"/>
      <c r="BS7" s="17" t="s">
        <v>6</v>
      </c>
    </row>
    <row r="8" spans="1:74" s="1" customFormat="1" ht="12" customHeight="1">
      <c r="B8" s="20"/>
      <c r="D8" s="26" t="s">
        <v>18</v>
      </c>
      <c r="K8" s="24" t="s">
        <v>19</v>
      </c>
      <c r="AK8" s="26" t="s">
        <v>20</v>
      </c>
      <c r="AN8" s="24" t="s">
        <v>21</v>
      </c>
      <c r="AR8" s="20"/>
      <c r="BS8" s="17" t="s">
        <v>6</v>
      </c>
    </row>
    <row r="9" spans="1:74" s="1" customFormat="1" ht="14.45" customHeight="1">
      <c r="B9" s="20"/>
      <c r="AR9" s="20"/>
      <c r="BS9" s="17" t="s">
        <v>6</v>
      </c>
    </row>
    <row r="10" spans="1:74" s="1" customFormat="1" ht="12" customHeight="1">
      <c r="B10" s="20"/>
      <c r="D10" s="26" t="s">
        <v>22</v>
      </c>
      <c r="AK10" s="26" t="s">
        <v>23</v>
      </c>
      <c r="AN10" s="24" t="s">
        <v>1</v>
      </c>
      <c r="AR10" s="20"/>
      <c r="BS10" s="17" t="s">
        <v>6</v>
      </c>
    </row>
    <row r="11" spans="1:74" s="1" customFormat="1" ht="18.399999999999999" customHeight="1">
      <c r="B11" s="20"/>
      <c r="E11" s="24" t="s">
        <v>19</v>
      </c>
      <c r="AK11" s="26" t="s">
        <v>24</v>
      </c>
      <c r="AN11" s="24" t="s">
        <v>1</v>
      </c>
      <c r="AR11" s="20"/>
      <c r="BS11" s="17" t="s">
        <v>6</v>
      </c>
    </row>
    <row r="12" spans="1:74" s="1" customFormat="1" ht="6.95" customHeight="1">
      <c r="B12" s="20"/>
      <c r="AR12" s="20"/>
      <c r="BS12" s="17" t="s">
        <v>6</v>
      </c>
    </row>
    <row r="13" spans="1:74" s="1" customFormat="1" ht="12" customHeight="1">
      <c r="B13" s="20"/>
      <c r="D13" s="26" t="s">
        <v>25</v>
      </c>
      <c r="AK13" s="26" t="s">
        <v>23</v>
      </c>
      <c r="AN13" s="24" t="s">
        <v>1</v>
      </c>
      <c r="AR13" s="20"/>
      <c r="BS13" s="17" t="s">
        <v>6</v>
      </c>
    </row>
    <row r="14" spans="1:74" ht="12.75">
      <c r="B14" s="20"/>
      <c r="E14" s="24" t="s">
        <v>19</v>
      </c>
      <c r="AK14" s="26" t="s">
        <v>24</v>
      </c>
      <c r="AN14" s="24" t="s">
        <v>1</v>
      </c>
      <c r="AR14" s="20"/>
      <c r="BS14" s="17" t="s">
        <v>6</v>
      </c>
    </row>
    <row r="15" spans="1:74" s="1" customFormat="1" ht="6.95" customHeight="1">
      <c r="B15" s="20"/>
      <c r="AR15" s="20"/>
      <c r="BS15" s="17" t="s">
        <v>3</v>
      </c>
    </row>
    <row r="16" spans="1:74" s="1" customFormat="1" ht="12" customHeight="1">
      <c r="B16" s="20"/>
      <c r="D16" s="26" t="s">
        <v>26</v>
      </c>
      <c r="AK16" s="26" t="s">
        <v>23</v>
      </c>
      <c r="AN16" s="24" t="s">
        <v>1</v>
      </c>
      <c r="AR16" s="20"/>
      <c r="BS16" s="17" t="s">
        <v>3</v>
      </c>
    </row>
    <row r="17" spans="1:71" s="1" customFormat="1" ht="18.399999999999999" customHeight="1">
      <c r="B17" s="20"/>
      <c r="E17" s="24" t="s">
        <v>19</v>
      </c>
      <c r="AK17" s="26" t="s">
        <v>24</v>
      </c>
      <c r="AN17" s="24" t="s">
        <v>1</v>
      </c>
      <c r="AR17" s="20"/>
      <c r="BS17" s="17" t="s">
        <v>27</v>
      </c>
    </row>
    <row r="18" spans="1:71" s="1" customFormat="1" ht="6.95" customHeight="1">
      <c r="B18" s="20"/>
      <c r="AR18" s="20"/>
      <c r="BS18" s="17" t="s">
        <v>6</v>
      </c>
    </row>
    <row r="19" spans="1:71" s="1" customFormat="1" ht="12" customHeight="1">
      <c r="B19" s="20"/>
      <c r="D19" s="26" t="s">
        <v>28</v>
      </c>
      <c r="AK19" s="26" t="s">
        <v>23</v>
      </c>
      <c r="AN19" s="24" t="s">
        <v>1</v>
      </c>
      <c r="AR19" s="20"/>
      <c r="BS19" s="17" t="s">
        <v>6</v>
      </c>
    </row>
    <row r="20" spans="1:71" s="1" customFormat="1" ht="18.399999999999999" customHeight="1">
      <c r="B20" s="20"/>
      <c r="E20" s="24" t="s">
        <v>19</v>
      </c>
      <c r="AK20" s="26" t="s">
        <v>24</v>
      </c>
      <c r="AN20" s="24" t="s">
        <v>1</v>
      </c>
      <c r="AR20" s="20"/>
      <c r="BS20" s="17" t="s">
        <v>27</v>
      </c>
    </row>
    <row r="21" spans="1:71" s="1" customFormat="1" ht="6.95" customHeight="1">
      <c r="B21" s="20"/>
      <c r="AR21" s="20"/>
    </row>
    <row r="22" spans="1:71" s="1" customFormat="1" ht="12" customHeight="1">
      <c r="B22" s="20"/>
      <c r="D22" s="26" t="s">
        <v>29</v>
      </c>
      <c r="AR22" s="20"/>
    </row>
    <row r="23" spans="1:71" s="1" customFormat="1" ht="16.5" customHeight="1">
      <c r="B23" s="20"/>
      <c r="E23" s="192" t="s">
        <v>1</v>
      </c>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R23" s="20"/>
    </row>
    <row r="24" spans="1:71" s="1" customFormat="1" ht="6.95" customHeight="1">
      <c r="B24" s="20"/>
      <c r="AR24" s="20"/>
    </row>
    <row r="25" spans="1:71" s="1" customFormat="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1:71" s="2" customFormat="1" ht="25.9" customHeight="1">
      <c r="A26" s="29"/>
      <c r="B26" s="30"/>
      <c r="C26" s="29"/>
      <c r="D26" s="31" t="s">
        <v>30</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193">
        <f>ROUND(AG94,2)</f>
        <v>0</v>
      </c>
      <c r="AL26" s="194"/>
      <c r="AM26" s="194"/>
      <c r="AN26" s="194"/>
      <c r="AO26" s="194"/>
      <c r="AP26" s="29"/>
      <c r="AQ26" s="29"/>
      <c r="AR26" s="30"/>
      <c r="BE26" s="29"/>
    </row>
    <row r="27" spans="1:71" s="2" customFormat="1" ht="6.95" customHeight="1">
      <c r="A27" s="29"/>
      <c r="B27" s="30"/>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BE27" s="29"/>
    </row>
    <row r="28" spans="1:71" s="2" customFormat="1" ht="12.75">
      <c r="A28" s="29"/>
      <c r="B28" s="30"/>
      <c r="C28" s="29"/>
      <c r="D28" s="29"/>
      <c r="E28" s="29"/>
      <c r="F28" s="29"/>
      <c r="G28" s="29"/>
      <c r="H28" s="29"/>
      <c r="I28" s="29"/>
      <c r="J28" s="29"/>
      <c r="K28" s="29"/>
      <c r="L28" s="195" t="s">
        <v>31</v>
      </c>
      <c r="M28" s="195"/>
      <c r="N28" s="195"/>
      <c r="O28" s="195"/>
      <c r="P28" s="195"/>
      <c r="Q28" s="29"/>
      <c r="R28" s="29"/>
      <c r="S28" s="29"/>
      <c r="T28" s="29"/>
      <c r="U28" s="29"/>
      <c r="V28" s="29"/>
      <c r="W28" s="195" t="s">
        <v>32</v>
      </c>
      <c r="X28" s="195"/>
      <c r="Y28" s="195"/>
      <c r="Z28" s="195"/>
      <c r="AA28" s="195"/>
      <c r="AB28" s="195"/>
      <c r="AC28" s="195"/>
      <c r="AD28" s="195"/>
      <c r="AE28" s="195"/>
      <c r="AF28" s="29"/>
      <c r="AG28" s="29"/>
      <c r="AH28" s="29"/>
      <c r="AI28" s="29"/>
      <c r="AJ28" s="29"/>
      <c r="AK28" s="195" t="s">
        <v>33</v>
      </c>
      <c r="AL28" s="195"/>
      <c r="AM28" s="195"/>
      <c r="AN28" s="195"/>
      <c r="AO28" s="195"/>
      <c r="AP28" s="29"/>
      <c r="AQ28" s="29"/>
      <c r="AR28" s="30"/>
      <c r="BE28" s="29"/>
    </row>
    <row r="29" spans="1:71" s="3" customFormat="1" ht="14.45" customHeight="1">
      <c r="B29" s="34"/>
      <c r="D29" s="26" t="s">
        <v>34</v>
      </c>
      <c r="F29" s="26" t="s">
        <v>35</v>
      </c>
      <c r="L29" s="198">
        <v>0.21</v>
      </c>
      <c r="M29" s="197"/>
      <c r="N29" s="197"/>
      <c r="O29" s="197"/>
      <c r="P29" s="197"/>
      <c r="W29" s="196">
        <f>ROUND(AZ94, 2)</f>
        <v>0</v>
      </c>
      <c r="X29" s="197"/>
      <c r="Y29" s="197"/>
      <c r="Z29" s="197"/>
      <c r="AA29" s="197"/>
      <c r="AB29" s="197"/>
      <c r="AC29" s="197"/>
      <c r="AD29" s="197"/>
      <c r="AE29" s="197"/>
      <c r="AK29" s="196">
        <f>ROUND(AV94, 2)</f>
        <v>0</v>
      </c>
      <c r="AL29" s="197"/>
      <c r="AM29" s="197"/>
      <c r="AN29" s="197"/>
      <c r="AO29" s="197"/>
      <c r="AR29" s="34"/>
    </row>
    <row r="30" spans="1:71" s="3" customFormat="1" ht="14.45" customHeight="1">
      <c r="B30" s="34"/>
      <c r="F30" s="26" t="s">
        <v>36</v>
      </c>
      <c r="L30" s="198">
        <v>0.15</v>
      </c>
      <c r="M30" s="197"/>
      <c r="N30" s="197"/>
      <c r="O30" s="197"/>
      <c r="P30" s="197"/>
      <c r="W30" s="196">
        <f>ROUND(BA94, 2)</f>
        <v>0</v>
      </c>
      <c r="X30" s="197"/>
      <c r="Y30" s="197"/>
      <c r="Z30" s="197"/>
      <c r="AA30" s="197"/>
      <c r="AB30" s="197"/>
      <c r="AC30" s="197"/>
      <c r="AD30" s="197"/>
      <c r="AE30" s="197"/>
      <c r="AK30" s="196">
        <f>ROUND(AW94, 2)</f>
        <v>0</v>
      </c>
      <c r="AL30" s="197"/>
      <c r="AM30" s="197"/>
      <c r="AN30" s="197"/>
      <c r="AO30" s="197"/>
      <c r="AR30" s="34"/>
    </row>
    <row r="31" spans="1:71" s="3" customFormat="1" ht="14.45" hidden="1" customHeight="1">
      <c r="B31" s="34"/>
      <c r="F31" s="26" t="s">
        <v>37</v>
      </c>
      <c r="L31" s="198">
        <v>0.21</v>
      </c>
      <c r="M31" s="197"/>
      <c r="N31" s="197"/>
      <c r="O31" s="197"/>
      <c r="P31" s="197"/>
      <c r="W31" s="196">
        <f>ROUND(BB94, 2)</f>
        <v>0</v>
      </c>
      <c r="X31" s="197"/>
      <c r="Y31" s="197"/>
      <c r="Z31" s="197"/>
      <c r="AA31" s="197"/>
      <c r="AB31" s="197"/>
      <c r="AC31" s="197"/>
      <c r="AD31" s="197"/>
      <c r="AE31" s="197"/>
      <c r="AK31" s="196">
        <v>0</v>
      </c>
      <c r="AL31" s="197"/>
      <c r="AM31" s="197"/>
      <c r="AN31" s="197"/>
      <c r="AO31" s="197"/>
      <c r="AR31" s="34"/>
    </row>
    <row r="32" spans="1:71" s="3" customFormat="1" ht="14.45" hidden="1" customHeight="1">
      <c r="B32" s="34"/>
      <c r="F32" s="26" t="s">
        <v>38</v>
      </c>
      <c r="L32" s="198">
        <v>0.15</v>
      </c>
      <c r="M32" s="197"/>
      <c r="N32" s="197"/>
      <c r="O32" s="197"/>
      <c r="P32" s="197"/>
      <c r="W32" s="196">
        <f>ROUND(BC94, 2)</f>
        <v>0</v>
      </c>
      <c r="X32" s="197"/>
      <c r="Y32" s="197"/>
      <c r="Z32" s="197"/>
      <c r="AA32" s="197"/>
      <c r="AB32" s="197"/>
      <c r="AC32" s="197"/>
      <c r="AD32" s="197"/>
      <c r="AE32" s="197"/>
      <c r="AK32" s="196">
        <v>0</v>
      </c>
      <c r="AL32" s="197"/>
      <c r="AM32" s="197"/>
      <c r="AN32" s="197"/>
      <c r="AO32" s="197"/>
      <c r="AR32" s="34"/>
    </row>
    <row r="33" spans="1:57" s="3" customFormat="1" ht="14.45" hidden="1" customHeight="1">
      <c r="B33" s="34"/>
      <c r="F33" s="26" t="s">
        <v>39</v>
      </c>
      <c r="L33" s="198">
        <v>0</v>
      </c>
      <c r="M33" s="197"/>
      <c r="N33" s="197"/>
      <c r="O33" s="197"/>
      <c r="P33" s="197"/>
      <c r="W33" s="196">
        <f>ROUND(BD94, 2)</f>
        <v>0</v>
      </c>
      <c r="X33" s="197"/>
      <c r="Y33" s="197"/>
      <c r="Z33" s="197"/>
      <c r="AA33" s="197"/>
      <c r="AB33" s="197"/>
      <c r="AC33" s="197"/>
      <c r="AD33" s="197"/>
      <c r="AE33" s="197"/>
      <c r="AK33" s="196">
        <v>0</v>
      </c>
      <c r="AL33" s="197"/>
      <c r="AM33" s="197"/>
      <c r="AN33" s="197"/>
      <c r="AO33" s="197"/>
      <c r="AR33" s="34"/>
    </row>
    <row r="34" spans="1:57" s="2" customFormat="1" ht="6.95" customHeight="1">
      <c r="A34" s="29"/>
      <c r="B34" s="3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30"/>
      <c r="BE34" s="29"/>
    </row>
    <row r="35" spans="1:57" s="2" customFormat="1" ht="25.9" customHeight="1">
      <c r="A35" s="29"/>
      <c r="B35" s="30"/>
      <c r="C35" s="35"/>
      <c r="D35" s="36" t="s">
        <v>40</v>
      </c>
      <c r="E35" s="37"/>
      <c r="F35" s="37"/>
      <c r="G35" s="37"/>
      <c r="H35" s="37"/>
      <c r="I35" s="37"/>
      <c r="J35" s="37"/>
      <c r="K35" s="37"/>
      <c r="L35" s="37"/>
      <c r="M35" s="37"/>
      <c r="N35" s="37"/>
      <c r="O35" s="37"/>
      <c r="P35" s="37"/>
      <c r="Q35" s="37"/>
      <c r="R35" s="37"/>
      <c r="S35" s="37"/>
      <c r="T35" s="38" t="s">
        <v>41</v>
      </c>
      <c r="U35" s="37"/>
      <c r="V35" s="37"/>
      <c r="W35" s="37"/>
      <c r="X35" s="219" t="s">
        <v>42</v>
      </c>
      <c r="Y35" s="220"/>
      <c r="Z35" s="220"/>
      <c r="AA35" s="220"/>
      <c r="AB35" s="220"/>
      <c r="AC35" s="37"/>
      <c r="AD35" s="37"/>
      <c r="AE35" s="37"/>
      <c r="AF35" s="37"/>
      <c r="AG35" s="37"/>
      <c r="AH35" s="37"/>
      <c r="AI35" s="37"/>
      <c r="AJ35" s="37"/>
      <c r="AK35" s="221">
        <f>SUM(AK26:AK33)</f>
        <v>0</v>
      </c>
      <c r="AL35" s="220"/>
      <c r="AM35" s="220"/>
      <c r="AN35" s="220"/>
      <c r="AO35" s="222"/>
      <c r="AP35" s="35"/>
      <c r="AQ35" s="35"/>
      <c r="AR35" s="30"/>
      <c r="BE35" s="29"/>
    </row>
    <row r="36" spans="1:57" s="2" customFormat="1" ht="6.95" customHeight="1">
      <c r="A36" s="29"/>
      <c r="B36" s="30"/>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30"/>
      <c r="BE36" s="29"/>
    </row>
    <row r="37" spans="1:57" s="2" customFormat="1" ht="14.45" customHeight="1">
      <c r="A37" s="29"/>
      <c r="B37" s="30"/>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30"/>
      <c r="BE37" s="29"/>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39"/>
      <c r="D49" s="40" t="s">
        <v>43</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44</v>
      </c>
      <c r="AI49" s="41"/>
      <c r="AJ49" s="41"/>
      <c r="AK49" s="41"/>
      <c r="AL49" s="41"/>
      <c r="AM49" s="41"/>
      <c r="AN49" s="41"/>
      <c r="AO49" s="41"/>
      <c r="AR49" s="39"/>
    </row>
    <row r="50" spans="1:57">
      <c r="B50" s="20"/>
      <c r="AR50" s="20"/>
    </row>
    <row r="51" spans="1:57">
      <c r="B51" s="20"/>
      <c r="AR51" s="20"/>
    </row>
    <row r="52" spans="1:57">
      <c r="B52" s="20"/>
      <c r="AR52" s="20"/>
    </row>
    <row r="53" spans="1:57">
      <c r="B53" s="20"/>
      <c r="AR53" s="20"/>
    </row>
    <row r="54" spans="1:57">
      <c r="B54" s="20"/>
      <c r="AR54" s="20"/>
    </row>
    <row r="55" spans="1:57">
      <c r="B55" s="20"/>
      <c r="AR55" s="20"/>
    </row>
    <row r="56" spans="1:57">
      <c r="B56" s="20"/>
      <c r="AR56" s="20"/>
    </row>
    <row r="57" spans="1:57">
      <c r="B57" s="20"/>
      <c r="AR57" s="20"/>
    </row>
    <row r="58" spans="1:57">
      <c r="B58" s="20"/>
      <c r="AR58" s="20"/>
    </row>
    <row r="59" spans="1:57">
      <c r="B59" s="20"/>
      <c r="AR59" s="20"/>
    </row>
    <row r="60" spans="1:57" s="2" customFormat="1" ht="12.75">
      <c r="A60" s="29"/>
      <c r="B60" s="30"/>
      <c r="C60" s="29"/>
      <c r="D60" s="42" t="s">
        <v>45</v>
      </c>
      <c r="E60" s="32"/>
      <c r="F60" s="32"/>
      <c r="G60" s="32"/>
      <c r="H60" s="32"/>
      <c r="I60" s="32"/>
      <c r="J60" s="32"/>
      <c r="K60" s="32"/>
      <c r="L60" s="32"/>
      <c r="M60" s="32"/>
      <c r="N60" s="32"/>
      <c r="O60" s="32"/>
      <c r="P60" s="32"/>
      <c r="Q60" s="32"/>
      <c r="R60" s="32"/>
      <c r="S60" s="32"/>
      <c r="T60" s="32"/>
      <c r="U60" s="32"/>
      <c r="V60" s="42" t="s">
        <v>46</v>
      </c>
      <c r="W60" s="32"/>
      <c r="X60" s="32"/>
      <c r="Y60" s="32"/>
      <c r="Z60" s="32"/>
      <c r="AA60" s="32"/>
      <c r="AB60" s="32"/>
      <c r="AC60" s="32"/>
      <c r="AD60" s="32"/>
      <c r="AE60" s="32"/>
      <c r="AF60" s="32"/>
      <c r="AG60" s="32"/>
      <c r="AH60" s="42" t="s">
        <v>45</v>
      </c>
      <c r="AI60" s="32"/>
      <c r="AJ60" s="32"/>
      <c r="AK60" s="32"/>
      <c r="AL60" s="32"/>
      <c r="AM60" s="42" t="s">
        <v>46</v>
      </c>
      <c r="AN60" s="32"/>
      <c r="AO60" s="32"/>
      <c r="AP60" s="29"/>
      <c r="AQ60" s="29"/>
      <c r="AR60" s="30"/>
      <c r="BE60" s="29"/>
    </row>
    <row r="61" spans="1:57">
      <c r="B61" s="20"/>
      <c r="AR61" s="20"/>
    </row>
    <row r="62" spans="1:57">
      <c r="B62" s="20"/>
      <c r="AR62" s="20"/>
    </row>
    <row r="63" spans="1:57">
      <c r="B63" s="20"/>
      <c r="AR63" s="20"/>
    </row>
    <row r="64" spans="1:57" s="2" customFormat="1" ht="12.75">
      <c r="A64" s="29"/>
      <c r="B64" s="30"/>
      <c r="C64" s="29"/>
      <c r="D64" s="40" t="s">
        <v>47</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0" t="s">
        <v>48</v>
      </c>
      <c r="AI64" s="43"/>
      <c r="AJ64" s="43"/>
      <c r="AK64" s="43"/>
      <c r="AL64" s="43"/>
      <c r="AM64" s="43"/>
      <c r="AN64" s="43"/>
      <c r="AO64" s="43"/>
      <c r="AP64" s="29"/>
      <c r="AQ64" s="29"/>
      <c r="AR64" s="30"/>
      <c r="BE64" s="29"/>
    </row>
    <row r="65" spans="1:57">
      <c r="B65" s="20"/>
      <c r="AR65" s="20"/>
    </row>
    <row r="66" spans="1:57">
      <c r="B66" s="20"/>
      <c r="AR66" s="20"/>
    </row>
    <row r="67" spans="1:57">
      <c r="B67" s="20"/>
      <c r="AR67" s="20"/>
    </row>
    <row r="68" spans="1:57">
      <c r="B68" s="20"/>
      <c r="AR68" s="20"/>
    </row>
    <row r="69" spans="1:57">
      <c r="B69" s="20"/>
      <c r="AR69" s="20"/>
    </row>
    <row r="70" spans="1:57">
      <c r="B70" s="20"/>
      <c r="AR70" s="20"/>
    </row>
    <row r="71" spans="1:57">
      <c r="B71" s="20"/>
      <c r="AR71" s="20"/>
    </row>
    <row r="72" spans="1:57">
      <c r="B72" s="20"/>
      <c r="AR72" s="20"/>
    </row>
    <row r="73" spans="1:57">
      <c r="B73" s="20"/>
      <c r="AR73" s="20"/>
    </row>
    <row r="74" spans="1:57">
      <c r="B74" s="20"/>
      <c r="AR74" s="20"/>
    </row>
    <row r="75" spans="1:57" s="2" customFormat="1" ht="12.75">
      <c r="A75" s="29"/>
      <c r="B75" s="30"/>
      <c r="C75" s="29"/>
      <c r="D75" s="42" t="s">
        <v>45</v>
      </c>
      <c r="E75" s="32"/>
      <c r="F75" s="32"/>
      <c r="G75" s="32"/>
      <c r="H75" s="32"/>
      <c r="I75" s="32"/>
      <c r="J75" s="32"/>
      <c r="K75" s="32"/>
      <c r="L75" s="32"/>
      <c r="M75" s="32"/>
      <c r="N75" s="32"/>
      <c r="O75" s="32"/>
      <c r="P75" s="32"/>
      <c r="Q75" s="32"/>
      <c r="R75" s="32"/>
      <c r="S75" s="32"/>
      <c r="T75" s="32"/>
      <c r="U75" s="32"/>
      <c r="V75" s="42" t="s">
        <v>46</v>
      </c>
      <c r="W75" s="32"/>
      <c r="X75" s="32"/>
      <c r="Y75" s="32"/>
      <c r="Z75" s="32"/>
      <c r="AA75" s="32"/>
      <c r="AB75" s="32"/>
      <c r="AC75" s="32"/>
      <c r="AD75" s="32"/>
      <c r="AE75" s="32"/>
      <c r="AF75" s="32"/>
      <c r="AG75" s="32"/>
      <c r="AH75" s="42" t="s">
        <v>45</v>
      </c>
      <c r="AI75" s="32"/>
      <c r="AJ75" s="32"/>
      <c r="AK75" s="32"/>
      <c r="AL75" s="32"/>
      <c r="AM75" s="42" t="s">
        <v>46</v>
      </c>
      <c r="AN75" s="32"/>
      <c r="AO75" s="32"/>
      <c r="AP75" s="29"/>
      <c r="AQ75" s="29"/>
      <c r="AR75" s="30"/>
      <c r="BE75" s="29"/>
    </row>
    <row r="76" spans="1:57" s="2" customFormat="1">
      <c r="A76" s="29"/>
      <c r="B76" s="30"/>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30"/>
      <c r="BE76" s="29"/>
    </row>
    <row r="77" spans="1:57" s="2" customFormat="1" ht="6.95" customHeight="1">
      <c r="A77" s="29"/>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0"/>
      <c r="BE77" s="29"/>
    </row>
    <row r="81" spans="1:91" s="2" customFormat="1" ht="6.95" customHeight="1">
      <c r="A81" s="29"/>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0"/>
      <c r="BE81" s="29"/>
    </row>
    <row r="82" spans="1:91" s="2" customFormat="1" ht="24.95" customHeight="1">
      <c r="A82" s="29"/>
      <c r="B82" s="30"/>
      <c r="C82" s="21" t="s">
        <v>49</v>
      </c>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30"/>
      <c r="BE82" s="29"/>
    </row>
    <row r="83" spans="1:91" s="2" customFormat="1" ht="6.95" customHeight="1">
      <c r="A83" s="29"/>
      <c r="B83" s="30"/>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30"/>
      <c r="BE83" s="29"/>
    </row>
    <row r="84" spans="1:91" s="4" customFormat="1" ht="12" customHeight="1">
      <c r="B84" s="48"/>
      <c r="C84" s="26" t="s">
        <v>12</v>
      </c>
      <c r="L84" s="4" t="str">
        <f>K5</f>
        <v>21FBC008</v>
      </c>
      <c r="AR84" s="48"/>
    </row>
    <row r="85" spans="1:91" s="5" customFormat="1" ht="36.950000000000003" customHeight="1">
      <c r="B85" s="49"/>
      <c r="C85" s="50" t="s">
        <v>14</v>
      </c>
      <c r="L85" s="210" t="str">
        <f>K6</f>
        <v>Steti - oprava dilny a skladu VD</v>
      </c>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R85" s="49"/>
    </row>
    <row r="86" spans="1:91" s="2" customFormat="1" ht="6.95" customHeight="1">
      <c r="A86" s="29"/>
      <c r="B86" s="30"/>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30"/>
      <c r="BE86" s="29"/>
    </row>
    <row r="87" spans="1:91" s="2" customFormat="1" ht="12" customHeight="1">
      <c r="A87" s="29"/>
      <c r="B87" s="30"/>
      <c r="C87" s="26" t="s">
        <v>18</v>
      </c>
      <c r="D87" s="29"/>
      <c r="E87" s="29"/>
      <c r="F87" s="29"/>
      <c r="G87" s="29"/>
      <c r="H87" s="29"/>
      <c r="I87" s="29"/>
      <c r="J87" s="29"/>
      <c r="K87" s="29"/>
      <c r="L87" s="51" t="str">
        <f>IF(K8="","",K8)</f>
        <v xml:space="preserve"> </v>
      </c>
      <c r="M87" s="29"/>
      <c r="N87" s="29"/>
      <c r="O87" s="29"/>
      <c r="P87" s="29"/>
      <c r="Q87" s="29"/>
      <c r="R87" s="29"/>
      <c r="S87" s="29"/>
      <c r="T87" s="29"/>
      <c r="U87" s="29"/>
      <c r="V87" s="29"/>
      <c r="W87" s="29"/>
      <c r="X87" s="29"/>
      <c r="Y87" s="29"/>
      <c r="Z87" s="29"/>
      <c r="AA87" s="29"/>
      <c r="AB87" s="29"/>
      <c r="AC87" s="29"/>
      <c r="AD87" s="29"/>
      <c r="AE87" s="29"/>
      <c r="AF87" s="29"/>
      <c r="AG87" s="29"/>
      <c r="AH87" s="29"/>
      <c r="AI87" s="26" t="s">
        <v>20</v>
      </c>
      <c r="AJ87" s="29"/>
      <c r="AK87" s="29"/>
      <c r="AL87" s="29"/>
      <c r="AM87" s="212" t="str">
        <f>IF(AN8= "","",AN8)</f>
        <v>6. 9. 2022</v>
      </c>
      <c r="AN87" s="212"/>
      <c r="AO87" s="29"/>
      <c r="AP87" s="29"/>
      <c r="AQ87" s="29"/>
      <c r="AR87" s="30"/>
      <c r="BE87" s="29"/>
    </row>
    <row r="88" spans="1:91" s="2" customFormat="1" ht="6.95" customHeight="1">
      <c r="A88" s="29"/>
      <c r="B88" s="30"/>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30"/>
      <c r="BE88" s="29"/>
    </row>
    <row r="89" spans="1:91" s="2" customFormat="1" ht="15.2" customHeight="1">
      <c r="A89" s="29"/>
      <c r="B89" s="30"/>
      <c r="C89" s="26" t="s">
        <v>22</v>
      </c>
      <c r="D89" s="29"/>
      <c r="E89" s="29"/>
      <c r="F89" s="29"/>
      <c r="G89" s="29"/>
      <c r="H89" s="29"/>
      <c r="I89" s="29"/>
      <c r="J89" s="29"/>
      <c r="K89" s="29"/>
      <c r="L89" s="4" t="str">
        <f>IF(E11= "","",E11)</f>
        <v xml:space="preserve"> </v>
      </c>
      <c r="M89" s="29"/>
      <c r="N89" s="29"/>
      <c r="O89" s="29"/>
      <c r="P89" s="29"/>
      <c r="Q89" s="29"/>
      <c r="R89" s="29"/>
      <c r="S89" s="29"/>
      <c r="T89" s="29"/>
      <c r="U89" s="29"/>
      <c r="V89" s="29"/>
      <c r="W89" s="29"/>
      <c r="X89" s="29"/>
      <c r="Y89" s="29"/>
      <c r="Z89" s="29"/>
      <c r="AA89" s="29"/>
      <c r="AB89" s="29"/>
      <c r="AC89" s="29"/>
      <c r="AD89" s="29"/>
      <c r="AE89" s="29"/>
      <c r="AF89" s="29"/>
      <c r="AG89" s="29"/>
      <c r="AH89" s="29"/>
      <c r="AI89" s="26" t="s">
        <v>26</v>
      </c>
      <c r="AJ89" s="29"/>
      <c r="AK89" s="29"/>
      <c r="AL89" s="29"/>
      <c r="AM89" s="213" t="str">
        <f>IF(E17="","",E17)</f>
        <v xml:space="preserve"> </v>
      </c>
      <c r="AN89" s="214"/>
      <c r="AO89" s="214"/>
      <c r="AP89" s="214"/>
      <c r="AQ89" s="29"/>
      <c r="AR89" s="30"/>
      <c r="AS89" s="215" t="s">
        <v>50</v>
      </c>
      <c r="AT89" s="216"/>
      <c r="AU89" s="53"/>
      <c r="AV89" s="53"/>
      <c r="AW89" s="53"/>
      <c r="AX89" s="53"/>
      <c r="AY89" s="53"/>
      <c r="AZ89" s="53"/>
      <c r="BA89" s="53"/>
      <c r="BB89" s="53"/>
      <c r="BC89" s="53"/>
      <c r="BD89" s="54"/>
      <c r="BE89" s="29"/>
    </row>
    <row r="90" spans="1:91" s="2" customFormat="1" ht="15.2" customHeight="1">
      <c r="A90" s="29"/>
      <c r="B90" s="30"/>
      <c r="C90" s="26" t="s">
        <v>25</v>
      </c>
      <c r="D90" s="29"/>
      <c r="E90" s="29"/>
      <c r="F90" s="29"/>
      <c r="G90" s="29"/>
      <c r="H90" s="29"/>
      <c r="I90" s="29"/>
      <c r="J90" s="29"/>
      <c r="K90" s="29"/>
      <c r="L90" s="4" t="str">
        <f>IF(E14="","",E14)</f>
        <v xml:space="preserve"> </v>
      </c>
      <c r="M90" s="29"/>
      <c r="N90" s="29"/>
      <c r="O90" s="29"/>
      <c r="P90" s="29"/>
      <c r="Q90" s="29"/>
      <c r="R90" s="29"/>
      <c r="S90" s="29"/>
      <c r="T90" s="29"/>
      <c r="U90" s="29"/>
      <c r="V90" s="29"/>
      <c r="W90" s="29"/>
      <c r="X90" s="29"/>
      <c r="Y90" s="29"/>
      <c r="Z90" s="29"/>
      <c r="AA90" s="29"/>
      <c r="AB90" s="29"/>
      <c r="AC90" s="29"/>
      <c r="AD90" s="29"/>
      <c r="AE90" s="29"/>
      <c r="AF90" s="29"/>
      <c r="AG90" s="29"/>
      <c r="AH90" s="29"/>
      <c r="AI90" s="26" t="s">
        <v>28</v>
      </c>
      <c r="AJ90" s="29"/>
      <c r="AK90" s="29"/>
      <c r="AL90" s="29"/>
      <c r="AM90" s="213" t="str">
        <f>IF(E20="","",E20)</f>
        <v xml:space="preserve"> </v>
      </c>
      <c r="AN90" s="214"/>
      <c r="AO90" s="214"/>
      <c r="AP90" s="214"/>
      <c r="AQ90" s="29"/>
      <c r="AR90" s="30"/>
      <c r="AS90" s="217"/>
      <c r="AT90" s="218"/>
      <c r="AU90" s="55"/>
      <c r="AV90" s="55"/>
      <c r="AW90" s="55"/>
      <c r="AX90" s="55"/>
      <c r="AY90" s="55"/>
      <c r="AZ90" s="55"/>
      <c r="BA90" s="55"/>
      <c r="BB90" s="55"/>
      <c r="BC90" s="55"/>
      <c r="BD90" s="56"/>
      <c r="BE90" s="29"/>
    </row>
    <row r="91" spans="1:91" s="2" customFormat="1" ht="10.9" customHeight="1">
      <c r="A91" s="29"/>
      <c r="B91" s="30"/>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30"/>
      <c r="AS91" s="217"/>
      <c r="AT91" s="218"/>
      <c r="AU91" s="55"/>
      <c r="AV91" s="55"/>
      <c r="AW91" s="55"/>
      <c r="AX91" s="55"/>
      <c r="AY91" s="55"/>
      <c r="AZ91" s="55"/>
      <c r="BA91" s="55"/>
      <c r="BB91" s="55"/>
      <c r="BC91" s="55"/>
      <c r="BD91" s="56"/>
      <c r="BE91" s="29"/>
    </row>
    <row r="92" spans="1:91" s="2" customFormat="1" ht="29.25" customHeight="1">
      <c r="A92" s="29"/>
      <c r="B92" s="30"/>
      <c r="C92" s="205" t="s">
        <v>51</v>
      </c>
      <c r="D92" s="206"/>
      <c r="E92" s="206"/>
      <c r="F92" s="206"/>
      <c r="G92" s="206"/>
      <c r="H92" s="57"/>
      <c r="I92" s="207" t="s">
        <v>52</v>
      </c>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8" t="s">
        <v>53</v>
      </c>
      <c r="AH92" s="206"/>
      <c r="AI92" s="206"/>
      <c r="AJ92" s="206"/>
      <c r="AK92" s="206"/>
      <c r="AL92" s="206"/>
      <c r="AM92" s="206"/>
      <c r="AN92" s="207" t="s">
        <v>54</v>
      </c>
      <c r="AO92" s="206"/>
      <c r="AP92" s="209"/>
      <c r="AQ92" s="58" t="s">
        <v>55</v>
      </c>
      <c r="AR92" s="30"/>
      <c r="AS92" s="59" t="s">
        <v>56</v>
      </c>
      <c r="AT92" s="60" t="s">
        <v>57</v>
      </c>
      <c r="AU92" s="60" t="s">
        <v>58</v>
      </c>
      <c r="AV92" s="60" t="s">
        <v>59</v>
      </c>
      <c r="AW92" s="60" t="s">
        <v>60</v>
      </c>
      <c r="AX92" s="60" t="s">
        <v>61</v>
      </c>
      <c r="AY92" s="60" t="s">
        <v>62</v>
      </c>
      <c r="AZ92" s="60" t="s">
        <v>63</v>
      </c>
      <c r="BA92" s="60" t="s">
        <v>64</v>
      </c>
      <c r="BB92" s="60" t="s">
        <v>65</v>
      </c>
      <c r="BC92" s="60" t="s">
        <v>66</v>
      </c>
      <c r="BD92" s="61" t="s">
        <v>67</v>
      </c>
      <c r="BE92" s="29"/>
    </row>
    <row r="93" spans="1:91" s="2" customFormat="1" ht="10.9" customHeight="1">
      <c r="A93" s="29"/>
      <c r="B93" s="30"/>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0"/>
      <c r="AS93" s="62"/>
      <c r="AT93" s="63"/>
      <c r="AU93" s="63"/>
      <c r="AV93" s="63"/>
      <c r="AW93" s="63"/>
      <c r="AX93" s="63"/>
      <c r="AY93" s="63"/>
      <c r="AZ93" s="63"/>
      <c r="BA93" s="63"/>
      <c r="BB93" s="63"/>
      <c r="BC93" s="63"/>
      <c r="BD93" s="64"/>
      <c r="BE93" s="29"/>
    </row>
    <row r="94" spans="1:91" s="6" customFormat="1" ht="32.450000000000003" customHeight="1">
      <c r="B94" s="65"/>
      <c r="C94" s="66" t="s">
        <v>68</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202">
        <f>ROUND(AG95,2)</f>
        <v>0</v>
      </c>
      <c r="AH94" s="202"/>
      <c r="AI94" s="202"/>
      <c r="AJ94" s="202"/>
      <c r="AK94" s="202"/>
      <c r="AL94" s="202"/>
      <c r="AM94" s="202"/>
      <c r="AN94" s="203">
        <f>SUM(AG94,AT94)</f>
        <v>0</v>
      </c>
      <c r="AO94" s="203"/>
      <c r="AP94" s="203"/>
      <c r="AQ94" s="69" t="s">
        <v>1</v>
      </c>
      <c r="AR94" s="65"/>
      <c r="AS94" s="70">
        <f>ROUND(AS95,2)</f>
        <v>0</v>
      </c>
      <c r="AT94" s="71">
        <f>ROUND(SUM(AV94:AW94),2)</f>
        <v>0</v>
      </c>
      <c r="AU94" s="72">
        <f>ROUND(AU95,5)</f>
        <v>702.50869999999998</v>
      </c>
      <c r="AV94" s="71">
        <f>ROUND(AZ94*L29,2)</f>
        <v>0</v>
      </c>
      <c r="AW94" s="71">
        <f>ROUND(BA94*L30,2)</f>
        <v>0</v>
      </c>
      <c r="AX94" s="71">
        <f>ROUND(BB94*L29,2)</f>
        <v>0</v>
      </c>
      <c r="AY94" s="71">
        <f>ROUND(BC94*L30,2)</f>
        <v>0</v>
      </c>
      <c r="AZ94" s="71">
        <f>ROUND(AZ95,2)</f>
        <v>0</v>
      </c>
      <c r="BA94" s="71">
        <f>ROUND(BA95,2)</f>
        <v>0</v>
      </c>
      <c r="BB94" s="71">
        <f>ROUND(BB95,2)</f>
        <v>0</v>
      </c>
      <c r="BC94" s="71">
        <f>ROUND(BC95,2)</f>
        <v>0</v>
      </c>
      <c r="BD94" s="73">
        <f>ROUND(BD95,2)</f>
        <v>0</v>
      </c>
      <c r="BS94" s="74" t="s">
        <v>69</v>
      </c>
      <c r="BT94" s="74" t="s">
        <v>70</v>
      </c>
      <c r="BU94" s="75" t="s">
        <v>71</v>
      </c>
      <c r="BV94" s="74" t="s">
        <v>72</v>
      </c>
      <c r="BW94" s="74" t="s">
        <v>4</v>
      </c>
      <c r="BX94" s="74" t="s">
        <v>73</v>
      </c>
      <c r="CL94" s="74" t="s">
        <v>1</v>
      </c>
    </row>
    <row r="95" spans="1:91" s="7" customFormat="1" ht="16.5" customHeight="1">
      <c r="A95" s="76" t="s">
        <v>74</v>
      </c>
      <c r="B95" s="77"/>
      <c r="C95" s="78"/>
      <c r="D95" s="201" t="s">
        <v>75</v>
      </c>
      <c r="E95" s="201"/>
      <c r="F95" s="201"/>
      <c r="G95" s="201"/>
      <c r="H95" s="201"/>
      <c r="I95" s="79"/>
      <c r="J95" s="201" t="s">
        <v>76</v>
      </c>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199">
        <f>'01 - Štětí - oprava dílny...'!J30</f>
        <v>0</v>
      </c>
      <c r="AH95" s="200"/>
      <c r="AI95" s="200"/>
      <c r="AJ95" s="200"/>
      <c r="AK95" s="200"/>
      <c r="AL95" s="200"/>
      <c r="AM95" s="200"/>
      <c r="AN95" s="199">
        <f>SUM(AG95,AT95)</f>
        <v>0</v>
      </c>
      <c r="AO95" s="200"/>
      <c r="AP95" s="200"/>
      <c r="AQ95" s="80" t="s">
        <v>77</v>
      </c>
      <c r="AR95" s="77"/>
      <c r="AS95" s="81">
        <v>0</v>
      </c>
      <c r="AT95" s="82">
        <f>ROUND(SUM(AV95:AW95),2)</f>
        <v>0</v>
      </c>
      <c r="AU95" s="83">
        <f>'01 - Štětí - oprava dílny...'!P127</f>
        <v>702.50869899999998</v>
      </c>
      <c r="AV95" s="82">
        <f>'01 - Štětí - oprava dílny...'!J33</f>
        <v>0</v>
      </c>
      <c r="AW95" s="82">
        <f>'01 - Štětí - oprava dílny...'!J34</f>
        <v>0</v>
      </c>
      <c r="AX95" s="82">
        <f>'01 - Štětí - oprava dílny...'!J35</f>
        <v>0</v>
      </c>
      <c r="AY95" s="82">
        <f>'01 - Štětí - oprava dílny...'!J36</f>
        <v>0</v>
      </c>
      <c r="AZ95" s="82">
        <f>'01 - Štětí - oprava dílny...'!F33</f>
        <v>0</v>
      </c>
      <c r="BA95" s="82">
        <f>'01 - Štětí - oprava dílny...'!F34</f>
        <v>0</v>
      </c>
      <c r="BB95" s="82">
        <f>'01 - Štětí - oprava dílny...'!F35</f>
        <v>0</v>
      </c>
      <c r="BC95" s="82">
        <f>'01 - Štětí - oprava dílny...'!F36</f>
        <v>0</v>
      </c>
      <c r="BD95" s="84">
        <f>'01 - Štětí - oprava dílny...'!F37</f>
        <v>0</v>
      </c>
      <c r="BT95" s="85" t="s">
        <v>78</v>
      </c>
      <c r="BV95" s="85" t="s">
        <v>72</v>
      </c>
      <c r="BW95" s="85" t="s">
        <v>79</v>
      </c>
      <c r="BX95" s="85" t="s">
        <v>4</v>
      </c>
      <c r="CL95" s="85" t="s">
        <v>1</v>
      </c>
      <c r="CM95" s="85" t="s">
        <v>80</v>
      </c>
    </row>
    <row r="96" spans="1:91" s="2" customFormat="1" ht="30" customHeight="1">
      <c r="A96" s="29"/>
      <c r="B96" s="30"/>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30"/>
      <c r="AS96" s="29"/>
      <c r="AT96" s="29"/>
      <c r="AU96" s="29"/>
      <c r="AV96" s="29"/>
      <c r="AW96" s="29"/>
      <c r="AX96" s="29"/>
      <c r="AY96" s="29"/>
      <c r="AZ96" s="29"/>
      <c r="BA96" s="29"/>
      <c r="BB96" s="29"/>
      <c r="BC96" s="29"/>
      <c r="BD96" s="29"/>
      <c r="BE96" s="29"/>
    </row>
    <row r="97" spans="1:57" s="2" customFormat="1" ht="6.95" customHeight="1">
      <c r="A97" s="29"/>
      <c r="B97" s="44"/>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30"/>
      <c r="AS97" s="29"/>
      <c r="AT97" s="29"/>
      <c r="AU97" s="29"/>
      <c r="AV97" s="29"/>
      <c r="AW97" s="29"/>
      <c r="AX97" s="29"/>
      <c r="AY97" s="29"/>
      <c r="AZ97" s="29"/>
      <c r="BA97" s="29"/>
      <c r="BB97" s="29"/>
      <c r="BC97" s="29"/>
      <c r="BD97" s="29"/>
      <c r="BE97" s="29"/>
    </row>
  </sheetData>
  <mergeCells count="40">
    <mergeCell ref="AR2:BE2"/>
    <mergeCell ref="C92:G92"/>
    <mergeCell ref="I92:AF92"/>
    <mergeCell ref="AG92:AM92"/>
    <mergeCell ref="AN92:AP92"/>
    <mergeCell ref="L85:AO85"/>
    <mergeCell ref="AM87:AN87"/>
    <mergeCell ref="AM89:AP89"/>
    <mergeCell ref="AS89:AT91"/>
    <mergeCell ref="AM90:AP90"/>
    <mergeCell ref="W33:AE33"/>
    <mergeCell ref="AK33:AO33"/>
    <mergeCell ref="L33:P33"/>
    <mergeCell ref="X35:AB35"/>
    <mergeCell ref="AK35:AO35"/>
    <mergeCell ref="W31:AE31"/>
    <mergeCell ref="AN95:AP95"/>
    <mergeCell ref="AG95:AM95"/>
    <mergeCell ref="D95:H95"/>
    <mergeCell ref="J95:AF95"/>
    <mergeCell ref="AG94:AM94"/>
    <mergeCell ref="AN94:AP94"/>
    <mergeCell ref="AK31:AO31"/>
    <mergeCell ref="L31:P31"/>
    <mergeCell ref="W32:AE32"/>
    <mergeCell ref="AK32:AO32"/>
    <mergeCell ref="L32:P32"/>
    <mergeCell ref="W29:AE29"/>
    <mergeCell ref="AK29:AO29"/>
    <mergeCell ref="L29:P29"/>
    <mergeCell ref="W30:AE30"/>
    <mergeCell ref="AK30:AO30"/>
    <mergeCell ref="L30:P30"/>
    <mergeCell ref="K5:AO5"/>
    <mergeCell ref="K6:AO6"/>
    <mergeCell ref="E23:AN23"/>
    <mergeCell ref="AK26:AO26"/>
    <mergeCell ref="L28:P28"/>
    <mergeCell ref="W28:AE28"/>
    <mergeCell ref="AK28:AO28"/>
  </mergeCells>
  <hyperlinks>
    <hyperlink ref="A95" location="'01 - Štětí - oprava dílny...'!C2" display="/"/>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72"/>
  <sheetViews>
    <sheetView showGridLines="0" topLeftCell="A2" workbookViewId="0">
      <selection activeCell="J371" sqref="J37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6"/>
    </row>
    <row r="2" spans="1:46" s="1" customFormat="1" ht="36.950000000000003" customHeight="1">
      <c r="L2" s="204" t="s">
        <v>5</v>
      </c>
      <c r="M2" s="190"/>
      <c r="N2" s="190"/>
      <c r="O2" s="190"/>
      <c r="P2" s="190"/>
      <c r="Q2" s="190"/>
      <c r="R2" s="190"/>
      <c r="S2" s="190"/>
      <c r="T2" s="190"/>
      <c r="U2" s="190"/>
      <c r="V2" s="190"/>
      <c r="AT2" s="17" t="s">
        <v>79</v>
      </c>
    </row>
    <row r="3" spans="1:46" s="1" customFormat="1" ht="6.95" customHeight="1">
      <c r="B3" s="18"/>
      <c r="C3" s="19"/>
      <c r="D3" s="19"/>
      <c r="E3" s="19"/>
      <c r="F3" s="19"/>
      <c r="G3" s="19"/>
      <c r="H3" s="19"/>
      <c r="I3" s="19"/>
      <c r="J3" s="19"/>
      <c r="K3" s="19"/>
      <c r="L3" s="20"/>
      <c r="AT3" s="17" t="s">
        <v>80</v>
      </c>
    </row>
    <row r="4" spans="1:46" s="1" customFormat="1" ht="24.95" customHeight="1">
      <c r="B4" s="20"/>
      <c r="D4" s="21" t="s">
        <v>81</v>
      </c>
      <c r="L4" s="20"/>
      <c r="M4" s="87" t="s">
        <v>10</v>
      </c>
      <c r="AT4" s="17" t="s">
        <v>3</v>
      </c>
    </row>
    <row r="5" spans="1:46" s="1" customFormat="1" ht="6.95" customHeight="1">
      <c r="B5" s="20"/>
      <c r="L5" s="20"/>
    </row>
    <row r="6" spans="1:46" s="1" customFormat="1" ht="12" customHeight="1">
      <c r="B6" s="20"/>
      <c r="D6" s="26" t="s">
        <v>14</v>
      </c>
      <c r="L6" s="20"/>
    </row>
    <row r="7" spans="1:46" s="1" customFormat="1" ht="16.5" customHeight="1">
      <c r="B7" s="20"/>
      <c r="E7" s="224" t="str">
        <f>'Rekapitulace stavby'!K6</f>
        <v>Steti - oprava dilny a skladu VD</v>
      </c>
      <c r="F7" s="225"/>
      <c r="G7" s="225"/>
      <c r="H7" s="225"/>
      <c r="L7" s="20"/>
    </row>
    <row r="8" spans="1:46" s="2" customFormat="1" ht="12" customHeight="1">
      <c r="A8" s="29"/>
      <c r="B8" s="30"/>
      <c r="C8" s="29"/>
      <c r="D8" s="26" t="s">
        <v>82</v>
      </c>
      <c r="E8" s="29"/>
      <c r="F8" s="29"/>
      <c r="G8" s="29"/>
      <c r="H8" s="29"/>
      <c r="I8" s="29"/>
      <c r="J8" s="29"/>
      <c r="K8" s="29"/>
      <c r="L8" s="39"/>
      <c r="S8" s="29"/>
      <c r="T8" s="29"/>
      <c r="U8" s="29"/>
      <c r="V8" s="29"/>
      <c r="W8" s="29"/>
      <c r="X8" s="29"/>
      <c r="Y8" s="29"/>
      <c r="Z8" s="29"/>
      <c r="AA8" s="29"/>
      <c r="AB8" s="29"/>
      <c r="AC8" s="29"/>
      <c r="AD8" s="29"/>
      <c r="AE8" s="29"/>
    </row>
    <row r="9" spans="1:46" s="2" customFormat="1" ht="16.5" customHeight="1">
      <c r="A9" s="29"/>
      <c r="B9" s="30"/>
      <c r="C9" s="29"/>
      <c r="D9" s="29"/>
      <c r="E9" s="210" t="s">
        <v>83</v>
      </c>
      <c r="F9" s="223"/>
      <c r="G9" s="223"/>
      <c r="H9" s="223"/>
      <c r="I9" s="29"/>
      <c r="J9" s="29"/>
      <c r="K9" s="29"/>
      <c r="L9" s="39"/>
      <c r="S9" s="29"/>
      <c r="T9" s="29"/>
      <c r="U9" s="29"/>
      <c r="V9" s="29"/>
      <c r="W9" s="29"/>
      <c r="X9" s="29"/>
      <c r="Y9" s="29"/>
      <c r="Z9" s="29"/>
      <c r="AA9" s="29"/>
      <c r="AB9" s="29"/>
      <c r="AC9" s="29"/>
      <c r="AD9" s="29"/>
      <c r="AE9" s="29"/>
    </row>
    <row r="10" spans="1:46" s="2" customFormat="1">
      <c r="A10" s="29"/>
      <c r="B10" s="30"/>
      <c r="C10" s="29"/>
      <c r="D10" s="29"/>
      <c r="E10" s="29"/>
      <c r="F10" s="29"/>
      <c r="G10" s="29"/>
      <c r="H10" s="29"/>
      <c r="I10" s="29"/>
      <c r="J10" s="29"/>
      <c r="K10" s="29"/>
      <c r="L10" s="39"/>
      <c r="S10" s="29"/>
      <c r="T10" s="29"/>
      <c r="U10" s="29"/>
      <c r="V10" s="29"/>
      <c r="W10" s="29"/>
      <c r="X10" s="29"/>
      <c r="Y10" s="29"/>
      <c r="Z10" s="29"/>
      <c r="AA10" s="29"/>
      <c r="AB10" s="29"/>
      <c r="AC10" s="29"/>
      <c r="AD10" s="29"/>
      <c r="AE10" s="29"/>
    </row>
    <row r="11" spans="1:46" s="2" customFormat="1" ht="12" customHeight="1">
      <c r="A11" s="29"/>
      <c r="B11" s="30"/>
      <c r="C11" s="29"/>
      <c r="D11" s="26" t="s">
        <v>16</v>
      </c>
      <c r="E11" s="29"/>
      <c r="F11" s="24" t="s">
        <v>1</v>
      </c>
      <c r="G11" s="29"/>
      <c r="H11" s="29"/>
      <c r="I11" s="26" t="s">
        <v>17</v>
      </c>
      <c r="J11" s="24"/>
      <c r="K11" s="29"/>
      <c r="L11" s="39"/>
      <c r="S11" s="29"/>
      <c r="T11" s="29"/>
      <c r="U11" s="29"/>
      <c r="V11" s="29"/>
      <c r="W11" s="29"/>
      <c r="X11" s="29"/>
      <c r="Y11" s="29"/>
      <c r="Z11" s="29"/>
      <c r="AA11" s="29"/>
      <c r="AB11" s="29"/>
      <c r="AC11" s="29"/>
      <c r="AD11" s="29"/>
      <c r="AE11" s="29"/>
    </row>
    <row r="12" spans="1:46" s="2" customFormat="1" ht="12" customHeight="1">
      <c r="A12" s="29"/>
      <c r="B12" s="30"/>
      <c r="C12" s="29"/>
      <c r="D12" s="26" t="s">
        <v>18</v>
      </c>
      <c r="E12" s="29"/>
      <c r="F12" s="24" t="s">
        <v>19</v>
      </c>
      <c r="G12" s="29"/>
      <c r="H12" s="29"/>
      <c r="I12" s="26" t="s">
        <v>20</v>
      </c>
      <c r="J12" s="52"/>
      <c r="K12" s="29"/>
      <c r="L12" s="39"/>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39"/>
      <c r="S13" s="29"/>
      <c r="T13" s="29"/>
      <c r="U13" s="29"/>
      <c r="V13" s="29"/>
      <c r="W13" s="29"/>
      <c r="X13" s="29"/>
      <c r="Y13" s="29"/>
      <c r="Z13" s="29"/>
      <c r="AA13" s="29"/>
      <c r="AB13" s="29"/>
      <c r="AC13" s="29"/>
      <c r="AD13" s="29"/>
      <c r="AE13" s="29"/>
    </row>
    <row r="14" spans="1:46" s="2" customFormat="1" ht="12" customHeight="1">
      <c r="A14" s="29"/>
      <c r="B14" s="30"/>
      <c r="C14" s="29"/>
      <c r="D14" s="26" t="s">
        <v>22</v>
      </c>
      <c r="E14" s="29"/>
      <c r="F14" s="29"/>
      <c r="G14" s="29"/>
      <c r="H14" s="29"/>
      <c r="I14" s="26" t="s">
        <v>23</v>
      </c>
      <c r="J14" s="24" t="str">
        <f>IF('Rekapitulace stavby'!AN10="","",'Rekapitulace stavby'!AN10)</f>
        <v/>
      </c>
      <c r="K14" s="29"/>
      <c r="L14" s="39"/>
      <c r="S14" s="29"/>
      <c r="T14" s="29"/>
      <c r="U14" s="29"/>
      <c r="V14" s="29"/>
      <c r="W14" s="29"/>
      <c r="X14" s="29"/>
      <c r="Y14" s="29"/>
      <c r="Z14" s="29"/>
      <c r="AA14" s="29"/>
      <c r="AB14" s="29"/>
      <c r="AC14" s="29"/>
      <c r="AD14" s="29"/>
      <c r="AE14" s="29"/>
    </row>
    <row r="15" spans="1:46" s="2" customFormat="1" ht="18" customHeight="1">
      <c r="A15" s="29"/>
      <c r="B15" s="30"/>
      <c r="C15" s="29"/>
      <c r="D15" s="29"/>
      <c r="E15" s="24" t="str">
        <f>IF('Rekapitulace stavby'!E11="","",'Rekapitulace stavby'!E11)</f>
        <v xml:space="preserve"> </v>
      </c>
      <c r="F15" s="29"/>
      <c r="G15" s="29"/>
      <c r="H15" s="29"/>
      <c r="I15" s="26" t="s">
        <v>24</v>
      </c>
      <c r="J15" s="24" t="str">
        <f>IF('Rekapitulace stavby'!AN11="","",'Rekapitulace stavby'!AN11)</f>
        <v/>
      </c>
      <c r="K15" s="29"/>
      <c r="L15" s="39"/>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39"/>
      <c r="S16" s="29"/>
      <c r="T16" s="29"/>
      <c r="U16" s="29"/>
      <c r="V16" s="29"/>
      <c r="W16" s="29"/>
      <c r="X16" s="29"/>
      <c r="Y16" s="29"/>
      <c r="Z16" s="29"/>
      <c r="AA16" s="29"/>
      <c r="AB16" s="29"/>
      <c r="AC16" s="29"/>
      <c r="AD16" s="29"/>
      <c r="AE16" s="29"/>
    </row>
    <row r="17" spans="1:31" s="2" customFormat="1" ht="12" customHeight="1">
      <c r="A17" s="29"/>
      <c r="B17" s="30"/>
      <c r="C17" s="29"/>
      <c r="D17" s="26" t="s">
        <v>25</v>
      </c>
      <c r="E17" s="29"/>
      <c r="F17" s="29"/>
      <c r="G17" s="29"/>
      <c r="H17" s="29"/>
      <c r="I17" s="26" t="s">
        <v>23</v>
      </c>
      <c r="J17" s="24" t="str">
        <f>'Rekapitulace stavby'!AN13</f>
        <v/>
      </c>
      <c r="K17" s="29"/>
      <c r="L17" s="39"/>
      <c r="S17" s="29"/>
      <c r="T17" s="29"/>
      <c r="U17" s="29"/>
      <c r="V17" s="29"/>
      <c r="W17" s="29"/>
      <c r="X17" s="29"/>
      <c r="Y17" s="29"/>
      <c r="Z17" s="29"/>
      <c r="AA17" s="29"/>
      <c r="AB17" s="29"/>
      <c r="AC17" s="29"/>
      <c r="AD17" s="29"/>
      <c r="AE17" s="29"/>
    </row>
    <row r="18" spans="1:31" s="2" customFormat="1" ht="18" customHeight="1">
      <c r="A18" s="29"/>
      <c r="B18" s="30"/>
      <c r="C18" s="29"/>
      <c r="D18" s="29"/>
      <c r="E18" s="189" t="str">
        <f>'Rekapitulace stavby'!E14</f>
        <v xml:space="preserve"> </v>
      </c>
      <c r="F18" s="189"/>
      <c r="G18" s="189"/>
      <c r="H18" s="189"/>
      <c r="I18" s="26" t="s">
        <v>24</v>
      </c>
      <c r="J18" s="24" t="str">
        <f>'Rekapitulace stavby'!AN14</f>
        <v/>
      </c>
      <c r="K18" s="29"/>
      <c r="L18" s="39"/>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39"/>
      <c r="S19" s="29"/>
      <c r="T19" s="29"/>
      <c r="U19" s="29"/>
      <c r="V19" s="29"/>
      <c r="W19" s="29"/>
      <c r="X19" s="29"/>
      <c r="Y19" s="29"/>
      <c r="Z19" s="29"/>
      <c r="AA19" s="29"/>
      <c r="AB19" s="29"/>
      <c r="AC19" s="29"/>
      <c r="AD19" s="29"/>
      <c r="AE19" s="29"/>
    </row>
    <row r="20" spans="1:31" s="2" customFormat="1" ht="12" customHeight="1">
      <c r="A20" s="29"/>
      <c r="B20" s="30"/>
      <c r="C20" s="29"/>
      <c r="D20" s="26" t="s">
        <v>26</v>
      </c>
      <c r="E20" s="29"/>
      <c r="F20" s="29"/>
      <c r="G20" s="29"/>
      <c r="H20" s="29"/>
      <c r="I20" s="26" t="s">
        <v>23</v>
      </c>
      <c r="J20" s="24" t="str">
        <f>IF('Rekapitulace stavby'!AN16="","",'Rekapitulace stavby'!AN16)</f>
        <v/>
      </c>
      <c r="K20" s="29"/>
      <c r="L20" s="39"/>
      <c r="S20" s="29"/>
      <c r="T20" s="29"/>
      <c r="U20" s="29"/>
      <c r="V20" s="29"/>
      <c r="W20" s="29"/>
      <c r="X20" s="29"/>
      <c r="Y20" s="29"/>
      <c r="Z20" s="29"/>
      <c r="AA20" s="29"/>
      <c r="AB20" s="29"/>
      <c r="AC20" s="29"/>
      <c r="AD20" s="29"/>
      <c r="AE20" s="29"/>
    </row>
    <row r="21" spans="1:31" s="2" customFormat="1" ht="18" customHeight="1">
      <c r="A21" s="29"/>
      <c r="B21" s="30"/>
      <c r="C21" s="29"/>
      <c r="D21" s="29"/>
      <c r="E21" s="24" t="str">
        <f>IF('Rekapitulace stavby'!E17="","",'Rekapitulace stavby'!E17)</f>
        <v xml:space="preserve"> </v>
      </c>
      <c r="F21" s="29"/>
      <c r="G21" s="29"/>
      <c r="H21" s="29"/>
      <c r="I21" s="26" t="s">
        <v>24</v>
      </c>
      <c r="J21" s="24" t="str">
        <f>IF('Rekapitulace stavby'!AN17="","",'Rekapitulace stavby'!AN17)</f>
        <v/>
      </c>
      <c r="K21" s="29"/>
      <c r="L21" s="39"/>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39"/>
      <c r="S22" s="29"/>
      <c r="T22" s="29"/>
      <c r="U22" s="29"/>
      <c r="V22" s="29"/>
      <c r="W22" s="29"/>
      <c r="X22" s="29"/>
      <c r="Y22" s="29"/>
      <c r="Z22" s="29"/>
      <c r="AA22" s="29"/>
      <c r="AB22" s="29"/>
      <c r="AC22" s="29"/>
      <c r="AD22" s="29"/>
      <c r="AE22" s="29"/>
    </row>
    <row r="23" spans="1:31" s="2" customFormat="1" ht="12" customHeight="1">
      <c r="A23" s="29"/>
      <c r="B23" s="30"/>
      <c r="C23" s="29"/>
      <c r="D23" s="26" t="s">
        <v>28</v>
      </c>
      <c r="E23" s="29"/>
      <c r="F23" s="29"/>
      <c r="G23" s="29"/>
      <c r="H23" s="29"/>
      <c r="I23" s="26" t="s">
        <v>23</v>
      </c>
      <c r="J23" s="24" t="str">
        <f>IF('Rekapitulace stavby'!AN19="","",'Rekapitulace stavby'!AN19)</f>
        <v/>
      </c>
      <c r="K23" s="29"/>
      <c r="L23" s="39"/>
      <c r="S23" s="29"/>
      <c r="T23" s="29"/>
      <c r="U23" s="29"/>
      <c r="V23" s="29"/>
      <c r="W23" s="29"/>
      <c r="X23" s="29"/>
      <c r="Y23" s="29"/>
      <c r="Z23" s="29"/>
      <c r="AA23" s="29"/>
      <c r="AB23" s="29"/>
      <c r="AC23" s="29"/>
      <c r="AD23" s="29"/>
      <c r="AE23" s="29"/>
    </row>
    <row r="24" spans="1:31" s="2" customFormat="1" ht="18" customHeight="1">
      <c r="A24" s="29"/>
      <c r="B24" s="30"/>
      <c r="C24" s="29"/>
      <c r="D24" s="29"/>
      <c r="E24" s="24" t="str">
        <f>IF('Rekapitulace stavby'!E20="","",'Rekapitulace stavby'!E20)</f>
        <v xml:space="preserve"> </v>
      </c>
      <c r="F24" s="29"/>
      <c r="G24" s="29"/>
      <c r="H24" s="29"/>
      <c r="I24" s="26" t="s">
        <v>24</v>
      </c>
      <c r="J24" s="24" t="str">
        <f>IF('Rekapitulace stavby'!AN20="","",'Rekapitulace stavby'!AN20)</f>
        <v/>
      </c>
      <c r="K24" s="29"/>
      <c r="L24" s="39"/>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39"/>
      <c r="S25" s="29"/>
      <c r="T25" s="29"/>
      <c r="U25" s="29"/>
      <c r="V25" s="29"/>
      <c r="W25" s="29"/>
      <c r="X25" s="29"/>
      <c r="Y25" s="29"/>
      <c r="Z25" s="29"/>
      <c r="AA25" s="29"/>
      <c r="AB25" s="29"/>
      <c r="AC25" s="29"/>
      <c r="AD25" s="29"/>
      <c r="AE25" s="29"/>
    </row>
    <row r="26" spans="1:31" s="2" customFormat="1" ht="12" customHeight="1">
      <c r="A26" s="29"/>
      <c r="B26" s="30"/>
      <c r="C26" s="29"/>
      <c r="D26" s="26" t="s">
        <v>29</v>
      </c>
      <c r="E26" s="29"/>
      <c r="F26" s="29"/>
      <c r="G26" s="29"/>
      <c r="H26" s="29"/>
      <c r="I26" s="29"/>
      <c r="J26" s="29"/>
      <c r="K26" s="29"/>
      <c r="L26" s="39"/>
      <c r="S26" s="29"/>
      <c r="T26" s="29"/>
      <c r="U26" s="29"/>
      <c r="V26" s="29"/>
      <c r="W26" s="29"/>
      <c r="X26" s="29"/>
      <c r="Y26" s="29"/>
      <c r="Z26" s="29"/>
      <c r="AA26" s="29"/>
      <c r="AB26" s="29"/>
      <c r="AC26" s="29"/>
      <c r="AD26" s="29"/>
      <c r="AE26" s="29"/>
    </row>
    <row r="27" spans="1:31" s="8" customFormat="1" ht="16.5" customHeight="1">
      <c r="A27" s="88"/>
      <c r="B27" s="89"/>
      <c r="C27" s="88"/>
      <c r="D27" s="88"/>
      <c r="E27" s="192" t="s">
        <v>1</v>
      </c>
      <c r="F27" s="192"/>
      <c r="G27" s="192"/>
      <c r="H27" s="192"/>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39"/>
      <c r="S28" s="29"/>
      <c r="T28" s="29"/>
      <c r="U28" s="29"/>
      <c r="V28" s="29"/>
      <c r="W28" s="29"/>
      <c r="X28" s="29"/>
      <c r="Y28" s="29"/>
      <c r="Z28" s="29"/>
      <c r="AA28" s="29"/>
      <c r="AB28" s="29"/>
      <c r="AC28" s="29"/>
      <c r="AD28" s="29"/>
      <c r="AE28" s="29"/>
    </row>
    <row r="29" spans="1:31" s="2" customFormat="1" ht="6.95" customHeight="1">
      <c r="A29" s="29"/>
      <c r="B29" s="30"/>
      <c r="C29" s="29"/>
      <c r="D29" s="63"/>
      <c r="E29" s="63"/>
      <c r="F29" s="63"/>
      <c r="G29" s="63"/>
      <c r="H29" s="63"/>
      <c r="I29" s="63"/>
      <c r="J29" s="63"/>
      <c r="K29" s="63"/>
      <c r="L29" s="39"/>
      <c r="S29" s="29"/>
      <c r="T29" s="29"/>
      <c r="U29" s="29"/>
      <c r="V29" s="29"/>
      <c r="W29" s="29"/>
      <c r="X29" s="29"/>
      <c r="Y29" s="29"/>
      <c r="Z29" s="29"/>
      <c r="AA29" s="29"/>
      <c r="AB29" s="29"/>
      <c r="AC29" s="29"/>
      <c r="AD29" s="29"/>
      <c r="AE29" s="29"/>
    </row>
    <row r="30" spans="1:31" s="2" customFormat="1" ht="25.35" customHeight="1">
      <c r="A30" s="29"/>
      <c r="B30" s="30"/>
      <c r="C30" s="29"/>
      <c r="D30" s="91" t="s">
        <v>30</v>
      </c>
      <c r="E30" s="29"/>
      <c r="F30" s="29"/>
      <c r="G30" s="29"/>
      <c r="H30" s="29"/>
      <c r="I30" s="29"/>
      <c r="J30" s="68">
        <f>ROUND(J127, 2)</f>
        <v>0</v>
      </c>
      <c r="K30" s="29"/>
      <c r="L30" s="39"/>
      <c r="S30" s="29"/>
      <c r="T30" s="29"/>
      <c r="U30" s="29"/>
      <c r="V30" s="29"/>
      <c r="W30" s="29"/>
      <c r="X30" s="29"/>
      <c r="Y30" s="29"/>
      <c r="Z30" s="29"/>
      <c r="AA30" s="29"/>
      <c r="AB30" s="29"/>
      <c r="AC30" s="29"/>
      <c r="AD30" s="29"/>
      <c r="AE30" s="29"/>
    </row>
    <row r="31" spans="1:31" s="2" customFormat="1" ht="6.95" customHeight="1">
      <c r="A31" s="29"/>
      <c r="B31" s="30"/>
      <c r="C31" s="29"/>
      <c r="D31" s="63"/>
      <c r="E31" s="63"/>
      <c r="F31" s="63"/>
      <c r="G31" s="63"/>
      <c r="H31" s="63"/>
      <c r="I31" s="63"/>
      <c r="J31" s="63"/>
      <c r="K31" s="63"/>
      <c r="L31" s="39"/>
      <c r="S31" s="29"/>
      <c r="T31" s="29"/>
      <c r="U31" s="29"/>
      <c r="V31" s="29"/>
      <c r="W31" s="29"/>
      <c r="X31" s="29"/>
      <c r="Y31" s="29"/>
      <c r="Z31" s="29"/>
      <c r="AA31" s="29"/>
      <c r="AB31" s="29"/>
      <c r="AC31" s="29"/>
      <c r="AD31" s="29"/>
      <c r="AE31" s="29"/>
    </row>
    <row r="32" spans="1:31" s="2" customFormat="1" ht="14.45" customHeight="1">
      <c r="A32" s="29"/>
      <c r="B32" s="30"/>
      <c r="C32" s="29"/>
      <c r="D32" s="29"/>
      <c r="E32" s="29"/>
      <c r="F32" s="33" t="s">
        <v>32</v>
      </c>
      <c r="G32" s="29"/>
      <c r="H32" s="29"/>
      <c r="I32" s="33" t="s">
        <v>31</v>
      </c>
      <c r="J32" s="33" t="s">
        <v>33</v>
      </c>
      <c r="K32" s="29"/>
      <c r="L32" s="39"/>
      <c r="S32" s="29"/>
      <c r="T32" s="29"/>
      <c r="U32" s="29"/>
      <c r="V32" s="29"/>
      <c r="W32" s="29"/>
      <c r="X32" s="29"/>
      <c r="Y32" s="29"/>
      <c r="Z32" s="29"/>
      <c r="AA32" s="29"/>
      <c r="AB32" s="29"/>
      <c r="AC32" s="29"/>
      <c r="AD32" s="29"/>
      <c r="AE32" s="29"/>
    </row>
    <row r="33" spans="1:31" s="2" customFormat="1" ht="14.45" customHeight="1">
      <c r="A33" s="29"/>
      <c r="B33" s="30"/>
      <c r="C33" s="29"/>
      <c r="D33" s="92" t="s">
        <v>34</v>
      </c>
      <c r="E33" s="26" t="s">
        <v>35</v>
      </c>
      <c r="F33" s="93">
        <f>ROUND((SUM(BE127:BE371)),  2)</f>
        <v>0</v>
      </c>
      <c r="G33" s="29"/>
      <c r="H33" s="29"/>
      <c r="I33" s="94">
        <v>0.21</v>
      </c>
      <c r="J33" s="93">
        <f>ROUND(((SUM(BE127:BE371))*I33),  2)</f>
        <v>0</v>
      </c>
      <c r="K33" s="29"/>
      <c r="L33" s="39"/>
      <c r="S33" s="29"/>
      <c r="T33" s="29"/>
      <c r="U33" s="29"/>
      <c r="V33" s="29"/>
      <c r="W33" s="29"/>
      <c r="X33" s="29"/>
      <c r="Y33" s="29"/>
      <c r="Z33" s="29"/>
      <c r="AA33" s="29"/>
      <c r="AB33" s="29"/>
      <c r="AC33" s="29"/>
      <c r="AD33" s="29"/>
      <c r="AE33" s="29"/>
    </row>
    <row r="34" spans="1:31" s="2" customFormat="1" ht="14.45" customHeight="1">
      <c r="A34" s="29"/>
      <c r="B34" s="30"/>
      <c r="C34" s="29"/>
      <c r="D34" s="29"/>
      <c r="E34" s="26" t="s">
        <v>36</v>
      </c>
      <c r="F34" s="93">
        <f>ROUND((SUM(BF127:BF371)),  2)</f>
        <v>0</v>
      </c>
      <c r="G34" s="29"/>
      <c r="H34" s="29"/>
      <c r="I34" s="94">
        <v>0.15</v>
      </c>
      <c r="J34" s="93">
        <f>ROUND(((SUM(BF127:BF371))*I34),  2)</f>
        <v>0</v>
      </c>
      <c r="K34" s="29"/>
      <c r="L34" s="39"/>
      <c r="S34" s="29"/>
      <c r="T34" s="29"/>
      <c r="U34" s="29"/>
      <c r="V34" s="29"/>
      <c r="W34" s="29"/>
      <c r="X34" s="29"/>
      <c r="Y34" s="29"/>
      <c r="Z34" s="29"/>
      <c r="AA34" s="29"/>
      <c r="AB34" s="29"/>
      <c r="AC34" s="29"/>
      <c r="AD34" s="29"/>
      <c r="AE34" s="29"/>
    </row>
    <row r="35" spans="1:31" s="2" customFormat="1" ht="14.45" hidden="1" customHeight="1">
      <c r="A35" s="29"/>
      <c r="B35" s="30"/>
      <c r="C35" s="29"/>
      <c r="D35" s="29"/>
      <c r="E35" s="26" t="s">
        <v>37</v>
      </c>
      <c r="F35" s="93">
        <f>ROUND((SUM(BG127:BG371)),  2)</f>
        <v>0</v>
      </c>
      <c r="G35" s="29"/>
      <c r="H35" s="29"/>
      <c r="I35" s="94">
        <v>0.21</v>
      </c>
      <c r="J35" s="93">
        <f>0</f>
        <v>0</v>
      </c>
      <c r="K35" s="29"/>
      <c r="L35" s="39"/>
      <c r="S35" s="29"/>
      <c r="T35" s="29"/>
      <c r="U35" s="29"/>
      <c r="V35" s="29"/>
      <c r="W35" s="29"/>
      <c r="X35" s="29"/>
      <c r="Y35" s="29"/>
      <c r="Z35" s="29"/>
      <c r="AA35" s="29"/>
      <c r="AB35" s="29"/>
      <c r="AC35" s="29"/>
      <c r="AD35" s="29"/>
      <c r="AE35" s="29"/>
    </row>
    <row r="36" spans="1:31" s="2" customFormat="1" ht="14.45" hidden="1" customHeight="1">
      <c r="A36" s="29"/>
      <c r="B36" s="30"/>
      <c r="C36" s="29"/>
      <c r="D36" s="29"/>
      <c r="E36" s="26" t="s">
        <v>38</v>
      </c>
      <c r="F36" s="93">
        <f>ROUND((SUM(BH127:BH371)),  2)</f>
        <v>0</v>
      </c>
      <c r="G36" s="29"/>
      <c r="H36" s="29"/>
      <c r="I36" s="94">
        <v>0.15</v>
      </c>
      <c r="J36" s="93">
        <f>0</f>
        <v>0</v>
      </c>
      <c r="K36" s="29"/>
      <c r="L36" s="39"/>
      <c r="S36" s="29"/>
      <c r="T36" s="29"/>
      <c r="U36" s="29"/>
      <c r="V36" s="29"/>
      <c r="W36" s="29"/>
      <c r="X36" s="29"/>
      <c r="Y36" s="29"/>
      <c r="Z36" s="29"/>
      <c r="AA36" s="29"/>
      <c r="AB36" s="29"/>
      <c r="AC36" s="29"/>
      <c r="AD36" s="29"/>
      <c r="AE36" s="29"/>
    </row>
    <row r="37" spans="1:31" s="2" customFormat="1" ht="14.45" hidden="1" customHeight="1">
      <c r="A37" s="29"/>
      <c r="B37" s="30"/>
      <c r="C37" s="29"/>
      <c r="D37" s="29"/>
      <c r="E37" s="26" t="s">
        <v>39</v>
      </c>
      <c r="F37" s="93">
        <f>ROUND((SUM(BI127:BI371)),  2)</f>
        <v>0</v>
      </c>
      <c r="G37" s="29"/>
      <c r="H37" s="29"/>
      <c r="I37" s="94">
        <v>0</v>
      </c>
      <c r="J37" s="93">
        <f>0</f>
        <v>0</v>
      </c>
      <c r="K37" s="29"/>
      <c r="L37" s="39"/>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39"/>
      <c r="S38" s="29"/>
      <c r="T38" s="29"/>
      <c r="U38" s="29"/>
      <c r="V38" s="29"/>
      <c r="W38" s="29"/>
      <c r="X38" s="29"/>
      <c r="Y38" s="29"/>
      <c r="Z38" s="29"/>
      <c r="AA38" s="29"/>
      <c r="AB38" s="29"/>
      <c r="AC38" s="29"/>
      <c r="AD38" s="29"/>
      <c r="AE38" s="29"/>
    </row>
    <row r="39" spans="1:31" s="2" customFormat="1" ht="25.35" customHeight="1">
      <c r="A39" s="29"/>
      <c r="B39" s="30"/>
      <c r="C39" s="95"/>
      <c r="D39" s="96" t="s">
        <v>40</v>
      </c>
      <c r="E39" s="57"/>
      <c r="F39" s="57"/>
      <c r="G39" s="97" t="s">
        <v>41</v>
      </c>
      <c r="H39" s="98" t="s">
        <v>42</v>
      </c>
      <c r="I39" s="57"/>
      <c r="J39" s="99">
        <f>SUM(J30:J37)</f>
        <v>0</v>
      </c>
      <c r="K39" s="100"/>
      <c r="L39" s="39"/>
      <c r="S39" s="29"/>
      <c r="T39" s="29"/>
      <c r="U39" s="29"/>
      <c r="V39" s="29"/>
      <c r="W39" s="29"/>
      <c r="X39" s="29"/>
      <c r="Y39" s="29"/>
      <c r="Z39" s="29"/>
      <c r="AA39" s="29"/>
      <c r="AB39" s="29"/>
      <c r="AC39" s="29"/>
      <c r="AD39" s="29"/>
      <c r="AE39" s="29"/>
    </row>
    <row r="40" spans="1:31" s="2" customFormat="1" ht="14.45" customHeight="1">
      <c r="A40" s="29"/>
      <c r="B40" s="30"/>
      <c r="C40" s="29"/>
      <c r="D40" s="29"/>
      <c r="E40" s="29"/>
      <c r="F40" s="29"/>
      <c r="G40" s="29"/>
      <c r="H40" s="29"/>
      <c r="I40" s="29"/>
      <c r="J40" s="29"/>
      <c r="K40" s="29"/>
      <c r="L40" s="39"/>
      <c r="S40" s="29"/>
      <c r="T40" s="29"/>
      <c r="U40" s="29"/>
      <c r="V40" s="29"/>
      <c r="W40" s="29"/>
      <c r="X40" s="29"/>
      <c r="Y40" s="29"/>
      <c r="Z40" s="29"/>
      <c r="AA40" s="29"/>
      <c r="AB40" s="29"/>
      <c r="AC40" s="29"/>
      <c r="AD40" s="29"/>
      <c r="AE40" s="29"/>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39"/>
      <c r="D50" s="40" t="s">
        <v>43</v>
      </c>
      <c r="E50" s="41"/>
      <c r="F50" s="41"/>
      <c r="G50" s="40" t="s">
        <v>44</v>
      </c>
      <c r="H50" s="41"/>
      <c r="I50" s="41"/>
      <c r="J50" s="41"/>
      <c r="K50" s="41"/>
      <c r="L50" s="39"/>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2" customFormat="1" ht="12.75">
      <c r="A61" s="29"/>
      <c r="B61" s="30"/>
      <c r="C61" s="29"/>
      <c r="D61" s="42" t="s">
        <v>45</v>
      </c>
      <c r="E61" s="32"/>
      <c r="F61" s="101" t="s">
        <v>46</v>
      </c>
      <c r="G61" s="42" t="s">
        <v>45</v>
      </c>
      <c r="H61" s="32"/>
      <c r="I61" s="32"/>
      <c r="J61" s="102" t="s">
        <v>46</v>
      </c>
      <c r="K61" s="32"/>
      <c r="L61" s="39"/>
      <c r="S61" s="29"/>
      <c r="T61" s="29"/>
      <c r="U61" s="29"/>
      <c r="V61" s="29"/>
      <c r="W61" s="29"/>
      <c r="X61" s="29"/>
      <c r="Y61" s="29"/>
      <c r="Z61" s="29"/>
      <c r="AA61" s="29"/>
      <c r="AB61" s="29"/>
      <c r="AC61" s="29"/>
      <c r="AD61" s="29"/>
      <c r="AE61" s="29"/>
    </row>
    <row r="62" spans="1:31">
      <c r="B62" s="20"/>
      <c r="L62" s="20"/>
    </row>
    <row r="63" spans="1:31">
      <c r="B63" s="20"/>
      <c r="L63" s="20"/>
    </row>
    <row r="64" spans="1:31">
      <c r="B64" s="20"/>
      <c r="L64" s="20"/>
    </row>
    <row r="65" spans="1:31" s="2" customFormat="1" ht="12.75">
      <c r="A65" s="29"/>
      <c r="B65" s="30"/>
      <c r="C65" s="29"/>
      <c r="D65" s="40" t="s">
        <v>47</v>
      </c>
      <c r="E65" s="43"/>
      <c r="F65" s="43"/>
      <c r="G65" s="40" t="s">
        <v>48</v>
      </c>
      <c r="H65" s="43"/>
      <c r="I65" s="43"/>
      <c r="J65" s="43"/>
      <c r="K65" s="43"/>
      <c r="L65" s="39"/>
      <c r="S65" s="29"/>
      <c r="T65" s="29"/>
      <c r="U65" s="29"/>
      <c r="V65" s="29"/>
      <c r="W65" s="29"/>
      <c r="X65" s="29"/>
      <c r="Y65" s="29"/>
      <c r="Z65" s="29"/>
      <c r="AA65" s="29"/>
      <c r="AB65" s="29"/>
      <c r="AC65" s="29"/>
      <c r="AD65" s="29"/>
      <c r="AE65" s="29"/>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2" customFormat="1" ht="12.75">
      <c r="A76" s="29"/>
      <c r="B76" s="30"/>
      <c r="C76" s="29"/>
      <c r="D76" s="42" t="s">
        <v>45</v>
      </c>
      <c r="E76" s="32"/>
      <c r="F76" s="101" t="s">
        <v>46</v>
      </c>
      <c r="G76" s="42" t="s">
        <v>45</v>
      </c>
      <c r="H76" s="32"/>
      <c r="I76" s="32"/>
      <c r="J76" s="102" t="s">
        <v>46</v>
      </c>
      <c r="K76" s="32"/>
      <c r="L76" s="39"/>
      <c r="S76" s="29"/>
      <c r="T76" s="29"/>
      <c r="U76" s="29"/>
      <c r="V76" s="29"/>
      <c r="W76" s="29"/>
      <c r="X76" s="29"/>
      <c r="Y76" s="29"/>
      <c r="Z76" s="29"/>
      <c r="AA76" s="29"/>
      <c r="AB76" s="29"/>
      <c r="AC76" s="29"/>
      <c r="AD76" s="29"/>
      <c r="AE76" s="29"/>
    </row>
    <row r="77" spans="1:31" s="2" customFormat="1" ht="14.45" customHeight="1">
      <c r="A77" s="29"/>
      <c r="B77" s="44"/>
      <c r="C77" s="45"/>
      <c r="D77" s="45"/>
      <c r="E77" s="45"/>
      <c r="F77" s="45"/>
      <c r="G77" s="45"/>
      <c r="H77" s="45"/>
      <c r="I77" s="45"/>
      <c r="J77" s="45"/>
      <c r="K77" s="45"/>
      <c r="L77" s="39"/>
      <c r="S77" s="29"/>
      <c r="T77" s="29"/>
      <c r="U77" s="29"/>
      <c r="V77" s="29"/>
      <c r="W77" s="29"/>
      <c r="X77" s="29"/>
      <c r="Y77" s="29"/>
      <c r="Z77" s="29"/>
      <c r="AA77" s="29"/>
      <c r="AB77" s="29"/>
      <c r="AC77" s="29"/>
      <c r="AD77" s="29"/>
      <c r="AE77" s="29"/>
    </row>
    <row r="81" spans="1:47" s="2" customFormat="1" ht="6.95" customHeight="1">
      <c r="A81" s="29"/>
      <c r="B81" s="46"/>
      <c r="C81" s="47"/>
      <c r="D81" s="47"/>
      <c r="E81" s="47"/>
      <c r="F81" s="47"/>
      <c r="G81" s="47"/>
      <c r="H81" s="47"/>
      <c r="I81" s="47"/>
      <c r="J81" s="47"/>
      <c r="K81" s="47"/>
      <c r="L81" s="39"/>
      <c r="S81" s="29"/>
      <c r="T81" s="29"/>
      <c r="U81" s="29"/>
      <c r="V81" s="29"/>
      <c r="W81" s="29"/>
      <c r="X81" s="29"/>
      <c r="Y81" s="29"/>
      <c r="Z81" s="29"/>
      <c r="AA81" s="29"/>
      <c r="AB81" s="29"/>
      <c r="AC81" s="29"/>
      <c r="AD81" s="29"/>
      <c r="AE81" s="29"/>
    </row>
    <row r="82" spans="1:47" s="2" customFormat="1" ht="24.95" customHeight="1">
      <c r="A82" s="29"/>
      <c r="B82" s="30"/>
      <c r="C82" s="21" t="s">
        <v>84</v>
      </c>
      <c r="D82" s="29"/>
      <c r="E82" s="29"/>
      <c r="F82" s="29"/>
      <c r="G82" s="29"/>
      <c r="H82" s="29"/>
      <c r="I82" s="29"/>
      <c r="J82" s="29"/>
      <c r="K82" s="29"/>
      <c r="L82" s="39"/>
      <c r="S82" s="29"/>
      <c r="T82" s="29"/>
      <c r="U82" s="29"/>
      <c r="V82" s="29"/>
      <c r="W82" s="29"/>
      <c r="X82" s="29"/>
      <c r="Y82" s="29"/>
      <c r="Z82" s="29"/>
      <c r="AA82" s="29"/>
      <c r="AB82" s="29"/>
      <c r="AC82" s="29"/>
      <c r="AD82" s="29"/>
      <c r="AE82" s="29"/>
    </row>
    <row r="83" spans="1:47" s="2" customFormat="1" ht="6.95" customHeight="1">
      <c r="A83" s="29"/>
      <c r="B83" s="30"/>
      <c r="C83" s="29"/>
      <c r="D83" s="29"/>
      <c r="E83" s="29"/>
      <c r="F83" s="29"/>
      <c r="G83" s="29"/>
      <c r="H83" s="29"/>
      <c r="I83" s="29"/>
      <c r="J83" s="29"/>
      <c r="K83" s="29"/>
      <c r="L83" s="39"/>
      <c r="S83" s="29"/>
      <c r="T83" s="29"/>
      <c r="U83" s="29"/>
      <c r="V83" s="29"/>
      <c r="W83" s="29"/>
      <c r="X83" s="29"/>
      <c r="Y83" s="29"/>
      <c r="Z83" s="29"/>
      <c r="AA83" s="29"/>
      <c r="AB83" s="29"/>
      <c r="AC83" s="29"/>
      <c r="AD83" s="29"/>
      <c r="AE83" s="29"/>
    </row>
    <row r="84" spans="1:47" s="2" customFormat="1" ht="12" customHeight="1">
      <c r="A84" s="29"/>
      <c r="B84" s="30"/>
      <c r="C84" s="26" t="s">
        <v>14</v>
      </c>
      <c r="D84" s="29"/>
      <c r="E84" s="29"/>
      <c r="F84" s="29"/>
      <c r="G84" s="29"/>
      <c r="H84" s="29"/>
      <c r="I84" s="29"/>
      <c r="J84" s="29"/>
      <c r="K84" s="29"/>
      <c r="L84" s="39"/>
      <c r="S84" s="29"/>
      <c r="T84" s="29"/>
      <c r="U84" s="29"/>
      <c r="V84" s="29"/>
      <c r="W84" s="29"/>
      <c r="X84" s="29"/>
      <c r="Y84" s="29"/>
      <c r="Z84" s="29"/>
      <c r="AA84" s="29"/>
      <c r="AB84" s="29"/>
      <c r="AC84" s="29"/>
      <c r="AD84" s="29"/>
      <c r="AE84" s="29"/>
    </row>
    <row r="85" spans="1:47" s="2" customFormat="1" ht="16.5" customHeight="1">
      <c r="A85" s="29"/>
      <c r="B85" s="30"/>
      <c r="C85" s="29"/>
      <c r="D85" s="29"/>
      <c r="E85" s="224" t="str">
        <f>E7</f>
        <v>Steti - oprava dilny a skladu VD</v>
      </c>
      <c r="F85" s="225"/>
      <c r="G85" s="225"/>
      <c r="H85" s="225"/>
      <c r="I85" s="29"/>
      <c r="J85" s="29"/>
      <c r="K85" s="29"/>
      <c r="L85" s="39"/>
      <c r="S85" s="29"/>
      <c r="T85" s="29"/>
      <c r="U85" s="29"/>
      <c r="V85" s="29"/>
      <c r="W85" s="29"/>
      <c r="X85" s="29"/>
      <c r="Y85" s="29"/>
      <c r="Z85" s="29"/>
      <c r="AA85" s="29"/>
      <c r="AB85" s="29"/>
      <c r="AC85" s="29"/>
      <c r="AD85" s="29"/>
      <c r="AE85" s="29"/>
    </row>
    <row r="86" spans="1:47" s="2" customFormat="1" ht="12" customHeight="1">
      <c r="A86" s="29"/>
      <c r="B86" s="30"/>
      <c r="C86" s="26" t="s">
        <v>82</v>
      </c>
      <c r="D86" s="29"/>
      <c r="E86" s="29"/>
      <c r="F86" s="29"/>
      <c r="G86" s="29"/>
      <c r="H86" s="29"/>
      <c r="I86" s="29"/>
      <c r="J86" s="29"/>
      <c r="K86" s="29"/>
      <c r="L86" s="39"/>
      <c r="S86" s="29"/>
      <c r="T86" s="29"/>
      <c r="U86" s="29"/>
      <c r="V86" s="29"/>
      <c r="W86" s="29"/>
      <c r="X86" s="29"/>
      <c r="Y86" s="29"/>
      <c r="Z86" s="29"/>
      <c r="AA86" s="29"/>
      <c r="AB86" s="29"/>
      <c r="AC86" s="29"/>
      <c r="AD86" s="29"/>
      <c r="AE86" s="29"/>
    </row>
    <row r="87" spans="1:47" s="2" customFormat="1" ht="16.5" customHeight="1">
      <c r="A87" s="29"/>
      <c r="B87" s="30"/>
      <c r="C87" s="29"/>
      <c r="D87" s="29"/>
      <c r="E87" s="210" t="str">
        <f>E9</f>
        <v>01 - Štětí - oprava dílny a skladu</v>
      </c>
      <c r="F87" s="223"/>
      <c r="G87" s="223"/>
      <c r="H87" s="223"/>
      <c r="I87" s="29"/>
      <c r="J87" s="29"/>
      <c r="K87" s="29"/>
      <c r="L87" s="39"/>
      <c r="S87" s="29"/>
      <c r="T87" s="29"/>
      <c r="U87" s="29"/>
      <c r="V87" s="29"/>
      <c r="W87" s="29"/>
      <c r="X87" s="29"/>
      <c r="Y87" s="29"/>
      <c r="Z87" s="29"/>
      <c r="AA87" s="29"/>
      <c r="AB87" s="29"/>
      <c r="AC87" s="29"/>
      <c r="AD87" s="29"/>
      <c r="AE87" s="29"/>
    </row>
    <row r="88" spans="1:47" s="2" customFormat="1" ht="6.95" customHeight="1">
      <c r="A88" s="29"/>
      <c r="B88" s="30"/>
      <c r="C88" s="29"/>
      <c r="D88" s="29"/>
      <c r="E88" s="29"/>
      <c r="F88" s="29"/>
      <c r="G88" s="29"/>
      <c r="H88" s="29"/>
      <c r="I88" s="29"/>
      <c r="J88" s="29"/>
      <c r="K88" s="29"/>
      <c r="L88" s="39"/>
      <c r="S88" s="29"/>
      <c r="T88" s="29"/>
      <c r="U88" s="29"/>
      <c r="V88" s="29"/>
      <c r="W88" s="29"/>
      <c r="X88" s="29"/>
      <c r="Y88" s="29"/>
      <c r="Z88" s="29"/>
      <c r="AA88" s="29"/>
      <c r="AB88" s="29"/>
      <c r="AC88" s="29"/>
      <c r="AD88" s="29"/>
      <c r="AE88" s="29"/>
    </row>
    <row r="89" spans="1:47" s="2" customFormat="1" ht="12" customHeight="1">
      <c r="A89" s="29"/>
      <c r="B89" s="30"/>
      <c r="C89" s="26" t="s">
        <v>18</v>
      </c>
      <c r="D89" s="29"/>
      <c r="E89" s="29"/>
      <c r="F89" s="24" t="str">
        <f>F12</f>
        <v xml:space="preserve"> </v>
      </c>
      <c r="G89" s="29"/>
      <c r="H89" s="29"/>
      <c r="I89" s="26" t="s">
        <v>20</v>
      </c>
      <c r="J89" s="52" t="str">
        <f>IF(J12="","",J12)</f>
        <v/>
      </c>
      <c r="K89" s="29"/>
      <c r="L89" s="39"/>
      <c r="S89" s="29"/>
      <c r="T89" s="29"/>
      <c r="U89" s="29"/>
      <c r="V89" s="29"/>
      <c r="W89" s="29"/>
      <c r="X89" s="29"/>
      <c r="Y89" s="29"/>
      <c r="Z89" s="29"/>
      <c r="AA89" s="29"/>
      <c r="AB89" s="29"/>
      <c r="AC89" s="29"/>
      <c r="AD89" s="29"/>
      <c r="AE89" s="29"/>
    </row>
    <row r="90" spans="1:47" s="2" customFormat="1" ht="6.95" customHeight="1">
      <c r="A90" s="29"/>
      <c r="B90" s="30"/>
      <c r="C90" s="29"/>
      <c r="D90" s="29"/>
      <c r="E90" s="29"/>
      <c r="F90" s="29"/>
      <c r="G90" s="29"/>
      <c r="H90" s="29"/>
      <c r="I90" s="29"/>
      <c r="J90" s="29"/>
      <c r="K90" s="29"/>
      <c r="L90" s="39"/>
      <c r="S90" s="29"/>
      <c r="T90" s="29"/>
      <c r="U90" s="29"/>
      <c r="V90" s="29"/>
      <c r="W90" s="29"/>
      <c r="X90" s="29"/>
      <c r="Y90" s="29"/>
      <c r="Z90" s="29"/>
      <c r="AA90" s="29"/>
      <c r="AB90" s="29"/>
      <c r="AC90" s="29"/>
      <c r="AD90" s="29"/>
      <c r="AE90" s="29"/>
    </row>
    <row r="91" spans="1:47" s="2" customFormat="1" ht="15.2" customHeight="1">
      <c r="A91" s="29"/>
      <c r="B91" s="30"/>
      <c r="C91" s="26" t="s">
        <v>22</v>
      </c>
      <c r="D91" s="29"/>
      <c r="E91" s="29"/>
      <c r="F91" s="24" t="str">
        <f>E15</f>
        <v xml:space="preserve"> </v>
      </c>
      <c r="G91" s="29"/>
      <c r="H91" s="29"/>
      <c r="I91" s="26" t="s">
        <v>26</v>
      </c>
      <c r="J91" s="27" t="str">
        <f>E21</f>
        <v xml:space="preserve"> </v>
      </c>
      <c r="K91" s="29"/>
      <c r="L91" s="39"/>
      <c r="S91" s="29"/>
      <c r="T91" s="29"/>
      <c r="U91" s="29"/>
      <c r="V91" s="29"/>
      <c r="W91" s="29"/>
      <c r="X91" s="29"/>
      <c r="Y91" s="29"/>
      <c r="Z91" s="29"/>
      <c r="AA91" s="29"/>
      <c r="AB91" s="29"/>
      <c r="AC91" s="29"/>
      <c r="AD91" s="29"/>
      <c r="AE91" s="29"/>
    </row>
    <row r="92" spans="1:47" s="2" customFormat="1" ht="15.2" customHeight="1">
      <c r="A92" s="29"/>
      <c r="B92" s="30"/>
      <c r="C92" s="26" t="s">
        <v>25</v>
      </c>
      <c r="D92" s="29"/>
      <c r="E92" s="29"/>
      <c r="F92" s="24" t="str">
        <f>IF(E18="","",E18)</f>
        <v xml:space="preserve"> </v>
      </c>
      <c r="G92" s="29"/>
      <c r="H92" s="29"/>
      <c r="I92" s="26" t="s">
        <v>28</v>
      </c>
      <c r="J92" s="27" t="str">
        <f>E24</f>
        <v xml:space="preserve"> </v>
      </c>
      <c r="K92" s="29"/>
      <c r="L92" s="39"/>
      <c r="S92" s="29"/>
      <c r="T92" s="29"/>
      <c r="U92" s="29"/>
      <c r="V92" s="29"/>
      <c r="W92" s="29"/>
      <c r="X92" s="29"/>
      <c r="Y92" s="29"/>
      <c r="Z92" s="29"/>
      <c r="AA92" s="29"/>
      <c r="AB92" s="29"/>
      <c r="AC92" s="29"/>
      <c r="AD92" s="29"/>
      <c r="AE92" s="29"/>
    </row>
    <row r="93" spans="1:47" s="2" customFormat="1" ht="10.35" customHeight="1">
      <c r="A93" s="29"/>
      <c r="B93" s="30"/>
      <c r="C93" s="29"/>
      <c r="D93" s="29"/>
      <c r="E93" s="29"/>
      <c r="F93" s="29"/>
      <c r="G93" s="29"/>
      <c r="H93" s="29"/>
      <c r="I93" s="29"/>
      <c r="J93" s="29"/>
      <c r="K93" s="29"/>
      <c r="L93" s="39"/>
      <c r="S93" s="29"/>
      <c r="T93" s="29"/>
      <c r="U93" s="29"/>
      <c r="V93" s="29"/>
      <c r="W93" s="29"/>
      <c r="X93" s="29"/>
      <c r="Y93" s="29"/>
      <c r="Z93" s="29"/>
      <c r="AA93" s="29"/>
      <c r="AB93" s="29"/>
      <c r="AC93" s="29"/>
      <c r="AD93" s="29"/>
      <c r="AE93" s="29"/>
    </row>
    <row r="94" spans="1:47" s="2" customFormat="1" ht="29.25" customHeight="1">
      <c r="A94" s="29"/>
      <c r="B94" s="30"/>
      <c r="C94" s="103" t="s">
        <v>85</v>
      </c>
      <c r="D94" s="95"/>
      <c r="E94" s="95"/>
      <c r="F94" s="95"/>
      <c r="G94" s="95"/>
      <c r="H94" s="95"/>
      <c r="I94" s="95"/>
      <c r="J94" s="104" t="s">
        <v>86</v>
      </c>
      <c r="K94" s="95"/>
      <c r="L94" s="39"/>
      <c r="S94" s="29"/>
      <c r="T94" s="29"/>
      <c r="U94" s="29"/>
      <c r="V94" s="29"/>
      <c r="W94" s="29"/>
      <c r="X94" s="29"/>
      <c r="Y94" s="29"/>
      <c r="Z94" s="29"/>
      <c r="AA94" s="29"/>
      <c r="AB94" s="29"/>
      <c r="AC94" s="29"/>
      <c r="AD94" s="29"/>
      <c r="AE94" s="29"/>
    </row>
    <row r="95" spans="1:47" s="2" customFormat="1" ht="10.35" customHeight="1">
      <c r="A95" s="29"/>
      <c r="B95" s="30"/>
      <c r="C95" s="29"/>
      <c r="D95" s="29"/>
      <c r="E95" s="29"/>
      <c r="F95" s="29"/>
      <c r="G95" s="29"/>
      <c r="H95" s="29"/>
      <c r="I95" s="29"/>
      <c r="J95" s="29"/>
      <c r="K95" s="29"/>
      <c r="L95" s="39"/>
      <c r="S95" s="29"/>
      <c r="T95" s="29"/>
      <c r="U95" s="29"/>
      <c r="V95" s="29"/>
      <c r="W95" s="29"/>
      <c r="X95" s="29"/>
      <c r="Y95" s="29"/>
      <c r="Z95" s="29"/>
      <c r="AA95" s="29"/>
      <c r="AB95" s="29"/>
      <c r="AC95" s="29"/>
      <c r="AD95" s="29"/>
      <c r="AE95" s="29"/>
    </row>
    <row r="96" spans="1:47" s="2" customFormat="1" ht="22.9" customHeight="1">
      <c r="A96" s="29"/>
      <c r="B96" s="30"/>
      <c r="C96" s="105" t="s">
        <v>87</v>
      </c>
      <c r="D96" s="29"/>
      <c r="E96" s="29"/>
      <c r="F96" s="29"/>
      <c r="G96" s="29"/>
      <c r="H96" s="29"/>
      <c r="I96" s="29"/>
      <c r="J96" s="68">
        <f>J127</f>
        <v>0</v>
      </c>
      <c r="K96" s="29"/>
      <c r="L96" s="39"/>
      <c r="S96" s="29"/>
      <c r="T96" s="29"/>
      <c r="U96" s="29"/>
      <c r="V96" s="29"/>
      <c r="W96" s="29"/>
      <c r="X96" s="29"/>
      <c r="Y96" s="29"/>
      <c r="Z96" s="29"/>
      <c r="AA96" s="29"/>
      <c r="AB96" s="29"/>
      <c r="AC96" s="29"/>
      <c r="AD96" s="29"/>
      <c r="AE96" s="29"/>
      <c r="AU96" s="17" t="s">
        <v>88</v>
      </c>
    </row>
    <row r="97" spans="1:31" s="9" customFormat="1" ht="24.95" customHeight="1">
      <c r="B97" s="106"/>
      <c r="D97" s="107" t="s">
        <v>89</v>
      </c>
      <c r="E97" s="108"/>
      <c r="F97" s="108"/>
      <c r="G97" s="108"/>
      <c r="H97" s="108"/>
      <c r="I97" s="108"/>
      <c r="J97" s="109">
        <f>J128</f>
        <v>0</v>
      </c>
      <c r="L97" s="106"/>
    </row>
    <row r="98" spans="1:31" s="10" customFormat="1" ht="19.899999999999999" customHeight="1">
      <c r="B98" s="110"/>
      <c r="D98" s="111" t="s">
        <v>90</v>
      </c>
      <c r="E98" s="112"/>
      <c r="F98" s="112"/>
      <c r="G98" s="112"/>
      <c r="H98" s="112"/>
      <c r="I98" s="112"/>
      <c r="J98" s="113">
        <f>J129</f>
        <v>0</v>
      </c>
      <c r="L98" s="110"/>
    </row>
    <row r="99" spans="1:31" s="10" customFormat="1" ht="19.899999999999999" customHeight="1">
      <c r="B99" s="110"/>
      <c r="D99" s="111" t="s">
        <v>91</v>
      </c>
      <c r="E99" s="112"/>
      <c r="F99" s="112"/>
      <c r="G99" s="112"/>
      <c r="H99" s="112"/>
      <c r="I99" s="112"/>
      <c r="J99" s="113">
        <f>J180</f>
        <v>0</v>
      </c>
      <c r="L99" s="110"/>
    </row>
    <row r="100" spans="1:31" s="10" customFormat="1" ht="19.899999999999999" customHeight="1">
      <c r="B100" s="110"/>
      <c r="D100" s="111" t="s">
        <v>92</v>
      </c>
      <c r="E100" s="112"/>
      <c r="F100" s="112"/>
      <c r="G100" s="112"/>
      <c r="H100" s="112"/>
      <c r="I100" s="112"/>
      <c r="J100" s="113">
        <f>J201</f>
        <v>0</v>
      </c>
      <c r="L100" s="110"/>
    </row>
    <row r="101" spans="1:31" s="10" customFormat="1" ht="19.899999999999999" customHeight="1">
      <c r="B101" s="110"/>
      <c r="D101" s="111" t="s">
        <v>93</v>
      </c>
      <c r="E101" s="112"/>
      <c r="F101" s="112"/>
      <c r="G101" s="112"/>
      <c r="H101" s="112"/>
      <c r="I101" s="112"/>
      <c r="J101" s="113">
        <f>J226</f>
        <v>0</v>
      </c>
      <c r="L101" s="110"/>
    </row>
    <row r="102" spans="1:31" s="9" customFormat="1" ht="24.95" customHeight="1">
      <c r="B102" s="106"/>
      <c r="D102" s="107" t="s">
        <v>94</v>
      </c>
      <c r="E102" s="108"/>
      <c r="F102" s="108"/>
      <c r="G102" s="108"/>
      <c r="H102" s="108"/>
      <c r="I102" s="108"/>
      <c r="J102" s="109">
        <f>J231</f>
        <v>0</v>
      </c>
      <c r="L102" s="106"/>
    </row>
    <row r="103" spans="1:31" s="10" customFormat="1" ht="19.899999999999999" customHeight="1">
      <c r="B103" s="110"/>
      <c r="D103" s="111" t="s">
        <v>95</v>
      </c>
      <c r="E103" s="112"/>
      <c r="F103" s="112"/>
      <c r="G103" s="112"/>
      <c r="H103" s="112"/>
      <c r="I103" s="112"/>
      <c r="J103" s="113">
        <f>J232</f>
        <v>0</v>
      </c>
      <c r="L103" s="110"/>
    </row>
    <row r="104" spans="1:31" s="10" customFormat="1" ht="19.899999999999999" customHeight="1">
      <c r="B104" s="110"/>
      <c r="D104" s="111" t="s">
        <v>96</v>
      </c>
      <c r="E104" s="112"/>
      <c r="F104" s="112"/>
      <c r="G104" s="112"/>
      <c r="H104" s="112"/>
      <c r="I104" s="112"/>
      <c r="J104" s="113">
        <f>J249</f>
        <v>0</v>
      </c>
      <c r="L104" s="110"/>
    </row>
    <row r="105" spans="1:31" s="10" customFormat="1" ht="19.899999999999999" customHeight="1">
      <c r="B105" s="110"/>
      <c r="D105" s="111" t="s">
        <v>97</v>
      </c>
      <c r="E105" s="112"/>
      <c r="F105" s="112"/>
      <c r="G105" s="112"/>
      <c r="H105" s="112"/>
      <c r="I105" s="112"/>
      <c r="J105" s="113">
        <f>J335</f>
        <v>0</v>
      </c>
      <c r="L105" s="110"/>
    </row>
    <row r="106" spans="1:31" s="9" customFormat="1" ht="24.95" customHeight="1">
      <c r="B106" s="106"/>
      <c r="D106" s="107" t="s">
        <v>98</v>
      </c>
      <c r="E106" s="108"/>
      <c r="F106" s="108"/>
      <c r="G106" s="108"/>
      <c r="H106" s="108"/>
      <c r="I106" s="108"/>
      <c r="J106" s="109">
        <f>J366</f>
        <v>0</v>
      </c>
      <c r="L106" s="106"/>
    </row>
    <row r="107" spans="1:31" s="10" customFormat="1" ht="19.899999999999999" customHeight="1">
      <c r="B107" s="110"/>
      <c r="D107" s="111" t="s">
        <v>99</v>
      </c>
      <c r="E107" s="112"/>
      <c r="F107" s="112"/>
      <c r="G107" s="112"/>
      <c r="H107" s="112"/>
      <c r="I107" s="112"/>
      <c r="J107" s="113">
        <f>J367</f>
        <v>0</v>
      </c>
      <c r="L107" s="110"/>
    </row>
    <row r="108" spans="1:31" s="2" customFormat="1" ht="21.75" customHeight="1">
      <c r="A108" s="29"/>
      <c r="B108" s="30"/>
      <c r="C108" s="29"/>
      <c r="D108" s="29"/>
      <c r="E108" s="29"/>
      <c r="F108" s="29"/>
      <c r="G108" s="29"/>
      <c r="H108" s="29"/>
      <c r="I108" s="29"/>
      <c r="J108" s="29"/>
      <c r="K108" s="29"/>
      <c r="L108" s="39"/>
      <c r="S108" s="29"/>
      <c r="T108" s="29"/>
      <c r="U108" s="29"/>
      <c r="V108" s="29"/>
      <c r="W108" s="29"/>
      <c r="X108" s="29"/>
      <c r="Y108" s="29"/>
      <c r="Z108" s="29"/>
      <c r="AA108" s="29"/>
      <c r="AB108" s="29"/>
      <c r="AC108" s="29"/>
      <c r="AD108" s="29"/>
      <c r="AE108" s="29"/>
    </row>
    <row r="109" spans="1:31" s="2" customFormat="1" ht="6.95" customHeight="1">
      <c r="A109" s="29"/>
      <c r="B109" s="44"/>
      <c r="C109" s="45"/>
      <c r="D109" s="45"/>
      <c r="E109" s="45"/>
      <c r="F109" s="45"/>
      <c r="G109" s="45"/>
      <c r="H109" s="45"/>
      <c r="I109" s="45"/>
      <c r="J109" s="45"/>
      <c r="K109" s="45"/>
      <c r="L109" s="39"/>
      <c r="S109" s="29"/>
      <c r="T109" s="29"/>
      <c r="U109" s="29"/>
      <c r="V109" s="29"/>
      <c r="W109" s="29"/>
      <c r="X109" s="29"/>
      <c r="Y109" s="29"/>
      <c r="Z109" s="29"/>
      <c r="AA109" s="29"/>
      <c r="AB109" s="29"/>
      <c r="AC109" s="29"/>
      <c r="AD109" s="29"/>
      <c r="AE109" s="29"/>
    </row>
    <row r="113" spans="1:63" s="2" customFormat="1" ht="6.95" customHeight="1">
      <c r="A113" s="29"/>
      <c r="B113" s="46"/>
      <c r="C113" s="47"/>
      <c r="D113" s="47"/>
      <c r="E113" s="47"/>
      <c r="F113" s="47"/>
      <c r="G113" s="47"/>
      <c r="H113" s="47"/>
      <c r="I113" s="47"/>
      <c r="J113" s="47"/>
      <c r="K113" s="47"/>
      <c r="L113" s="39"/>
      <c r="S113" s="29"/>
      <c r="T113" s="29"/>
      <c r="U113" s="29"/>
      <c r="V113" s="29"/>
      <c r="W113" s="29"/>
      <c r="X113" s="29"/>
      <c r="Y113" s="29"/>
      <c r="Z113" s="29"/>
      <c r="AA113" s="29"/>
      <c r="AB113" s="29"/>
      <c r="AC113" s="29"/>
      <c r="AD113" s="29"/>
      <c r="AE113" s="29"/>
    </row>
    <row r="114" spans="1:63" s="2" customFormat="1" ht="24.95" customHeight="1">
      <c r="A114" s="29"/>
      <c r="B114" s="30"/>
      <c r="C114" s="21" t="s">
        <v>100</v>
      </c>
      <c r="D114" s="29"/>
      <c r="E114" s="29"/>
      <c r="F114" s="29"/>
      <c r="G114" s="29"/>
      <c r="H114" s="29"/>
      <c r="I114" s="29"/>
      <c r="J114" s="29"/>
      <c r="K114" s="29"/>
      <c r="L114" s="39"/>
      <c r="S114" s="29"/>
      <c r="T114" s="29"/>
      <c r="U114" s="29"/>
      <c r="V114" s="29"/>
      <c r="W114" s="29"/>
      <c r="X114" s="29"/>
      <c r="Y114" s="29"/>
      <c r="Z114" s="29"/>
      <c r="AA114" s="29"/>
      <c r="AB114" s="29"/>
      <c r="AC114" s="29"/>
      <c r="AD114" s="29"/>
      <c r="AE114" s="29"/>
    </row>
    <row r="115" spans="1:63" s="2" customFormat="1" ht="6.95" customHeight="1">
      <c r="A115" s="29"/>
      <c r="B115" s="30"/>
      <c r="C115" s="29"/>
      <c r="D115" s="29"/>
      <c r="E115" s="29"/>
      <c r="F115" s="29"/>
      <c r="G115" s="29"/>
      <c r="H115" s="29"/>
      <c r="I115" s="29"/>
      <c r="J115" s="29"/>
      <c r="K115" s="29"/>
      <c r="L115" s="39"/>
      <c r="S115" s="29"/>
      <c r="T115" s="29"/>
      <c r="U115" s="29"/>
      <c r="V115" s="29"/>
      <c r="W115" s="29"/>
      <c r="X115" s="29"/>
      <c r="Y115" s="29"/>
      <c r="Z115" s="29"/>
      <c r="AA115" s="29"/>
      <c r="AB115" s="29"/>
      <c r="AC115" s="29"/>
      <c r="AD115" s="29"/>
      <c r="AE115" s="29"/>
    </row>
    <row r="116" spans="1:63" s="2" customFormat="1" ht="12" customHeight="1">
      <c r="A116" s="29"/>
      <c r="B116" s="30"/>
      <c r="C116" s="26" t="s">
        <v>14</v>
      </c>
      <c r="D116" s="29"/>
      <c r="E116" s="29"/>
      <c r="F116" s="29"/>
      <c r="G116" s="29"/>
      <c r="H116" s="29"/>
      <c r="I116" s="29"/>
      <c r="J116" s="29"/>
      <c r="K116" s="29"/>
      <c r="L116" s="39"/>
      <c r="S116" s="29"/>
      <c r="T116" s="29"/>
      <c r="U116" s="29"/>
      <c r="V116" s="29"/>
      <c r="W116" s="29"/>
      <c r="X116" s="29"/>
      <c r="Y116" s="29"/>
      <c r="Z116" s="29"/>
      <c r="AA116" s="29"/>
      <c r="AB116" s="29"/>
      <c r="AC116" s="29"/>
      <c r="AD116" s="29"/>
      <c r="AE116" s="29"/>
    </row>
    <row r="117" spans="1:63" s="2" customFormat="1" ht="16.5" customHeight="1">
      <c r="A117" s="29"/>
      <c r="B117" s="30"/>
      <c r="C117" s="29"/>
      <c r="D117" s="29"/>
      <c r="E117" s="224" t="str">
        <f>E7</f>
        <v>Steti - oprava dilny a skladu VD</v>
      </c>
      <c r="F117" s="225"/>
      <c r="G117" s="225"/>
      <c r="H117" s="225"/>
      <c r="I117" s="29"/>
      <c r="J117" s="29"/>
      <c r="K117" s="29"/>
      <c r="L117" s="39"/>
      <c r="S117" s="29"/>
      <c r="T117" s="29"/>
      <c r="U117" s="29"/>
      <c r="V117" s="29"/>
      <c r="W117" s="29"/>
      <c r="X117" s="29"/>
      <c r="Y117" s="29"/>
      <c r="Z117" s="29"/>
      <c r="AA117" s="29"/>
      <c r="AB117" s="29"/>
      <c r="AC117" s="29"/>
      <c r="AD117" s="29"/>
      <c r="AE117" s="29"/>
    </row>
    <row r="118" spans="1:63" s="2" customFormat="1" ht="12" customHeight="1">
      <c r="A118" s="29"/>
      <c r="B118" s="30"/>
      <c r="C118" s="26" t="s">
        <v>82</v>
      </c>
      <c r="D118" s="29"/>
      <c r="E118" s="29"/>
      <c r="F118" s="29"/>
      <c r="G118" s="29"/>
      <c r="H118" s="29"/>
      <c r="I118" s="29"/>
      <c r="J118" s="29"/>
      <c r="K118" s="29"/>
      <c r="L118" s="39"/>
      <c r="S118" s="29"/>
      <c r="T118" s="29"/>
      <c r="U118" s="29"/>
      <c r="V118" s="29"/>
      <c r="W118" s="29"/>
      <c r="X118" s="29"/>
      <c r="Y118" s="29"/>
      <c r="Z118" s="29"/>
      <c r="AA118" s="29"/>
      <c r="AB118" s="29"/>
      <c r="AC118" s="29"/>
      <c r="AD118" s="29"/>
      <c r="AE118" s="29"/>
    </row>
    <row r="119" spans="1:63" s="2" customFormat="1" ht="16.5" customHeight="1">
      <c r="A119" s="29"/>
      <c r="B119" s="30"/>
      <c r="C119" s="29"/>
      <c r="D119" s="29"/>
      <c r="E119" s="210" t="str">
        <f>E9</f>
        <v>01 - Štětí - oprava dílny a skladu</v>
      </c>
      <c r="F119" s="223"/>
      <c r="G119" s="223"/>
      <c r="H119" s="223"/>
      <c r="I119" s="29"/>
      <c r="J119" s="29"/>
      <c r="K119" s="29"/>
      <c r="L119" s="39"/>
      <c r="S119" s="29"/>
      <c r="T119" s="29"/>
      <c r="U119" s="29"/>
      <c r="V119" s="29"/>
      <c r="W119" s="29"/>
      <c r="X119" s="29"/>
      <c r="Y119" s="29"/>
      <c r="Z119" s="29"/>
      <c r="AA119" s="29"/>
      <c r="AB119" s="29"/>
      <c r="AC119" s="29"/>
      <c r="AD119" s="29"/>
      <c r="AE119" s="29"/>
    </row>
    <row r="120" spans="1:63" s="2" customFormat="1" ht="6.95" customHeight="1">
      <c r="A120" s="29"/>
      <c r="B120" s="30"/>
      <c r="C120" s="29"/>
      <c r="D120" s="29"/>
      <c r="E120" s="29"/>
      <c r="F120" s="29"/>
      <c r="G120" s="29"/>
      <c r="H120" s="29"/>
      <c r="I120" s="29"/>
      <c r="J120" s="29"/>
      <c r="K120" s="29"/>
      <c r="L120" s="39"/>
      <c r="S120" s="29"/>
      <c r="T120" s="29"/>
      <c r="U120" s="29"/>
      <c r="V120" s="29"/>
      <c r="W120" s="29"/>
      <c r="X120" s="29"/>
      <c r="Y120" s="29"/>
      <c r="Z120" s="29"/>
      <c r="AA120" s="29"/>
      <c r="AB120" s="29"/>
      <c r="AC120" s="29"/>
      <c r="AD120" s="29"/>
      <c r="AE120" s="29"/>
    </row>
    <row r="121" spans="1:63" s="2" customFormat="1" ht="12" customHeight="1">
      <c r="A121" s="29"/>
      <c r="B121" s="30"/>
      <c r="C121" s="26" t="s">
        <v>18</v>
      </c>
      <c r="D121" s="29"/>
      <c r="E121" s="29"/>
      <c r="F121" s="24" t="str">
        <f>F12</f>
        <v xml:space="preserve"> </v>
      </c>
      <c r="G121" s="29"/>
      <c r="H121" s="29"/>
      <c r="I121" s="26" t="s">
        <v>20</v>
      </c>
      <c r="J121" s="52" t="str">
        <f>IF(J12="","",J12)</f>
        <v/>
      </c>
      <c r="K121" s="29"/>
      <c r="L121" s="39"/>
      <c r="S121" s="29"/>
      <c r="T121" s="29"/>
      <c r="U121" s="29"/>
      <c r="V121" s="29"/>
      <c r="W121" s="29"/>
      <c r="X121" s="29"/>
      <c r="Y121" s="29"/>
      <c r="Z121" s="29"/>
      <c r="AA121" s="29"/>
      <c r="AB121" s="29"/>
      <c r="AC121" s="29"/>
      <c r="AD121" s="29"/>
      <c r="AE121" s="29"/>
    </row>
    <row r="122" spans="1:63" s="2" customFormat="1" ht="6.95" customHeight="1">
      <c r="A122" s="29"/>
      <c r="B122" s="30"/>
      <c r="C122" s="29"/>
      <c r="D122" s="29"/>
      <c r="E122" s="29"/>
      <c r="F122" s="29"/>
      <c r="G122" s="29"/>
      <c r="H122" s="29"/>
      <c r="I122" s="29"/>
      <c r="J122" s="29"/>
      <c r="K122" s="29"/>
      <c r="L122" s="39"/>
      <c r="S122" s="29"/>
      <c r="T122" s="29"/>
      <c r="U122" s="29"/>
      <c r="V122" s="29"/>
      <c r="W122" s="29"/>
      <c r="X122" s="29"/>
      <c r="Y122" s="29"/>
      <c r="Z122" s="29"/>
      <c r="AA122" s="29"/>
      <c r="AB122" s="29"/>
      <c r="AC122" s="29"/>
      <c r="AD122" s="29"/>
      <c r="AE122" s="29"/>
    </row>
    <row r="123" spans="1:63" s="2" customFormat="1" ht="15.2" customHeight="1">
      <c r="A123" s="29"/>
      <c r="B123" s="30"/>
      <c r="C123" s="26" t="s">
        <v>22</v>
      </c>
      <c r="D123" s="29"/>
      <c r="E123" s="29"/>
      <c r="F123" s="24" t="str">
        <f>E15</f>
        <v xml:space="preserve"> </v>
      </c>
      <c r="G123" s="29"/>
      <c r="H123" s="29"/>
      <c r="I123" s="26" t="s">
        <v>26</v>
      </c>
      <c r="J123" s="27" t="str">
        <f>E21</f>
        <v xml:space="preserve"> </v>
      </c>
      <c r="K123" s="29"/>
      <c r="L123" s="39"/>
      <c r="S123" s="29"/>
      <c r="T123" s="29"/>
      <c r="U123" s="29"/>
      <c r="V123" s="29"/>
      <c r="W123" s="29"/>
      <c r="X123" s="29"/>
      <c r="Y123" s="29"/>
      <c r="Z123" s="29"/>
      <c r="AA123" s="29"/>
      <c r="AB123" s="29"/>
      <c r="AC123" s="29"/>
      <c r="AD123" s="29"/>
      <c r="AE123" s="29"/>
    </row>
    <row r="124" spans="1:63" s="2" customFormat="1" ht="15.2" customHeight="1">
      <c r="A124" s="29"/>
      <c r="B124" s="30"/>
      <c r="C124" s="26" t="s">
        <v>25</v>
      </c>
      <c r="D124" s="29"/>
      <c r="E124" s="29"/>
      <c r="F124" s="24" t="str">
        <f>IF(E18="","",E18)</f>
        <v xml:space="preserve"> </v>
      </c>
      <c r="G124" s="29"/>
      <c r="H124" s="29"/>
      <c r="I124" s="26" t="s">
        <v>28</v>
      </c>
      <c r="J124" s="27" t="str">
        <f>E24</f>
        <v xml:space="preserve"> </v>
      </c>
      <c r="K124" s="29"/>
      <c r="L124" s="39"/>
      <c r="S124" s="29"/>
      <c r="T124" s="29"/>
      <c r="U124" s="29"/>
      <c r="V124" s="29"/>
      <c r="W124" s="29"/>
      <c r="X124" s="29"/>
      <c r="Y124" s="29"/>
      <c r="Z124" s="29"/>
      <c r="AA124" s="29"/>
      <c r="AB124" s="29"/>
      <c r="AC124" s="29"/>
      <c r="AD124" s="29"/>
      <c r="AE124" s="29"/>
    </row>
    <row r="125" spans="1:63" s="2" customFormat="1" ht="10.35" customHeight="1">
      <c r="A125" s="29"/>
      <c r="B125" s="30"/>
      <c r="C125" s="29"/>
      <c r="D125" s="29"/>
      <c r="E125" s="29"/>
      <c r="F125" s="29"/>
      <c r="G125" s="29"/>
      <c r="H125" s="29"/>
      <c r="I125" s="29"/>
      <c r="J125" s="29"/>
      <c r="K125" s="29"/>
      <c r="L125" s="39"/>
      <c r="S125" s="29"/>
      <c r="T125" s="29"/>
      <c r="U125" s="29"/>
      <c r="V125" s="29"/>
      <c r="W125" s="29"/>
      <c r="X125" s="29"/>
      <c r="Y125" s="29"/>
      <c r="Z125" s="29"/>
      <c r="AA125" s="29"/>
      <c r="AB125" s="29"/>
      <c r="AC125" s="29"/>
      <c r="AD125" s="29"/>
      <c r="AE125" s="29"/>
    </row>
    <row r="126" spans="1:63" s="11" customFormat="1" ht="29.25" customHeight="1">
      <c r="A126" s="114"/>
      <c r="B126" s="115"/>
      <c r="C126" s="116" t="s">
        <v>101</v>
      </c>
      <c r="D126" s="117" t="s">
        <v>55</v>
      </c>
      <c r="E126" s="117" t="s">
        <v>51</v>
      </c>
      <c r="F126" s="117" t="s">
        <v>52</v>
      </c>
      <c r="G126" s="117" t="s">
        <v>102</v>
      </c>
      <c r="H126" s="117" t="s">
        <v>103</v>
      </c>
      <c r="I126" s="117" t="s">
        <v>104</v>
      </c>
      <c r="J126" s="117" t="s">
        <v>86</v>
      </c>
      <c r="K126" s="118" t="s">
        <v>105</v>
      </c>
      <c r="L126" s="119"/>
      <c r="M126" s="59" t="s">
        <v>1</v>
      </c>
      <c r="N126" s="60" t="s">
        <v>34</v>
      </c>
      <c r="O126" s="60" t="s">
        <v>106</v>
      </c>
      <c r="P126" s="60" t="s">
        <v>107</v>
      </c>
      <c r="Q126" s="60" t="s">
        <v>108</v>
      </c>
      <c r="R126" s="60" t="s">
        <v>109</v>
      </c>
      <c r="S126" s="60" t="s">
        <v>110</v>
      </c>
      <c r="T126" s="61" t="s">
        <v>111</v>
      </c>
      <c r="U126" s="114"/>
      <c r="V126" s="114"/>
      <c r="W126" s="114"/>
      <c r="X126" s="114"/>
      <c r="Y126" s="114"/>
      <c r="Z126" s="114"/>
      <c r="AA126" s="114"/>
      <c r="AB126" s="114"/>
      <c r="AC126" s="114"/>
      <c r="AD126" s="114"/>
      <c r="AE126" s="114"/>
    </row>
    <row r="127" spans="1:63" s="2" customFormat="1" ht="22.9" customHeight="1">
      <c r="A127" s="29"/>
      <c r="B127" s="30"/>
      <c r="C127" s="66" t="s">
        <v>112</v>
      </c>
      <c r="D127" s="29"/>
      <c r="E127" s="29"/>
      <c r="F127" s="29"/>
      <c r="G127" s="29"/>
      <c r="H127" s="29"/>
      <c r="I127" s="29"/>
      <c r="J127" s="120">
        <f>BK127</f>
        <v>0</v>
      </c>
      <c r="K127" s="29"/>
      <c r="L127" s="30"/>
      <c r="M127" s="62"/>
      <c r="N127" s="53"/>
      <c r="O127" s="63"/>
      <c r="P127" s="121">
        <f>P128+P231+P366</f>
        <v>702.50869899999998</v>
      </c>
      <c r="Q127" s="63"/>
      <c r="R127" s="121">
        <f>R128+R231+R366</f>
        <v>6.6807586083368005</v>
      </c>
      <c r="S127" s="63"/>
      <c r="T127" s="122">
        <f>T128+T231+T366</f>
        <v>4.2354880000000001</v>
      </c>
      <c r="U127" s="29"/>
      <c r="V127" s="29"/>
      <c r="W127" s="29"/>
      <c r="X127" s="29"/>
      <c r="Y127" s="29"/>
      <c r="Z127" s="29"/>
      <c r="AA127" s="29"/>
      <c r="AB127" s="29"/>
      <c r="AC127" s="29"/>
      <c r="AD127" s="29"/>
      <c r="AE127" s="29"/>
      <c r="AT127" s="17" t="s">
        <v>69</v>
      </c>
      <c r="AU127" s="17" t="s">
        <v>88</v>
      </c>
      <c r="BK127" s="123">
        <f>BK128+BK231+BK366</f>
        <v>0</v>
      </c>
    </row>
    <row r="128" spans="1:63" s="12" customFormat="1" ht="25.9" customHeight="1">
      <c r="B128" s="124"/>
      <c r="D128" s="125" t="s">
        <v>69</v>
      </c>
      <c r="E128" s="126" t="s">
        <v>113</v>
      </c>
      <c r="F128" s="126" t="s">
        <v>114</v>
      </c>
      <c r="J128" s="127">
        <f>BK128</f>
        <v>0</v>
      </c>
      <c r="L128" s="124"/>
      <c r="M128" s="128"/>
      <c r="N128" s="129"/>
      <c r="O128" s="129"/>
      <c r="P128" s="130">
        <f>P129+P180+P201+P226</f>
        <v>445.227215</v>
      </c>
      <c r="Q128" s="129"/>
      <c r="R128" s="130">
        <f>R129+R180+R201+R226</f>
        <v>5.9395804000000005</v>
      </c>
      <c r="S128" s="129"/>
      <c r="T128" s="131">
        <f>T129+T180+T201+T226</f>
        <v>4.13</v>
      </c>
      <c r="AR128" s="125" t="s">
        <v>78</v>
      </c>
      <c r="AT128" s="132" t="s">
        <v>69</v>
      </c>
      <c r="AU128" s="132" t="s">
        <v>70</v>
      </c>
      <c r="AY128" s="125" t="s">
        <v>115</v>
      </c>
      <c r="BK128" s="133">
        <f>BK129+BK180+BK201+BK226</f>
        <v>0</v>
      </c>
    </row>
    <row r="129" spans="1:65" s="12" customFormat="1" ht="22.9" customHeight="1">
      <c r="B129" s="124"/>
      <c r="D129" s="125" t="s">
        <v>69</v>
      </c>
      <c r="E129" s="134" t="s">
        <v>116</v>
      </c>
      <c r="F129" s="134" t="s">
        <v>117</v>
      </c>
      <c r="J129" s="135">
        <f>BK129</f>
        <v>0</v>
      </c>
      <c r="L129" s="124"/>
      <c r="M129" s="128"/>
      <c r="N129" s="129"/>
      <c r="O129" s="129"/>
      <c r="P129" s="130">
        <f>SUM(P130:P179)</f>
        <v>196.54999999999998</v>
      </c>
      <c r="Q129" s="129"/>
      <c r="R129" s="130">
        <f>SUM(R130:R179)</f>
        <v>5.9395804000000005</v>
      </c>
      <c r="S129" s="129"/>
      <c r="T129" s="131">
        <f>SUM(T130:T179)</f>
        <v>0</v>
      </c>
      <c r="AR129" s="125" t="s">
        <v>78</v>
      </c>
      <c r="AT129" s="132" t="s">
        <v>69</v>
      </c>
      <c r="AU129" s="132" t="s">
        <v>78</v>
      </c>
      <c r="AY129" s="125" t="s">
        <v>115</v>
      </c>
      <c r="BK129" s="133">
        <f>SUM(BK130:BK179)</f>
        <v>0</v>
      </c>
    </row>
    <row r="130" spans="1:65" s="2" customFormat="1" ht="24.2" customHeight="1">
      <c r="A130" s="29"/>
      <c r="B130" s="136"/>
      <c r="C130" s="137" t="s">
        <v>78</v>
      </c>
      <c r="D130" s="137" t="s">
        <v>118</v>
      </c>
      <c r="E130" s="138" t="s">
        <v>119</v>
      </c>
      <c r="F130" s="139" t="s">
        <v>120</v>
      </c>
      <c r="G130" s="140" t="s">
        <v>121</v>
      </c>
      <c r="H130" s="141">
        <v>70</v>
      </c>
      <c r="I130" s="142"/>
      <c r="J130" s="142">
        <f>ROUND(I130*H130,2)</f>
        <v>0</v>
      </c>
      <c r="K130" s="139" t="s">
        <v>122</v>
      </c>
      <c r="L130" s="30"/>
      <c r="M130" s="143" t="s">
        <v>1</v>
      </c>
      <c r="N130" s="144" t="s">
        <v>35</v>
      </c>
      <c r="O130" s="145">
        <v>8.6999999999999994E-2</v>
      </c>
      <c r="P130" s="145">
        <f>O130*H130</f>
        <v>6.09</v>
      </c>
      <c r="Q130" s="145">
        <v>7.3499999999999998E-3</v>
      </c>
      <c r="R130" s="145">
        <f>Q130*H130</f>
        <v>0.51449999999999996</v>
      </c>
      <c r="S130" s="145">
        <v>0</v>
      </c>
      <c r="T130" s="146">
        <f>S130*H130</f>
        <v>0</v>
      </c>
      <c r="U130" s="29"/>
      <c r="V130" s="29"/>
      <c r="W130" s="29"/>
      <c r="X130" s="29"/>
      <c r="Y130" s="29"/>
      <c r="Z130" s="29"/>
      <c r="AA130" s="29"/>
      <c r="AB130" s="29"/>
      <c r="AC130" s="29"/>
      <c r="AD130" s="29"/>
      <c r="AE130" s="29"/>
      <c r="AR130" s="147" t="s">
        <v>123</v>
      </c>
      <c r="AT130" s="147" t="s">
        <v>118</v>
      </c>
      <c r="AU130" s="147" t="s">
        <v>80</v>
      </c>
      <c r="AY130" s="17" t="s">
        <v>115</v>
      </c>
      <c r="BE130" s="148">
        <f>IF(N130="základní",J130,0)</f>
        <v>0</v>
      </c>
      <c r="BF130" s="148">
        <f>IF(N130="snížená",J130,0)</f>
        <v>0</v>
      </c>
      <c r="BG130" s="148">
        <f>IF(N130="zákl. přenesená",J130,0)</f>
        <v>0</v>
      </c>
      <c r="BH130" s="148">
        <f>IF(N130="sníž. přenesená",J130,0)</f>
        <v>0</v>
      </c>
      <c r="BI130" s="148">
        <f>IF(N130="nulová",J130,0)</f>
        <v>0</v>
      </c>
      <c r="BJ130" s="17" t="s">
        <v>78</v>
      </c>
      <c r="BK130" s="148">
        <f>ROUND(I130*H130,2)</f>
        <v>0</v>
      </c>
      <c r="BL130" s="17" t="s">
        <v>123</v>
      </c>
      <c r="BM130" s="147" t="s">
        <v>80</v>
      </c>
    </row>
    <row r="131" spans="1:65" s="2" customFormat="1">
      <c r="A131" s="29"/>
      <c r="B131" s="30"/>
      <c r="C131" s="29"/>
      <c r="D131" s="149" t="s">
        <v>124</v>
      </c>
      <c r="E131" s="29"/>
      <c r="F131" s="150" t="s">
        <v>120</v>
      </c>
      <c r="G131" s="29"/>
      <c r="H131" s="29"/>
      <c r="I131" s="29"/>
      <c r="J131" s="29"/>
      <c r="K131" s="29"/>
      <c r="L131" s="30"/>
      <c r="M131" s="151"/>
      <c r="N131" s="152"/>
      <c r="O131" s="55"/>
      <c r="P131" s="55"/>
      <c r="Q131" s="55"/>
      <c r="R131" s="55"/>
      <c r="S131" s="55"/>
      <c r="T131" s="56"/>
      <c r="U131" s="29"/>
      <c r="V131" s="29"/>
      <c r="W131" s="29"/>
      <c r="X131" s="29"/>
      <c r="Y131" s="29"/>
      <c r="Z131" s="29"/>
      <c r="AA131" s="29"/>
      <c r="AB131" s="29"/>
      <c r="AC131" s="29"/>
      <c r="AD131" s="29"/>
      <c r="AE131" s="29"/>
      <c r="AT131" s="17" t="s">
        <v>124</v>
      </c>
      <c r="AU131" s="17" t="s">
        <v>80</v>
      </c>
    </row>
    <row r="132" spans="1:65" s="2" customFormat="1">
      <c r="A132" s="29"/>
      <c r="B132" s="30"/>
      <c r="C132" s="29"/>
      <c r="D132" s="153" t="s">
        <v>125</v>
      </c>
      <c r="E132" s="29"/>
      <c r="F132" s="154" t="s">
        <v>126</v>
      </c>
      <c r="G132" s="29"/>
      <c r="H132" s="29"/>
      <c r="I132" s="29"/>
      <c r="J132" s="29"/>
      <c r="K132" s="29"/>
      <c r="L132" s="30"/>
      <c r="M132" s="151"/>
      <c r="N132" s="152"/>
      <c r="O132" s="55"/>
      <c r="P132" s="55"/>
      <c r="Q132" s="55"/>
      <c r="R132" s="55"/>
      <c r="S132" s="55"/>
      <c r="T132" s="56"/>
      <c r="U132" s="29"/>
      <c r="V132" s="29"/>
      <c r="W132" s="29"/>
      <c r="X132" s="29"/>
      <c r="Y132" s="29"/>
      <c r="Z132" s="29"/>
      <c r="AA132" s="29"/>
      <c r="AB132" s="29"/>
      <c r="AC132" s="29"/>
      <c r="AD132" s="29"/>
      <c r="AE132" s="29"/>
      <c r="AT132" s="17" t="s">
        <v>125</v>
      </c>
      <c r="AU132" s="17" t="s">
        <v>80</v>
      </c>
    </row>
    <row r="133" spans="1:65" s="13" customFormat="1">
      <c r="B133" s="155"/>
      <c r="D133" s="149" t="s">
        <v>127</v>
      </c>
      <c r="E133" s="156" t="s">
        <v>1</v>
      </c>
      <c r="F133" s="157" t="s">
        <v>128</v>
      </c>
      <c r="H133" s="156" t="s">
        <v>1</v>
      </c>
      <c r="L133" s="155"/>
      <c r="M133" s="158"/>
      <c r="N133" s="159"/>
      <c r="O133" s="159"/>
      <c r="P133" s="159"/>
      <c r="Q133" s="159"/>
      <c r="R133" s="159"/>
      <c r="S133" s="159"/>
      <c r="T133" s="160"/>
      <c r="AT133" s="156" t="s">
        <v>127</v>
      </c>
      <c r="AU133" s="156" t="s">
        <v>80</v>
      </c>
      <c r="AV133" s="13" t="s">
        <v>78</v>
      </c>
      <c r="AW133" s="13" t="s">
        <v>27</v>
      </c>
      <c r="AX133" s="13" t="s">
        <v>70</v>
      </c>
      <c r="AY133" s="156" t="s">
        <v>115</v>
      </c>
    </row>
    <row r="134" spans="1:65" s="14" customFormat="1">
      <c r="B134" s="161"/>
      <c r="D134" s="149" t="s">
        <v>127</v>
      </c>
      <c r="E134" s="162" t="s">
        <v>1</v>
      </c>
      <c r="F134" s="163" t="s">
        <v>129</v>
      </c>
      <c r="H134" s="164">
        <v>70</v>
      </c>
      <c r="L134" s="161"/>
      <c r="M134" s="165"/>
      <c r="N134" s="166"/>
      <c r="O134" s="166"/>
      <c r="P134" s="166"/>
      <c r="Q134" s="166"/>
      <c r="R134" s="166"/>
      <c r="S134" s="166"/>
      <c r="T134" s="167"/>
      <c r="AT134" s="162" t="s">
        <v>127</v>
      </c>
      <c r="AU134" s="162" t="s">
        <v>80</v>
      </c>
      <c r="AV134" s="14" t="s">
        <v>80</v>
      </c>
      <c r="AW134" s="14" t="s">
        <v>27</v>
      </c>
      <c r="AX134" s="14" t="s">
        <v>70</v>
      </c>
      <c r="AY134" s="162" t="s">
        <v>115</v>
      </c>
    </row>
    <row r="135" spans="1:65" s="15" customFormat="1">
      <c r="B135" s="168"/>
      <c r="D135" s="149" t="s">
        <v>127</v>
      </c>
      <c r="E135" s="169" t="s">
        <v>1</v>
      </c>
      <c r="F135" s="170" t="s">
        <v>130</v>
      </c>
      <c r="H135" s="171">
        <v>70</v>
      </c>
      <c r="L135" s="168"/>
      <c r="M135" s="172"/>
      <c r="N135" s="173"/>
      <c r="O135" s="173"/>
      <c r="P135" s="173"/>
      <c r="Q135" s="173"/>
      <c r="R135" s="173"/>
      <c r="S135" s="173"/>
      <c r="T135" s="174"/>
      <c r="AT135" s="169" t="s">
        <v>127</v>
      </c>
      <c r="AU135" s="169" t="s">
        <v>80</v>
      </c>
      <c r="AV135" s="15" t="s">
        <v>123</v>
      </c>
      <c r="AW135" s="15" t="s">
        <v>27</v>
      </c>
      <c r="AX135" s="15" t="s">
        <v>78</v>
      </c>
      <c r="AY135" s="169" t="s">
        <v>115</v>
      </c>
    </row>
    <row r="136" spans="1:65" s="2" customFormat="1" ht="24.2" customHeight="1">
      <c r="A136" s="29"/>
      <c r="B136" s="136"/>
      <c r="C136" s="137" t="s">
        <v>80</v>
      </c>
      <c r="D136" s="137" t="s">
        <v>118</v>
      </c>
      <c r="E136" s="138" t="s">
        <v>131</v>
      </c>
      <c r="F136" s="139" t="s">
        <v>132</v>
      </c>
      <c r="G136" s="140" t="s">
        <v>121</v>
      </c>
      <c r="H136" s="141">
        <v>70</v>
      </c>
      <c r="I136" s="142"/>
      <c r="J136" s="142">
        <f>ROUND(I136*H136,2)</f>
        <v>0</v>
      </c>
      <c r="K136" s="139" t="s">
        <v>122</v>
      </c>
      <c r="L136" s="30"/>
      <c r="M136" s="143" t="s">
        <v>1</v>
      </c>
      <c r="N136" s="144" t="s">
        <v>35</v>
      </c>
      <c r="O136" s="145">
        <v>7.4999999999999997E-2</v>
      </c>
      <c r="P136" s="145">
        <f>O136*H136</f>
        <v>5.25</v>
      </c>
      <c r="Q136" s="145">
        <v>2.5000000000000001E-4</v>
      </c>
      <c r="R136" s="145">
        <f>Q136*H136</f>
        <v>1.7500000000000002E-2</v>
      </c>
      <c r="S136" s="145">
        <v>0</v>
      </c>
      <c r="T136" s="146">
        <f>S136*H136</f>
        <v>0</v>
      </c>
      <c r="U136" s="29"/>
      <c r="V136" s="29"/>
      <c r="W136" s="29"/>
      <c r="X136" s="29"/>
      <c r="Y136" s="29"/>
      <c r="Z136" s="29"/>
      <c r="AA136" s="29"/>
      <c r="AB136" s="29"/>
      <c r="AC136" s="29"/>
      <c r="AD136" s="29"/>
      <c r="AE136" s="29"/>
      <c r="AR136" s="147" t="s">
        <v>123</v>
      </c>
      <c r="AT136" s="147" t="s">
        <v>118</v>
      </c>
      <c r="AU136" s="147" t="s">
        <v>80</v>
      </c>
      <c r="AY136" s="17" t="s">
        <v>115</v>
      </c>
      <c r="BE136" s="148">
        <f>IF(N136="základní",J136,0)</f>
        <v>0</v>
      </c>
      <c r="BF136" s="148">
        <f>IF(N136="snížená",J136,0)</f>
        <v>0</v>
      </c>
      <c r="BG136" s="148">
        <f>IF(N136="zákl. přenesená",J136,0)</f>
        <v>0</v>
      </c>
      <c r="BH136" s="148">
        <f>IF(N136="sníž. přenesená",J136,0)</f>
        <v>0</v>
      </c>
      <c r="BI136" s="148">
        <f>IF(N136="nulová",J136,0)</f>
        <v>0</v>
      </c>
      <c r="BJ136" s="17" t="s">
        <v>78</v>
      </c>
      <c r="BK136" s="148">
        <f>ROUND(I136*H136,2)</f>
        <v>0</v>
      </c>
      <c r="BL136" s="17" t="s">
        <v>123</v>
      </c>
      <c r="BM136" s="147" t="s">
        <v>133</v>
      </c>
    </row>
    <row r="137" spans="1:65" s="2" customFormat="1" ht="19.5">
      <c r="A137" s="29"/>
      <c r="B137" s="30"/>
      <c r="C137" s="29"/>
      <c r="D137" s="149" t="s">
        <v>124</v>
      </c>
      <c r="E137" s="29"/>
      <c r="F137" s="150" t="s">
        <v>134</v>
      </c>
      <c r="G137" s="29"/>
      <c r="H137" s="29"/>
      <c r="I137" s="29"/>
      <c r="J137" s="29"/>
      <c r="K137" s="29"/>
      <c r="L137" s="30"/>
      <c r="M137" s="151"/>
      <c r="N137" s="152"/>
      <c r="O137" s="55"/>
      <c r="P137" s="55"/>
      <c r="Q137" s="55"/>
      <c r="R137" s="55"/>
      <c r="S137" s="55"/>
      <c r="T137" s="56"/>
      <c r="U137" s="29"/>
      <c r="V137" s="29"/>
      <c r="W137" s="29"/>
      <c r="X137" s="29"/>
      <c r="Y137" s="29"/>
      <c r="Z137" s="29"/>
      <c r="AA137" s="29"/>
      <c r="AB137" s="29"/>
      <c r="AC137" s="29"/>
      <c r="AD137" s="29"/>
      <c r="AE137" s="29"/>
      <c r="AT137" s="17" t="s">
        <v>124</v>
      </c>
      <c r="AU137" s="17" t="s">
        <v>80</v>
      </c>
    </row>
    <row r="138" spans="1:65" s="2" customFormat="1">
      <c r="A138" s="29"/>
      <c r="B138" s="30"/>
      <c r="C138" s="29"/>
      <c r="D138" s="153" t="s">
        <v>125</v>
      </c>
      <c r="E138" s="29"/>
      <c r="F138" s="154" t="s">
        <v>135</v>
      </c>
      <c r="G138" s="29"/>
      <c r="H138" s="29"/>
      <c r="I138" s="29"/>
      <c r="J138" s="29"/>
      <c r="K138" s="29"/>
      <c r="L138" s="30"/>
      <c r="M138" s="151"/>
      <c r="N138" s="152"/>
      <c r="O138" s="55"/>
      <c r="P138" s="55"/>
      <c r="Q138" s="55"/>
      <c r="R138" s="55"/>
      <c r="S138" s="55"/>
      <c r="T138" s="56"/>
      <c r="U138" s="29"/>
      <c r="V138" s="29"/>
      <c r="W138" s="29"/>
      <c r="X138" s="29"/>
      <c r="Y138" s="29"/>
      <c r="Z138" s="29"/>
      <c r="AA138" s="29"/>
      <c r="AB138" s="29"/>
      <c r="AC138" s="29"/>
      <c r="AD138" s="29"/>
      <c r="AE138" s="29"/>
      <c r="AT138" s="17" t="s">
        <v>125</v>
      </c>
      <c r="AU138" s="17" t="s">
        <v>80</v>
      </c>
    </row>
    <row r="139" spans="1:65" s="2" customFormat="1" ht="24.2" customHeight="1">
      <c r="A139" s="29"/>
      <c r="B139" s="136"/>
      <c r="C139" s="137" t="s">
        <v>136</v>
      </c>
      <c r="D139" s="137" t="s">
        <v>118</v>
      </c>
      <c r="E139" s="138" t="s">
        <v>137</v>
      </c>
      <c r="F139" s="139" t="s">
        <v>138</v>
      </c>
      <c r="G139" s="140" t="s">
        <v>121</v>
      </c>
      <c r="H139" s="141">
        <v>70</v>
      </c>
      <c r="I139" s="142"/>
      <c r="J139" s="142">
        <f>ROUND(I139*H139,2)</f>
        <v>0</v>
      </c>
      <c r="K139" s="139" t="s">
        <v>122</v>
      </c>
      <c r="L139" s="30"/>
      <c r="M139" s="143" t="s">
        <v>1</v>
      </c>
      <c r="N139" s="144" t="s">
        <v>35</v>
      </c>
      <c r="O139" s="145">
        <v>0.38</v>
      </c>
      <c r="P139" s="145">
        <f>O139*H139</f>
        <v>26.6</v>
      </c>
      <c r="Q139" s="145">
        <v>2.3099999999999999E-2</v>
      </c>
      <c r="R139" s="145">
        <f>Q139*H139</f>
        <v>1.617</v>
      </c>
      <c r="S139" s="145">
        <v>0</v>
      </c>
      <c r="T139" s="146">
        <f>S139*H139</f>
        <v>0</v>
      </c>
      <c r="U139" s="29"/>
      <c r="V139" s="29"/>
      <c r="W139" s="29"/>
      <c r="X139" s="29"/>
      <c r="Y139" s="29"/>
      <c r="Z139" s="29"/>
      <c r="AA139" s="29"/>
      <c r="AB139" s="29"/>
      <c r="AC139" s="29"/>
      <c r="AD139" s="29"/>
      <c r="AE139" s="29"/>
      <c r="AR139" s="147" t="s">
        <v>123</v>
      </c>
      <c r="AT139" s="147" t="s">
        <v>118</v>
      </c>
      <c r="AU139" s="147" t="s">
        <v>80</v>
      </c>
      <c r="AY139" s="17" t="s">
        <v>115</v>
      </c>
      <c r="BE139" s="148">
        <f>IF(N139="základní",J139,0)</f>
        <v>0</v>
      </c>
      <c r="BF139" s="148">
        <f>IF(N139="snížená",J139,0)</f>
        <v>0</v>
      </c>
      <c r="BG139" s="148">
        <f>IF(N139="zákl. přenesená",J139,0)</f>
        <v>0</v>
      </c>
      <c r="BH139" s="148">
        <f>IF(N139="sníž. přenesená",J139,0)</f>
        <v>0</v>
      </c>
      <c r="BI139" s="148">
        <f>IF(N139="nulová",J139,0)</f>
        <v>0</v>
      </c>
      <c r="BJ139" s="17" t="s">
        <v>78</v>
      </c>
      <c r="BK139" s="148">
        <f>ROUND(I139*H139,2)</f>
        <v>0</v>
      </c>
      <c r="BL139" s="17" t="s">
        <v>123</v>
      </c>
      <c r="BM139" s="147" t="s">
        <v>123</v>
      </c>
    </row>
    <row r="140" spans="1:65" s="2" customFormat="1" ht="19.5">
      <c r="A140" s="29"/>
      <c r="B140" s="30"/>
      <c r="C140" s="29"/>
      <c r="D140" s="149" t="s">
        <v>124</v>
      </c>
      <c r="E140" s="29"/>
      <c r="F140" s="150" t="s">
        <v>138</v>
      </c>
      <c r="G140" s="29"/>
      <c r="H140" s="29"/>
      <c r="I140" s="29"/>
      <c r="J140" s="29"/>
      <c r="K140" s="29"/>
      <c r="L140" s="30"/>
      <c r="M140" s="151"/>
      <c r="N140" s="152"/>
      <c r="O140" s="55"/>
      <c r="P140" s="55"/>
      <c r="Q140" s="55"/>
      <c r="R140" s="55"/>
      <c r="S140" s="55"/>
      <c r="T140" s="56"/>
      <c r="U140" s="29"/>
      <c r="V140" s="29"/>
      <c r="W140" s="29"/>
      <c r="X140" s="29"/>
      <c r="Y140" s="29"/>
      <c r="Z140" s="29"/>
      <c r="AA140" s="29"/>
      <c r="AB140" s="29"/>
      <c r="AC140" s="29"/>
      <c r="AD140" s="29"/>
      <c r="AE140" s="29"/>
      <c r="AT140" s="17" t="s">
        <v>124</v>
      </c>
      <c r="AU140" s="17" t="s">
        <v>80</v>
      </c>
    </row>
    <row r="141" spans="1:65" s="2" customFormat="1">
      <c r="A141" s="29"/>
      <c r="B141" s="30"/>
      <c r="C141" s="29"/>
      <c r="D141" s="153" t="s">
        <v>125</v>
      </c>
      <c r="E141" s="29"/>
      <c r="F141" s="154" t="s">
        <v>139</v>
      </c>
      <c r="G141" s="29"/>
      <c r="H141" s="29"/>
      <c r="I141" s="29"/>
      <c r="J141" s="29"/>
      <c r="K141" s="29"/>
      <c r="L141" s="30"/>
      <c r="M141" s="151"/>
      <c r="N141" s="152"/>
      <c r="O141" s="55"/>
      <c r="P141" s="55"/>
      <c r="Q141" s="55"/>
      <c r="R141" s="55"/>
      <c r="S141" s="55"/>
      <c r="T141" s="56"/>
      <c r="U141" s="29"/>
      <c r="V141" s="29"/>
      <c r="W141" s="29"/>
      <c r="X141" s="29"/>
      <c r="Y141" s="29"/>
      <c r="Z141" s="29"/>
      <c r="AA141" s="29"/>
      <c r="AB141" s="29"/>
      <c r="AC141" s="29"/>
      <c r="AD141" s="29"/>
      <c r="AE141" s="29"/>
      <c r="AT141" s="17" t="s">
        <v>125</v>
      </c>
      <c r="AU141" s="17" t="s">
        <v>80</v>
      </c>
    </row>
    <row r="142" spans="1:65" s="2" customFormat="1" ht="48.75">
      <c r="A142" s="29"/>
      <c r="B142" s="30"/>
      <c r="C142" s="29"/>
      <c r="D142" s="149" t="s">
        <v>140</v>
      </c>
      <c r="E142" s="29"/>
      <c r="F142" s="175" t="s">
        <v>141</v>
      </c>
      <c r="G142" s="29"/>
      <c r="H142" s="29"/>
      <c r="I142" s="29"/>
      <c r="J142" s="29"/>
      <c r="K142" s="29"/>
      <c r="L142" s="30"/>
      <c r="M142" s="151"/>
      <c r="N142" s="152"/>
      <c r="O142" s="55"/>
      <c r="P142" s="55"/>
      <c r="Q142" s="55"/>
      <c r="R142" s="55"/>
      <c r="S142" s="55"/>
      <c r="T142" s="56"/>
      <c r="U142" s="29"/>
      <c r="V142" s="29"/>
      <c r="W142" s="29"/>
      <c r="X142" s="29"/>
      <c r="Y142" s="29"/>
      <c r="Z142" s="29"/>
      <c r="AA142" s="29"/>
      <c r="AB142" s="29"/>
      <c r="AC142" s="29"/>
      <c r="AD142" s="29"/>
      <c r="AE142" s="29"/>
      <c r="AT142" s="17" t="s">
        <v>140</v>
      </c>
      <c r="AU142" s="17" t="s">
        <v>80</v>
      </c>
    </row>
    <row r="143" spans="1:65" s="13" customFormat="1">
      <c r="B143" s="155"/>
      <c r="D143" s="149" t="s">
        <v>127</v>
      </c>
      <c r="E143" s="156" t="s">
        <v>1</v>
      </c>
      <c r="F143" s="157" t="s">
        <v>128</v>
      </c>
      <c r="H143" s="156" t="s">
        <v>1</v>
      </c>
      <c r="L143" s="155"/>
      <c r="M143" s="158"/>
      <c r="N143" s="159"/>
      <c r="O143" s="159"/>
      <c r="P143" s="159"/>
      <c r="Q143" s="159"/>
      <c r="R143" s="159"/>
      <c r="S143" s="159"/>
      <c r="T143" s="160"/>
      <c r="AT143" s="156" t="s">
        <v>127</v>
      </c>
      <c r="AU143" s="156" t="s">
        <v>80</v>
      </c>
      <c r="AV143" s="13" t="s">
        <v>78</v>
      </c>
      <c r="AW143" s="13" t="s">
        <v>27</v>
      </c>
      <c r="AX143" s="13" t="s">
        <v>70</v>
      </c>
      <c r="AY143" s="156" t="s">
        <v>115</v>
      </c>
    </row>
    <row r="144" spans="1:65" s="14" customFormat="1">
      <c r="B144" s="161"/>
      <c r="D144" s="149" t="s">
        <v>127</v>
      </c>
      <c r="E144" s="162" t="s">
        <v>1</v>
      </c>
      <c r="F144" s="163" t="s">
        <v>129</v>
      </c>
      <c r="H144" s="164">
        <v>70</v>
      </c>
      <c r="L144" s="161"/>
      <c r="M144" s="165"/>
      <c r="N144" s="166"/>
      <c r="O144" s="166"/>
      <c r="P144" s="166"/>
      <c r="Q144" s="166"/>
      <c r="R144" s="166"/>
      <c r="S144" s="166"/>
      <c r="T144" s="167"/>
      <c r="AT144" s="162" t="s">
        <v>127</v>
      </c>
      <c r="AU144" s="162" t="s">
        <v>80</v>
      </c>
      <c r="AV144" s="14" t="s">
        <v>80</v>
      </c>
      <c r="AW144" s="14" t="s">
        <v>27</v>
      </c>
      <c r="AX144" s="14" t="s">
        <v>70</v>
      </c>
      <c r="AY144" s="162" t="s">
        <v>115</v>
      </c>
    </row>
    <row r="145" spans="1:65" s="15" customFormat="1">
      <c r="B145" s="168"/>
      <c r="D145" s="149" t="s">
        <v>127</v>
      </c>
      <c r="E145" s="169" t="s">
        <v>1</v>
      </c>
      <c r="F145" s="170" t="s">
        <v>130</v>
      </c>
      <c r="H145" s="171">
        <v>70</v>
      </c>
      <c r="L145" s="168"/>
      <c r="M145" s="172"/>
      <c r="N145" s="173"/>
      <c r="O145" s="173"/>
      <c r="P145" s="173"/>
      <c r="Q145" s="173"/>
      <c r="R145" s="173"/>
      <c r="S145" s="173"/>
      <c r="T145" s="174"/>
      <c r="AT145" s="169" t="s">
        <v>127</v>
      </c>
      <c r="AU145" s="169" t="s">
        <v>80</v>
      </c>
      <c r="AV145" s="15" t="s">
        <v>123</v>
      </c>
      <c r="AW145" s="15" t="s">
        <v>27</v>
      </c>
      <c r="AX145" s="15" t="s">
        <v>78</v>
      </c>
      <c r="AY145" s="169" t="s">
        <v>115</v>
      </c>
    </row>
    <row r="146" spans="1:65" s="2" customFormat="1" ht="24.2" customHeight="1">
      <c r="A146" s="29"/>
      <c r="B146" s="136"/>
      <c r="C146" s="137" t="s">
        <v>123</v>
      </c>
      <c r="D146" s="137" t="s">
        <v>118</v>
      </c>
      <c r="E146" s="138" t="s">
        <v>142</v>
      </c>
      <c r="F146" s="139" t="s">
        <v>143</v>
      </c>
      <c r="G146" s="140" t="s">
        <v>121</v>
      </c>
      <c r="H146" s="141">
        <v>140</v>
      </c>
      <c r="I146" s="142"/>
      <c r="J146" s="142">
        <f>ROUND(I146*H146,2)</f>
        <v>0</v>
      </c>
      <c r="K146" s="139" t="s">
        <v>122</v>
      </c>
      <c r="L146" s="30"/>
      <c r="M146" s="143" t="s">
        <v>1</v>
      </c>
      <c r="N146" s="144" t="s">
        <v>35</v>
      </c>
      <c r="O146" s="145">
        <v>0.09</v>
      </c>
      <c r="P146" s="145">
        <f>O146*H146</f>
        <v>12.6</v>
      </c>
      <c r="Q146" s="145">
        <v>7.9000000000000008E-3</v>
      </c>
      <c r="R146" s="145">
        <f>Q146*H146</f>
        <v>1.1060000000000001</v>
      </c>
      <c r="S146" s="145">
        <v>0</v>
      </c>
      <c r="T146" s="146">
        <f>S146*H146</f>
        <v>0</v>
      </c>
      <c r="U146" s="29"/>
      <c r="V146" s="29"/>
      <c r="W146" s="29"/>
      <c r="X146" s="29"/>
      <c r="Y146" s="29"/>
      <c r="Z146" s="29"/>
      <c r="AA146" s="29"/>
      <c r="AB146" s="29"/>
      <c r="AC146" s="29"/>
      <c r="AD146" s="29"/>
      <c r="AE146" s="29"/>
      <c r="AR146" s="147" t="s">
        <v>123</v>
      </c>
      <c r="AT146" s="147" t="s">
        <v>118</v>
      </c>
      <c r="AU146" s="147" t="s">
        <v>80</v>
      </c>
      <c r="AY146" s="17" t="s">
        <v>115</v>
      </c>
      <c r="BE146" s="148">
        <f>IF(N146="základní",J146,0)</f>
        <v>0</v>
      </c>
      <c r="BF146" s="148">
        <f>IF(N146="snížená",J146,0)</f>
        <v>0</v>
      </c>
      <c r="BG146" s="148">
        <f>IF(N146="zákl. přenesená",J146,0)</f>
        <v>0</v>
      </c>
      <c r="BH146" s="148">
        <f>IF(N146="sníž. přenesená",J146,0)</f>
        <v>0</v>
      </c>
      <c r="BI146" s="148">
        <f>IF(N146="nulová",J146,0)</f>
        <v>0</v>
      </c>
      <c r="BJ146" s="17" t="s">
        <v>78</v>
      </c>
      <c r="BK146" s="148">
        <f>ROUND(I146*H146,2)</f>
        <v>0</v>
      </c>
      <c r="BL146" s="17" t="s">
        <v>123</v>
      </c>
      <c r="BM146" s="147" t="s">
        <v>116</v>
      </c>
    </row>
    <row r="147" spans="1:65" s="2" customFormat="1" ht="19.5">
      <c r="A147" s="29"/>
      <c r="B147" s="30"/>
      <c r="C147" s="29"/>
      <c r="D147" s="149" t="s">
        <v>124</v>
      </c>
      <c r="E147" s="29"/>
      <c r="F147" s="150" t="s">
        <v>143</v>
      </c>
      <c r="G147" s="29"/>
      <c r="H147" s="29"/>
      <c r="I147" s="29"/>
      <c r="J147" s="29"/>
      <c r="K147" s="29"/>
      <c r="L147" s="30"/>
      <c r="M147" s="151"/>
      <c r="N147" s="152"/>
      <c r="O147" s="55"/>
      <c r="P147" s="55"/>
      <c r="Q147" s="55"/>
      <c r="R147" s="55"/>
      <c r="S147" s="55"/>
      <c r="T147" s="56"/>
      <c r="U147" s="29"/>
      <c r="V147" s="29"/>
      <c r="W147" s="29"/>
      <c r="X147" s="29"/>
      <c r="Y147" s="29"/>
      <c r="Z147" s="29"/>
      <c r="AA147" s="29"/>
      <c r="AB147" s="29"/>
      <c r="AC147" s="29"/>
      <c r="AD147" s="29"/>
      <c r="AE147" s="29"/>
      <c r="AT147" s="17" t="s">
        <v>124</v>
      </c>
      <c r="AU147" s="17" t="s">
        <v>80</v>
      </c>
    </row>
    <row r="148" spans="1:65" s="2" customFormat="1">
      <c r="A148" s="29"/>
      <c r="B148" s="30"/>
      <c r="C148" s="29"/>
      <c r="D148" s="153" t="s">
        <v>125</v>
      </c>
      <c r="E148" s="29"/>
      <c r="F148" s="154" t="s">
        <v>144</v>
      </c>
      <c r="G148" s="29"/>
      <c r="H148" s="29"/>
      <c r="I148" s="29"/>
      <c r="J148" s="29"/>
      <c r="K148" s="29"/>
      <c r="L148" s="30"/>
      <c r="M148" s="151"/>
      <c r="N148" s="152"/>
      <c r="O148" s="55"/>
      <c r="P148" s="55"/>
      <c r="Q148" s="55"/>
      <c r="R148" s="55"/>
      <c r="S148" s="55"/>
      <c r="T148" s="56"/>
      <c r="U148" s="29"/>
      <c r="V148" s="29"/>
      <c r="W148" s="29"/>
      <c r="X148" s="29"/>
      <c r="Y148" s="29"/>
      <c r="Z148" s="29"/>
      <c r="AA148" s="29"/>
      <c r="AB148" s="29"/>
      <c r="AC148" s="29"/>
      <c r="AD148" s="29"/>
      <c r="AE148" s="29"/>
      <c r="AT148" s="17" t="s">
        <v>125</v>
      </c>
      <c r="AU148" s="17" t="s">
        <v>80</v>
      </c>
    </row>
    <row r="149" spans="1:65" s="2" customFormat="1" ht="48.75">
      <c r="A149" s="29"/>
      <c r="B149" s="30"/>
      <c r="C149" s="29"/>
      <c r="D149" s="149" t="s">
        <v>140</v>
      </c>
      <c r="E149" s="29"/>
      <c r="F149" s="175" t="s">
        <v>141</v>
      </c>
      <c r="G149" s="29"/>
      <c r="H149" s="29"/>
      <c r="I149" s="29"/>
      <c r="J149" s="29"/>
      <c r="K149" s="29"/>
      <c r="L149" s="30"/>
      <c r="M149" s="151"/>
      <c r="N149" s="152"/>
      <c r="O149" s="55"/>
      <c r="P149" s="55"/>
      <c r="Q149" s="55"/>
      <c r="R149" s="55"/>
      <c r="S149" s="55"/>
      <c r="T149" s="56"/>
      <c r="U149" s="29"/>
      <c r="V149" s="29"/>
      <c r="W149" s="29"/>
      <c r="X149" s="29"/>
      <c r="Y149" s="29"/>
      <c r="Z149" s="29"/>
      <c r="AA149" s="29"/>
      <c r="AB149" s="29"/>
      <c r="AC149" s="29"/>
      <c r="AD149" s="29"/>
      <c r="AE149" s="29"/>
      <c r="AT149" s="17" t="s">
        <v>140</v>
      </c>
      <c r="AU149" s="17" t="s">
        <v>80</v>
      </c>
    </row>
    <row r="150" spans="1:65" s="13" customFormat="1">
      <c r="B150" s="155"/>
      <c r="D150" s="149" t="s">
        <v>127</v>
      </c>
      <c r="E150" s="156" t="s">
        <v>1</v>
      </c>
      <c r="F150" s="157" t="s">
        <v>145</v>
      </c>
      <c r="H150" s="156" t="s">
        <v>1</v>
      </c>
      <c r="L150" s="155"/>
      <c r="M150" s="158"/>
      <c r="N150" s="159"/>
      <c r="O150" s="159"/>
      <c r="P150" s="159"/>
      <c r="Q150" s="159"/>
      <c r="R150" s="159"/>
      <c r="S150" s="159"/>
      <c r="T150" s="160"/>
      <c r="AT150" s="156" t="s">
        <v>127</v>
      </c>
      <c r="AU150" s="156" t="s">
        <v>80</v>
      </c>
      <c r="AV150" s="13" t="s">
        <v>78</v>
      </c>
      <c r="AW150" s="13" t="s">
        <v>27</v>
      </c>
      <c r="AX150" s="13" t="s">
        <v>70</v>
      </c>
      <c r="AY150" s="156" t="s">
        <v>115</v>
      </c>
    </row>
    <row r="151" spans="1:65" s="14" customFormat="1">
      <c r="B151" s="161"/>
      <c r="D151" s="149" t="s">
        <v>127</v>
      </c>
      <c r="E151" s="162" t="s">
        <v>1</v>
      </c>
      <c r="F151" s="163" t="s">
        <v>146</v>
      </c>
      <c r="H151" s="164">
        <v>140</v>
      </c>
      <c r="L151" s="161"/>
      <c r="M151" s="165"/>
      <c r="N151" s="166"/>
      <c r="O151" s="166"/>
      <c r="P151" s="166"/>
      <c r="Q151" s="166"/>
      <c r="R151" s="166"/>
      <c r="S151" s="166"/>
      <c r="T151" s="167"/>
      <c r="AT151" s="162" t="s">
        <v>127</v>
      </c>
      <c r="AU151" s="162" t="s">
        <v>80</v>
      </c>
      <c r="AV151" s="14" t="s">
        <v>80</v>
      </c>
      <c r="AW151" s="14" t="s">
        <v>27</v>
      </c>
      <c r="AX151" s="14" t="s">
        <v>70</v>
      </c>
      <c r="AY151" s="162" t="s">
        <v>115</v>
      </c>
    </row>
    <row r="152" spans="1:65" s="15" customFormat="1">
      <c r="B152" s="168"/>
      <c r="D152" s="149" t="s">
        <v>127</v>
      </c>
      <c r="E152" s="169" t="s">
        <v>1</v>
      </c>
      <c r="F152" s="170" t="s">
        <v>130</v>
      </c>
      <c r="H152" s="171">
        <v>140</v>
      </c>
      <c r="L152" s="168"/>
      <c r="M152" s="172"/>
      <c r="N152" s="173"/>
      <c r="O152" s="173"/>
      <c r="P152" s="173"/>
      <c r="Q152" s="173"/>
      <c r="R152" s="173"/>
      <c r="S152" s="173"/>
      <c r="T152" s="174"/>
      <c r="AT152" s="169" t="s">
        <v>127</v>
      </c>
      <c r="AU152" s="169" t="s">
        <v>80</v>
      </c>
      <c r="AV152" s="15" t="s">
        <v>123</v>
      </c>
      <c r="AW152" s="15" t="s">
        <v>27</v>
      </c>
      <c r="AX152" s="15" t="s">
        <v>78</v>
      </c>
      <c r="AY152" s="169" t="s">
        <v>115</v>
      </c>
    </row>
    <row r="153" spans="1:65" s="2" customFormat="1" ht="21.75" customHeight="1">
      <c r="A153" s="29"/>
      <c r="B153" s="136"/>
      <c r="C153" s="137" t="s">
        <v>147</v>
      </c>
      <c r="D153" s="137" t="s">
        <v>118</v>
      </c>
      <c r="E153" s="138" t="s">
        <v>148</v>
      </c>
      <c r="F153" s="139" t="s">
        <v>149</v>
      </c>
      <c r="G153" s="140" t="s">
        <v>121</v>
      </c>
      <c r="H153" s="141">
        <v>25</v>
      </c>
      <c r="I153" s="142"/>
      <c r="J153" s="142">
        <f>ROUND(I153*H153,2)</f>
        <v>0</v>
      </c>
      <c r="K153" s="139" t="s">
        <v>122</v>
      </c>
      <c r="L153" s="30"/>
      <c r="M153" s="143" t="s">
        <v>1</v>
      </c>
      <c r="N153" s="144" t="s">
        <v>35</v>
      </c>
      <c r="O153" s="145">
        <v>0.38</v>
      </c>
      <c r="P153" s="145">
        <f>O153*H153</f>
        <v>9.5</v>
      </c>
      <c r="Q153" s="145">
        <v>1.6199999999999999E-2</v>
      </c>
      <c r="R153" s="145">
        <f>Q153*H153</f>
        <v>0.40499999999999997</v>
      </c>
      <c r="S153" s="145">
        <v>0</v>
      </c>
      <c r="T153" s="146">
        <f>S153*H153</f>
        <v>0</v>
      </c>
      <c r="U153" s="29"/>
      <c r="V153" s="29"/>
      <c r="W153" s="29"/>
      <c r="X153" s="29"/>
      <c r="Y153" s="29"/>
      <c r="Z153" s="29"/>
      <c r="AA153" s="29"/>
      <c r="AB153" s="29"/>
      <c r="AC153" s="29"/>
      <c r="AD153" s="29"/>
      <c r="AE153" s="29"/>
      <c r="AR153" s="147" t="s">
        <v>123</v>
      </c>
      <c r="AT153" s="147" t="s">
        <v>118</v>
      </c>
      <c r="AU153" s="147" t="s">
        <v>80</v>
      </c>
      <c r="AY153" s="17" t="s">
        <v>115</v>
      </c>
      <c r="BE153" s="148">
        <f>IF(N153="základní",J153,0)</f>
        <v>0</v>
      </c>
      <c r="BF153" s="148">
        <f>IF(N153="snížená",J153,0)</f>
        <v>0</v>
      </c>
      <c r="BG153" s="148">
        <f>IF(N153="zákl. přenesená",J153,0)</f>
        <v>0</v>
      </c>
      <c r="BH153" s="148">
        <f>IF(N153="sníž. přenesená",J153,0)</f>
        <v>0</v>
      </c>
      <c r="BI153" s="148">
        <f>IF(N153="nulová",J153,0)</f>
        <v>0</v>
      </c>
      <c r="BJ153" s="17" t="s">
        <v>78</v>
      </c>
      <c r="BK153" s="148">
        <f>ROUND(I153*H153,2)</f>
        <v>0</v>
      </c>
      <c r="BL153" s="17" t="s">
        <v>123</v>
      </c>
      <c r="BM153" s="147" t="s">
        <v>150</v>
      </c>
    </row>
    <row r="154" spans="1:65" s="2" customFormat="1" ht="19.5">
      <c r="A154" s="29"/>
      <c r="B154" s="30"/>
      <c r="C154" s="29"/>
      <c r="D154" s="149" t="s">
        <v>124</v>
      </c>
      <c r="E154" s="29"/>
      <c r="F154" s="150" t="s">
        <v>151</v>
      </c>
      <c r="G154" s="29"/>
      <c r="H154" s="29"/>
      <c r="I154" s="29"/>
      <c r="J154" s="29"/>
      <c r="K154" s="29"/>
      <c r="L154" s="30"/>
      <c r="M154" s="151"/>
      <c r="N154" s="152"/>
      <c r="O154" s="55"/>
      <c r="P154" s="55"/>
      <c r="Q154" s="55"/>
      <c r="R154" s="55"/>
      <c r="S154" s="55"/>
      <c r="T154" s="56"/>
      <c r="U154" s="29"/>
      <c r="V154" s="29"/>
      <c r="W154" s="29"/>
      <c r="X154" s="29"/>
      <c r="Y154" s="29"/>
      <c r="Z154" s="29"/>
      <c r="AA154" s="29"/>
      <c r="AB154" s="29"/>
      <c r="AC154" s="29"/>
      <c r="AD154" s="29"/>
      <c r="AE154" s="29"/>
      <c r="AT154" s="17" t="s">
        <v>124</v>
      </c>
      <c r="AU154" s="17" t="s">
        <v>80</v>
      </c>
    </row>
    <row r="155" spans="1:65" s="2" customFormat="1">
      <c r="A155" s="29"/>
      <c r="B155" s="30"/>
      <c r="C155" s="29"/>
      <c r="D155" s="153" t="s">
        <v>125</v>
      </c>
      <c r="E155" s="29"/>
      <c r="F155" s="154" t="s">
        <v>152</v>
      </c>
      <c r="G155" s="29"/>
      <c r="H155" s="29"/>
      <c r="I155" s="29"/>
      <c r="J155" s="29"/>
      <c r="K155" s="29"/>
      <c r="L155" s="30"/>
      <c r="M155" s="151"/>
      <c r="N155" s="152"/>
      <c r="O155" s="55"/>
      <c r="P155" s="55"/>
      <c r="Q155" s="55"/>
      <c r="R155" s="55"/>
      <c r="S155" s="55"/>
      <c r="T155" s="56"/>
      <c r="U155" s="29"/>
      <c r="V155" s="29"/>
      <c r="W155" s="29"/>
      <c r="X155" s="29"/>
      <c r="Y155" s="29"/>
      <c r="Z155" s="29"/>
      <c r="AA155" s="29"/>
      <c r="AB155" s="29"/>
      <c r="AC155" s="29"/>
      <c r="AD155" s="29"/>
      <c r="AE155" s="29"/>
      <c r="AT155" s="17" t="s">
        <v>125</v>
      </c>
      <c r="AU155" s="17" t="s">
        <v>80</v>
      </c>
    </row>
    <row r="156" spans="1:65" s="2" customFormat="1" ht="33" customHeight="1">
      <c r="A156" s="29"/>
      <c r="B156" s="136"/>
      <c r="C156" s="137" t="s">
        <v>116</v>
      </c>
      <c r="D156" s="137" t="s">
        <v>118</v>
      </c>
      <c r="E156" s="138" t="s">
        <v>153</v>
      </c>
      <c r="F156" s="139" t="s">
        <v>154</v>
      </c>
      <c r="G156" s="140" t="s">
        <v>121</v>
      </c>
      <c r="H156" s="141">
        <v>50</v>
      </c>
      <c r="I156" s="142"/>
      <c r="J156" s="142">
        <f>ROUND(I156*H156,2)</f>
        <v>0</v>
      </c>
      <c r="K156" s="139" t="s">
        <v>122</v>
      </c>
      <c r="L156" s="30"/>
      <c r="M156" s="143" t="s">
        <v>1</v>
      </c>
      <c r="N156" s="144" t="s">
        <v>35</v>
      </c>
      <c r="O156" s="145">
        <v>0.09</v>
      </c>
      <c r="P156" s="145">
        <f>O156*H156</f>
        <v>4.5</v>
      </c>
      <c r="Q156" s="145">
        <v>5.4000000000000003E-3</v>
      </c>
      <c r="R156" s="145">
        <f>Q156*H156</f>
        <v>0.27</v>
      </c>
      <c r="S156" s="145">
        <v>0</v>
      </c>
      <c r="T156" s="146">
        <f>S156*H156</f>
        <v>0</v>
      </c>
      <c r="U156" s="29"/>
      <c r="V156" s="29"/>
      <c r="W156" s="29"/>
      <c r="X156" s="29"/>
      <c r="Y156" s="29"/>
      <c r="Z156" s="29"/>
      <c r="AA156" s="29"/>
      <c r="AB156" s="29"/>
      <c r="AC156" s="29"/>
      <c r="AD156" s="29"/>
      <c r="AE156" s="29"/>
      <c r="AR156" s="147" t="s">
        <v>123</v>
      </c>
      <c r="AT156" s="147" t="s">
        <v>118</v>
      </c>
      <c r="AU156" s="147" t="s">
        <v>80</v>
      </c>
      <c r="AY156" s="17" t="s">
        <v>115</v>
      </c>
      <c r="BE156" s="148">
        <f>IF(N156="základní",J156,0)</f>
        <v>0</v>
      </c>
      <c r="BF156" s="148">
        <f>IF(N156="snížená",J156,0)</f>
        <v>0</v>
      </c>
      <c r="BG156" s="148">
        <f>IF(N156="zákl. přenesená",J156,0)</f>
        <v>0</v>
      </c>
      <c r="BH156" s="148">
        <f>IF(N156="sníž. přenesená",J156,0)</f>
        <v>0</v>
      </c>
      <c r="BI156" s="148">
        <f>IF(N156="nulová",J156,0)</f>
        <v>0</v>
      </c>
      <c r="BJ156" s="17" t="s">
        <v>78</v>
      </c>
      <c r="BK156" s="148">
        <f>ROUND(I156*H156,2)</f>
        <v>0</v>
      </c>
      <c r="BL156" s="17" t="s">
        <v>123</v>
      </c>
      <c r="BM156" s="147" t="s">
        <v>155</v>
      </c>
    </row>
    <row r="157" spans="1:65" s="2" customFormat="1" ht="29.25">
      <c r="A157" s="29"/>
      <c r="B157" s="30"/>
      <c r="C157" s="29"/>
      <c r="D157" s="149" t="s">
        <v>124</v>
      </c>
      <c r="E157" s="29"/>
      <c r="F157" s="150" t="s">
        <v>156</v>
      </c>
      <c r="G157" s="29"/>
      <c r="H157" s="29"/>
      <c r="I157" s="29"/>
      <c r="J157" s="29"/>
      <c r="K157" s="29"/>
      <c r="L157" s="30"/>
      <c r="M157" s="151"/>
      <c r="N157" s="152"/>
      <c r="O157" s="55"/>
      <c r="P157" s="55"/>
      <c r="Q157" s="55"/>
      <c r="R157" s="55"/>
      <c r="S157" s="55"/>
      <c r="T157" s="56"/>
      <c r="U157" s="29"/>
      <c r="V157" s="29"/>
      <c r="W157" s="29"/>
      <c r="X157" s="29"/>
      <c r="Y157" s="29"/>
      <c r="Z157" s="29"/>
      <c r="AA157" s="29"/>
      <c r="AB157" s="29"/>
      <c r="AC157" s="29"/>
      <c r="AD157" s="29"/>
      <c r="AE157" s="29"/>
      <c r="AT157" s="17" t="s">
        <v>124</v>
      </c>
      <c r="AU157" s="17" t="s">
        <v>80</v>
      </c>
    </row>
    <row r="158" spans="1:65" s="2" customFormat="1">
      <c r="A158" s="29"/>
      <c r="B158" s="30"/>
      <c r="C158" s="29"/>
      <c r="D158" s="153" t="s">
        <v>125</v>
      </c>
      <c r="E158" s="29"/>
      <c r="F158" s="154" t="s">
        <v>157</v>
      </c>
      <c r="G158" s="29"/>
      <c r="H158" s="29"/>
      <c r="I158" s="29"/>
      <c r="J158" s="29"/>
      <c r="K158" s="29"/>
      <c r="L158" s="30"/>
      <c r="M158" s="151"/>
      <c r="N158" s="152"/>
      <c r="O158" s="55"/>
      <c r="P158" s="55"/>
      <c r="Q158" s="55"/>
      <c r="R158" s="55"/>
      <c r="S158" s="55"/>
      <c r="T158" s="56"/>
      <c r="U158" s="29"/>
      <c r="V158" s="29"/>
      <c r="W158" s="29"/>
      <c r="X158" s="29"/>
      <c r="Y158" s="29"/>
      <c r="Z158" s="29"/>
      <c r="AA158" s="29"/>
      <c r="AB158" s="29"/>
      <c r="AC158" s="29"/>
      <c r="AD158" s="29"/>
      <c r="AE158" s="29"/>
      <c r="AT158" s="17" t="s">
        <v>125</v>
      </c>
      <c r="AU158" s="17" t="s">
        <v>80</v>
      </c>
    </row>
    <row r="159" spans="1:65" s="2" customFormat="1" ht="24.2" customHeight="1">
      <c r="A159" s="29"/>
      <c r="B159" s="136"/>
      <c r="C159" s="137" t="s">
        <v>158</v>
      </c>
      <c r="D159" s="137" t="s">
        <v>118</v>
      </c>
      <c r="E159" s="138" t="s">
        <v>159</v>
      </c>
      <c r="F159" s="139" t="s">
        <v>160</v>
      </c>
      <c r="G159" s="140" t="s">
        <v>121</v>
      </c>
      <c r="H159" s="141">
        <v>25</v>
      </c>
      <c r="I159" s="142"/>
      <c r="J159" s="142">
        <f>ROUND(I159*H159,2)</f>
        <v>0</v>
      </c>
      <c r="K159" s="139" t="s">
        <v>122</v>
      </c>
      <c r="L159" s="30"/>
      <c r="M159" s="143" t="s">
        <v>1</v>
      </c>
      <c r="N159" s="144" t="s">
        <v>35</v>
      </c>
      <c r="O159" s="145">
        <v>0.47</v>
      </c>
      <c r="P159" s="145">
        <f>O159*H159</f>
        <v>11.75</v>
      </c>
      <c r="Q159" s="145">
        <v>2.1000000000000001E-2</v>
      </c>
      <c r="R159" s="145">
        <f>Q159*H159</f>
        <v>0.52500000000000002</v>
      </c>
      <c r="S159" s="145">
        <v>0</v>
      </c>
      <c r="T159" s="146">
        <f>S159*H159</f>
        <v>0</v>
      </c>
      <c r="U159" s="29"/>
      <c r="V159" s="29"/>
      <c r="W159" s="29"/>
      <c r="X159" s="29"/>
      <c r="Y159" s="29"/>
      <c r="Z159" s="29"/>
      <c r="AA159" s="29"/>
      <c r="AB159" s="29"/>
      <c r="AC159" s="29"/>
      <c r="AD159" s="29"/>
      <c r="AE159" s="29"/>
      <c r="AR159" s="147" t="s">
        <v>123</v>
      </c>
      <c r="AT159" s="147" t="s">
        <v>118</v>
      </c>
      <c r="AU159" s="147" t="s">
        <v>80</v>
      </c>
      <c r="AY159" s="17" t="s">
        <v>115</v>
      </c>
      <c r="BE159" s="148">
        <f>IF(N159="základní",J159,0)</f>
        <v>0</v>
      </c>
      <c r="BF159" s="148">
        <f>IF(N159="snížená",J159,0)</f>
        <v>0</v>
      </c>
      <c r="BG159" s="148">
        <f>IF(N159="zákl. přenesená",J159,0)</f>
        <v>0</v>
      </c>
      <c r="BH159" s="148">
        <f>IF(N159="sníž. přenesená",J159,0)</f>
        <v>0</v>
      </c>
      <c r="BI159" s="148">
        <f>IF(N159="nulová",J159,0)</f>
        <v>0</v>
      </c>
      <c r="BJ159" s="17" t="s">
        <v>78</v>
      </c>
      <c r="BK159" s="148">
        <f>ROUND(I159*H159,2)</f>
        <v>0</v>
      </c>
      <c r="BL159" s="17" t="s">
        <v>123</v>
      </c>
      <c r="BM159" s="147" t="s">
        <v>161</v>
      </c>
    </row>
    <row r="160" spans="1:65" s="2" customFormat="1" ht="19.5">
      <c r="A160" s="29"/>
      <c r="B160" s="30"/>
      <c r="C160" s="29"/>
      <c r="D160" s="149" t="s">
        <v>124</v>
      </c>
      <c r="E160" s="29"/>
      <c r="F160" s="150" t="s">
        <v>162</v>
      </c>
      <c r="G160" s="29"/>
      <c r="H160" s="29"/>
      <c r="I160" s="29"/>
      <c r="J160" s="29"/>
      <c r="K160" s="29"/>
      <c r="L160" s="30"/>
      <c r="M160" s="151"/>
      <c r="N160" s="152"/>
      <c r="O160" s="55"/>
      <c r="P160" s="55"/>
      <c r="Q160" s="55"/>
      <c r="R160" s="55"/>
      <c r="S160" s="55"/>
      <c r="T160" s="56"/>
      <c r="U160" s="29"/>
      <c r="V160" s="29"/>
      <c r="W160" s="29"/>
      <c r="X160" s="29"/>
      <c r="Y160" s="29"/>
      <c r="Z160" s="29"/>
      <c r="AA160" s="29"/>
      <c r="AB160" s="29"/>
      <c r="AC160" s="29"/>
      <c r="AD160" s="29"/>
      <c r="AE160" s="29"/>
      <c r="AT160" s="17" t="s">
        <v>124</v>
      </c>
      <c r="AU160" s="17" t="s">
        <v>80</v>
      </c>
    </row>
    <row r="161" spans="1:65" s="2" customFormat="1">
      <c r="A161" s="29"/>
      <c r="B161" s="30"/>
      <c r="C161" s="29"/>
      <c r="D161" s="153" t="s">
        <v>125</v>
      </c>
      <c r="E161" s="29"/>
      <c r="F161" s="154" t="s">
        <v>163</v>
      </c>
      <c r="G161" s="29"/>
      <c r="H161" s="29"/>
      <c r="I161" s="29"/>
      <c r="J161" s="29"/>
      <c r="K161" s="29"/>
      <c r="L161" s="30"/>
      <c r="M161" s="151"/>
      <c r="N161" s="152"/>
      <c r="O161" s="55"/>
      <c r="P161" s="55"/>
      <c r="Q161" s="55"/>
      <c r="R161" s="55"/>
      <c r="S161" s="55"/>
      <c r="T161" s="56"/>
      <c r="U161" s="29"/>
      <c r="V161" s="29"/>
      <c r="W161" s="29"/>
      <c r="X161" s="29"/>
      <c r="Y161" s="29"/>
      <c r="Z161" s="29"/>
      <c r="AA161" s="29"/>
      <c r="AB161" s="29"/>
      <c r="AC161" s="29"/>
      <c r="AD161" s="29"/>
      <c r="AE161" s="29"/>
      <c r="AT161" s="17" t="s">
        <v>125</v>
      </c>
      <c r="AU161" s="17" t="s">
        <v>80</v>
      </c>
    </row>
    <row r="162" spans="1:65" s="2" customFormat="1" ht="24.2" customHeight="1">
      <c r="A162" s="29"/>
      <c r="B162" s="136"/>
      <c r="C162" s="137" t="s">
        <v>164</v>
      </c>
      <c r="D162" s="137" t="s">
        <v>118</v>
      </c>
      <c r="E162" s="138" t="s">
        <v>165</v>
      </c>
      <c r="F162" s="139" t="s">
        <v>166</v>
      </c>
      <c r="G162" s="140" t="s">
        <v>121</v>
      </c>
      <c r="H162" s="141">
        <v>25</v>
      </c>
      <c r="I162" s="142"/>
      <c r="J162" s="142">
        <f>ROUND(I162*H162,2)</f>
        <v>0</v>
      </c>
      <c r="K162" s="139" t="s">
        <v>122</v>
      </c>
      <c r="L162" s="30"/>
      <c r="M162" s="143" t="s">
        <v>1</v>
      </c>
      <c r="N162" s="144" t="s">
        <v>35</v>
      </c>
      <c r="O162" s="145">
        <v>0.252</v>
      </c>
      <c r="P162" s="145">
        <f>O162*H162</f>
        <v>6.3</v>
      </c>
      <c r="Q162" s="145">
        <v>4.0000000000000001E-3</v>
      </c>
      <c r="R162" s="145">
        <f>Q162*H162</f>
        <v>0.1</v>
      </c>
      <c r="S162" s="145">
        <v>0</v>
      </c>
      <c r="T162" s="146">
        <f>S162*H162</f>
        <v>0</v>
      </c>
      <c r="U162" s="29"/>
      <c r="V162" s="29"/>
      <c r="W162" s="29"/>
      <c r="X162" s="29"/>
      <c r="Y162" s="29"/>
      <c r="Z162" s="29"/>
      <c r="AA162" s="29"/>
      <c r="AB162" s="29"/>
      <c r="AC162" s="29"/>
      <c r="AD162" s="29"/>
      <c r="AE162" s="29"/>
      <c r="AR162" s="147" t="s">
        <v>123</v>
      </c>
      <c r="AT162" s="147" t="s">
        <v>118</v>
      </c>
      <c r="AU162" s="147" t="s">
        <v>80</v>
      </c>
      <c r="AY162" s="17" t="s">
        <v>115</v>
      </c>
      <c r="BE162" s="148">
        <f>IF(N162="základní",J162,0)</f>
        <v>0</v>
      </c>
      <c r="BF162" s="148">
        <f>IF(N162="snížená",J162,0)</f>
        <v>0</v>
      </c>
      <c r="BG162" s="148">
        <f>IF(N162="zákl. přenesená",J162,0)</f>
        <v>0</v>
      </c>
      <c r="BH162" s="148">
        <f>IF(N162="sníž. přenesená",J162,0)</f>
        <v>0</v>
      </c>
      <c r="BI162" s="148">
        <f>IF(N162="nulová",J162,0)</f>
        <v>0</v>
      </c>
      <c r="BJ162" s="17" t="s">
        <v>78</v>
      </c>
      <c r="BK162" s="148">
        <f>ROUND(I162*H162,2)</f>
        <v>0</v>
      </c>
      <c r="BL162" s="17" t="s">
        <v>123</v>
      </c>
      <c r="BM162" s="147" t="s">
        <v>167</v>
      </c>
    </row>
    <row r="163" spans="1:65" s="2" customFormat="1">
      <c r="A163" s="29"/>
      <c r="B163" s="30"/>
      <c r="C163" s="29"/>
      <c r="D163" s="149" t="s">
        <v>124</v>
      </c>
      <c r="E163" s="29"/>
      <c r="F163" s="150" t="s">
        <v>168</v>
      </c>
      <c r="G163" s="29"/>
      <c r="H163" s="29"/>
      <c r="I163" s="29"/>
      <c r="J163" s="29"/>
      <c r="K163" s="29"/>
      <c r="L163" s="30"/>
      <c r="M163" s="151"/>
      <c r="N163" s="152"/>
      <c r="O163" s="55"/>
      <c r="P163" s="55"/>
      <c r="Q163" s="55"/>
      <c r="R163" s="55"/>
      <c r="S163" s="55"/>
      <c r="T163" s="56"/>
      <c r="U163" s="29"/>
      <c r="V163" s="29"/>
      <c r="W163" s="29"/>
      <c r="X163" s="29"/>
      <c r="Y163" s="29"/>
      <c r="Z163" s="29"/>
      <c r="AA163" s="29"/>
      <c r="AB163" s="29"/>
      <c r="AC163" s="29"/>
      <c r="AD163" s="29"/>
      <c r="AE163" s="29"/>
      <c r="AT163" s="17" t="s">
        <v>124</v>
      </c>
      <c r="AU163" s="17" t="s">
        <v>80</v>
      </c>
    </row>
    <row r="164" spans="1:65" s="2" customFormat="1">
      <c r="A164" s="29"/>
      <c r="B164" s="30"/>
      <c r="C164" s="29"/>
      <c r="D164" s="153" t="s">
        <v>125</v>
      </c>
      <c r="E164" s="29"/>
      <c r="F164" s="154" t="s">
        <v>169</v>
      </c>
      <c r="G164" s="29"/>
      <c r="H164" s="29"/>
      <c r="I164" s="29"/>
      <c r="J164" s="29"/>
      <c r="K164" s="29"/>
      <c r="L164" s="30"/>
      <c r="M164" s="151"/>
      <c r="N164" s="152"/>
      <c r="O164" s="55"/>
      <c r="P164" s="55"/>
      <c r="Q164" s="55"/>
      <c r="R164" s="55"/>
      <c r="S164" s="55"/>
      <c r="T164" s="56"/>
      <c r="U164" s="29"/>
      <c r="V164" s="29"/>
      <c r="W164" s="29"/>
      <c r="X164" s="29"/>
      <c r="Y164" s="29"/>
      <c r="Z164" s="29"/>
      <c r="AA164" s="29"/>
      <c r="AB164" s="29"/>
      <c r="AC164" s="29"/>
      <c r="AD164" s="29"/>
      <c r="AE164" s="29"/>
      <c r="AT164" s="17" t="s">
        <v>125</v>
      </c>
      <c r="AU164" s="17" t="s">
        <v>80</v>
      </c>
    </row>
    <row r="165" spans="1:65" s="2" customFormat="1" ht="24.2" customHeight="1">
      <c r="A165" s="29"/>
      <c r="B165" s="136"/>
      <c r="C165" s="137" t="s">
        <v>170</v>
      </c>
      <c r="D165" s="137" t="s">
        <v>118</v>
      </c>
      <c r="E165" s="138" t="s">
        <v>171</v>
      </c>
      <c r="F165" s="139" t="s">
        <v>172</v>
      </c>
      <c r="G165" s="140" t="s">
        <v>121</v>
      </c>
      <c r="H165" s="141">
        <v>70</v>
      </c>
      <c r="I165" s="142"/>
      <c r="J165" s="142">
        <f>ROUND(I165*H165,2)</f>
        <v>0</v>
      </c>
      <c r="K165" s="139" t="s">
        <v>122</v>
      </c>
      <c r="L165" s="30"/>
      <c r="M165" s="143" t="s">
        <v>1</v>
      </c>
      <c r="N165" s="144" t="s">
        <v>35</v>
      </c>
      <c r="O165" s="145">
        <v>0.245</v>
      </c>
      <c r="P165" s="145">
        <f>O165*H165</f>
        <v>17.149999999999999</v>
      </c>
      <c r="Q165" s="145">
        <v>2.8500000000000001E-3</v>
      </c>
      <c r="R165" s="145">
        <f>Q165*H165</f>
        <v>0.19950000000000001</v>
      </c>
      <c r="S165" s="145">
        <v>0</v>
      </c>
      <c r="T165" s="146">
        <f>S165*H165</f>
        <v>0</v>
      </c>
      <c r="U165" s="29"/>
      <c r="V165" s="29"/>
      <c r="W165" s="29"/>
      <c r="X165" s="29"/>
      <c r="Y165" s="29"/>
      <c r="Z165" s="29"/>
      <c r="AA165" s="29"/>
      <c r="AB165" s="29"/>
      <c r="AC165" s="29"/>
      <c r="AD165" s="29"/>
      <c r="AE165" s="29"/>
      <c r="AR165" s="147" t="s">
        <v>123</v>
      </c>
      <c r="AT165" s="147" t="s">
        <v>118</v>
      </c>
      <c r="AU165" s="147" t="s">
        <v>80</v>
      </c>
      <c r="AY165" s="17" t="s">
        <v>115</v>
      </c>
      <c r="BE165" s="148">
        <f>IF(N165="základní",J165,0)</f>
        <v>0</v>
      </c>
      <c r="BF165" s="148">
        <f>IF(N165="snížená",J165,0)</f>
        <v>0</v>
      </c>
      <c r="BG165" s="148">
        <f>IF(N165="zákl. přenesená",J165,0)</f>
        <v>0</v>
      </c>
      <c r="BH165" s="148">
        <f>IF(N165="sníž. přenesená",J165,0)</f>
        <v>0</v>
      </c>
      <c r="BI165" s="148">
        <f>IF(N165="nulová",J165,0)</f>
        <v>0</v>
      </c>
      <c r="BJ165" s="17" t="s">
        <v>78</v>
      </c>
      <c r="BK165" s="148">
        <f>ROUND(I165*H165,2)</f>
        <v>0</v>
      </c>
      <c r="BL165" s="17" t="s">
        <v>123</v>
      </c>
      <c r="BM165" s="147" t="s">
        <v>173</v>
      </c>
    </row>
    <row r="166" spans="1:65" s="2" customFormat="1" ht="19.5">
      <c r="A166" s="29"/>
      <c r="B166" s="30"/>
      <c r="C166" s="29"/>
      <c r="D166" s="149" t="s">
        <v>124</v>
      </c>
      <c r="E166" s="29"/>
      <c r="F166" s="150" t="s">
        <v>174</v>
      </c>
      <c r="G166" s="29"/>
      <c r="H166" s="29"/>
      <c r="I166" s="29"/>
      <c r="J166" s="29"/>
      <c r="K166" s="29"/>
      <c r="L166" s="30"/>
      <c r="M166" s="151"/>
      <c r="N166" s="152"/>
      <c r="O166" s="55"/>
      <c r="P166" s="55"/>
      <c r="Q166" s="55"/>
      <c r="R166" s="55"/>
      <c r="S166" s="55"/>
      <c r="T166" s="56"/>
      <c r="U166" s="29"/>
      <c r="V166" s="29"/>
      <c r="W166" s="29"/>
      <c r="X166" s="29"/>
      <c r="Y166" s="29"/>
      <c r="Z166" s="29"/>
      <c r="AA166" s="29"/>
      <c r="AB166" s="29"/>
      <c r="AC166" s="29"/>
      <c r="AD166" s="29"/>
      <c r="AE166" s="29"/>
      <c r="AT166" s="17" t="s">
        <v>124</v>
      </c>
      <c r="AU166" s="17" t="s">
        <v>80</v>
      </c>
    </row>
    <row r="167" spans="1:65" s="2" customFormat="1">
      <c r="A167" s="29"/>
      <c r="B167" s="30"/>
      <c r="C167" s="29"/>
      <c r="D167" s="153" t="s">
        <v>125</v>
      </c>
      <c r="E167" s="29"/>
      <c r="F167" s="154" t="s">
        <v>175</v>
      </c>
      <c r="G167" s="29"/>
      <c r="H167" s="29"/>
      <c r="I167" s="29"/>
      <c r="J167" s="29"/>
      <c r="K167" s="29"/>
      <c r="L167" s="30"/>
      <c r="M167" s="151"/>
      <c r="N167" s="152"/>
      <c r="O167" s="55"/>
      <c r="P167" s="55"/>
      <c r="Q167" s="55"/>
      <c r="R167" s="55"/>
      <c r="S167" s="55"/>
      <c r="T167" s="56"/>
      <c r="U167" s="29"/>
      <c r="V167" s="29"/>
      <c r="W167" s="29"/>
      <c r="X167" s="29"/>
      <c r="Y167" s="29"/>
      <c r="Z167" s="29"/>
      <c r="AA167" s="29"/>
      <c r="AB167" s="29"/>
      <c r="AC167" s="29"/>
      <c r="AD167" s="29"/>
      <c r="AE167" s="29"/>
      <c r="AT167" s="17" t="s">
        <v>125</v>
      </c>
      <c r="AU167" s="17" t="s">
        <v>80</v>
      </c>
    </row>
    <row r="168" spans="1:65" s="2" customFormat="1" ht="24.2" customHeight="1">
      <c r="A168" s="29"/>
      <c r="B168" s="136"/>
      <c r="C168" s="137" t="s">
        <v>176</v>
      </c>
      <c r="D168" s="137" t="s">
        <v>118</v>
      </c>
      <c r="E168" s="138" t="s">
        <v>177</v>
      </c>
      <c r="F168" s="139" t="s">
        <v>178</v>
      </c>
      <c r="G168" s="140" t="s">
        <v>179</v>
      </c>
      <c r="H168" s="141">
        <v>57.4</v>
      </c>
      <c r="I168" s="142"/>
      <c r="J168" s="142">
        <f>ROUND(I168*H168,2)</f>
        <v>0</v>
      </c>
      <c r="K168" s="139" t="s">
        <v>122</v>
      </c>
      <c r="L168" s="30"/>
      <c r="M168" s="143" t="s">
        <v>1</v>
      </c>
      <c r="N168" s="144" t="s">
        <v>35</v>
      </c>
      <c r="O168" s="145">
        <v>0.15</v>
      </c>
      <c r="P168" s="145">
        <f>O168*H168</f>
        <v>8.61</v>
      </c>
      <c r="Q168" s="145">
        <v>2.0646000000000001E-2</v>
      </c>
      <c r="R168" s="145">
        <f>Q168*H168</f>
        <v>1.1850804000000001</v>
      </c>
      <c r="S168" s="145">
        <v>0</v>
      </c>
      <c r="T168" s="146">
        <f>S168*H168</f>
        <v>0</v>
      </c>
      <c r="U168" s="29"/>
      <c r="V168" s="29"/>
      <c r="W168" s="29"/>
      <c r="X168" s="29"/>
      <c r="Y168" s="29"/>
      <c r="Z168" s="29"/>
      <c r="AA168" s="29"/>
      <c r="AB168" s="29"/>
      <c r="AC168" s="29"/>
      <c r="AD168" s="29"/>
      <c r="AE168" s="29"/>
      <c r="AR168" s="147" t="s">
        <v>123</v>
      </c>
      <c r="AT168" s="147" t="s">
        <v>118</v>
      </c>
      <c r="AU168" s="147" t="s">
        <v>80</v>
      </c>
      <c r="AY168" s="17" t="s">
        <v>115</v>
      </c>
      <c r="BE168" s="148">
        <f>IF(N168="základní",J168,0)</f>
        <v>0</v>
      </c>
      <c r="BF168" s="148">
        <f>IF(N168="snížená",J168,0)</f>
        <v>0</v>
      </c>
      <c r="BG168" s="148">
        <f>IF(N168="zákl. přenesená",J168,0)</f>
        <v>0</v>
      </c>
      <c r="BH168" s="148">
        <f>IF(N168="sníž. přenesená",J168,0)</f>
        <v>0</v>
      </c>
      <c r="BI168" s="148">
        <f>IF(N168="nulová",J168,0)</f>
        <v>0</v>
      </c>
      <c r="BJ168" s="17" t="s">
        <v>78</v>
      </c>
      <c r="BK168" s="148">
        <f>ROUND(I168*H168,2)</f>
        <v>0</v>
      </c>
      <c r="BL168" s="17" t="s">
        <v>123</v>
      </c>
      <c r="BM168" s="147" t="s">
        <v>180</v>
      </c>
    </row>
    <row r="169" spans="1:65" s="2" customFormat="1">
      <c r="A169" s="29"/>
      <c r="B169" s="30"/>
      <c r="C169" s="29"/>
      <c r="D169" s="149" t="s">
        <v>124</v>
      </c>
      <c r="E169" s="29"/>
      <c r="F169" s="150" t="s">
        <v>178</v>
      </c>
      <c r="G169" s="29"/>
      <c r="H169" s="29"/>
      <c r="I169" s="29"/>
      <c r="J169" s="29"/>
      <c r="K169" s="29"/>
      <c r="L169" s="30"/>
      <c r="M169" s="151"/>
      <c r="N169" s="152"/>
      <c r="O169" s="55"/>
      <c r="P169" s="55"/>
      <c r="Q169" s="55"/>
      <c r="R169" s="55"/>
      <c r="S169" s="55"/>
      <c r="T169" s="56"/>
      <c r="U169" s="29"/>
      <c r="V169" s="29"/>
      <c r="W169" s="29"/>
      <c r="X169" s="29"/>
      <c r="Y169" s="29"/>
      <c r="Z169" s="29"/>
      <c r="AA169" s="29"/>
      <c r="AB169" s="29"/>
      <c r="AC169" s="29"/>
      <c r="AD169" s="29"/>
      <c r="AE169" s="29"/>
      <c r="AT169" s="17" t="s">
        <v>124</v>
      </c>
      <c r="AU169" s="17" t="s">
        <v>80</v>
      </c>
    </row>
    <row r="170" spans="1:65" s="2" customFormat="1">
      <c r="A170" s="29"/>
      <c r="B170" s="30"/>
      <c r="C170" s="29"/>
      <c r="D170" s="153" t="s">
        <v>125</v>
      </c>
      <c r="E170" s="29"/>
      <c r="F170" s="154" t="s">
        <v>181</v>
      </c>
      <c r="G170" s="29"/>
      <c r="H170" s="29"/>
      <c r="I170" s="29"/>
      <c r="J170" s="29"/>
      <c r="K170" s="29"/>
      <c r="L170" s="30"/>
      <c r="M170" s="151"/>
      <c r="N170" s="152"/>
      <c r="O170" s="55"/>
      <c r="P170" s="55"/>
      <c r="Q170" s="55"/>
      <c r="R170" s="55"/>
      <c r="S170" s="55"/>
      <c r="T170" s="56"/>
      <c r="U170" s="29"/>
      <c r="V170" s="29"/>
      <c r="W170" s="29"/>
      <c r="X170" s="29"/>
      <c r="Y170" s="29"/>
      <c r="Z170" s="29"/>
      <c r="AA170" s="29"/>
      <c r="AB170" s="29"/>
      <c r="AC170" s="29"/>
      <c r="AD170" s="29"/>
      <c r="AE170" s="29"/>
      <c r="AT170" s="17" t="s">
        <v>125</v>
      </c>
      <c r="AU170" s="17" t="s">
        <v>80</v>
      </c>
    </row>
    <row r="171" spans="1:65" s="13" customFormat="1">
      <c r="B171" s="155"/>
      <c r="D171" s="149" t="s">
        <v>127</v>
      </c>
      <c r="E171" s="156" t="s">
        <v>1</v>
      </c>
      <c r="F171" s="157" t="s">
        <v>182</v>
      </c>
      <c r="H171" s="156" t="s">
        <v>1</v>
      </c>
      <c r="L171" s="155"/>
      <c r="M171" s="158"/>
      <c r="N171" s="159"/>
      <c r="O171" s="159"/>
      <c r="P171" s="159"/>
      <c r="Q171" s="159"/>
      <c r="R171" s="159"/>
      <c r="S171" s="159"/>
      <c r="T171" s="160"/>
      <c r="AT171" s="156" t="s">
        <v>127</v>
      </c>
      <c r="AU171" s="156" t="s">
        <v>80</v>
      </c>
      <c r="AV171" s="13" t="s">
        <v>78</v>
      </c>
      <c r="AW171" s="13" t="s">
        <v>27</v>
      </c>
      <c r="AX171" s="13" t="s">
        <v>70</v>
      </c>
      <c r="AY171" s="156" t="s">
        <v>115</v>
      </c>
    </row>
    <row r="172" spans="1:65" s="14" customFormat="1">
      <c r="B172" s="161"/>
      <c r="D172" s="149" t="s">
        <v>127</v>
      </c>
      <c r="E172" s="162" t="s">
        <v>1</v>
      </c>
      <c r="F172" s="163" t="s">
        <v>183</v>
      </c>
      <c r="H172" s="164">
        <v>57.4</v>
      </c>
      <c r="L172" s="161"/>
      <c r="M172" s="165"/>
      <c r="N172" s="166"/>
      <c r="O172" s="166"/>
      <c r="P172" s="166"/>
      <c r="Q172" s="166"/>
      <c r="R172" s="166"/>
      <c r="S172" s="166"/>
      <c r="T172" s="167"/>
      <c r="AT172" s="162" t="s">
        <v>127</v>
      </c>
      <c r="AU172" s="162" t="s">
        <v>80</v>
      </c>
      <c r="AV172" s="14" t="s">
        <v>80</v>
      </c>
      <c r="AW172" s="14" t="s">
        <v>27</v>
      </c>
      <c r="AX172" s="14" t="s">
        <v>70</v>
      </c>
      <c r="AY172" s="162" t="s">
        <v>115</v>
      </c>
    </row>
    <row r="173" spans="1:65" s="15" customFormat="1">
      <c r="B173" s="168"/>
      <c r="D173" s="149" t="s">
        <v>127</v>
      </c>
      <c r="E173" s="169" t="s">
        <v>1</v>
      </c>
      <c r="F173" s="170" t="s">
        <v>130</v>
      </c>
      <c r="H173" s="171">
        <v>57.4</v>
      </c>
      <c r="L173" s="168"/>
      <c r="M173" s="172"/>
      <c r="N173" s="173"/>
      <c r="O173" s="173"/>
      <c r="P173" s="173"/>
      <c r="Q173" s="173"/>
      <c r="R173" s="173"/>
      <c r="S173" s="173"/>
      <c r="T173" s="174"/>
      <c r="AT173" s="169" t="s">
        <v>127</v>
      </c>
      <c r="AU173" s="169" t="s">
        <v>80</v>
      </c>
      <c r="AV173" s="15" t="s">
        <v>123</v>
      </c>
      <c r="AW173" s="15" t="s">
        <v>27</v>
      </c>
      <c r="AX173" s="15" t="s">
        <v>78</v>
      </c>
      <c r="AY173" s="169" t="s">
        <v>115</v>
      </c>
    </row>
    <row r="174" spans="1:65" s="2" customFormat="1" ht="16.5" customHeight="1">
      <c r="A174" s="29"/>
      <c r="B174" s="136"/>
      <c r="C174" s="137" t="s">
        <v>184</v>
      </c>
      <c r="D174" s="137" t="s">
        <v>118</v>
      </c>
      <c r="E174" s="138" t="s">
        <v>185</v>
      </c>
      <c r="F174" s="139" t="s">
        <v>186</v>
      </c>
      <c r="G174" s="140" t="s">
        <v>121</v>
      </c>
      <c r="H174" s="141">
        <v>630</v>
      </c>
      <c r="I174" s="142"/>
      <c r="J174" s="142">
        <f>ROUND(I174*H174,2)</f>
        <v>0</v>
      </c>
      <c r="K174" s="139" t="s">
        <v>122</v>
      </c>
      <c r="L174" s="30"/>
      <c r="M174" s="143" t="s">
        <v>1</v>
      </c>
      <c r="N174" s="144" t="s">
        <v>35</v>
      </c>
      <c r="O174" s="145">
        <v>0.14000000000000001</v>
      </c>
      <c r="P174" s="145">
        <f>O174*H174</f>
        <v>88.2</v>
      </c>
      <c r="Q174" s="145">
        <v>0</v>
      </c>
      <c r="R174" s="145">
        <f>Q174*H174</f>
        <v>0</v>
      </c>
      <c r="S174" s="145">
        <v>0</v>
      </c>
      <c r="T174" s="146">
        <f>S174*H174</f>
        <v>0</v>
      </c>
      <c r="U174" s="29"/>
      <c r="V174" s="29"/>
      <c r="W174" s="29"/>
      <c r="X174" s="29"/>
      <c r="Y174" s="29"/>
      <c r="Z174" s="29"/>
      <c r="AA174" s="29"/>
      <c r="AB174" s="29"/>
      <c r="AC174" s="29"/>
      <c r="AD174" s="29"/>
      <c r="AE174" s="29"/>
      <c r="AR174" s="147" t="s">
        <v>123</v>
      </c>
      <c r="AT174" s="147" t="s">
        <v>118</v>
      </c>
      <c r="AU174" s="147" t="s">
        <v>80</v>
      </c>
      <c r="AY174" s="17" t="s">
        <v>115</v>
      </c>
      <c r="BE174" s="148">
        <f>IF(N174="základní",J174,0)</f>
        <v>0</v>
      </c>
      <c r="BF174" s="148">
        <f>IF(N174="snížená",J174,0)</f>
        <v>0</v>
      </c>
      <c r="BG174" s="148">
        <f>IF(N174="zákl. přenesená",J174,0)</f>
        <v>0</v>
      </c>
      <c r="BH174" s="148">
        <f>IF(N174="sníž. přenesená",J174,0)</f>
        <v>0</v>
      </c>
      <c r="BI174" s="148">
        <f>IF(N174="nulová",J174,0)</f>
        <v>0</v>
      </c>
      <c r="BJ174" s="17" t="s">
        <v>78</v>
      </c>
      <c r="BK174" s="148">
        <f>ROUND(I174*H174,2)</f>
        <v>0</v>
      </c>
      <c r="BL174" s="17" t="s">
        <v>123</v>
      </c>
      <c r="BM174" s="147" t="s">
        <v>187</v>
      </c>
    </row>
    <row r="175" spans="1:65" s="2" customFormat="1">
      <c r="A175" s="29"/>
      <c r="B175" s="30"/>
      <c r="C175" s="29"/>
      <c r="D175" s="149" t="s">
        <v>124</v>
      </c>
      <c r="E175" s="29"/>
      <c r="F175" s="150" t="s">
        <v>186</v>
      </c>
      <c r="G175" s="29"/>
      <c r="H175" s="29"/>
      <c r="I175" s="29"/>
      <c r="J175" s="29"/>
      <c r="K175" s="29"/>
      <c r="L175" s="30"/>
      <c r="M175" s="151"/>
      <c r="N175" s="152"/>
      <c r="O175" s="55"/>
      <c r="P175" s="55"/>
      <c r="Q175" s="55"/>
      <c r="R175" s="55"/>
      <c r="S175" s="55"/>
      <c r="T175" s="56"/>
      <c r="U175" s="29"/>
      <c r="V175" s="29"/>
      <c r="W175" s="29"/>
      <c r="X175" s="29"/>
      <c r="Y175" s="29"/>
      <c r="Z175" s="29"/>
      <c r="AA175" s="29"/>
      <c r="AB175" s="29"/>
      <c r="AC175" s="29"/>
      <c r="AD175" s="29"/>
      <c r="AE175" s="29"/>
      <c r="AT175" s="17" t="s">
        <v>124</v>
      </c>
      <c r="AU175" s="17" t="s">
        <v>80</v>
      </c>
    </row>
    <row r="176" spans="1:65" s="2" customFormat="1">
      <c r="A176" s="29"/>
      <c r="B176" s="30"/>
      <c r="C176" s="29"/>
      <c r="D176" s="153" t="s">
        <v>125</v>
      </c>
      <c r="E176" s="29"/>
      <c r="F176" s="154" t="s">
        <v>188</v>
      </c>
      <c r="G176" s="29"/>
      <c r="H176" s="29"/>
      <c r="I176" s="29"/>
      <c r="J176" s="29"/>
      <c r="K176" s="29"/>
      <c r="L176" s="30"/>
      <c r="M176" s="151"/>
      <c r="N176" s="152"/>
      <c r="O176" s="55"/>
      <c r="P176" s="55"/>
      <c r="Q176" s="55"/>
      <c r="R176" s="55"/>
      <c r="S176" s="55"/>
      <c r="T176" s="56"/>
      <c r="U176" s="29"/>
      <c r="V176" s="29"/>
      <c r="W176" s="29"/>
      <c r="X176" s="29"/>
      <c r="Y176" s="29"/>
      <c r="Z176" s="29"/>
      <c r="AA176" s="29"/>
      <c r="AB176" s="29"/>
      <c r="AC176" s="29"/>
      <c r="AD176" s="29"/>
      <c r="AE176" s="29"/>
      <c r="AT176" s="17" t="s">
        <v>125</v>
      </c>
      <c r="AU176" s="17" t="s">
        <v>80</v>
      </c>
    </row>
    <row r="177" spans="1:65" s="13" customFormat="1">
      <c r="B177" s="155"/>
      <c r="D177" s="149" t="s">
        <v>127</v>
      </c>
      <c r="E177" s="156" t="s">
        <v>1</v>
      </c>
      <c r="F177" s="157" t="s">
        <v>189</v>
      </c>
      <c r="H177" s="156" t="s">
        <v>1</v>
      </c>
      <c r="L177" s="155"/>
      <c r="M177" s="158"/>
      <c r="N177" s="159"/>
      <c r="O177" s="159"/>
      <c r="P177" s="159"/>
      <c r="Q177" s="159"/>
      <c r="R177" s="159"/>
      <c r="S177" s="159"/>
      <c r="T177" s="160"/>
      <c r="AT177" s="156" t="s">
        <v>127</v>
      </c>
      <c r="AU177" s="156" t="s">
        <v>80</v>
      </c>
      <c r="AV177" s="13" t="s">
        <v>78</v>
      </c>
      <c r="AW177" s="13" t="s">
        <v>27</v>
      </c>
      <c r="AX177" s="13" t="s">
        <v>70</v>
      </c>
      <c r="AY177" s="156" t="s">
        <v>115</v>
      </c>
    </row>
    <row r="178" spans="1:65" s="14" customFormat="1">
      <c r="B178" s="161"/>
      <c r="D178" s="149" t="s">
        <v>127</v>
      </c>
      <c r="E178" s="162" t="s">
        <v>1</v>
      </c>
      <c r="F178" s="163" t="s">
        <v>190</v>
      </c>
      <c r="H178" s="164">
        <v>630</v>
      </c>
      <c r="L178" s="161"/>
      <c r="M178" s="165"/>
      <c r="N178" s="166"/>
      <c r="O178" s="166"/>
      <c r="P178" s="166"/>
      <c r="Q178" s="166"/>
      <c r="R178" s="166"/>
      <c r="S178" s="166"/>
      <c r="T178" s="167"/>
      <c r="AT178" s="162" t="s">
        <v>127</v>
      </c>
      <c r="AU178" s="162" t="s">
        <v>80</v>
      </c>
      <c r="AV178" s="14" t="s">
        <v>80</v>
      </c>
      <c r="AW178" s="14" t="s">
        <v>27</v>
      </c>
      <c r="AX178" s="14" t="s">
        <v>70</v>
      </c>
      <c r="AY178" s="162" t="s">
        <v>115</v>
      </c>
    </row>
    <row r="179" spans="1:65" s="15" customFormat="1">
      <c r="B179" s="168"/>
      <c r="D179" s="149" t="s">
        <v>127</v>
      </c>
      <c r="E179" s="169" t="s">
        <v>1</v>
      </c>
      <c r="F179" s="170" t="s">
        <v>130</v>
      </c>
      <c r="H179" s="171">
        <v>630</v>
      </c>
      <c r="L179" s="168"/>
      <c r="M179" s="172"/>
      <c r="N179" s="173"/>
      <c r="O179" s="173"/>
      <c r="P179" s="173"/>
      <c r="Q179" s="173"/>
      <c r="R179" s="173"/>
      <c r="S179" s="173"/>
      <c r="T179" s="174"/>
      <c r="AT179" s="169" t="s">
        <v>127</v>
      </c>
      <c r="AU179" s="169" t="s">
        <v>80</v>
      </c>
      <c r="AV179" s="15" t="s">
        <v>123</v>
      </c>
      <c r="AW179" s="15" t="s">
        <v>27</v>
      </c>
      <c r="AX179" s="15" t="s">
        <v>78</v>
      </c>
      <c r="AY179" s="169" t="s">
        <v>115</v>
      </c>
    </row>
    <row r="180" spans="1:65" s="12" customFormat="1" ht="22.9" customHeight="1">
      <c r="B180" s="124"/>
      <c r="D180" s="125" t="s">
        <v>69</v>
      </c>
      <c r="E180" s="134" t="s">
        <v>170</v>
      </c>
      <c r="F180" s="134" t="s">
        <v>191</v>
      </c>
      <c r="J180" s="135">
        <f>BK180</f>
        <v>0</v>
      </c>
      <c r="L180" s="124"/>
      <c r="M180" s="128"/>
      <c r="N180" s="129"/>
      <c r="O180" s="129"/>
      <c r="P180" s="130">
        <f>SUM(P181:P200)</f>
        <v>200.20000000000002</v>
      </c>
      <c r="Q180" s="129"/>
      <c r="R180" s="130">
        <f>SUM(R181:R200)</f>
        <v>0</v>
      </c>
      <c r="S180" s="129"/>
      <c r="T180" s="131">
        <f>SUM(T181:T200)</f>
        <v>4.13</v>
      </c>
      <c r="AR180" s="125" t="s">
        <v>78</v>
      </c>
      <c r="AT180" s="132" t="s">
        <v>69</v>
      </c>
      <c r="AU180" s="132" t="s">
        <v>78</v>
      </c>
      <c r="AY180" s="125" t="s">
        <v>115</v>
      </c>
      <c r="BK180" s="133">
        <f>SUM(BK181:BK200)</f>
        <v>0</v>
      </c>
    </row>
    <row r="181" spans="1:65" s="2" customFormat="1" ht="33" customHeight="1">
      <c r="A181" s="29"/>
      <c r="B181" s="136"/>
      <c r="C181" s="137" t="s">
        <v>192</v>
      </c>
      <c r="D181" s="137" t="s">
        <v>118</v>
      </c>
      <c r="E181" s="138" t="s">
        <v>193</v>
      </c>
      <c r="F181" s="139" t="s">
        <v>194</v>
      </c>
      <c r="G181" s="140" t="s">
        <v>121</v>
      </c>
      <c r="H181" s="141">
        <v>700</v>
      </c>
      <c r="I181" s="142"/>
      <c r="J181" s="142">
        <f>ROUND(I181*H181,2)</f>
        <v>0</v>
      </c>
      <c r="K181" s="139" t="s">
        <v>122</v>
      </c>
      <c r="L181" s="30"/>
      <c r="M181" s="143" t="s">
        <v>1</v>
      </c>
      <c r="N181" s="144" t="s">
        <v>35</v>
      </c>
      <c r="O181" s="145">
        <v>0.16200000000000001</v>
      </c>
      <c r="P181" s="145">
        <f>O181*H181</f>
        <v>113.4</v>
      </c>
      <c r="Q181" s="145">
        <v>0</v>
      </c>
      <c r="R181" s="145">
        <f>Q181*H181</f>
        <v>0</v>
      </c>
      <c r="S181" s="145">
        <v>0</v>
      </c>
      <c r="T181" s="146">
        <f>S181*H181</f>
        <v>0</v>
      </c>
      <c r="U181" s="29"/>
      <c r="V181" s="29"/>
      <c r="W181" s="29"/>
      <c r="X181" s="29"/>
      <c r="Y181" s="29"/>
      <c r="Z181" s="29"/>
      <c r="AA181" s="29"/>
      <c r="AB181" s="29"/>
      <c r="AC181" s="29"/>
      <c r="AD181" s="29"/>
      <c r="AE181" s="29"/>
      <c r="AR181" s="147" t="s">
        <v>123</v>
      </c>
      <c r="AT181" s="147" t="s">
        <v>118</v>
      </c>
      <c r="AU181" s="147" t="s">
        <v>80</v>
      </c>
      <c r="AY181" s="17" t="s">
        <v>115</v>
      </c>
      <c r="BE181" s="148">
        <f>IF(N181="základní",J181,0)</f>
        <v>0</v>
      </c>
      <c r="BF181" s="148">
        <f>IF(N181="snížená",J181,0)</f>
        <v>0</v>
      </c>
      <c r="BG181" s="148">
        <f>IF(N181="zákl. přenesená",J181,0)</f>
        <v>0</v>
      </c>
      <c r="BH181" s="148">
        <f>IF(N181="sníž. přenesená",J181,0)</f>
        <v>0</v>
      </c>
      <c r="BI181" s="148">
        <f>IF(N181="nulová",J181,0)</f>
        <v>0</v>
      </c>
      <c r="BJ181" s="17" t="s">
        <v>78</v>
      </c>
      <c r="BK181" s="148">
        <f>ROUND(I181*H181,2)</f>
        <v>0</v>
      </c>
      <c r="BL181" s="17" t="s">
        <v>123</v>
      </c>
      <c r="BM181" s="147" t="s">
        <v>195</v>
      </c>
    </row>
    <row r="182" spans="1:65" s="2" customFormat="1" ht="19.5">
      <c r="A182" s="29"/>
      <c r="B182" s="30"/>
      <c r="C182" s="29"/>
      <c r="D182" s="149" t="s">
        <v>124</v>
      </c>
      <c r="E182" s="29"/>
      <c r="F182" s="150" t="s">
        <v>194</v>
      </c>
      <c r="G182" s="29"/>
      <c r="H182" s="29"/>
      <c r="I182" s="29"/>
      <c r="J182" s="29"/>
      <c r="K182" s="29"/>
      <c r="L182" s="30"/>
      <c r="M182" s="151"/>
      <c r="N182" s="152"/>
      <c r="O182" s="55"/>
      <c r="P182" s="55"/>
      <c r="Q182" s="55"/>
      <c r="R182" s="55"/>
      <c r="S182" s="55"/>
      <c r="T182" s="56"/>
      <c r="U182" s="29"/>
      <c r="V182" s="29"/>
      <c r="W182" s="29"/>
      <c r="X182" s="29"/>
      <c r="Y182" s="29"/>
      <c r="Z182" s="29"/>
      <c r="AA182" s="29"/>
      <c r="AB182" s="29"/>
      <c r="AC182" s="29"/>
      <c r="AD182" s="29"/>
      <c r="AE182" s="29"/>
      <c r="AT182" s="17" t="s">
        <v>124</v>
      </c>
      <c r="AU182" s="17" t="s">
        <v>80</v>
      </c>
    </row>
    <row r="183" spans="1:65" s="2" customFormat="1">
      <c r="A183" s="29"/>
      <c r="B183" s="30"/>
      <c r="C183" s="29"/>
      <c r="D183" s="153" t="s">
        <v>125</v>
      </c>
      <c r="E183" s="29"/>
      <c r="F183" s="154" t="s">
        <v>196</v>
      </c>
      <c r="G183" s="29"/>
      <c r="H183" s="29"/>
      <c r="I183" s="29"/>
      <c r="J183" s="29"/>
      <c r="K183" s="29"/>
      <c r="L183" s="30"/>
      <c r="M183" s="151"/>
      <c r="N183" s="152"/>
      <c r="O183" s="55"/>
      <c r="P183" s="55"/>
      <c r="Q183" s="55"/>
      <c r="R183" s="55"/>
      <c r="S183" s="55"/>
      <c r="T183" s="56"/>
      <c r="U183" s="29"/>
      <c r="V183" s="29"/>
      <c r="W183" s="29"/>
      <c r="X183" s="29"/>
      <c r="Y183" s="29"/>
      <c r="Z183" s="29"/>
      <c r="AA183" s="29"/>
      <c r="AB183" s="29"/>
      <c r="AC183" s="29"/>
      <c r="AD183" s="29"/>
      <c r="AE183" s="29"/>
      <c r="AT183" s="17" t="s">
        <v>125</v>
      </c>
      <c r="AU183" s="17" t="s">
        <v>80</v>
      </c>
    </row>
    <row r="184" spans="1:65" s="2" customFormat="1" ht="58.5">
      <c r="A184" s="29"/>
      <c r="B184" s="30"/>
      <c r="C184" s="29"/>
      <c r="D184" s="149" t="s">
        <v>140</v>
      </c>
      <c r="E184" s="29"/>
      <c r="F184" s="175" t="s">
        <v>197</v>
      </c>
      <c r="G184" s="29"/>
      <c r="H184" s="29"/>
      <c r="I184" s="29"/>
      <c r="J184" s="29"/>
      <c r="K184" s="29"/>
      <c r="L184" s="30"/>
      <c r="M184" s="151"/>
      <c r="N184" s="152"/>
      <c r="O184" s="55"/>
      <c r="P184" s="55"/>
      <c r="Q184" s="55"/>
      <c r="R184" s="55"/>
      <c r="S184" s="55"/>
      <c r="T184" s="56"/>
      <c r="U184" s="29"/>
      <c r="V184" s="29"/>
      <c r="W184" s="29"/>
      <c r="X184" s="29"/>
      <c r="Y184" s="29"/>
      <c r="Z184" s="29"/>
      <c r="AA184" s="29"/>
      <c r="AB184" s="29"/>
      <c r="AC184" s="29"/>
      <c r="AD184" s="29"/>
      <c r="AE184" s="29"/>
      <c r="AT184" s="17" t="s">
        <v>140</v>
      </c>
      <c r="AU184" s="17" t="s">
        <v>80</v>
      </c>
    </row>
    <row r="185" spans="1:65" s="2" customFormat="1" ht="33" customHeight="1">
      <c r="A185" s="29"/>
      <c r="B185" s="136"/>
      <c r="C185" s="137" t="s">
        <v>198</v>
      </c>
      <c r="D185" s="137" t="s">
        <v>118</v>
      </c>
      <c r="E185" s="138" t="s">
        <v>199</v>
      </c>
      <c r="F185" s="139" t="s">
        <v>200</v>
      </c>
      <c r="G185" s="140" t="s">
        <v>121</v>
      </c>
      <c r="H185" s="141">
        <v>14000</v>
      </c>
      <c r="I185" s="142"/>
      <c r="J185" s="142">
        <f>ROUND(I185*H185,2)</f>
        <v>0</v>
      </c>
      <c r="K185" s="139" t="s">
        <v>122</v>
      </c>
      <c r="L185" s="30"/>
      <c r="M185" s="143" t="s">
        <v>1</v>
      </c>
      <c r="N185" s="144" t="s">
        <v>35</v>
      </c>
      <c r="O185" s="145">
        <v>0</v>
      </c>
      <c r="P185" s="145">
        <f>O185*H185</f>
        <v>0</v>
      </c>
      <c r="Q185" s="145">
        <v>0</v>
      </c>
      <c r="R185" s="145">
        <f>Q185*H185</f>
        <v>0</v>
      </c>
      <c r="S185" s="145">
        <v>0</v>
      </c>
      <c r="T185" s="146">
        <f>S185*H185</f>
        <v>0</v>
      </c>
      <c r="U185" s="29"/>
      <c r="V185" s="29"/>
      <c r="W185" s="29"/>
      <c r="X185" s="29"/>
      <c r="Y185" s="29"/>
      <c r="Z185" s="29"/>
      <c r="AA185" s="29"/>
      <c r="AB185" s="29"/>
      <c r="AC185" s="29"/>
      <c r="AD185" s="29"/>
      <c r="AE185" s="29"/>
      <c r="AR185" s="147" t="s">
        <v>123</v>
      </c>
      <c r="AT185" s="147" t="s">
        <v>118</v>
      </c>
      <c r="AU185" s="147" t="s">
        <v>80</v>
      </c>
      <c r="AY185" s="17" t="s">
        <v>115</v>
      </c>
      <c r="BE185" s="148">
        <f>IF(N185="základní",J185,0)</f>
        <v>0</v>
      </c>
      <c r="BF185" s="148">
        <f>IF(N185="snížená",J185,0)</f>
        <v>0</v>
      </c>
      <c r="BG185" s="148">
        <f>IF(N185="zákl. přenesená",J185,0)</f>
        <v>0</v>
      </c>
      <c r="BH185" s="148">
        <f>IF(N185="sníž. přenesená",J185,0)</f>
        <v>0</v>
      </c>
      <c r="BI185" s="148">
        <f>IF(N185="nulová",J185,0)</f>
        <v>0</v>
      </c>
      <c r="BJ185" s="17" t="s">
        <v>78</v>
      </c>
      <c r="BK185" s="148">
        <f>ROUND(I185*H185,2)</f>
        <v>0</v>
      </c>
      <c r="BL185" s="17" t="s">
        <v>123</v>
      </c>
      <c r="BM185" s="147" t="s">
        <v>201</v>
      </c>
    </row>
    <row r="186" spans="1:65" s="2" customFormat="1" ht="19.5">
      <c r="A186" s="29"/>
      <c r="B186" s="30"/>
      <c r="C186" s="29"/>
      <c r="D186" s="149" t="s">
        <v>124</v>
      </c>
      <c r="E186" s="29"/>
      <c r="F186" s="150" t="s">
        <v>200</v>
      </c>
      <c r="G186" s="29"/>
      <c r="H186" s="29"/>
      <c r="I186" s="29"/>
      <c r="J186" s="29"/>
      <c r="K186" s="29"/>
      <c r="L186" s="30"/>
      <c r="M186" s="151"/>
      <c r="N186" s="152"/>
      <c r="O186" s="55"/>
      <c r="P186" s="55"/>
      <c r="Q186" s="55"/>
      <c r="R186" s="55"/>
      <c r="S186" s="55"/>
      <c r="T186" s="56"/>
      <c r="U186" s="29"/>
      <c r="V186" s="29"/>
      <c r="W186" s="29"/>
      <c r="X186" s="29"/>
      <c r="Y186" s="29"/>
      <c r="Z186" s="29"/>
      <c r="AA186" s="29"/>
      <c r="AB186" s="29"/>
      <c r="AC186" s="29"/>
      <c r="AD186" s="29"/>
      <c r="AE186" s="29"/>
      <c r="AT186" s="17" t="s">
        <v>124</v>
      </c>
      <c r="AU186" s="17" t="s">
        <v>80</v>
      </c>
    </row>
    <row r="187" spans="1:65" s="2" customFormat="1">
      <c r="A187" s="29"/>
      <c r="B187" s="30"/>
      <c r="C187" s="29"/>
      <c r="D187" s="153" t="s">
        <v>125</v>
      </c>
      <c r="E187" s="29"/>
      <c r="F187" s="154" t="s">
        <v>202</v>
      </c>
      <c r="G187" s="29"/>
      <c r="H187" s="29"/>
      <c r="I187" s="29"/>
      <c r="J187" s="29"/>
      <c r="K187" s="29"/>
      <c r="L187" s="30"/>
      <c r="M187" s="151"/>
      <c r="N187" s="152"/>
      <c r="O187" s="55"/>
      <c r="P187" s="55"/>
      <c r="Q187" s="55"/>
      <c r="R187" s="55"/>
      <c r="S187" s="55"/>
      <c r="T187" s="56"/>
      <c r="U187" s="29"/>
      <c r="V187" s="29"/>
      <c r="W187" s="29"/>
      <c r="X187" s="29"/>
      <c r="Y187" s="29"/>
      <c r="Z187" s="29"/>
      <c r="AA187" s="29"/>
      <c r="AB187" s="29"/>
      <c r="AC187" s="29"/>
      <c r="AD187" s="29"/>
      <c r="AE187" s="29"/>
      <c r="AT187" s="17" t="s">
        <v>125</v>
      </c>
      <c r="AU187" s="17" t="s">
        <v>80</v>
      </c>
    </row>
    <row r="188" spans="1:65" s="2" customFormat="1" ht="58.5">
      <c r="A188" s="29"/>
      <c r="B188" s="30"/>
      <c r="C188" s="29"/>
      <c r="D188" s="149" t="s">
        <v>140</v>
      </c>
      <c r="E188" s="29"/>
      <c r="F188" s="175" t="s">
        <v>197</v>
      </c>
      <c r="G188" s="29"/>
      <c r="H188" s="29"/>
      <c r="I188" s="29"/>
      <c r="J188" s="29"/>
      <c r="K188" s="29"/>
      <c r="L188" s="30"/>
      <c r="M188" s="151"/>
      <c r="N188" s="152"/>
      <c r="O188" s="55"/>
      <c r="P188" s="55"/>
      <c r="Q188" s="55"/>
      <c r="R188" s="55"/>
      <c r="S188" s="55"/>
      <c r="T188" s="56"/>
      <c r="U188" s="29"/>
      <c r="V188" s="29"/>
      <c r="W188" s="29"/>
      <c r="X188" s="29"/>
      <c r="Y188" s="29"/>
      <c r="Z188" s="29"/>
      <c r="AA188" s="29"/>
      <c r="AB188" s="29"/>
      <c r="AC188" s="29"/>
      <c r="AD188" s="29"/>
      <c r="AE188" s="29"/>
      <c r="AT188" s="17" t="s">
        <v>140</v>
      </c>
      <c r="AU188" s="17" t="s">
        <v>80</v>
      </c>
    </row>
    <row r="189" spans="1:65" s="14" customFormat="1">
      <c r="B189" s="161"/>
      <c r="D189" s="149" t="s">
        <v>127</v>
      </c>
      <c r="E189" s="162" t="s">
        <v>1</v>
      </c>
      <c r="F189" s="163" t="s">
        <v>203</v>
      </c>
      <c r="H189" s="164">
        <v>14000</v>
      </c>
      <c r="L189" s="161"/>
      <c r="M189" s="165"/>
      <c r="N189" s="166"/>
      <c r="O189" s="166"/>
      <c r="P189" s="166"/>
      <c r="Q189" s="166"/>
      <c r="R189" s="166"/>
      <c r="S189" s="166"/>
      <c r="T189" s="167"/>
      <c r="AT189" s="162" t="s">
        <v>127</v>
      </c>
      <c r="AU189" s="162" t="s">
        <v>80</v>
      </c>
      <c r="AV189" s="14" t="s">
        <v>80</v>
      </c>
      <c r="AW189" s="14" t="s">
        <v>27</v>
      </c>
      <c r="AX189" s="14" t="s">
        <v>70</v>
      </c>
      <c r="AY189" s="162" t="s">
        <v>115</v>
      </c>
    </row>
    <row r="190" spans="1:65" s="15" customFormat="1">
      <c r="B190" s="168"/>
      <c r="D190" s="149" t="s">
        <v>127</v>
      </c>
      <c r="E190" s="169" t="s">
        <v>1</v>
      </c>
      <c r="F190" s="170" t="s">
        <v>130</v>
      </c>
      <c r="H190" s="171">
        <v>14000</v>
      </c>
      <c r="L190" s="168"/>
      <c r="M190" s="172"/>
      <c r="N190" s="173"/>
      <c r="O190" s="173"/>
      <c r="P190" s="173"/>
      <c r="Q190" s="173"/>
      <c r="R190" s="173"/>
      <c r="S190" s="173"/>
      <c r="T190" s="174"/>
      <c r="AT190" s="169" t="s">
        <v>127</v>
      </c>
      <c r="AU190" s="169" t="s">
        <v>80</v>
      </c>
      <c r="AV190" s="15" t="s">
        <v>123</v>
      </c>
      <c r="AW190" s="15" t="s">
        <v>27</v>
      </c>
      <c r="AX190" s="15" t="s">
        <v>78</v>
      </c>
      <c r="AY190" s="169" t="s">
        <v>115</v>
      </c>
    </row>
    <row r="191" spans="1:65" s="2" customFormat="1" ht="33" customHeight="1">
      <c r="A191" s="29"/>
      <c r="B191" s="136"/>
      <c r="C191" s="137" t="s">
        <v>204</v>
      </c>
      <c r="D191" s="137" t="s">
        <v>118</v>
      </c>
      <c r="E191" s="138" t="s">
        <v>205</v>
      </c>
      <c r="F191" s="139" t="s">
        <v>206</v>
      </c>
      <c r="G191" s="140" t="s">
        <v>121</v>
      </c>
      <c r="H191" s="141">
        <v>700</v>
      </c>
      <c r="I191" s="142"/>
      <c r="J191" s="142">
        <f>ROUND(I191*H191,2)</f>
        <v>0</v>
      </c>
      <c r="K191" s="139" t="s">
        <v>122</v>
      </c>
      <c r="L191" s="30"/>
      <c r="M191" s="143" t="s">
        <v>1</v>
      </c>
      <c r="N191" s="144" t="s">
        <v>35</v>
      </c>
      <c r="O191" s="145">
        <v>0.10199999999999999</v>
      </c>
      <c r="P191" s="145">
        <f>O191*H191</f>
        <v>71.399999999999991</v>
      </c>
      <c r="Q191" s="145">
        <v>0</v>
      </c>
      <c r="R191" s="145">
        <f>Q191*H191</f>
        <v>0</v>
      </c>
      <c r="S191" s="145">
        <v>0</v>
      </c>
      <c r="T191" s="146">
        <f>S191*H191</f>
        <v>0</v>
      </c>
      <c r="U191" s="29"/>
      <c r="V191" s="29"/>
      <c r="W191" s="29"/>
      <c r="X191" s="29"/>
      <c r="Y191" s="29"/>
      <c r="Z191" s="29"/>
      <c r="AA191" s="29"/>
      <c r="AB191" s="29"/>
      <c r="AC191" s="29"/>
      <c r="AD191" s="29"/>
      <c r="AE191" s="29"/>
      <c r="AR191" s="147" t="s">
        <v>123</v>
      </c>
      <c r="AT191" s="147" t="s">
        <v>118</v>
      </c>
      <c r="AU191" s="147" t="s">
        <v>80</v>
      </c>
      <c r="AY191" s="17" t="s">
        <v>115</v>
      </c>
      <c r="BE191" s="148">
        <f>IF(N191="základní",J191,0)</f>
        <v>0</v>
      </c>
      <c r="BF191" s="148">
        <f>IF(N191="snížená",J191,0)</f>
        <v>0</v>
      </c>
      <c r="BG191" s="148">
        <f>IF(N191="zákl. přenesená",J191,0)</f>
        <v>0</v>
      </c>
      <c r="BH191" s="148">
        <f>IF(N191="sníž. přenesená",J191,0)</f>
        <v>0</v>
      </c>
      <c r="BI191" s="148">
        <f>IF(N191="nulová",J191,0)</f>
        <v>0</v>
      </c>
      <c r="BJ191" s="17" t="s">
        <v>78</v>
      </c>
      <c r="BK191" s="148">
        <f>ROUND(I191*H191,2)</f>
        <v>0</v>
      </c>
      <c r="BL191" s="17" t="s">
        <v>123</v>
      </c>
      <c r="BM191" s="147" t="s">
        <v>207</v>
      </c>
    </row>
    <row r="192" spans="1:65" s="2" customFormat="1" ht="19.5">
      <c r="A192" s="29"/>
      <c r="B192" s="30"/>
      <c r="C192" s="29"/>
      <c r="D192" s="149" t="s">
        <v>124</v>
      </c>
      <c r="E192" s="29"/>
      <c r="F192" s="150" t="s">
        <v>206</v>
      </c>
      <c r="G192" s="29"/>
      <c r="H192" s="29"/>
      <c r="I192" s="29"/>
      <c r="J192" s="29"/>
      <c r="K192" s="29"/>
      <c r="L192" s="30"/>
      <c r="M192" s="151"/>
      <c r="N192" s="152"/>
      <c r="O192" s="55"/>
      <c r="P192" s="55"/>
      <c r="Q192" s="55"/>
      <c r="R192" s="55"/>
      <c r="S192" s="55"/>
      <c r="T192" s="56"/>
      <c r="U192" s="29"/>
      <c r="V192" s="29"/>
      <c r="W192" s="29"/>
      <c r="X192" s="29"/>
      <c r="Y192" s="29"/>
      <c r="Z192" s="29"/>
      <c r="AA192" s="29"/>
      <c r="AB192" s="29"/>
      <c r="AC192" s="29"/>
      <c r="AD192" s="29"/>
      <c r="AE192" s="29"/>
      <c r="AT192" s="17" t="s">
        <v>124</v>
      </c>
      <c r="AU192" s="17" t="s">
        <v>80</v>
      </c>
    </row>
    <row r="193" spans="1:65" s="2" customFormat="1">
      <c r="A193" s="29"/>
      <c r="B193" s="30"/>
      <c r="C193" s="29"/>
      <c r="D193" s="153" t="s">
        <v>125</v>
      </c>
      <c r="E193" s="29"/>
      <c r="F193" s="154" t="s">
        <v>208</v>
      </c>
      <c r="G193" s="29"/>
      <c r="H193" s="29"/>
      <c r="I193" s="29"/>
      <c r="J193" s="29"/>
      <c r="K193" s="29"/>
      <c r="L193" s="30"/>
      <c r="M193" s="151"/>
      <c r="N193" s="152"/>
      <c r="O193" s="55"/>
      <c r="P193" s="55"/>
      <c r="Q193" s="55"/>
      <c r="R193" s="55"/>
      <c r="S193" s="55"/>
      <c r="T193" s="56"/>
      <c r="U193" s="29"/>
      <c r="V193" s="29"/>
      <c r="W193" s="29"/>
      <c r="X193" s="29"/>
      <c r="Y193" s="29"/>
      <c r="Z193" s="29"/>
      <c r="AA193" s="29"/>
      <c r="AB193" s="29"/>
      <c r="AC193" s="29"/>
      <c r="AD193" s="29"/>
      <c r="AE193" s="29"/>
      <c r="AT193" s="17" t="s">
        <v>125</v>
      </c>
      <c r="AU193" s="17" t="s">
        <v>80</v>
      </c>
    </row>
    <row r="194" spans="1:65" s="2" customFormat="1" ht="29.25">
      <c r="A194" s="29"/>
      <c r="B194" s="30"/>
      <c r="C194" s="29"/>
      <c r="D194" s="149" t="s">
        <v>140</v>
      </c>
      <c r="E194" s="29"/>
      <c r="F194" s="175" t="s">
        <v>209</v>
      </c>
      <c r="G194" s="29"/>
      <c r="H194" s="29"/>
      <c r="I194" s="29"/>
      <c r="J194" s="29"/>
      <c r="K194" s="29"/>
      <c r="L194" s="30"/>
      <c r="M194" s="151"/>
      <c r="N194" s="152"/>
      <c r="O194" s="55"/>
      <c r="P194" s="55"/>
      <c r="Q194" s="55"/>
      <c r="R194" s="55"/>
      <c r="S194" s="55"/>
      <c r="T194" s="56"/>
      <c r="U194" s="29"/>
      <c r="V194" s="29"/>
      <c r="W194" s="29"/>
      <c r="X194" s="29"/>
      <c r="Y194" s="29"/>
      <c r="Z194" s="29"/>
      <c r="AA194" s="29"/>
      <c r="AB194" s="29"/>
      <c r="AC194" s="29"/>
      <c r="AD194" s="29"/>
      <c r="AE194" s="29"/>
      <c r="AT194" s="17" t="s">
        <v>140</v>
      </c>
      <c r="AU194" s="17" t="s">
        <v>80</v>
      </c>
    </row>
    <row r="195" spans="1:65" s="2" customFormat="1" ht="37.9" customHeight="1">
      <c r="A195" s="29"/>
      <c r="B195" s="136"/>
      <c r="C195" s="137" t="s">
        <v>8</v>
      </c>
      <c r="D195" s="137" t="s">
        <v>118</v>
      </c>
      <c r="E195" s="138" t="s">
        <v>210</v>
      </c>
      <c r="F195" s="139" t="s">
        <v>211</v>
      </c>
      <c r="G195" s="140" t="s">
        <v>121</v>
      </c>
      <c r="H195" s="141">
        <v>70</v>
      </c>
      <c r="I195" s="142"/>
      <c r="J195" s="142">
        <f>ROUND(I195*H195,2)</f>
        <v>0</v>
      </c>
      <c r="K195" s="139" t="s">
        <v>122</v>
      </c>
      <c r="L195" s="30"/>
      <c r="M195" s="143" t="s">
        <v>1</v>
      </c>
      <c r="N195" s="144" t="s">
        <v>35</v>
      </c>
      <c r="O195" s="145">
        <v>0.22</v>
      </c>
      <c r="P195" s="145">
        <f>O195*H195</f>
        <v>15.4</v>
      </c>
      <c r="Q195" s="145">
        <v>0</v>
      </c>
      <c r="R195" s="145">
        <f>Q195*H195</f>
        <v>0</v>
      </c>
      <c r="S195" s="145">
        <v>5.8999999999999997E-2</v>
      </c>
      <c r="T195" s="146">
        <f>S195*H195</f>
        <v>4.13</v>
      </c>
      <c r="U195" s="29"/>
      <c r="V195" s="29"/>
      <c r="W195" s="29"/>
      <c r="X195" s="29"/>
      <c r="Y195" s="29"/>
      <c r="Z195" s="29"/>
      <c r="AA195" s="29"/>
      <c r="AB195" s="29"/>
      <c r="AC195" s="29"/>
      <c r="AD195" s="29"/>
      <c r="AE195" s="29"/>
      <c r="AR195" s="147" t="s">
        <v>123</v>
      </c>
      <c r="AT195" s="147" t="s">
        <v>118</v>
      </c>
      <c r="AU195" s="147" t="s">
        <v>80</v>
      </c>
      <c r="AY195" s="17" t="s">
        <v>115</v>
      </c>
      <c r="BE195" s="148">
        <f>IF(N195="základní",J195,0)</f>
        <v>0</v>
      </c>
      <c r="BF195" s="148">
        <f>IF(N195="snížená",J195,0)</f>
        <v>0</v>
      </c>
      <c r="BG195" s="148">
        <f>IF(N195="zákl. přenesená",J195,0)</f>
        <v>0</v>
      </c>
      <c r="BH195" s="148">
        <f>IF(N195="sníž. přenesená",J195,0)</f>
        <v>0</v>
      </c>
      <c r="BI195" s="148">
        <f>IF(N195="nulová",J195,0)</f>
        <v>0</v>
      </c>
      <c r="BJ195" s="17" t="s">
        <v>78</v>
      </c>
      <c r="BK195" s="148">
        <f>ROUND(I195*H195,2)</f>
        <v>0</v>
      </c>
      <c r="BL195" s="17" t="s">
        <v>123</v>
      </c>
      <c r="BM195" s="147" t="s">
        <v>212</v>
      </c>
    </row>
    <row r="196" spans="1:65" s="2" customFormat="1" ht="19.5">
      <c r="A196" s="29"/>
      <c r="B196" s="30"/>
      <c r="C196" s="29"/>
      <c r="D196" s="149" t="s">
        <v>124</v>
      </c>
      <c r="E196" s="29"/>
      <c r="F196" s="150" t="s">
        <v>211</v>
      </c>
      <c r="G196" s="29"/>
      <c r="H196" s="29"/>
      <c r="I196" s="29"/>
      <c r="J196" s="29"/>
      <c r="K196" s="29"/>
      <c r="L196" s="30"/>
      <c r="M196" s="151"/>
      <c r="N196" s="152"/>
      <c r="O196" s="55"/>
      <c r="P196" s="55"/>
      <c r="Q196" s="55"/>
      <c r="R196" s="55"/>
      <c r="S196" s="55"/>
      <c r="T196" s="56"/>
      <c r="U196" s="29"/>
      <c r="V196" s="29"/>
      <c r="W196" s="29"/>
      <c r="X196" s="29"/>
      <c r="Y196" s="29"/>
      <c r="Z196" s="29"/>
      <c r="AA196" s="29"/>
      <c r="AB196" s="29"/>
      <c r="AC196" s="29"/>
      <c r="AD196" s="29"/>
      <c r="AE196" s="29"/>
      <c r="AT196" s="17" t="s">
        <v>124</v>
      </c>
      <c r="AU196" s="17" t="s">
        <v>80</v>
      </c>
    </row>
    <row r="197" spans="1:65" s="2" customFormat="1">
      <c r="A197" s="29"/>
      <c r="B197" s="30"/>
      <c r="C197" s="29"/>
      <c r="D197" s="153" t="s">
        <v>125</v>
      </c>
      <c r="E197" s="29"/>
      <c r="F197" s="154" t="s">
        <v>213</v>
      </c>
      <c r="G197" s="29"/>
      <c r="H197" s="29"/>
      <c r="I197" s="29"/>
      <c r="J197" s="29"/>
      <c r="K197" s="29"/>
      <c r="L197" s="30"/>
      <c r="M197" s="151"/>
      <c r="N197" s="152"/>
      <c r="O197" s="55"/>
      <c r="P197" s="55"/>
      <c r="Q197" s="55"/>
      <c r="R197" s="55"/>
      <c r="S197" s="55"/>
      <c r="T197" s="56"/>
      <c r="U197" s="29"/>
      <c r="V197" s="29"/>
      <c r="W197" s="29"/>
      <c r="X197" s="29"/>
      <c r="Y197" s="29"/>
      <c r="Z197" s="29"/>
      <c r="AA197" s="29"/>
      <c r="AB197" s="29"/>
      <c r="AC197" s="29"/>
      <c r="AD197" s="29"/>
      <c r="AE197" s="29"/>
      <c r="AT197" s="17" t="s">
        <v>125</v>
      </c>
      <c r="AU197" s="17" t="s">
        <v>80</v>
      </c>
    </row>
    <row r="198" spans="1:65" s="13" customFormat="1">
      <c r="B198" s="155"/>
      <c r="D198" s="149" t="s">
        <v>127</v>
      </c>
      <c r="E198" s="156" t="s">
        <v>1</v>
      </c>
      <c r="F198" s="157" t="s">
        <v>214</v>
      </c>
      <c r="H198" s="156" t="s">
        <v>1</v>
      </c>
      <c r="L198" s="155"/>
      <c r="M198" s="158"/>
      <c r="N198" s="159"/>
      <c r="O198" s="159"/>
      <c r="P198" s="159"/>
      <c r="Q198" s="159"/>
      <c r="R198" s="159"/>
      <c r="S198" s="159"/>
      <c r="T198" s="160"/>
      <c r="AT198" s="156" t="s">
        <v>127</v>
      </c>
      <c r="AU198" s="156" t="s">
        <v>80</v>
      </c>
      <c r="AV198" s="13" t="s">
        <v>78</v>
      </c>
      <c r="AW198" s="13" t="s">
        <v>27</v>
      </c>
      <c r="AX198" s="13" t="s">
        <v>70</v>
      </c>
      <c r="AY198" s="156" t="s">
        <v>115</v>
      </c>
    </row>
    <row r="199" spans="1:65" s="14" customFormat="1">
      <c r="B199" s="161"/>
      <c r="D199" s="149" t="s">
        <v>127</v>
      </c>
      <c r="E199" s="162" t="s">
        <v>1</v>
      </c>
      <c r="F199" s="163" t="s">
        <v>129</v>
      </c>
      <c r="H199" s="164">
        <v>70</v>
      </c>
      <c r="L199" s="161"/>
      <c r="M199" s="165"/>
      <c r="N199" s="166"/>
      <c r="O199" s="166"/>
      <c r="P199" s="166"/>
      <c r="Q199" s="166"/>
      <c r="R199" s="166"/>
      <c r="S199" s="166"/>
      <c r="T199" s="167"/>
      <c r="AT199" s="162" t="s">
        <v>127</v>
      </c>
      <c r="AU199" s="162" t="s">
        <v>80</v>
      </c>
      <c r="AV199" s="14" t="s">
        <v>80</v>
      </c>
      <c r="AW199" s="14" t="s">
        <v>27</v>
      </c>
      <c r="AX199" s="14" t="s">
        <v>70</v>
      </c>
      <c r="AY199" s="162" t="s">
        <v>115</v>
      </c>
    </row>
    <row r="200" spans="1:65" s="15" customFormat="1">
      <c r="B200" s="168"/>
      <c r="D200" s="149" t="s">
        <v>127</v>
      </c>
      <c r="E200" s="169" t="s">
        <v>1</v>
      </c>
      <c r="F200" s="170" t="s">
        <v>130</v>
      </c>
      <c r="H200" s="171">
        <v>70</v>
      </c>
      <c r="L200" s="168"/>
      <c r="M200" s="172"/>
      <c r="N200" s="173"/>
      <c r="O200" s="173"/>
      <c r="P200" s="173"/>
      <c r="Q200" s="173"/>
      <c r="R200" s="173"/>
      <c r="S200" s="173"/>
      <c r="T200" s="174"/>
      <c r="AT200" s="169" t="s">
        <v>127</v>
      </c>
      <c r="AU200" s="169" t="s">
        <v>80</v>
      </c>
      <c r="AV200" s="15" t="s">
        <v>123</v>
      </c>
      <c r="AW200" s="15" t="s">
        <v>27</v>
      </c>
      <c r="AX200" s="15" t="s">
        <v>78</v>
      </c>
      <c r="AY200" s="169" t="s">
        <v>115</v>
      </c>
    </row>
    <row r="201" spans="1:65" s="12" customFormat="1" ht="22.9" customHeight="1">
      <c r="B201" s="124"/>
      <c r="D201" s="125" t="s">
        <v>69</v>
      </c>
      <c r="E201" s="134" t="s">
        <v>215</v>
      </c>
      <c r="F201" s="134" t="s">
        <v>216</v>
      </c>
      <c r="J201" s="135">
        <f>BK201</f>
        <v>0</v>
      </c>
      <c r="L201" s="124"/>
      <c r="M201" s="128"/>
      <c r="N201" s="129"/>
      <c r="O201" s="129"/>
      <c r="P201" s="130">
        <f>SUM(P202:P225)</f>
        <v>20.433875</v>
      </c>
      <c r="Q201" s="129"/>
      <c r="R201" s="130">
        <f>SUM(R202:R225)</f>
        <v>0</v>
      </c>
      <c r="S201" s="129"/>
      <c r="T201" s="131">
        <f>SUM(T202:T225)</f>
        <v>0</v>
      </c>
      <c r="AR201" s="125" t="s">
        <v>78</v>
      </c>
      <c r="AT201" s="132" t="s">
        <v>69</v>
      </c>
      <c r="AU201" s="132" t="s">
        <v>78</v>
      </c>
      <c r="AY201" s="125" t="s">
        <v>115</v>
      </c>
      <c r="BK201" s="133">
        <f>SUM(BK202:BK225)</f>
        <v>0</v>
      </c>
    </row>
    <row r="202" spans="1:65" s="2" customFormat="1" ht="24.2" customHeight="1">
      <c r="A202" s="29"/>
      <c r="B202" s="136"/>
      <c r="C202" s="137" t="s">
        <v>180</v>
      </c>
      <c r="D202" s="137" t="s">
        <v>118</v>
      </c>
      <c r="E202" s="138" t="s">
        <v>217</v>
      </c>
      <c r="F202" s="139" t="s">
        <v>218</v>
      </c>
      <c r="G202" s="140" t="s">
        <v>219</v>
      </c>
      <c r="H202" s="141">
        <v>4.2350000000000003</v>
      </c>
      <c r="I202" s="142"/>
      <c r="J202" s="142">
        <f>ROUND(I202*H202,2)</f>
        <v>0</v>
      </c>
      <c r="K202" s="139" t="s">
        <v>122</v>
      </c>
      <c r="L202" s="30"/>
      <c r="M202" s="143" t="s">
        <v>1</v>
      </c>
      <c r="N202" s="144" t="s">
        <v>35</v>
      </c>
      <c r="O202" s="145">
        <v>4.25</v>
      </c>
      <c r="P202" s="145">
        <f>O202*H202</f>
        <v>17.998750000000001</v>
      </c>
      <c r="Q202" s="145">
        <v>0</v>
      </c>
      <c r="R202" s="145">
        <f>Q202*H202</f>
        <v>0</v>
      </c>
      <c r="S202" s="145">
        <v>0</v>
      </c>
      <c r="T202" s="146">
        <f>S202*H202</f>
        <v>0</v>
      </c>
      <c r="U202" s="29"/>
      <c r="V202" s="29"/>
      <c r="W202" s="29"/>
      <c r="X202" s="29"/>
      <c r="Y202" s="29"/>
      <c r="Z202" s="29"/>
      <c r="AA202" s="29"/>
      <c r="AB202" s="29"/>
      <c r="AC202" s="29"/>
      <c r="AD202" s="29"/>
      <c r="AE202" s="29"/>
      <c r="AR202" s="147" t="s">
        <v>123</v>
      </c>
      <c r="AT202" s="147" t="s">
        <v>118</v>
      </c>
      <c r="AU202" s="147" t="s">
        <v>80</v>
      </c>
      <c r="AY202" s="17" t="s">
        <v>115</v>
      </c>
      <c r="BE202" s="148">
        <f>IF(N202="základní",J202,0)</f>
        <v>0</v>
      </c>
      <c r="BF202" s="148">
        <f>IF(N202="snížená",J202,0)</f>
        <v>0</v>
      </c>
      <c r="BG202" s="148">
        <f>IF(N202="zákl. přenesená",J202,0)</f>
        <v>0</v>
      </c>
      <c r="BH202" s="148">
        <f>IF(N202="sníž. přenesená",J202,0)</f>
        <v>0</v>
      </c>
      <c r="BI202" s="148">
        <f>IF(N202="nulová",J202,0)</f>
        <v>0</v>
      </c>
      <c r="BJ202" s="17" t="s">
        <v>78</v>
      </c>
      <c r="BK202" s="148">
        <f>ROUND(I202*H202,2)</f>
        <v>0</v>
      </c>
      <c r="BL202" s="17" t="s">
        <v>123</v>
      </c>
      <c r="BM202" s="147" t="s">
        <v>220</v>
      </c>
    </row>
    <row r="203" spans="1:65" s="2" customFormat="1" ht="19.5">
      <c r="A203" s="29"/>
      <c r="B203" s="30"/>
      <c r="C203" s="29"/>
      <c r="D203" s="149" t="s">
        <v>124</v>
      </c>
      <c r="E203" s="29"/>
      <c r="F203" s="150" t="s">
        <v>218</v>
      </c>
      <c r="G203" s="29"/>
      <c r="H203" s="29"/>
      <c r="I203" s="29"/>
      <c r="J203" s="29"/>
      <c r="K203" s="29"/>
      <c r="L203" s="30"/>
      <c r="M203" s="151"/>
      <c r="N203" s="152"/>
      <c r="O203" s="55"/>
      <c r="P203" s="55"/>
      <c r="Q203" s="55"/>
      <c r="R203" s="55"/>
      <c r="S203" s="55"/>
      <c r="T203" s="56"/>
      <c r="U203" s="29"/>
      <c r="V203" s="29"/>
      <c r="W203" s="29"/>
      <c r="X203" s="29"/>
      <c r="Y203" s="29"/>
      <c r="Z203" s="29"/>
      <c r="AA203" s="29"/>
      <c r="AB203" s="29"/>
      <c r="AC203" s="29"/>
      <c r="AD203" s="29"/>
      <c r="AE203" s="29"/>
      <c r="AT203" s="17" t="s">
        <v>124</v>
      </c>
      <c r="AU203" s="17" t="s">
        <v>80</v>
      </c>
    </row>
    <row r="204" spans="1:65" s="2" customFormat="1">
      <c r="A204" s="29"/>
      <c r="B204" s="30"/>
      <c r="C204" s="29"/>
      <c r="D204" s="153" t="s">
        <v>125</v>
      </c>
      <c r="E204" s="29"/>
      <c r="F204" s="154" t="s">
        <v>221</v>
      </c>
      <c r="G204" s="29"/>
      <c r="H204" s="29"/>
      <c r="I204" s="29"/>
      <c r="J204" s="29"/>
      <c r="K204" s="29"/>
      <c r="L204" s="30"/>
      <c r="M204" s="151"/>
      <c r="N204" s="152"/>
      <c r="O204" s="55"/>
      <c r="P204" s="55"/>
      <c r="Q204" s="55"/>
      <c r="R204" s="55"/>
      <c r="S204" s="55"/>
      <c r="T204" s="56"/>
      <c r="U204" s="29"/>
      <c r="V204" s="29"/>
      <c r="W204" s="29"/>
      <c r="X204" s="29"/>
      <c r="Y204" s="29"/>
      <c r="Z204" s="29"/>
      <c r="AA204" s="29"/>
      <c r="AB204" s="29"/>
      <c r="AC204" s="29"/>
      <c r="AD204" s="29"/>
      <c r="AE204" s="29"/>
      <c r="AT204" s="17" t="s">
        <v>125</v>
      </c>
      <c r="AU204" s="17" t="s">
        <v>80</v>
      </c>
    </row>
    <row r="205" spans="1:65" s="2" customFormat="1" ht="126.75">
      <c r="A205" s="29"/>
      <c r="B205" s="30"/>
      <c r="C205" s="29"/>
      <c r="D205" s="149" t="s">
        <v>140</v>
      </c>
      <c r="E205" s="29"/>
      <c r="F205" s="175" t="s">
        <v>222</v>
      </c>
      <c r="G205" s="29"/>
      <c r="H205" s="29"/>
      <c r="I205" s="29"/>
      <c r="J205" s="29"/>
      <c r="K205" s="29"/>
      <c r="L205" s="30"/>
      <c r="M205" s="151"/>
      <c r="N205" s="152"/>
      <c r="O205" s="55"/>
      <c r="P205" s="55"/>
      <c r="Q205" s="55"/>
      <c r="R205" s="55"/>
      <c r="S205" s="55"/>
      <c r="T205" s="56"/>
      <c r="U205" s="29"/>
      <c r="V205" s="29"/>
      <c r="W205" s="29"/>
      <c r="X205" s="29"/>
      <c r="Y205" s="29"/>
      <c r="Z205" s="29"/>
      <c r="AA205" s="29"/>
      <c r="AB205" s="29"/>
      <c r="AC205" s="29"/>
      <c r="AD205" s="29"/>
      <c r="AE205" s="29"/>
      <c r="AT205" s="17" t="s">
        <v>140</v>
      </c>
      <c r="AU205" s="17" t="s">
        <v>80</v>
      </c>
    </row>
    <row r="206" spans="1:65" s="2" customFormat="1" ht="33" customHeight="1">
      <c r="A206" s="29"/>
      <c r="B206" s="136"/>
      <c r="C206" s="137" t="s">
        <v>223</v>
      </c>
      <c r="D206" s="137" t="s">
        <v>118</v>
      </c>
      <c r="E206" s="138" t="s">
        <v>224</v>
      </c>
      <c r="F206" s="139" t="s">
        <v>225</v>
      </c>
      <c r="G206" s="140" t="s">
        <v>219</v>
      </c>
      <c r="H206" s="141">
        <v>4.2350000000000003</v>
      </c>
      <c r="I206" s="142"/>
      <c r="J206" s="142">
        <f>ROUND(I206*H206,2)</f>
        <v>0</v>
      </c>
      <c r="K206" s="139" t="s">
        <v>122</v>
      </c>
      <c r="L206" s="30"/>
      <c r="M206" s="143" t="s">
        <v>1</v>
      </c>
      <c r="N206" s="144" t="s">
        <v>35</v>
      </c>
      <c r="O206" s="145">
        <v>0.26</v>
      </c>
      <c r="P206" s="145">
        <f>O206*H206</f>
        <v>1.1011000000000002</v>
      </c>
      <c r="Q206" s="145">
        <v>0</v>
      </c>
      <c r="R206" s="145">
        <f>Q206*H206</f>
        <v>0</v>
      </c>
      <c r="S206" s="145">
        <v>0</v>
      </c>
      <c r="T206" s="146">
        <f>S206*H206</f>
        <v>0</v>
      </c>
      <c r="U206" s="29"/>
      <c r="V206" s="29"/>
      <c r="W206" s="29"/>
      <c r="X206" s="29"/>
      <c r="Y206" s="29"/>
      <c r="Z206" s="29"/>
      <c r="AA206" s="29"/>
      <c r="AB206" s="29"/>
      <c r="AC206" s="29"/>
      <c r="AD206" s="29"/>
      <c r="AE206" s="29"/>
      <c r="AR206" s="147" t="s">
        <v>123</v>
      </c>
      <c r="AT206" s="147" t="s">
        <v>118</v>
      </c>
      <c r="AU206" s="147" t="s">
        <v>80</v>
      </c>
      <c r="AY206" s="17" t="s">
        <v>115</v>
      </c>
      <c r="BE206" s="148">
        <f>IF(N206="základní",J206,0)</f>
        <v>0</v>
      </c>
      <c r="BF206" s="148">
        <f>IF(N206="snížená",J206,0)</f>
        <v>0</v>
      </c>
      <c r="BG206" s="148">
        <f>IF(N206="zákl. přenesená",J206,0)</f>
        <v>0</v>
      </c>
      <c r="BH206" s="148">
        <f>IF(N206="sníž. přenesená",J206,0)</f>
        <v>0</v>
      </c>
      <c r="BI206" s="148">
        <f>IF(N206="nulová",J206,0)</f>
        <v>0</v>
      </c>
      <c r="BJ206" s="17" t="s">
        <v>78</v>
      </c>
      <c r="BK206" s="148">
        <f>ROUND(I206*H206,2)</f>
        <v>0</v>
      </c>
      <c r="BL206" s="17" t="s">
        <v>123</v>
      </c>
      <c r="BM206" s="147" t="s">
        <v>226</v>
      </c>
    </row>
    <row r="207" spans="1:65" s="2" customFormat="1" ht="19.5">
      <c r="A207" s="29"/>
      <c r="B207" s="30"/>
      <c r="C207" s="29"/>
      <c r="D207" s="149" t="s">
        <v>124</v>
      </c>
      <c r="E207" s="29"/>
      <c r="F207" s="150" t="s">
        <v>225</v>
      </c>
      <c r="G207" s="29"/>
      <c r="H207" s="29"/>
      <c r="I207" s="29"/>
      <c r="J207" s="29"/>
      <c r="K207" s="29"/>
      <c r="L207" s="30"/>
      <c r="M207" s="151"/>
      <c r="N207" s="152"/>
      <c r="O207" s="55"/>
      <c r="P207" s="55"/>
      <c r="Q207" s="55"/>
      <c r="R207" s="55"/>
      <c r="S207" s="55"/>
      <c r="T207" s="56"/>
      <c r="U207" s="29"/>
      <c r="V207" s="29"/>
      <c r="W207" s="29"/>
      <c r="X207" s="29"/>
      <c r="Y207" s="29"/>
      <c r="Z207" s="29"/>
      <c r="AA207" s="29"/>
      <c r="AB207" s="29"/>
      <c r="AC207" s="29"/>
      <c r="AD207" s="29"/>
      <c r="AE207" s="29"/>
      <c r="AT207" s="17" t="s">
        <v>124</v>
      </c>
      <c r="AU207" s="17" t="s">
        <v>80</v>
      </c>
    </row>
    <row r="208" spans="1:65" s="2" customFormat="1">
      <c r="A208" s="29"/>
      <c r="B208" s="30"/>
      <c r="C208" s="29"/>
      <c r="D208" s="153" t="s">
        <v>125</v>
      </c>
      <c r="E208" s="29"/>
      <c r="F208" s="154" t="s">
        <v>227</v>
      </c>
      <c r="G208" s="29"/>
      <c r="H208" s="29"/>
      <c r="I208" s="29"/>
      <c r="J208" s="29"/>
      <c r="K208" s="29"/>
      <c r="L208" s="30"/>
      <c r="M208" s="151"/>
      <c r="N208" s="152"/>
      <c r="O208" s="55"/>
      <c r="P208" s="55"/>
      <c r="Q208" s="55"/>
      <c r="R208" s="55"/>
      <c r="S208" s="55"/>
      <c r="T208" s="56"/>
      <c r="U208" s="29"/>
      <c r="V208" s="29"/>
      <c r="W208" s="29"/>
      <c r="X208" s="29"/>
      <c r="Y208" s="29"/>
      <c r="Z208" s="29"/>
      <c r="AA208" s="29"/>
      <c r="AB208" s="29"/>
      <c r="AC208" s="29"/>
      <c r="AD208" s="29"/>
      <c r="AE208" s="29"/>
      <c r="AT208" s="17" t="s">
        <v>125</v>
      </c>
      <c r="AU208" s="17" t="s">
        <v>80</v>
      </c>
    </row>
    <row r="209" spans="1:65" s="2" customFormat="1" ht="126.75">
      <c r="A209" s="29"/>
      <c r="B209" s="30"/>
      <c r="C209" s="29"/>
      <c r="D209" s="149" t="s">
        <v>140</v>
      </c>
      <c r="E209" s="29"/>
      <c r="F209" s="175" t="s">
        <v>222</v>
      </c>
      <c r="G209" s="29"/>
      <c r="H209" s="29"/>
      <c r="I209" s="29"/>
      <c r="J209" s="29"/>
      <c r="K209" s="29"/>
      <c r="L209" s="30"/>
      <c r="M209" s="151"/>
      <c r="N209" s="152"/>
      <c r="O209" s="55"/>
      <c r="P209" s="55"/>
      <c r="Q209" s="55"/>
      <c r="R209" s="55"/>
      <c r="S209" s="55"/>
      <c r="T209" s="56"/>
      <c r="U209" s="29"/>
      <c r="V209" s="29"/>
      <c r="W209" s="29"/>
      <c r="X209" s="29"/>
      <c r="Y209" s="29"/>
      <c r="Z209" s="29"/>
      <c r="AA209" s="29"/>
      <c r="AB209" s="29"/>
      <c r="AC209" s="29"/>
      <c r="AD209" s="29"/>
      <c r="AE209" s="29"/>
      <c r="AT209" s="17" t="s">
        <v>140</v>
      </c>
      <c r="AU209" s="17" t="s">
        <v>80</v>
      </c>
    </row>
    <row r="210" spans="1:65" s="2" customFormat="1" ht="24.2" customHeight="1">
      <c r="A210" s="29"/>
      <c r="B210" s="136"/>
      <c r="C210" s="137" t="s">
        <v>187</v>
      </c>
      <c r="D210" s="137" t="s">
        <v>118</v>
      </c>
      <c r="E210" s="138" t="s">
        <v>228</v>
      </c>
      <c r="F210" s="139" t="s">
        <v>229</v>
      </c>
      <c r="G210" s="140" t="s">
        <v>219</v>
      </c>
      <c r="H210" s="141">
        <v>42.35</v>
      </c>
      <c r="I210" s="142"/>
      <c r="J210" s="142">
        <f>ROUND(I210*H210,2)</f>
        <v>0</v>
      </c>
      <c r="K210" s="139" t="s">
        <v>122</v>
      </c>
      <c r="L210" s="30"/>
      <c r="M210" s="143" t="s">
        <v>1</v>
      </c>
      <c r="N210" s="144" t="s">
        <v>35</v>
      </c>
      <c r="O210" s="145">
        <v>6.0000000000000001E-3</v>
      </c>
      <c r="P210" s="145">
        <f>O210*H210</f>
        <v>0.25409999999999999</v>
      </c>
      <c r="Q210" s="145">
        <v>0</v>
      </c>
      <c r="R210" s="145">
        <f>Q210*H210</f>
        <v>0</v>
      </c>
      <c r="S210" s="145">
        <v>0</v>
      </c>
      <c r="T210" s="146">
        <f>S210*H210</f>
        <v>0</v>
      </c>
      <c r="U210" s="29"/>
      <c r="V210" s="29"/>
      <c r="W210" s="29"/>
      <c r="X210" s="29"/>
      <c r="Y210" s="29"/>
      <c r="Z210" s="29"/>
      <c r="AA210" s="29"/>
      <c r="AB210" s="29"/>
      <c r="AC210" s="29"/>
      <c r="AD210" s="29"/>
      <c r="AE210" s="29"/>
      <c r="AR210" s="147" t="s">
        <v>123</v>
      </c>
      <c r="AT210" s="147" t="s">
        <v>118</v>
      </c>
      <c r="AU210" s="147" t="s">
        <v>80</v>
      </c>
      <c r="AY210" s="17" t="s">
        <v>115</v>
      </c>
      <c r="BE210" s="148">
        <f>IF(N210="základní",J210,0)</f>
        <v>0</v>
      </c>
      <c r="BF210" s="148">
        <f>IF(N210="snížená",J210,0)</f>
        <v>0</v>
      </c>
      <c r="BG210" s="148">
        <f>IF(N210="zákl. přenesená",J210,0)</f>
        <v>0</v>
      </c>
      <c r="BH210" s="148">
        <f>IF(N210="sníž. přenesená",J210,0)</f>
        <v>0</v>
      </c>
      <c r="BI210" s="148">
        <f>IF(N210="nulová",J210,0)</f>
        <v>0</v>
      </c>
      <c r="BJ210" s="17" t="s">
        <v>78</v>
      </c>
      <c r="BK210" s="148">
        <f>ROUND(I210*H210,2)</f>
        <v>0</v>
      </c>
      <c r="BL210" s="17" t="s">
        <v>123</v>
      </c>
      <c r="BM210" s="147" t="s">
        <v>230</v>
      </c>
    </row>
    <row r="211" spans="1:65" s="2" customFormat="1" ht="19.5">
      <c r="A211" s="29"/>
      <c r="B211" s="30"/>
      <c r="C211" s="29"/>
      <c r="D211" s="149" t="s">
        <v>124</v>
      </c>
      <c r="E211" s="29"/>
      <c r="F211" s="150" t="s">
        <v>229</v>
      </c>
      <c r="G211" s="29"/>
      <c r="H211" s="29"/>
      <c r="I211" s="29"/>
      <c r="J211" s="29"/>
      <c r="K211" s="29"/>
      <c r="L211" s="30"/>
      <c r="M211" s="151"/>
      <c r="N211" s="152"/>
      <c r="O211" s="55"/>
      <c r="P211" s="55"/>
      <c r="Q211" s="55"/>
      <c r="R211" s="55"/>
      <c r="S211" s="55"/>
      <c r="T211" s="56"/>
      <c r="U211" s="29"/>
      <c r="V211" s="29"/>
      <c r="W211" s="29"/>
      <c r="X211" s="29"/>
      <c r="Y211" s="29"/>
      <c r="Z211" s="29"/>
      <c r="AA211" s="29"/>
      <c r="AB211" s="29"/>
      <c r="AC211" s="29"/>
      <c r="AD211" s="29"/>
      <c r="AE211" s="29"/>
      <c r="AT211" s="17" t="s">
        <v>124</v>
      </c>
      <c r="AU211" s="17" t="s">
        <v>80</v>
      </c>
    </row>
    <row r="212" spans="1:65" s="2" customFormat="1">
      <c r="A212" s="29"/>
      <c r="B212" s="30"/>
      <c r="C212" s="29"/>
      <c r="D212" s="153" t="s">
        <v>125</v>
      </c>
      <c r="E212" s="29"/>
      <c r="F212" s="154" t="s">
        <v>231</v>
      </c>
      <c r="G212" s="29"/>
      <c r="H212" s="29"/>
      <c r="I212" s="29"/>
      <c r="J212" s="29"/>
      <c r="K212" s="29"/>
      <c r="L212" s="30"/>
      <c r="M212" s="151"/>
      <c r="N212" s="152"/>
      <c r="O212" s="55"/>
      <c r="P212" s="55"/>
      <c r="Q212" s="55"/>
      <c r="R212" s="55"/>
      <c r="S212" s="55"/>
      <c r="T212" s="56"/>
      <c r="U212" s="29"/>
      <c r="V212" s="29"/>
      <c r="W212" s="29"/>
      <c r="X212" s="29"/>
      <c r="Y212" s="29"/>
      <c r="Z212" s="29"/>
      <c r="AA212" s="29"/>
      <c r="AB212" s="29"/>
      <c r="AC212" s="29"/>
      <c r="AD212" s="29"/>
      <c r="AE212" s="29"/>
      <c r="AT212" s="17" t="s">
        <v>125</v>
      </c>
      <c r="AU212" s="17" t="s">
        <v>80</v>
      </c>
    </row>
    <row r="213" spans="1:65" s="2" customFormat="1" ht="87.75">
      <c r="A213" s="29"/>
      <c r="B213" s="30"/>
      <c r="C213" s="29"/>
      <c r="D213" s="149" t="s">
        <v>140</v>
      </c>
      <c r="E213" s="29"/>
      <c r="F213" s="175" t="s">
        <v>232</v>
      </c>
      <c r="G213" s="29"/>
      <c r="H213" s="29"/>
      <c r="I213" s="29"/>
      <c r="J213" s="29"/>
      <c r="K213" s="29"/>
      <c r="L213" s="30"/>
      <c r="M213" s="151"/>
      <c r="N213" s="152"/>
      <c r="O213" s="55"/>
      <c r="P213" s="55"/>
      <c r="Q213" s="55"/>
      <c r="R213" s="55"/>
      <c r="S213" s="55"/>
      <c r="T213" s="56"/>
      <c r="U213" s="29"/>
      <c r="V213" s="29"/>
      <c r="W213" s="29"/>
      <c r="X213" s="29"/>
      <c r="Y213" s="29"/>
      <c r="Z213" s="29"/>
      <c r="AA213" s="29"/>
      <c r="AB213" s="29"/>
      <c r="AC213" s="29"/>
      <c r="AD213" s="29"/>
      <c r="AE213" s="29"/>
      <c r="AT213" s="17" t="s">
        <v>140</v>
      </c>
      <c r="AU213" s="17" t="s">
        <v>80</v>
      </c>
    </row>
    <row r="214" spans="1:65" s="14" customFormat="1">
      <c r="B214" s="161"/>
      <c r="D214" s="149" t="s">
        <v>127</v>
      </c>
      <c r="E214" s="162" t="s">
        <v>1</v>
      </c>
      <c r="F214" s="163" t="s">
        <v>233</v>
      </c>
      <c r="H214" s="164">
        <v>42.35</v>
      </c>
      <c r="L214" s="161"/>
      <c r="M214" s="165"/>
      <c r="N214" s="166"/>
      <c r="O214" s="166"/>
      <c r="P214" s="166"/>
      <c r="Q214" s="166"/>
      <c r="R214" s="166"/>
      <c r="S214" s="166"/>
      <c r="T214" s="167"/>
      <c r="AT214" s="162" t="s">
        <v>127</v>
      </c>
      <c r="AU214" s="162" t="s">
        <v>80</v>
      </c>
      <c r="AV214" s="14" t="s">
        <v>80</v>
      </c>
      <c r="AW214" s="14" t="s">
        <v>27</v>
      </c>
      <c r="AX214" s="14" t="s">
        <v>70</v>
      </c>
      <c r="AY214" s="162" t="s">
        <v>115</v>
      </c>
    </row>
    <row r="215" spans="1:65" s="15" customFormat="1">
      <c r="B215" s="168"/>
      <c r="D215" s="149" t="s">
        <v>127</v>
      </c>
      <c r="E215" s="169" t="s">
        <v>1</v>
      </c>
      <c r="F215" s="170" t="s">
        <v>130</v>
      </c>
      <c r="H215" s="171">
        <v>42.35</v>
      </c>
      <c r="L215" s="168"/>
      <c r="M215" s="172"/>
      <c r="N215" s="173"/>
      <c r="O215" s="173"/>
      <c r="P215" s="173"/>
      <c r="Q215" s="173"/>
      <c r="R215" s="173"/>
      <c r="S215" s="173"/>
      <c r="T215" s="174"/>
      <c r="AT215" s="169" t="s">
        <v>127</v>
      </c>
      <c r="AU215" s="169" t="s">
        <v>80</v>
      </c>
      <c r="AV215" s="15" t="s">
        <v>123</v>
      </c>
      <c r="AW215" s="15" t="s">
        <v>27</v>
      </c>
      <c r="AX215" s="15" t="s">
        <v>78</v>
      </c>
      <c r="AY215" s="169" t="s">
        <v>115</v>
      </c>
    </row>
    <row r="216" spans="1:65" s="2" customFormat="1" ht="33" customHeight="1">
      <c r="A216" s="29"/>
      <c r="B216" s="136"/>
      <c r="C216" s="137" t="s">
        <v>234</v>
      </c>
      <c r="D216" s="137" t="s">
        <v>118</v>
      </c>
      <c r="E216" s="138" t="s">
        <v>235</v>
      </c>
      <c r="F216" s="139" t="s">
        <v>236</v>
      </c>
      <c r="G216" s="140" t="s">
        <v>219</v>
      </c>
      <c r="H216" s="141">
        <v>4.2350000000000003</v>
      </c>
      <c r="I216" s="142"/>
      <c r="J216" s="142">
        <f>ROUND(I216*H216,2)</f>
        <v>0</v>
      </c>
      <c r="K216" s="139" t="s">
        <v>122</v>
      </c>
      <c r="L216" s="30"/>
      <c r="M216" s="143" t="s">
        <v>1</v>
      </c>
      <c r="N216" s="144" t="s">
        <v>35</v>
      </c>
      <c r="O216" s="145">
        <v>0.255</v>
      </c>
      <c r="P216" s="145">
        <f>O216*H216</f>
        <v>1.079925</v>
      </c>
      <c r="Q216" s="145">
        <v>0</v>
      </c>
      <c r="R216" s="145">
        <f>Q216*H216</f>
        <v>0</v>
      </c>
      <c r="S216" s="145">
        <v>0</v>
      </c>
      <c r="T216" s="146">
        <f>S216*H216</f>
        <v>0</v>
      </c>
      <c r="U216" s="29"/>
      <c r="V216" s="29"/>
      <c r="W216" s="29"/>
      <c r="X216" s="29"/>
      <c r="Y216" s="29"/>
      <c r="Z216" s="29"/>
      <c r="AA216" s="29"/>
      <c r="AB216" s="29"/>
      <c r="AC216" s="29"/>
      <c r="AD216" s="29"/>
      <c r="AE216" s="29"/>
      <c r="AR216" s="147" t="s">
        <v>123</v>
      </c>
      <c r="AT216" s="147" t="s">
        <v>118</v>
      </c>
      <c r="AU216" s="147" t="s">
        <v>80</v>
      </c>
      <c r="AY216" s="17" t="s">
        <v>115</v>
      </c>
      <c r="BE216" s="148">
        <f>IF(N216="základní",J216,0)</f>
        <v>0</v>
      </c>
      <c r="BF216" s="148">
        <f>IF(N216="snížená",J216,0)</f>
        <v>0</v>
      </c>
      <c r="BG216" s="148">
        <f>IF(N216="zákl. přenesená",J216,0)</f>
        <v>0</v>
      </c>
      <c r="BH216" s="148">
        <f>IF(N216="sníž. přenesená",J216,0)</f>
        <v>0</v>
      </c>
      <c r="BI216" s="148">
        <f>IF(N216="nulová",J216,0)</f>
        <v>0</v>
      </c>
      <c r="BJ216" s="17" t="s">
        <v>78</v>
      </c>
      <c r="BK216" s="148">
        <f>ROUND(I216*H216,2)</f>
        <v>0</v>
      </c>
      <c r="BL216" s="17" t="s">
        <v>123</v>
      </c>
      <c r="BM216" s="147" t="s">
        <v>237</v>
      </c>
    </row>
    <row r="217" spans="1:65" s="2" customFormat="1" ht="19.5">
      <c r="A217" s="29"/>
      <c r="B217" s="30"/>
      <c r="C217" s="29"/>
      <c r="D217" s="149" t="s">
        <v>124</v>
      </c>
      <c r="E217" s="29"/>
      <c r="F217" s="150" t="s">
        <v>236</v>
      </c>
      <c r="G217" s="29"/>
      <c r="H217" s="29"/>
      <c r="I217" s="29"/>
      <c r="J217" s="29"/>
      <c r="K217" s="29"/>
      <c r="L217" s="30"/>
      <c r="M217" s="151"/>
      <c r="N217" s="152"/>
      <c r="O217" s="55"/>
      <c r="P217" s="55"/>
      <c r="Q217" s="55"/>
      <c r="R217" s="55"/>
      <c r="S217" s="55"/>
      <c r="T217" s="56"/>
      <c r="U217" s="29"/>
      <c r="V217" s="29"/>
      <c r="W217" s="29"/>
      <c r="X217" s="29"/>
      <c r="Y217" s="29"/>
      <c r="Z217" s="29"/>
      <c r="AA217" s="29"/>
      <c r="AB217" s="29"/>
      <c r="AC217" s="29"/>
      <c r="AD217" s="29"/>
      <c r="AE217" s="29"/>
      <c r="AT217" s="17" t="s">
        <v>124</v>
      </c>
      <c r="AU217" s="17" t="s">
        <v>80</v>
      </c>
    </row>
    <row r="218" spans="1:65" s="2" customFormat="1">
      <c r="A218" s="29"/>
      <c r="B218" s="30"/>
      <c r="C218" s="29"/>
      <c r="D218" s="153" t="s">
        <v>125</v>
      </c>
      <c r="E218" s="29"/>
      <c r="F218" s="154" t="s">
        <v>238</v>
      </c>
      <c r="G218" s="29"/>
      <c r="H218" s="29"/>
      <c r="I218" s="29"/>
      <c r="J218" s="29"/>
      <c r="K218" s="29"/>
      <c r="L218" s="30"/>
      <c r="M218" s="151"/>
      <c r="N218" s="152"/>
      <c r="O218" s="55"/>
      <c r="P218" s="55"/>
      <c r="Q218" s="55"/>
      <c r="R218" s="55"/>
      <c r="S218" s="55"/>
      <c r="T218" s="56"/>
      <c r="U218" s="29"/>
      <c r="V218" s="29"/>
      <c r="W218" s="29"/>
      <c r="X218" s="29"/>
      <c r="Y218" s="29"/>
      <c r="Z218" s="29"/>
      <c r="AA218" s="29"/>
      <c r="AB218" s="29"/>
      <c r="AC218" s="29"/>
      <c r="AD218" s="29"/>
      <c r="AE218" s="29"/>
      <c r="AT218" s="17" t="s">
        <v>125</v>
      </c>
      <c r="AU218" s="17" t="s">
        <v>80</v>
      </c>
    </row>
    <row r="219" spans="1:65" s="2" customFormat="1" ht="97.5">
      <c r="A219" s="29"/>
      <c r="B219" s="30"/>
      <c r="C219" s="29"/>
      <c r="D219" s="149" t="s">
        <v>140</v>
      </c>
      <c r="E219" s="29"/>
      <c r="F219" s="175" t="s">
        <v>239</v>
      </c>
      <c r="G219" s="29"/>
      <c r="H219" s="29"/>
      <c r="I219" s="29"/>
      <c r="J219" s="29"/>
      <c r="K219" s="29"/>
      <c r="L219" s="30"/>
      <c r="M219" s="151"/>
      <c r="N219" s="152"/>
      <c r="O219" s="55"/>
      <c r="P219" s="55"/>
      <c r="Q219" s="55"/>
      <c r="R219" s="55"/>
      <c r="S219" s="55"/>
      <c r="T219" s="56"/>
      <c r="U219" s="29"/>
      <c r="V219" s="29"/>
      <c r="W219" s="29"/>
      <c r="X219" s="29"/>
      <c r="Y219" s="29"/>
      <c r="Z219" s="29"/>
      <c r="AA219" s="29"/>
      <c r="AB219" s="29"/>
      <c r="AC219" s="29"/>
      <c r="AD219" s="29"/>
      <c r="AE219" s="29"/>
      <c r="AT219" s="17" t="s">
        <v>140</v>
      </c>
      <c r="AU219" s="17" t="s">
        <v>80</v>
      </c>
    </row>
    <row r="220" spans="1:65" s="2" customFormat="1" ht="24.2" customHeight="1">
      <c r="A220" s="29"/>
      <c r="B220" s="136"/>
      <c r="C220" s="137" t="s">
        <v>195</v>
      </c>
      <c r="D220" s="137" t="s">
        <v>118</v>
      </c>
      <c r="E220" s="138" t="s">
        <v>240</v>
      </c>
      <c r="F220" s="139" t="s">
        <v>241</v>
      </c>
      <c r="G220" s="140" t="s">
        <v>219</v>
      </c>
      <c r="H220" s="141">
        <v>-0.04</v>
      </c>
      <c r="I220" s="142"/>
      <c r="J220" s="142">
        <f>ROUND(I220*H220,2)</f>
        <v>0</v>
      </c>
      <c r="K220" s="139" t="s">
        <v>1</v>
      </c>
      <c r="L220" s="30"/>
      <c r="M220" s="143" t="s">
        <v>1</v>
      </c>
      <c r="N220" s="144" t="s">
        <v>35</v>
      </c>
      <c r="O220" s="145">
        <v>0</v>
      </c>
      <c r="P220" s="145">
        <f>O220*H220</f>
        <v>0</v>
      </c>
      <c r="Q220" s="145">
        <v>0</v>
      </c>
      <c r="R220" s="145">
        <f>Q220*H220</f>
        <v>0</v>
      </c>
      <c r="S220" s="145">
        <v>0</v>
      </c>
      <c r="T220" s="146">
        <f>S220*H220</f>
        <v>0</v>
      </c>
      <c r="U220" s="29"/>
      <c r="V220" s="29"/>
      <c r="W220" s="29"/>
      <c r="X220" s="29"/>
      <c r="Y220" s="29"/>
      <c r="Z220" s="29"/>
      <c r="AA220" s="29"/>
      <c r="AB220" s="29"/>
      <c r="AC220" s="29"/>
      <c r="AD220" s="29"/>
      <c r="AE220" s="29"/>
      <c r="AR220" s="147" t="s">
        <v>123</v>
      </c>
      <c r="AT220" s="147" t="s">
        <v>118</v>
      </c>
      <c r="AU220" s="147" t="s">
        <v>80</v>
      </c>
      <c r="AY220" s="17" t="s">
        <v>115</v>
      </c>
      <c r="BE220" s="148">
        <f>IF(N220="základní",J220,0)</f>
        <v>0</v>
      </c>
      <c r="BF220" s="148">
        <f>IF(N220="snížená",J220,0)</f>
        <v>0</v>
      </c>
      <c r="BG220" s="148">
        <f>IF(N220="zákl. přenesená",J220,0)</f>
        <v>0</v>
      </c>
      <c r="BH220" s="148">
        <f>IF(N220="sníž. přenesená",J220,0)</f>
        <v>0</v>
      </c>
      <c r="BI220" s="148">
        <f>IF(N220="nulová",J220,0)</f>
        <v>0</v>
      </c>
      <c r="BJ220" s="17" t="s">
        <v>78</v>
      </c>
      <c r="BK220" s="148">
        <f>ROUND(I220*H220,2)</f>
        <v>0</v>
      </c>
      <c r="BL220" s="17" t="s">
        <v>123</v>
      </c>
      <c r="BM220" s="147" t="s">
        <v>242</v>
      </c>
    </row>
    <row r="221" spans="1:65" s="2" customFormat="1" ht="19.5">
      <c r="A221" s="29"/>
      <c r="B221" s="30"/>
      <c r="C221" s="29"/>
      <c r="D221" s="149" t="s">
        <v>124</v>
      </c>
      <c r="E221" s="29"/>
      <c r="F221" s="150" t="s">
        <v>241</v>
      </c>
      <c r="G221" s="29"/>
      <c r="H221" s="29"/>
      <c r="I221" s="29"/>
      <c r="J221" s="29"/>
      <c r="K221" s="29"/>
      <c r="L221" s="30"/>
      <c r="M221" s="151"/>
      <c r="N221" s="152"/>
      <c r="O221" s="55"/>
      <c r="P221" s="55"/>
      <c r="Q221" s="55"/>
      <c r="R221" s="55"/>
      <c r="S221" s="55"/>
      <c r="T221" s="56"/>
      <c r="U221" s="29"/>
      <c r="V221" s="29"/>
      <c r="W221" s="29"/>
      <c r="X221" s="29"/>
      <c r="Y221" s="29"/>
      <c r="Z221" s="29"/>
      <c r="AA221" s="29"/>
      <c r="AB221" s="29"/>
      <c r="AC221" s="29"/>
      <c r="AD221" s="29"/>
      <c r="AE221" s="29"/>
      <c r="AT221" s="17" t="s">
        <v>124</v>
      </c>
      <c r="AU221" s="17" t="s">
        <v>80</v>
      </c>
    </row>
    <row r="222" spans="1:65" s="2" customFormat="1" ht="24.2" customHeight="1">
      <c r="A222" s="29"/>
      <c r="B222" s="136"/>
      <c r="C222" s="176" t="s">
        <v>7</v>
      </c>
      <c r="D222" s="176" t="s">
        <v>243</v>
      </c>
      <c r="E222" s="177" t="s">
        <v>244</v>
      </c>
      <c r="F222" s="178" t="s">
        <v>245</v>
      </c>
      <c r="G222" s="179" t="s">
        <v>219</v>
      </c>
      <c r="H222" s="180">
        <v>0.01</v>
      </c>
      <c r="I222" s="181"/>
      <c r="J222" s="181">
        <f>ROUND(I222*H222,2)</f>
        <v>0</v>
      </c>
      <c r="K222" s="178" t="s">
        <v>122</v>
      </c>
      <c r="L222" s="182"/>
      <c r="M222" s="183" t="s">
        <v>1</v>
      </c>
      <c r="N222" s="184" t="s">
        <v>35</v>
      </c>
      <c r="O222" s="145">
        <v>0</v>
      </c>
      <c r="P222" s="145">
        <f>O222*H222</f>
        <v>0</v>
      </c>
      <c r="Q222" s="145">
        <v>0</v>
      </c>
      <c r="R222" s="145">
        <f>Q222*H222</f>
        <v>0</v>
      </c>
      <c r="S222" s="145">
        <v>0</v>
      </c>
      <c r="T222" s="146">
        <f>S222*H222</f>
        <v>0</v>
      </c>
      <c r="U222" s="29"/>
      <c r="V222" s="29"/>
      <c r="W222" s="29"/>
      <c r="X222" s="29"/>
      <c r="Y222" s="29"/>
      <c r="Z222" s="29"/>
      <c r="AA222" s="29"/>
      <c r="AB222" s="29"/>
      <c r="AC222" s="29"/>
      <c r="AD222" s="29"/>
      <c r="AE222" s="29"/>
      <c r="AR222" s="147" t="s">
        <v>164</v>
      </c>
      <c r="AT222" s="147" t="s">
        <v>243</v>
      </c>
      <c r="AU222" s="147" t="s">
        <v>80</v>
      </c>
      <c r="AY222" s="17" t="s">
        <v>115</v>
      </c>
      <c r="BE222" s="148">
        <f>IF(N222="základní",J222,0)</f>
        <v>0</v>
      </c>
      <c r="BF222" s="148">
        <f>IF(N222="snížená",J222,0)</f>
        <v>0</v>
      </c>
      <c r="BG222" s="148">
        <f>IF(N222="zákl. přenesená",J222,0)</f>
        <v>0</v>
      </c>
      <c r="BH222" s="148">
        <f>IF(N222="sníž. přenesená",J222,0)</f>
        <v>0</v>
      </c>
      <c r="BI222" s="148">
        <f>IF(N222="nulová",J222,0)</f>
        <v>0</v>
      </c>
      <c r="BJ222" s="17" t="s">
        <v>78</v>
      </c>
      <c r="BK222" s="148">
        <f>ROUND(I222*H222,2)</f>
        <v>0</v>
      </c>
      <c r="BL222" s="17" t="s">
        <v>123</v>
      </c>
      <c r="BM222" s="147" t="s">
        <v>246</v>
      </c>
    </row>
    <row r="223" spans="1:65" s="2" customFormat="1" ht="19.5">
      <c r="A223" s="29"/>
      <c r="B223" s="30"/>
      <c r="C223" s="29"/>
      <c r="D223" s="149" t="s">
        <v>124</v>
      </c>
      <c r="E223" s="29"/>
      <c r="F223" s="150" t="s">
        <v>245</v>
      </c>
      <c r="G223" s="29"/>
      <c r="H223" s="29"/>
      <c r="I223" s="29"/>
      <c r="J223" s="29"/>
      <c r="K223" s="29"/>
      <c r="L223" s="30"/>
      <c r="M223" s="151"/>
      <c r="N223" s="152"/>
      <c r="O223" s="55"/>
      <c r="P223" s="55"/>
      <c r="Q223" s="55"/>
      <c r="R223" s="55"/>
      <c r="S223" s="55"/>
      <c r="T223" s="56"/>
      <c r="U223" s="29"/>
      <c r="V223" s="29"/>
      <c r="W223" s="29"/>
      <c r="X223" s="29"/>
      <c r="Y223" s="29"/>
      <c r="Z223" s="29"/>
      <c r="AA223" s="29"/>
      <c r="AB223" s="29"/>
      <c r="AC223" s="29"/>
      <c r="AD223" s="29"/>
      <c r="AE223" s="29"/>
      <c r="AT223" s="17" t="s">
        <v>124</v>
      </c>
      <c r="AU223" s="17" t="s">
        <v>80</v>
      </c>
    </row>
    <row r="224" spans="1:65" s="2" customFormat="1" ht="33" customHeight="1">
      <c r="A224" s="29"/>
      <c r="B224" s="136"/>
      <c r="C224" s="176" t="s">
        <v>201</v>
      </c>
      <c r="D224" s="176" t="s">
        <v>243</v>
      </c>
      <c r="E224" s="177" t="s">
        <v>247</v>
      </c>
      <c r="F224" s="178" t="s">
        <v>248</v>
      </c>
      <c r="G224" s="179" t="s">
        <v>219</v>
      </c>
      <c r="H224" s="180">
        <v>4.0999999999999996</v>
      </c>
      <c r="I224" s="181"/>
      <c r="J224" s="181">
        <f>ROUND(I224*H224,2)</f>
        <v>0</v>
      </c>
      <c r="K224" s="178" t="s">
        <v>122</v>
      </c>
      <c r="L224" s="182"/>
      <c r="M224" s="183" t="s">
        <v>1</v>
      </c>
      <c r="N224" s="184" t="s">
        <v>35</v>
      </c>
      <c r="O224" s="145">
        <v>0</v>
      </c>
      <c r="P224" s="145">
        <f>O224*H224</f>
        <v>0</v>
      </c>
      <c r="Q224" s="145">
        <v>0</v>
      </c>
      <c r="R224" s="145">
        <f>Q224*H224</f>
        <v>0</v>
      </c>
      <c r="S224" s="145">
        <v>0</v>
      </c>
      <c r="T224" s="146">
        <f>S224*H224</f>
        <v>0</v>
      </c>
      <c r="U224" s="29"/>
      <c r="V224" s="29"/>
      <c r="W224" s="29"/>
      <c r="X224" s="29"/>
      <c r="Y224" s="29"/>
      <c r="Z224" s="29"/>
      <c r="AA224" s="29"/>
      <c r="AB224" s="29"/>
      <c r="AC224" s="29"/>
      <c r="AD224" s="29"/>
      <c r="AE224" s="29"/>
      <c r="AR224" s="147" t="s">
        <v>164</v>
      </c>
      <c r="AT224" s="147" t="s">
        <v>243</v>
      </c>
      <c r="AU224" s="147" t="s">
        <v>80</v>
      </c>
      <c r="AY224" s="17" t="s">
        <v>115</v>
      </c>
      <c r="BE224" s="148">
        <f>IF(N224="základní",J224,0)</f>
        <v>0</v>
      </c>
      <c r="BF224" s="148">
        <f>IF(N224="snížená",J224,0)</f>
        <v>0</v>
      </c>
      <c r="BG224" s="148">
        <f>IF(N224="zákl. přenesená",J224,0)</f>
        <v>0</v>
      </c>
      <c r="BH224" s="148">
        <f>IF(N224="sníž. přenesená",J224,0)</f>
        <v>0</v>
      </c>
      <c r="BI224" s="148">
        <f>IF(N224="nulová",J224,0)</f>
        <v>0</v>
      </c>
      <c r="BJ224" s="17" t="s">
        <v>78</v>
      </c>
      <c r="BK224" s="148">
        <f>ROUND(I224*H224,2)</f>
        <v>0</v>
      </c>
      <c r="BL224" s="17" t="s">
        <v>123</v>
      </c>
      <c r="BM224" s="147" t="s">
        <v>249</v>
      </c>
    </row>
    <row r="225" spans="1:65" s="2" customFormat="1" ht="19.5">
      <c r="A225" s="29"/>
      <c r="B225" s="30"/>
      <c r="C225" s="29"/>
      <c r="D225" s="149" t="s">
        <v>124</v>
      </c>
      <c r="E225" s="29"/>
      <c r="F225" s="150" t="s">
        <v>248</v>
      </c>
      <c r="G225" s="29"/>
      <c r="H225" s="29"/>
      <c r="I225" s="29"/>
      <c r="J225" s="29"/>
      <c r="K225" s="29"/>
      <c r="L225" s="30"/>
      <c r="M225" s="151"/>
      <c r="N225" s="152"/>
      <c r="O225" s="55"/>
      <c r="P225" s="55"/>
      <c r="Q225" s="55"/>
      <c r="R225" s="55"/>
      <c r="S225" s="55"/>
      <c r="T225" s="56"/>
      <c r="U225" s="29"/>
      <c r="V225" s="29"/>
      <c r="W225" s="29"/>
      <c r="X225" s="29"/>
      <c r="Y225" s="29"/>
      <c r="Z225" s="29"/>
      <c r="AA225" s="29"/>
      <c r="AB225" s="29"/>
      <c r="AC225" s="29"/>
      <c r="AD225" s="29"/>
      <c r="AE225" s="29"/>
      <c r="AT225" s="17" t="s">
        <v>124</v>
      </c>
      <c r="AU225" s="17" t="s">
        <v>80</v>
      </c>
    </row>
    <row r="226" spans="1:65" s="12" customFormat="1" ht="22.9" customHeight="1">
      <c r="B226" s="124"/>
      <c r="D226" s="125" t="s">
        <v>69</v>
      </c>
      <c r="E226" s="134" t="s">
        <v>250</v>
      </c>
      <c r="F226" s="134" t="s">
        <v>251</v>
      </c>
      <c r="J226" s="135">
        <f>BK226</f>
        <v>0</v>
      </c>
      <c r="L226" s="124"/>
      <c r="M226" s="128"/>
      <c r="N226" s="129"/>
      <c r="O226" s="129"/>
      <c r="P226" s="130">
        <f>SUM(P227:P230)</f>
        <v>28.043340000000001</v>
      </c>
      <c r="Q226" s="129"/>
      <c r="R226" s="130">
        <f>SUM(R227:R230)</f>
        <v>0</v>
      </c>
      <c r="S226" s="129"/>
      <c r="T226" s="131">
        <f>SUM(T227:T230)</f>
        <v>0</v>
      </c>
      <c r="AR226" s="125" t="s">
        <v>78</v>
      </c>
      <c r="AT226" s="132" t="s">
        <v>69</v>
      </c>
      <c r="AU226" s="132" t="s">
        <v>78</v>
      </c>
      <c r="AY226" s="125" t="s">
        <v>115</v>
      </c>
      <c r="BK226" s="133">
        <f>SUM(BK227:BK230)</f>
        <v>0</v>
      </c>
    </row>
    <row r="227" spans="1:65" s="2" customFormat="1" ht="16.5" customHeight="1">
      <c r="A227" s="29"/>
      <c r="B227" s="136"/>
      <c r="C227" s="137" t="s">
        <v>252</v>
      </c>
      <c r="D227" s="137" t="s">
        <v>118</v>
      </c>
      <c r="E227" s="138" t="s">
        <v>253</v>
      </c>
      <c r="F227" s="139" t="s">
        <v>254</v>
      </c>
      <c r="G227" s="140" t="s">
        <v>219</v>
      </c>
      <c r="H227" s="141">
        <v>6.1230000000000002</v>
      </c>
      <c r="I227" s="142"/>
      <c r="J227" s="142">
        <f>ROUND(I227*H227,2)</f>
        <v>0</v>
      </c>
      <c r="K227" s="139" t="s">
        <v>122</v>
      </c>
      <c r="L227" s="30"/>
      <c r="M227" s="143" t="s">
        <v>1</v>
      </c>
      <c r="N227" s="144" t="s">
        <v>35</v>
      </c>
      <c r="O227" s="145">
        <v>4.58</v>
      </c>
      <c r="P227" s="145">
        <f>O227*H227</f>
        <v>28.043340000000001</v>
      </c>
      <c r="Q227" s="145">
        <v>0</v>
      </c>
      <c r="R227" s="145">
        <f>Q227*H227</f>
        <v>0</v>
      </c>
      <c r="S227" s="145">
        <v>0</v>
      </c>
      <c r="T227" s="146">
        <f>S227*H227</f>
        <v>0</v>
      </c>
      <c r="U227" s="29"/>
      <c r="V227" s="29"/>
      <c r="W227" s="29"/>
      <c r="X227" s="29"/>
      <c r="Y227" s="29"/>
      <c r="Z227" s="29"/>
      <c r="AA227" s="29"/>
      <c r="AB227" s="29"/>
      <c r="AC227" s="29"/>
      <c r="AD227" s="29"/>
      <c r="AE227" s="29"/>
      <c r="AR227" s="147" t="s">
        <v>123</v>
      </c>
      <c r="AT227" s="147" t="s">
        <v>118</v>
      </c>
      <c r="AU227" s="147" t="s">
        <v>80</v>
      </c>
      <c r="AY227" s="17" t="s">
        <v>115</v>
      </c>
      <c r="BE227" s="148">
        <f>IF(N227="základní",J227,0)</f>
        <v>0</v>
      </c>
      <c r="BF227" s="148">
        <f>IF(N227="snížená",J227,0)</f>
        <v>0</v>
      </c>
      <c r="BG227" s="148">
        <f>IF(N227="zákl. přenesená",J227,0)</f>
        <v>0</v>
      </c>
      <c r="BH227" s="148">
        <f>IF(N227="sníž. přenesená",J227,0)</f>
        <v>0</v>
      </c>
      <c r="BI227" s="148">
        <f>IF(N227="nulová",J227,0)</f>
        <v>0</v>
      </c>
      <c r="BJ227" s="17" t="s">
        <v>78</v>
      </c>
      <c r="BK227" s="148">
        <f>ROUND(I227*H227,2)</f>
        <v>0</v>
      </c>
      <c r="BL227" s="17" t="s">
        <v>123</v>
      </c>
      <c r="BM227" s="147" t="s">
        <v>255</v>
      </c>
    </row>
    <row r="228" spans="1:65" s="2" customFormat="1">
      <c r="A228" s="29"/>
      <c r="B228" s="30"/>
      <c r="C228" s="29"/>
      <c r="D228" s="149" t="s">
        <v>124</v>
      </c>
      <c r="E228" s="29"/>
      <c r="F228" s="150" t="s">
        <v>254</v>
      </c>
      <c r="G228" s="29"/>
      <c r="H228" s="29"/>
      <c r="I228" s="29"/>
      <c r="J228" s="29"/>
      <c r="K228" s="29"/>
      <c r="L228" s="30"/>
      <c r="M228" s="151"/>
      <c r="N228" s="152"/>
      <c r="O228" s="55"/>
      <c r="P228" s="55"/>
      <c r="Q228" s="55"/>
      <c r="R228" s="55"/>
      <c r="S228" s="55"/>
      <c r="T228" s="56"/>
      <c r="U228" s="29"/>
      <c r="V228" s="29"/>
      <c r="W228" s="29"/>
      <c r="X228" s="29"/>
      <c r="Y228" s="29"/>
      <c r="Z228" s="29"/>
      <c r="AA228" s="29"/>
      <c r="AB228" s="29"/>
      <c r="AC228" s="29"/>
      <c r="AD228" s="29"/>
      <c r="AE228" s="29"/>
      <c r="AT228" s="17" t="s">
        <v>124</v>
      </c>
      <c r="AU228" s="17" t="s">
        <v>80</v>
      </c>
    </row>
    <row r="229" spans="1:65" s="2" customFormat="1">
      <c r="A229" s="29"/>
      <c r="B229" s="30"/>
      <c r="C229" s="29"/>
      <c r="D229" s="153" t="s">
        <v>125</v>
      </c>
      <c r="E229" s="29"/>
      <c r="F229" s="154" t="s">
        <v>256</v>
      </c>
      <c r="G229" s="29"/>
      <c r="H229" s="29"/>
      <c r="I229" s="29"/>
      <c r="J229" s="29"/>
      <c r="K229" s="29"/>
      <c r="L229" s="30"/>
      <c r="M229" s="151"/>
      <c r="N229" s="152"/>
      <c r="O229" s="55"/>
      <c r="P229" s="55"/>
      <c r="Q229" s="55"/>
      <c r="R229" s="55"/>
      <c r="S229" s="55"/>
      <c r="T229" s="56"/>
      <c r="U229" s="29"/>
      <c r="V229" s="29"/>
      <c r="W229" s="29"/>
      <c r="X229" s="29"/>
      <c r="Y229" s="29"/>
      <c r="Z229" s="29"/>
      <c r="AA229" s="29"/>
      <c r="AB229" s="29"/>
      <c r="AC229" s="29"/>
      <c r="AD229" s="29"/>
      <c r="AE229" s="29"/>
      <c r="AT229" s="17" t="s">
        <v>125</v>
      </c>
      <c r="AU229" s="17" t="s">
        <v>80</v>
      </c>
    </row>
    <row r="230" spans="1:65" s="2" customFormat="1" ht="78">
      <c r="A230" s="29"/>
      <c r="B230" s="30"/>
      <c r="C230" s="29"/>
      <c r="D230" s="149" t="s">
        <v>140</v>
      </c>
      <c r="E230" s="29"/>
      <c r="F230" s="175" t="s">
        <v>257</v>
      </c>
      <c r="G230" s="29"/>
      <c r="H230" s="29"/>
      <c r="I230" s="29"/>
      <c r="J230" s="29"/>
      <c r="K230" s="29"/>
      <c r="L230" s="30"/>
      <c r="M230" s="151"/>
      <c r="N230" s="152"/>
      <c r="O230" s="55"/>
      <c r="P230" s="55"/>
      <c r="Q230" s="55"/>
      <c r="R230" s="55"/>
      <c r="S230" s="55"/>
      <c r="T230" s="56"/>
      <c r="U230" s="29"/>
      <c r="V230" s="29"/>
      <c r="W230" s="29"/>
      <c r="X230" s="29"/>
      <c r="Y230" s="29"/>
      <c r="Z230" s="29"/>
      <c r="AA230" s="29"/>
      <c r="AB230" s="29"/>
      <c r="AC230" s="29"/>
      <c r="AD230" s="29"/>
      <c r="AE230" s="29"/>
      <c r="AT230" s="17" t="s">
        <v>140</v>
      </c>
      <c r="AU230" s="17" t="s">
        <v>80</v>
      </c>
    </row>
    <row r="231" spans="1:65" s="12" customFormat="1" ht="25.9" customHeight="1">
      <c r="B231" s="124"/>
      <c r="D231" s="125" t="s">
        <v>69</v>
      </c>
      <c r="E231" s="126" t="s">
        <v>258</v>
      </c>
      <c r="F231" s="126" t="s">
        <v>259</v>
      </c>
      <c r="J231" s="127">
        <f>BK231</f>
        <v>0</v>
      </c>
      <c r="L231" s="124"/>
      <c r="M231" s="128"/>
      <c r="N231" s="129"/>
      <c r="O231" s="129"/>
      <c r="P231" s="130">
        <f>P232+P249+P335</f>
        <v>257.28148399999998</v>
      </c>
      <c r="Q231" s="129"/>
      <c r="R231" s="130">
        <f>R232+R249+R335</f>
        <v>0.74117820833680004</v>
      </c>
      <c r="S231" s="129"/>
      <c r="T231" s="131">
        <f>T232+T249+T335</f>
        <v>0.105488</v>
      </c>
      <c r="AR231" s="125" t="s">
        <v>80</v>
      </c>
      <c r="AT231" s="132" t="s">
        <v>69</v>
      </c>
      <c r="AU231" s="132" t="s">
        <v>70</v>
      </c>
      <c r="AY231" s="125" t="s">
        <v>115</v>
      </c>
      <c r="BK231" s="133">
        <f>BK232+BK249+BK335</f>
        <v>0</v>
      </c>
    </row>
    <row r="232" spans="1:65" s="12" customFormat="1" ht="22.9" customHeight="1">
      <c r="B232" s="124"/>
      <c r="D232" s="125" t="s">
        <v>69</v>
      </c>
      <c r="E232" s="134" t="s">
        <v>260</v>
      </c>
      <c r="F232" s="134" t="s">
        <v>261</v>
      </c>
      <c r="J232" s="135">
        <f>BK232</f>
        <v>0</v>
      </c>
      <c r="L232" s="124"/>
      <c r="M232" s="128"/>
      <c r="N232" s="129"/>
      <c r="O232" s="129"/>
      <c r="P232" s="130">
        <f>SUM(P233:P248)</f>
        <v>31.402279999999998</v>
      </c>
      <c r="Q232" s="129"/>
      <c r="R232" s="130">
        <f>SUM(R233:R248)</f>
        <v>0.20858457984000001</v>
      </c>
      <c r="S232" s="129"/>
      <c r="T232" s="131">
        <f>SUM(T233:T248)</f>
        <v>9.5857999999999999E-2</v>
      </c>
      <c r="AR232" s="125" t="s">
        <v>80</v>
      </c>
      <c r="AT232" s="132" t="s">
        <v>69</v>
      </c>
      <c r="AU232" s="132" t="s">
        <v>78</v>
      </c>
      <c r="AY232" s="125" t="s">
        <v>115</v>
      </c>
      <c r="BK232" s="133">
        <f>SUM(BK233:BK248)</f>
        <v>0</v>
      </c>
    </row>
    <row r="233" spans="1:65" s="2" customFormat="1" ht="16.5" customHeight="1">
      <c r="A233" s="29"/>
      <c r="B233" s="136"/>
      <c r="C233" s="137" t="s">
        <v>207</v>
      </c>
      <c r="D233" s="137" t="s">
        <v>118</v>
      </c>
      <c r="E233" s="138" t="s">
        <v>262</v>
      </c>
      <c r="F233" s="139" t="s">
        <v>263</v>
      </c>
      <c r="G233" s="140" t="s">
        <v>179</v>
      </c>
      <c r="H233" s="141">
        <v>57.4</v>
      </c>
      <c r="I233" s="142"/>
      <c r="J233" s="142">
        <f>ROUND(I233*H233,2)</f>
        <v>0</v>
      </c>
      <c r="K233" s="139" t="s">
        <v>122</v>
      </c>
      <c r="L233" s="30"/>
      <c r="M233" s="143" t="s">
        <v>1</v>
      </c>
      <c r="N233" s="144" t="s">
        <v>35</v>
      </c>
      <c r="O233" s="145">
        <v>0.19500000000000001</v>
      </c>
      <c r="P233" s="145">
        <f>O233*H233</f>
        <v>11.193</v>
      </c>
      <c r="Q233" s="145">
        <v>0</v>
      </c>
      <c r="R233" s="145">
        <f>Q233*H233</f>
        <v>0</v>
      </c>
      <c r="S233" s="145">
        <v>1.67E-3</v>
      </c>
      <c r="T233" s="146">
        <f>S233*H233</f>
        <v>9.5857999999999999E-2</v>
      </c>
      <c r="U233" s="29"/>
      <c r="V233" s="29"/>
      <c r="W233" s="29"/>
      <c r="X233" s="29"/>
      <c r="Y233" s="29"/>
      <c r="Z233" s="29"/>
      <c r="AA233" s="29"/>
      <c r="AB233" s="29"/>
      <c r="AC233" s="29"/>
      <c r="AD233" s="29"/>
      <c r="AE233" s="29"/>
      <c r="AR233" s="147" t="s">
        <v>180</v>
      </c>
      <c r="AT233" s="147" t="s">
        <v>118</v>
      </c>
      <c r="AU233" s="147" t="s">
        <v>80</v>
      </c>
      <c r="AY233" s="17" t="s">
        <v>115</v>
      </c>
      <c r="BE233" s="148">
        <f>IF(N233="základní",J233,0)</f>
        <v>0</v>
      </c>
      <c r="BF233" s="148">
        <f>IF(N233="snížená",J233,0)</f>
        <v>0</v>
      </c>
      <c r="BG233" s="148">
        <f>IF(N233="zákl. přenesená",J233,0)</f>
        <v>0</v>
      </c>
      <c r="BH233" s="148">
        <f>IF(N233="sníž. přenesená",J233,0)</f>
        <v>0</v>
      </c>
      <c r="BI233" s="148">
        <f>IF(N233="nulová",J233,0)</f>
        <v>0</v>
      </c>
      <c r="BJ233" s="17" t="s">
        <v>78</v>
      </c>
      <c r="BK233" s="148">
        <f>ROUND(I233*H233,2)</f>
        <v>0</v>
      </c>
      <c r="BL233" s="17" t="s">
        <v>180</v>
      </c>
      <c r="BM233" s="147" t="s">
        <v>264</v>
      </c>
    </row>
    <row r="234" spans="1:65" s="2" customFormat="1">
      <c r="A234" s="29"/>
      <c r="B234" s="30"/>
      <c r="C234" s="29"/>
      <c r="D234" s="149" t="s">
        <v>124</v>
      </c>
      <c r="E234" s="29"/>
      <c r="F234" s="150" t="s">
        <v>263</v>
      </c>
      <c r="G234" s="29"/>
      <c r="H234" s="29"/>
      <c r="I234" s="29"/>
      <c r="J234" s="29"/>
      <c r="K234" s="29"/>
      <c r="L234" s="30"/>
      <c r="M234" s="151"/>
      <c r="N234" s="152"/>
      <c r="O234" s="55"/>
      <c r="P234" s="55"/>
      <c r="Q234" s="55"/>
      <c r="R234" s="55"/>
      <c r="S234" s="55"/>
      <c r="T234" s="56"/>
      <c r="U234" s="29"/>
      <c r="V234" s="29"/>
      <c r="W234" s="29"/>
      <c r="X234" s="29"/>
      <c r="Y234" s="29"/>
      <c r="Z234" s="29"/>
      <c r="AA234" s="29"/>
      <c r="AB234" s="29"/>
      <c r="AC234" s="29"/>
      <c r="AD234" s="29"/>
      <c r="AE234" s="29"/>
      <c r="AT234" s="17" t="s">
        <v>124</v>
      </c>
      <c r="AU234" s="17" t="s">
        <v>80</v>
      </c>
    </row>
    <row r="235" spans="1:65" s="2" customFormat="1">
      <c r="A235" s="29"/>
      <c r="B235" s="30"/>
      <c r="C235" s="29"/>
      <c r="D235" s="153" t="s">
        <v>125</v>
      </c>
      <c r="E235" s="29"/>
      <c r="F235" s="154" t="s">
        <v>265</v>
      </c>
      <c r="G235" s="29"/>
      <c r="H235" s="29"/>
      <c r="I235" s="29"/>
      <c r="J235" s="29"/>
      <c r="K235" s="29"/>
      <c r="L235" s="30"/>
      <c r="M235" s="151"/>
      <c r="N235" s="152"/>
      <c r="O235" s="55"/>
      <c r="P235" s="55"/>
      <c r="Q235" s="55"/>
      <c r="R235" s="55"/>
      <c r="S235" s="55"/>
      <c r="T235" s="56"/>
      <c r="U235" s="29"/>
      <c r="V235" s="29"/>
      <c r="W235" s="29"/>
      <c r="X235" s="29"/>
      <c r="Y235" s="29"/>
      <c r="Z235" s="29"/>
      <c r="AA235" s="29"/>
      <c r="AB235" s="29"/>
      <c r="AC235" s="29"/>
      <c r="AD235" s="29"/>
      <c r="AE235" s="29"/>
      <c r="AT235" s="17" t="s">
        <v>125</v>
      </c>
      <c r="AU235" s="17" t="s">
        <v>80</v>
      </c>
    </row>
    <row r="236" spans="1:65" s="13" customFormat="1">
      <c r="B236" s="155"/>
      <c r="D236" s="149" t="s">
        <v>127</v>
      </c>
      <c r="E236" s="156" t="s">
        <v>1</v>
      </c>
      <c r="F236" s="157" t="s">
        <v>266</v>
      </c>
      <c r="H236" s="156" t="s">
        <v>1</v>
      </c>
      <c r="L236" s="155"/>
      <c r="M236" s="158"/>
      <c r="N236" s="159"/>
      <c r="O236" s="159"/>
      <c r="P236" s="159"/>
      <c r="Q236" s="159"/>
      <c r="R236" s="159"/>
      <c r="S236" s="159"/>
      <c r="T236" s="160"/>
      <c r="AT236" s="156" t="s">
        <v>127</v>
      </c>
      <c r="AU236" s="156" t="s">
        <v>80</v>
      </c>
      <c r="AV236" s="13" t="s">
        <v>78</v>
      </c>
      <c r="AW236" s="13" t="s">
        <v>27</v>
      </c>
      <c r="AX236" s="13" t="s">
        <v>70</v>
      </c>
      <c r="AY236" s="156" t="s">
        <v>115</v>
      </c>
    </row>
    <row r="237" spans="1:65" s="14" customFormat="1">
      <c r="B237" s="161"/>
      <c r="D237" s="149" t="s">
        <v>127</v>
      </c>
      <c r="E237" s="162" t="s">
        <v>1</v>
      </c>
      <c r="F237" s="163" t="s">
        <v>183</v>
      </c>
      <c r="H237" s="164">
        <v>57.4</v>
      </c>
      <c r="L237" s="161"/>
      <c r="M237" s="165"/>
      <c r="N237" s="166"/>
      <c r="O237" s="166"/>
      <c r="P237" s="166"/>
      <c r="Q237" s="166"/>
      <c r="R237" s="166"/>
      <c r="S237" s="166"/>
      <c r="T237" s="167"/>
      <c r="AT237" s="162" t="s">
        <v>127</v>
      </c>
      <c r="AU237" s="162" t="s">
        <v>80</v>
      </c>
      <c r="AV237" s="14" t="s">
        <v>80</v>
      </c>
      <c r="AW237" s="14" t="s">
        <v>27</v>
      </c>
      <c r="AX237" s="14" t="s">
        <v>70</v>
      </c>
      <c r="AY237" s="162" t="s">
        <v>115</v>
      </c>
    </row>
    <row r="238" spans="1:65" s="15" customFormat="1">
      <c r="B238" s="168"/>
      <c r="D238" s="149" t="s">
        <v>127</v>
      </c>
      <c r="E238" s="169" t="s">
        <v>1</v>
      </c>
      <c r="F238" s="170" t="s">
        <v>130</v>
      </c>
      <c r="H238" s="171">
        <v>57.4</v>
      </c>
      <c r="L238" s="168"/>
      <c r="M238" s="172"/>
      <c r="N238" s="173"/>
      <c r="O238" s="173"/>
      <c r="P238" s="173"/>
      <c r="Q238" s="173"/>
      <c r="R238" s="173"/>
      <c r="S238" s="173"/>
      <c r="T238" s="174"/>
      <c r="AT238" s="169" t="s">
        <v>127</v>
      </c>
      <c r="AU238" s="169" t="s">
        <v>80</v>
      </c>
      <c r="AV238" s="15" t="s">
        <v>123</v>
      </c>
      <c r="AW238" s="15" t="s">
        <v>27</v>
      </c>
      <c r="AX238" s="15" t="s">
        <v>78</v>
      </c>
      <c r="AY238" s="169" t="s">
        <v>115</v>
      </c>
    </row>
    <row r="239" spans="1:65" s="2" customFormat="1" ht="24.2" customHeight="1">
      <c r="A239" s="29"/>
      <c r="B239" s="136"/>
      <c r="C239" s="137" t="s">
        <v>267</v>
      </c>
      <c r="D239" s="137" t="s">
        <v>118</v>
      </c>
      <c r="E239" s="138" t="s">
        <v>268</v>
      </c>
      <c r="F239" s="139" t="s">
        <v>269</v>
      </c>
      <c r="G239" s="140" t="s">
        <v>179</v>
      </c>
      <c r="H239" s="141">
        <v>58.24</v>
      </c>
      <c r="I239" s="142"/>
      <c r="J239" s="142">
        <f>ROUND(I239*H239,2)</f>
        <v>0</v>
      </c>
      <c r="K239" s="139" t="s">
        <v>122</v>
      </c>
      <c r="L239" s="30"/>
      <c r="M239" s="143" t="s">
        <v>1</v>
      </c>
      <c r="N239" s="144" t="s">
        <v>35</v>
      </c>
      <c r="O239" s="145">
        <v>0.34699999999999998</v>
      </c>
      <c r="P239" s="145">
        <f>O239*H239</f>
        <v>20.20928</v>
      </c>
      <c r="Q239" s="145">
        <v>3.5814660000000002E-3</v>
      </c>
      <c r="R239" s="145">
        <f>Q239*H239</f>
        <v>0.20858457984000001</v>
      </c>
      <c r="S239" s="145">
        <v>0</v>
      </c>
      <c r="T239" s="146">
        <f>S239*H239</f>
        <v>0</v>
      </c>
      <c r="U239" s="29"/>
      <c r="V239" s="29"/>
      <c r="W239" s="29"/>
      <c r="X239" s="29"/>
      <c r="Y239" s="29"/>
      <c r="Z239" s="29"/>
      <c r="AA239" s="29"/>
      <c r="AB239" s="29"/>
      <c r="AC239" s="29"/>
      <c r="AD239" s="29"/>
      <c r="AE239" s="29"/>
      <c r="AR239" s="147" t="s">
        <v>180</v>
      </c>
      <c r="AT239" s="147" t="s">
        <v>118</v>
      </c>
      <c r="AU239" s="147" t="s">
        <v>80</v>
      </c>
      <c r="AY239" s="17" t="s">
        <v>115</v>
      </c>
      <c r="BE239" s="148">
        <f>IF(N239="základní",J239,0)</f>
        <v>0</v>
      </c>
      <c r="BF239" s="148">
        <f>IF(N239="snížená",J239,0)</f>
        <v>0</v>
      </c>
      <c r="BG239" s="148">
        <f>IF(N239="zákl. přenesená",J239,0)</f>
        <v>0</v>
      </c>
      <c r="BH239" s="148">
        <f>IF(N239="sníž. přenesená",J239,0)</f>
        <v>0</v>
      </c>
      <c r="BI239" s="148">
        <f>IF(N239="nulová",J239,0)</f>
        <v>0</v>
      </c>
      <c r="BJ239" s="17" t="s">
        <v>78</v>
      </c>
      <c r="BK239" s="148">
        <f>ROUND(I239*H239,2)</f>
        <v>0</v>
      </c>
      <c r="BL239" s="17" t="s">
        <v>180</v>
      </c>
      <c r="BM239" s="147" t="s">
        <v>270</v>
      </c>
    </row>
    <row r="240" spans="1:65" s="2" customFormat="1" ht="19.5">
      <c r="A240" s="29"/>
      <c r="B240" s="30"/>
      <c r="C240" s="29"/>
      <c r="D240" s="149" t="s">
        <v>124</v>
      </c>
      <c r="E240" s="29"/>
      <c r="F240" s="150" t="s">
        <v>269</v>
      </c>
      <c r="G240" s="29"/>
      <c r="H240" s="29"/>
      <c r="I240" s="29"/>
      <c r="J240" s="29"/>
      <c r="K240" s="29"/>
      <c r="L240" s="30"/>
      <c r="M240" s="151"/>
      <c r="N240" s="152"/>
      <c r="O240" s="55"/>
      <c r="P240" s="55"/>
      <c r="Q240" s="55"/>
      <c r="R240" s="55"/>
      <c r="S240" s="55"/>
      <c r="T240" s="56"/>
      <c r="U240" s="29"/>
      <c r="V240" s="29"/>
      <c r="W240" s="29"/>
      <c r="X240" s="29"/>
      <c r="Y240" s="29"/>
      <c r="Z240" s="29"/>
      <c r="AA240" s="29"/>
      <c r="AB240" s="29"/>
      <c r="AC240" s="29"/>
      <c r="AD240" s="29"/>
      <c r="AE240" s="29"/>
      <c r="AT240" s="17" t="s">
        <v>124</v>
      </c>
      <c r="AU240" s="17" t="s">
        <v>80</v>
      </c>
    </row>
    <row r="241" spans="1:65" s="2" customFormat="1">
      <c r="A241" s="29"/>
      <c r="B241" s="30"/>
      <c r="C241" s="29"/>
      <c r="D241" s="153" t="s">
        <v>125</v>
      </c>
      <c r="E241" s="29"/>
      <c r="F241" s="154" t="s">
        <v>271</v>
      </c>
      <c r="G241" s="29"/>
      <c r="H241" s="29"/>
      <c r="I241" s="29"/>
      <c r="J241" s="29"/>
      <c r="K241" s="29"/>
      <c r="L241" s="30"/>
      <c r="M241" s="151"/>
      <c r="N241" s="152"/>
      <c r="O241" s="55"/>
      <c r="P241" s="55"/>
      <c r="Q241" s="55"/>
      <c r="R241" s="55"/>
      <c r="S241" s="55"/>
      <c r="T241" s="56"/>
      <c r="U241" s="29"/>
      <c r="V241" s="29"/>
      <c r="W241" s="29"/>
      <c r="X241" s="29"/>
      <c r="Y241" s="29"/>
      <c r="Z241" s="29"/>
      <c r="AA241" s="29"/>
      <c r="AB241" s="29"/>
      <c r="AC241" s="29"/>
      <c r="AD241" s="29"/>
      <c r="AE241" s="29"/>
      <c r="AT241" s="17" t="s">
        <v>125</v>
      </c>
      <c r="AU241" s="17" t="s">
        <v>80</v>
      </c>
    </row>
    <row r="242" spans="1:65" s="13" customFormat="1">
      <c r="B242" s="155"/>
      <c r="D242" s="149" t="s">
        <v>127</v>
      </c>
      <c r="E242" s="156" t="s">
        <v>1</v>
      </c>
      <c r="F242" s="157" t="s">
        <v>182</v>
      </c>
      <c r="H242" s="156" t="s">
        <v>1</v>
      </c>
      <c r="L242" s="155"/>
      <c r="M242" s="158"/>
      <c r="N242" s="159"/>
      <c r="O242" s="159"/>
      <c r="P242" s="159"/>
      <c r="Q242" s="159"/>
      <c r="R242" s="159"/>
      <c r="S242" s="159"/>
      <c r="T242" s="160"/>
      <c r="AT242" s="156" t="s">
        <v>127</v>
      </c>
      <c r="AU242" s="156" t="s">
        <v>80</v>
      </c>
      <c r="AV242" s="13" t="s">
        <v>78</v>
      </c>
      <c r="AW242" s="13" t="s">
        <v>27</v>
      </c>
      <c r="AX242" s="13" t="s">
        <v>70</v>
      </c>
      <c r="AY242" s="156" t="s">
        <v>115</v>
      </c>
    </row>
    <row r="243" spans="1:65" s="14" customFormat="1">
      <c r="B243" s="161"/>
      <c r="D243" s="149" t="s">
        <v>127</v>
      </c>
      <c r="E243" s="162" t="s">
        <v>1</v>
      </c>
      <c r="F243" s="163" t="s">
        <v>272</v>
      </c>
      <c r="H243" s="164">
        <v>58.24</v>
      </c>
      <c r="L243" s="161"/>
      <c r="M243" s="165"/>
      <c r="N243" s="166"/>
      <c r="O243" s="166"/>
      <c r="P243" s="166"/>
      <c r="Q243" s="166"/>
      <c r="R243" s="166"/>
      <c r="S243" s="166"/>
      <c r="T243" s="167"/>
      <c r="AT243" s="162" t="s">
        <v>127</v>
      </c>
      <c r="AU243" s="162" t="s">
        <v>80</v>
      </c>
      <c r="AV243" s="14" t="s">
        <v>80</v>
      </c>
      <c r="AW243" s="14" t="s">
        <v>27</v>
      </c>
      <c r="AX243" s="14" t="s">
        <v>70</v>
      </c>
      <c r="AY243" s="162" t="s">
        <v>115</v>
      </c>
    </row>
    <row r="244" spans="1:65" s="15" customFormat="1">
      <c r="B244" s="168"/>
      <c r="D244" s="149" t="s">
        <v>127</v>
      </c>
      <c r="E244" s="169" t="s">
        <v>1</v>
      </c>
      <c r="F244" s="170" t="s">
        <v>130</v>
      </c>
      <c r="H244" s="171">
        <v>58.24</v>
      </c>
      <c r="L244" s="168"/>
      <c r="M244" s="172"/>
      <c r="N244" s="173"/>
      <c r="O244" s="173"/>
      <c r="P244" s="173"/>
      <c r="Q244" s="173"/>
      <c r="R244" s="173"/>
      <c r="S244" s="173"/>
      <c r="T244" s="174"/>
      <c r="AT244" s="169" t="s">
        <v>127</v>
      </c>
      <c r="AU244" s="169" t="s">
        <v>80</v>
      </c>
      <c r="AV244" s="15" t="s">
        <v>123</v>
      </c>
      <c r="AW244" s="15" t="s">
        <v>27</v>
      </c>
      <c r="AX244" s="15" t="s">
        <v>78</v>
      </c>
      <c r="AY244" s="169" t="s">
        <v>115</v>
      </c>
    </row>
    <row r="245" spans="1:65" s="2" customFormat="1" ht="24.2" customHeight="1">
      <c r="A245" s="29"/>
      <c r="B245" s="136"/>
      <c r="C245" s="137" t="s">
        <v>212</v>
      </c>
      <c r="D245" s="137" t="s">
        <v>118</v>
      </c>
      <c r="E245" s="138" t="s">
        <v>273</v>
      </c>
      <c r="F245" s="139" t="s">
        <v>274</v>
      </c>
      <c r="G245" s="140" t="s">
        <v>275</v>
      </c>
      <c r="H245" s="141">
        <v>418.685</v>
      </c>
      <c r="I245" s="142"/>
      <c r="J245" s="142">
        <f>ROUND(I245*H245,2)</f>
        <v>0</v>
      </c>
      <c r="K245" s="139" t="s">
        <v>122</v>
      </c>
      <c r="L245" s="30"/>
      <c r="M245" s="143" t="s">
        <v>1</v>
      </c>
      <c r="N245" s="144" t="s">
        <v>35</v>
      </c>
      <c r="O245" s="145">
        <v>0</v>
      </c>
      <c r="P245" s="145">
        <f>O245*H245</f>
        <v>0</v>
      </c>
      <c r="Q245" s="145">
        <v>0</v>
      </c>
      <c r="R245" s="145">
        <f>Q245*H245</f>
        <v>0</v>
      </c>
      <c r="S245" s="145">
        <v>0</v>
      </c>
      <c r="T245" s="146">
        <f>S245*H245</f>
        <v>0</v>
      </c>
      <c r="U245" s="29"/>
      <c r="V245" s="29"/>
      <c r="W245" s="29"/>
      <c r="X245" s="29"/>
      <c r="Y245" s="29"/>
      <c r="Z245" s="29"/>
      <c r="AA245" s="29"/>
      <c r="AB245" s="29"/>
      <c r="AC245" s="29"/>
      <c r="AD245" s="29"/>
      <c r="AE245" s="29"/>
      <c r="AR245" s="147" t="s">
        <v>180</v>
      </c>
      <c r="AT245" s="147" t="s">
        <v>118</v>
      </c>
      <c r="AU245" s="147" t="s">
        <v>80</v>
      </c>
      <c r="AY245" s="17" t="s">
        <v>115</v>
      </c>
      <c r="BE245" s="148">
        <f>IF(N245="základní",J245,0)</f>
        <v>0</v>
      </c>
      <c r="BF245" s="148">
        <f>IF(N245="snížená",J245,0)</f>
        <v>0</v>
      </c>
      <c r="BG245" s="148">
        <f>IF(N245="zákl. přenesená",J245,0)</f>
        <v>0</v>
      </c>
      <c r="BH245" s="148">
        <f>IF(N245="sníž. přenesená",J245,0)</f>
        <v>0</v>
      </c>
      <c r="BI245" s="148">
        <f>IF(N245="nulová",J245,0)</f>
        <v>0</v>
      </c>
      <c r="BJ245" s="17" t="s">
        <v>78</v>
      </c>
      <c r="BK245" s="148">
        <f>ROUND(I245*H245,2)</f>
        <v>0</v>
      </c>
      <c r="BL245" s="17" t="s">
        <v>180</v>
      </c>
      <c r="BM245" s="147" t="s">
        <v>276</v>
      </c>
    </row>
    <row r="246" spans="1:65" s="2" customFormat="1" ht="19.5">
      <c r="A246" s="29"/>
      <c r="B246" s="30"/>
      <c r="C246" s="29"/>
      <c r="D246" s="149" t="s">
        <v>124</v>
      </c>
      <c r="E246" s="29"/>
      <c r="F246" s="150" t="s">
        <v>274</v>
      </c>
      <c r="G246" s="29"/>
      <c r="H246" s="29"/>
      <c r="I246" s="29"/>
      <c r="J246" s="29"/>
      <c r="K246" s="29"/>
      <c r="L246" s="30"/>
      <c r="M246" s="151"/>
      <c r="N246" s="152"/>
      <c r="O246" s="55"/>
      <c r="P246" s="55"/>
      <c r="Q246" s="55"/>
      <c r="R246" s="55"/>
      <c r="S246" s="55"/>
      <c r="T246" s="56"/>
      <c r="U246" s="29"/>
      <c r="V246" s="29"/>
      <c r="W246" s="29"/>
      <c r="X246" s="29"/>
      <c r="Y246" s="29"/>
      <c r="Z246" s="29"/>
      <c r="AA246" s="29"/>
      <c r="AB246" s="29"/>
      <c r="AC246" s="29"/>
      <c r="AD246" s="29"/>
      <c r="AE246" s="29"/>
      <c r="AT246" s="17" t="s">
        <v>124</v>
      </c>
      <c r="AU246" s="17" t="s">
        <v>80</v>
      </c>
    </row>
    <row r="247" spans="1:65" s="2" customFormat="1">
      <c r="A247" s="29"/>
      <c r="B247" s="30"/>
      <c r="C247" s="29"/>
      <c r="D247" s="153" t="s">
        <v>125</v>
      </c>
      <c r="E247" s="29"/>
      <c r="F247" s="154" t="s">
        <v>277</v>
      </c>
      <c r="G247" s="29"/>
      <c r="H247" s="29"/>
      <c r="I247" s="29"/>
      <c r="J247" s="29"/>
      <c r="K247" s="29"/>
      <c r="L247" s="30"/>
      <c r="M247" s="151"/>
      <c r="N247" s="152"/>
      <c r="O247" s="55"/>
      <c r="P247" s="55"/>
      <c r="Q247" s="55"/>
      <c r="R247" s="55"/>
      <c r="S247" s="55"/>
      <c r="T247" s="56"/>
      <c r="U247" s="29"/>
      <c r="V247" s="29"/>
      <c r="W247" s="29"/>
      <c r="X247" s="29"/>
      <c r="Y247" s="29"/>
      <c r="Z247" s="29"/>
      <c r="AA247" s="29"/>
      <c r="AB247" s="29"/>
      <c r="AC247" s="29"/>
      <c r="AD247" s="29"/>
      <c r="AE247" s="29"/>
      <c r="AT247" s="17" t="s">
        <v>125</v>
      </c>
      <c r="AU247" s="17" t="s">
        <v>80</v>
      </c>
    </row>
    <row r="248" spans="1:65" s="2" customFormat="1" ht="117">
      <c r="A248" s="29"/>
      <c r="B248" s="30"/>
      <c r="C248" s="29"/>
      <c r="D248" s="149" t="s">
        <v>140</v>
      </c>
      <c r="E248" s="29"/>
      <c r="F248" s="175" t="s">
        <v>278</v>
      </c>
      <c r="G248" s="29"/>
      <c r="H248" s="29"/>
      <c r="I248" s="29"/>
      <c r="J248" s="29"/>
      <c r="K248" s="29"/>
      <c r="L248" s="30"/>
      <c r="M248" s="151"/>
      <c r="N248" s="152"/>
      <c r="O248" s="55"/>
      <c r="P248" s="55"/>
      <c r="Q248" s="55"/>
      <c r="R248" s="55"/>
      <c r="S248" s="55"/>
      <c r="T248" s="56"/>
      <c r="U248" s="29"/>
      <c r="V248" s="29"/>
      <c r="W248" s="29"/>
      <c r="X248" s="29"/>
      <c r="Y248" s="29"/>
      <c r="Z248" s="29"/>
      <c r="AA248" s="29"/>
      <c r="AB248" s="29"/>
      <c r="AC248" s="29"/>
      <c r="AD248" s="29"/>
      <c r="AE248" s="29"/>
      <c r="AT248" s="17" t="s">
        <v>140</v>
      </c>
      <c r="AU248" s="17" t="s">
        <v>80</v>
      </c>
    </row>
    <row r="249" spans="1:65" s="12" customFormat="1" ht="22.9" customHeight="1">
      <c r="B249" s="124"/>
      <c r="D249" s="125" t="s">
        <v>69</v>
      </c>
      <c r="E249" s="134" t="s">
        <v>279</v>
      </c>
      <c r="F249" s="134" t="s">
        <v>280</v>
      </c>
      <c r="J249" s="135">
        <f>BK249</f>
        <v>0</v>
      </c>
      <c r="L249" s="124"/>
      <c r="M249" s="128"/>
      <c r="N249" s="129"/>
      <c r="O249" s="129"/>
      <c r="P249" s="130">
        <f>SUM(P250:P334)</f>
        <v>223.77157600000001</v>
      </c>
      <c r="Q249" s="129"/>
      <c r="R249" s="130">
        <f>SUM(R250:R334)</f>
        <v>0.5085411284968</v>
      </c>
      <c r="S249" s="129"/>
      <c r="T249" s="131">
        <f>SUM(T250:T334)</f>
        <v>0</v>
      </c>
      <c r="AR249" s="125" t="s">
        <v>80</v>
      </c>
      <c r="AT249" s="132" t="s">
        <v>69</v>
      </c>
      <c r="AU249" s="132" t="s">
        <v>78</v>
      </c>
      <c r="AY249" s="125" t="s">
        <v>115</v>
      </c>
      <c r="BK249" s="133">
        <f>SUM(BK250:BK334)</f>
        <v>0</v>
      </c>
    </row>
    <row r="250" spans="1:65" s="2" customFormat="1" ht="24.2" customHeight="1">
      <c r="A250" s="29"/>
      <c r="B250" s="136"/>
      <c r="C250" s="137" t="s">
        <v>281</v>
      </c>
      <c r="D250" s="137" t="s">
        <v>118</v>
      </c>
      <c r="E250" s="138" t="s">
        <v>282</v>
      </c>
      <c r="F250" s="139" t="s">
        <v>283</v>
      </c>
      <c r="G250" s="140" t="s">
        <v>121</v>
      </c>
      <c r="H250" s="141">
        <v>33.164000000000001</v>
      </c>
      <c r="I250" s="142"/>
      <c r="J250" s="142">
        <f>ROUND(I250*H250,2)</f>
        <v>0</v>
      </c>
      <c r="K250" s="139" t="s">
        <v>122</v>
      </c>
      <c r="L250" s="30"/>
      <c r="M250" s="143" t="s">
        <v>1</v>
      </c>
      <c r="N250" s="144" t="s">
        <v>35</v>
      </c>
      <c r="O250" s="145">
        <v>0.11600000000000001</v>
      </c>
      <c r="P250" s="145">
        <f>O250*H250</f>
        <v>3.8470240000000002</v>
      </c>
      <c r="Q250" s="145">
        <v>2.2785E-5</v>
      </c>
      <c r="R250" s="145">
        <f>Q250*H250</f>
        <v>7.5564174000000001E-4</v>
      </c>
      <c r="S250" s="145">
        <v>0</v>
      </c>
      <c r="T250" s="146">
        <f>S250*H250</f>
        <v>0</v>
      </c>
      <c r="U250" s="29"/>
      <c r="V250" s="29"/>
      <c r="W250" s="29"/>
      <c r="X250" s="29"/>
      <c r="Y250" s="29"/>
      <c r="Z250" s="29"/>
      <c r="AA250" s="29"/>
      <c r="AB250" s="29"/>
      <c r="AC250" s="29"/>
      <c r="AD250" s="29"/>
      <c r="AE250" s="29"/>
      <c r="AR250" s="147" t="s">
        <v>180</v>
      </c>
      <c r="AT250" s="147" t="s">
        <v>118</v>
      </c>
      <c r="AU250" s="147" t="s">
        <v>80</v>
      </c>
      <c r="AY250" s="17" t="s">
        <v>115</v>
      </c>
      <c r="BE250" s="148">
        <f>IF(N250="základní",J250,0)</f>
        <v>0</v>
      </c>
      <c r="BF250" s="148">
        <f>IF(N250="snížená",J250,0)</f>
        <v>0</v>
      </c>
      <c r="BG250" s="148">
        <f>IF(N250="zákl. přenesená",J250,0)</f>
        <v>0</v>
      </c>
      <c r="BH250" s="148">
        <f>IF(N250="sníž. přenesená",J250,0)</f>
        <v>0</v>
      </c>
      <c r="BI250" s="148">
        <f>IF(N250="nulová",J250,0)</f>
        <v>0</v>
      </c>
      <c r="BJ250" s="17" t="s">
        <v>78</v>
      </c>
      <c r="BK250" s="148">
        <f>ROUND(I250*H250,2)</f>
        <v>0</v>
      </c>
      <c r="BL250" s="17" t="s">
        <v>180</v>
      </c>
      <c r="BM250" s="147" t="s">
        <v>284</v>
      </c>
    </row>
    <row r="251" spans="1:65" s="2" customFormat="1" ht="19.5">
      <c r="A251" s="29"/>
      <c r="B251" s="30"/>
      <c r="C251" s="29"/>
      <c r="D251" s="149" t="s">
        <v>124</v>
      </c>
      <c r="E251" s="29"/>
      <c r="F251" s="150" t="s">
        <v>283</v>
      </c>
      <c r="G251" s="29"/>
      <c r="H251" s="29"/>
      <c r="I251" s="29"/>
      <c r="J251" s="29"/>
      <c r="K251" s="29"/>
      <c r="L251" s="30"/>
      <c r="M251" s="151"/>
      <c r="N251" s="152"/>
      <c r="O251" s="55"/>
      <c r="P251" s="55"/>
      <c r="Q251" s="55"/>
      <c r="R251" s="55"/>
      <c r="S251" s="55"/>
      <c r="T251" s="56"/>
      <c r="U251" s="29"/>
      <c r="V251" s="29"/>
      <c r="W251" s="29"/>
      <c r="X251" s="29"/>
      <c r="Y251" s="29"/>
      <c r="Z251" s="29"/>
      <c r="AA251" s="29"/>
      <c r="AB251" s="29"/>
      <c r="AC251" s="29"/>
      <c r="AD251" s="29"/>
      <c r="AE251" s="29"/>
      <c r="AT251" s="17" t="s">
        <v>124</v>
      </c>
      <c r="AU251" s="17" t="s">
        <v>80</v>
      </c>
    </row>
    <row r="252" spans="1:65" s="2" customFormat="1">
      <c r="A252" s="29"/>
      <c r="B252" s="30"/>
      <c r="C252" s="29"/>
      <c r="D252" s="153" t="s">
        <v>125</v>
      </c>
      <c r="E252" s="29"/>
      <c r="F252" s="154" t="s">
        <v>285</v>
      </c>
      <c r="G252" s="29"/>
      <c r="H252" s="29"/>
      <c r="I252" s="29"/>
      <c r="J252" s="29"/>
      <c r="K252" s="29"/>
      <c r="L252" s="30"/>
      <c r="M252" s="151"/>
      <c r="N252" s="152"/>
      <c r="O252" s="55"/>
      <c r="P252" s="55"/>
      <c r="Q252" s="55"/>
      <c r="R252" s="55"/>
      <c r="S252" s="55"/>
      <c r="T252" s="56"/>
      <c r="U252" s="29"/>
      <c r="V252" s="29"/>
      <c r="W252" s="29"/>
      <c r="X252" s="29"/>
      <c r="Y252" s="29"/>
      <c r="Z252" s="29"/>
      <c r="AA252" s="29"/>
      <c r="AB252" s="29"/>
      <c r="AC252" s="29"/>
      <c r="AD252" s="29"/>
      <c r="AE252" s="29"/>
      <c r="AT252" s="17" t="s">
        <v>125</v>
      </c>
      <c r="AU252" s="17" t="s">
        <v>80</v>
      </c>
    </row>
    <row r="253" spans="1:65" s="13" customFormat="1">
      <c r="B253" s="155"/>
      <c r="D253" s="149" t="s">
        <v>127</v>
      </c>
      <c r="E253" s="156" t="s">
        <v>1</v>
      </c>
      <c r="F253" s="157" t="s">
        <v>286</v>
      </c>
      <c r="H253" s="156" t="s">
        <v>1</v>
      </c>
      <c r="L253" s="155"/>
      <c r="M253" s="158"/>
      <c r="N253" s="159"/>
      <c r="O253" s="159"/>
      <c r="P253" s="159"/>
      <c r="Q253" s="159"/>
      <c r="R253" s="159"/>
      <c r="S253" s="159"/>
      <c r="T253" s="160"/>
      <c r="AT253" s="156" t="s">
        <v>127</v>
      </c>
      <c r="AU253" s="156" t="s">
        <v>80</v>
      </c>
      <c r="AV253" s="13" t="s">
        <v>78</v>
      </c>
      <c r="AW253" s="13" t="s">
        <v>27</v>
      </c>
      <c r="AX253" s="13" t="s">
        <v>70</v>
      </c>
      <c r="AY253" s="156" t="s">
        <v>115</v>
      </c>
    </row>
    <row r="254" spans="1:65" s="14" customFormat="1">
      <c r="B254" s="161"/>
      <c r="D254" s="149" t="s">
        <v>127</v>
      </c>
      <c r="E254" s="162" t="s">
        <v>1</v>
      </c>
      <c r="F254" s="163" t="s">
        <v>287</v>
      </c>
      <c r="H254" s="164">
        <v>21.08</v>
      </c>
      <c r="L254" s="161"/>
      <c r="M254" s="165"/>
      <c r="N254" s="166"/>
      <c r="O254" s="166"/>
      <c r="P254" s="166"/>
      <c r="Q254" s="166"/>
      <c r="R254" s="166"/>
      <c r="S254" s="166"/>
      <c r="T254" s="167"/>
      <c r="AT254" s="162" t="s">
        <v>127</v>
      </c>
      <c r="AU254" s="162" t="s">
        <v>80</v>
      </c>
      <c r="AV254" s="14" t="s">
        <v>80</v>
      </c>
      <c r="AW254" s="14" t="s">
        <v>27</v>
      </c>
      <c r="AX254" s="14" t="s">
        <v>70</v>
      </c>
      <c r="AY254" s="162" t="s">
        <v>115</v>
      </c>
    </row>
    <row r="255" spans="1:65" s="13" customFormat="1">
      <c r="B255" s="155"/>
      <c r="D255" s="149" t="s">
        <v>127</v>
      </c>
      <c r="E255" s="156" t="s">
        <v>1</v>
      </c>
      <c r="F255" s="157" t="s">
        <v>288</v>
      </c>
      <c r="H255" s="156" t="s">
        <v>1</v>
      </c>
      <c r="L255" s="155"/>
      <c r="M255" s="158"/>
      <c r="N255" s="159"/>
      <c r="O255" s="159"/>
      <c r="P255" s="159"/>
      <c r="Q255" s="159"/>
      <c r="R255" s="159"/>
      <c r="S255" s="159"/>
      <c r="T255" s="160"/>
      <c r="AT255" s="156" t="s">
        <v>127</v>
      </c>
      <c r="AU255" s="156" t="s">
        <v>80</v>
      </c>
      <c r="AV255" s="13" t="s">
        <v>78</v>
      </c>
      <c r="AW255" s="13" t="s">
        <v>27</v>
      </c>
      <c r="AX255" s="13" t="s">
        <v>70</v>
      </c>
      <c r="AY255" s="156" t="s">
        <v>115</v>
      </c>
    </row>
    <row r="256" spans="1:65" s="13" customFormat="1">
      <c r="B256" s="155"/>
      <c r="D256" s="149" t="s">
        <v>127</v>
      </c>
      <c r="E256" s="156" t="s">
        <v>1</v>
      </c>
      <c r="F256" s="157" t="s">
        <v>289</v>
      </c>
      <c r="H256" s="156" t="s">
        <v>1</v>
      </c>
      <c r="L256" s="155"/>
      <c r="M256" s="158"/>
      <c r="N256" s="159"/>
      <c r="O256" s="159"/>
      <c r="P256" s="159"/>
      <c r="Q256" s="159"/>
      <c r="R256" s="159"/>
      <c r="S256" s="159"/>
      <c r="T256" s="160"/>
      <c r="AT256" s="156" t="s">
        <v>127</v>
      </c>
      <c r="AU256" s="156" t="s">
        <v>80</v>
      </c>
      <c r="AV256" s="13" t="s">
        <v>78</v>
      </c>
      <c r="AW256" s="13" t="s">
        <v>27</v>
      </c>
      <c r="AX256" s="13" t="s">
        <v>70</v>
      </c>
      <c r="AY256" s="156" t="s">
        <v>115</v>
      </c>
    </row>
    <row r="257" spans="1:65" s="14" customFormat="1">
      <c r="B257" s="161"/>
      <c r="D257" s="149" t="s">
        <v>127</v>
      </c>
      <c r="E257" s="162" t="s">
        <v>1</v>
      </c>
      <c r="F257" s="163" t="s">
        <v>290</v>
      </c>
      <c r="H257" s="164">
        <v>12.084</v>
      </c>
      <c r="L257" s="161"/>
      <c r="M257" s="165"/>
      <c r="N257" s="166"/>
      <c r="O257" s="166"/>
      <c r="P257" s="166"/>
      <c r="Q257" s="166"/>
      <c r="R257" s="166"/>
      <c r="S257" s="166"/>
      <c r="T257" s="167"/>
      <c r="AT257" s="162" t="s">
        <v>127</v>
      </c>
      <c r="AU257" s="162" t="s">
        <v>80</v>
      </c>
      <c r="AV257" s="14" t="s">
        <v>80</v>
      </c>
      <c r="AW257" s="14" t="s">
        <v>27</v>
      </c>
      <c r="AX257" s="14" t="s">
        <v>70</v>
      </c>
      <c r="AY257" s="162" t="s">
        <v>115</v>
      </c>
    </row>
    <row r="258" spans="1:65" s="15" customFormat="1">
      <c r="B258" s="168"/>
      <c r="D258" s="149" t="s">
        <v>127</v>
      </c>
      <c r="E258" s="169" t="s">
        <v>1</v>
      </c>
      <c r="F258" s="170" t="s">
        <v>130</v>
      </c>
      <c r="H258" s="171">
        <v>33.164000000000001</v>
      </c>
      <c r="L258" s="168"/>
      <c r="M258" s="172"/>
      <c r="N258" s="173"/>
      <c r="O258" s="173"/>
      <c r="P258" s="173"/>
      <c r="Q258" s="173"/>
      <c r="R258" s="173"/>
      <c r="S258" s="173"/>
      <c r="T258" s="174"/>
      <c r="AT258" s="169" t="s">
        <v>127</v>
      </c>
      <c r="AU258" s="169" t="s">
        <v>80</v>
      </c>
      <c r="AV258" s="15" t="s">
        <v>123</v>
      </c>
      <c r="AW258" s="15" t="s">
        <v>27</v>
      </c>
      <c r="AX258" s="15" t="s">
        <v>78</v>
      </c>
      <c r="AY258" s="169" t="s">
        <v>115</v>
      </c>
    </row>
    <row r="259" spans="1:65" s="2" customFormat="1" ht="21.75" customHeight="1">
      <c r="A259" s="29"/>
      <c r="B259" s="136"/>
      <c r="C259" s="137" t="s">
        <v>220</v>
      </c>
      <c r="D259" s="137" t="s">
        <v>118</v>
      </c>
      <c r="E259" s="138" t="s">
        <v>291</v>
      </c>
      <c r="F259" s="139" t="s">
        <v>292</v>
      </c>
      <c r="G259" s="140" t="s">
        <v>121</v>
      </c>
      <c r="H259" s="141">
        <v>33.164000000000001</v>
      </c>
      <c r="I259" s="142"/>
      <c r="J259" s="142">
        <f>ROUND(I259*H259,2)</f>
        <v>0</v>
      </c>
      <c r="K259" s="139" t="s">
        <v>122</v>
      </c>
      <c r="L259" s="30"/>
      <c r="M259" s="143" t="s">
        <v>1</v>
      </c>
      <c r="N259" s="144" t="s">
        <v>35</v>
      </c>
      <c r="O259" s="145">
        <v>0.40799999999999997</v>
      </c>
      <c r="P259" s="145">
        <f>O259*H259</f>
        <v>13.530911999999999</v>
      </c>
      <c r="Q259" s="145">
        <v>2.4232000000000001E-5</v>
      </c>
      <c r="R259" s="145">
        <f>Q259*H259</f>
        <v>8.0363004800000008E-4</v>
      </c>
      <c r="S259" s="145">
        <v>0</v>
      </c>
      <c r="T259" s="146">
        <f>S259*H259</f>
        <v>0</v>
      </c>
      <c r="U259" s="29"/>
      <c r="V259" s="29"/>
      <c r="W259" s="29"/>
      <c r="X259" s="29"/>
      <c r="Y259" s="29"/>
      <c r="Z259" s="29"/>
      <c r="AA259" s="29"/>
      <c r="AB259" s="29"/>
      <c r="AC259" s="29"/>
      <c r="AD259" s="29"/>
      <c r="AE259" s="29"/>
      <c r="AR259" s="147" t="s">
        <v>180</v>
      </c>
      <c r="AT259" s="147" t="s">
        <v>118</v>
      </c>
      <c r="AU259" s="147" t="s">
        <v>80</v>
      </c>
      <c r="AY259" s="17" t="s">
        <v>115</v>
      </c>
      <c r="BE259" s="148">
        <f>IF(N259="základní",J259,0)</f>
        <v>0</v>
      </c>
      <c r="BF259" s="148">
        <f>IF(N259="snížená",J259,0)</f>
        <v>0</v>
      </c>
      <c r="BG259" s="148">
        <f>IF(N259="zákl. přenesená",J259,0)</f>
        <v>0</v>
      </c>
      <c r="BH259" s="148">
        <f>IF(N259="sníž. přenesená",J259,0)</f>
        <v>0</v>
      </c>
      <c r="BI259" s="148">
        <f>IF(N259="nulová",J259,0)</f>
        <v>0</v>
      </c>
      <c r="BJ259" s="17" t="s">
        <v>78</v>
      </c>
      <c r="BK259" s="148">
        <f>ROUND(I259*H259,2)</f>
        <v>0</v>
      </c>
      <c r="BL259" s="17" t="s">
        <v>180</v>
      </c>
      <c r="BM259" s="147" t="s">
        <v>293</v>
      </c>
    </row>
    <row r="260" spans="1:65" s="2" customFormat="1">
      <c r="A260" s="29"/>
      <c r="B260" s="30"/>
      <c r="C260" s="29"/>
      <c r="D260" s="149" t="s">
        <v>124</v>
      </c>
      <c r="E260" s="29"/>
      <c r="F260" s="150" t="s">
        <v>292</v>
      </c>
      <c r="G260" s="29"/>
      <c r="H260" s="29"/>
      <c r="I260" s="29"/>
      <c r="J260" s="29"/>
      <c r="K260" s="29"/>
      <c r="L260" s="30"/>
      <c r="M260" s="151"/>
      <c r="N260" s="152"/>
      <c r="O260" s="55"/>
      <c r="P260" s="55"/>
      <c r="Q260" s="55"/>
      <c r="R260" s="55"/>
      <c r="S260" s="55"/>
      <c r="T260" s="56"/>
      <c r="U260" s="29"/>
      <c r="V260" s="29"/>
      <c r="W260" s="29"/>
      <c r="X260" s="29"/>
      <c r="Y260" s="29"/>
      <c r="Z260" s="29"/>
      <c r="AA260" s="29"/>
      <c r="AB260" s="29"/>
      <c r="AC260" s="29"/>
      <c r="AD260" s="29"/>
      <c r="AE260" s="29"/>
      <c r="AT260" s="17" t="s">
        <v>124</v>
      </c>
      <c r="AU260" s="17" t="s">
        <v>80</v>
      </c>
    </row>
    <row r="261" spans="1:65" s="2" customFormat="1">
      <c r="A261" s="29"/>
      <c r="B261" s="30"/>
      <c r="C261" s="29"/>
      <c r="D261" s="153" t="s">
        <v>125</v>
      </c>
      <c r="E261" s="29"/>
      <c r="F261" s="154" t="s">
        <v>294</v>
      </c>
      <c r="G261" s="29"/>
      <c r="H261" s="29"/>
      <c r="I261" s="29"/>
      <c r="J261" s="29"/>
      <c r="K261" s="29"/>
      <c r="L261" s="30"/>
      <c r="M261" s="151"/>
      <c r="N261" s="152"/>
      <c r="O261" s="55"/>
      <c r="P261" s="55"/>
      <c r="Q261" s="55"/>
      <c r="R261" s="55"/>
      <c r="S261" s="55"/>
      <c r="T261" s="56"/>
      <c r="U261" s="29"/>
      <c r="V261" s="29"/>
      <c r="W261" s="29"/>
      <c r="X261" s="29"/>
      <c r="Y261" s="29"/>
      <c r="Z261" s="29"/>
      <c r="AA261" s="29"/>
      <c r="AB261" s="29"/>
      <c r="AC261" s="29"/>
      <c r="AD261" s="29"/>
      <c r="AE261" s="29"/>
      <c r="AT261" s="17" t="s">
        <v>125</v>
      </c>
      <c r="AU261" s="17" t="s">
        <v>80</v>
      </c>
    </row>
    <row r="262" spans="1:65" s="13" customFormat="1">
      <c r="B262" s="155"/>
      <c r="D262" s="149" t="s">
        <v>127</v>
      </c>
      <c r="E262" s="156" t="s">
        <v>1</v>
      </c>
      <c r="F262" s="157" t="s">
        <v>286</v>
      </c>
      <c r="H262" s="156" t="s">
        <v>1</v>
      </c>
      <c r="L262" s="155"/>
      <c r="M262" s="158"/>
      <c r="N262" s="159"/>
      <c r="O262" s="159"/>
      <c r="P262" s="159"/>
      <c r="Q262" s="159"/>
      <c r="R262" s="159"/>
      <c r="S262" s="159"/>
      <c r="T262" s="160"/>
      <c r="AT262" s="156" t="s">
        <v>127</v>
      </c>
      <c r="AU262" s="156" t="s">
        <v>80</v>
      </c>
      <c r="AV262" s="13" t="s">
        <v>78</v>
      </c>
      <c r="AW262" s="13" t="s">
        <v>27</v>
      </c>
      <c r="AX262" s="13" t="s">
        <v>70</v>
      </c>
      <c r="AY262" s="156" t="s">
        <v>115</v>
      </c>
    </row>
    <row r="263" spans="1:65" s="14" customFormat="1">
      <c r="B263" s="161"/>
      <c r="D263" s="149" t="s">
        <v>127</v>
      </c>
      <c r="E263" s="162" t="s">
        <v>1</v>
      </c>
      <c r="F263" s="163" t="s">
        <v>287</v>
      </c>
      <c r="H263" s="164">
        <v>21.08</v>
      </c>
      <c r="L263" s="161"/>
      <c r="M263" s="165"/>
      <c r="N263" s="166"/>
      <c r="O263" s="166"/>
      <c r="P263" s="166"/>
      <c r="Q263" s="166"/>
      <c r="R263" s="166"/>
      <c r="S263" s="166"/>
      <c r="T263" s="167"/>
      <c r="AT263" s="162" t="s">
        <v>127</v>
      </c>
      <c r="AU263" s="162" t="s">
        <v>80</v>
      </c>
      <c r="AV263" s="14" t="s">
        <v>80</v>
      </c>
      <c r="AW263" s="14" t="s">
        <v>27</v>
      </c>
      <c r="AX263" s="14" t="s">
        <v>70</v>
      </c>
      <c r="AY263" s="162" t="s">
        <v>115</v>
      </c>
    </row>
    <row r="264" spans="1:65" s="13" customFormat="1">
      <c r="B264" s="155"/>
      <c r="D264" s="149" t="s">
        <v>127</v>
      </c>
      <c r="E264" s="156" t="s">
        <v>1</v>
      </c>
      <c r="F264" s="157" t="s">
        <v>288</v>
      </c>
      <c r="H264" s="156" t="s">
        <v>1</v>
      </c>
      <c r="L264" s="155"/>
      <c r="M264" s="158"/>
      <c r="N264" s="159"/>
      <c r="O264" s="159"/>
      <c r="P264" s="159"/>
      <c r="Q264" s="159"/>
      <c r="R264" s="159"/>
      <c r="S264" s="159"/>
      <c r="T264" s="160"/>
      <c r="AT264" s="156" t="s">
        <v>127</v>
      </c>
      <c r="AU264" s="156" t="s">
        <v>80</v>
      </c>
      <c r="AV264" s="13" t="s">
        <v>78</v>
      </c>
      <c r="AW264" s="13" t="s">
        <v>27</v>
      </c>
      <c r="AX264" s="13" t="s">
        <v>70</v>
      </c>
      <c r="AY264" s="156" t="s">
        <v>115</v>
      </c>
    </row>
    <row r="265" spans="1:65" s="13" customFormat="1">
      <c r="B265" s="155"/>
      <c r="D265" s="149" t="s">
        <v>127</v>
      </c>
      <c r="E265" s="156" t="s">
        <v>1</v>
      </c>
      <c r="F265" s="157" t="s">
        <v>289</v>
      </c>
      <c r="H265" s="156" t="s">
        <v>1</v>
      </c>
      <c r="L265" s="155"/>
      <c r="M265" s="158"/>
      <c r="N265" s="159"/>
      <c r="O265" s="159"/>
      <c r="P265" s="159"/>
      <c r="Q265" s="159"/>
      <c r="R265" s="159"/>
      <c r="S265" s="159"/>
      <c r="T265" s="160"/>
      <c r="AT265" s="156" t="s">
        <v>127</v>
      </c>
      <c r="AU265" s="156" t="s">
        <v>80</v>
      </c>
      <c r="AV265" s="13" t="s">
        <v>78</v>
      </c>
      <c r="AW265" s="13" t="s">
        <v>27</v>
      </c>
      <c r="AX265" s="13" t="s">
        <v>70</v>
      </c>
      <c r="AY265" s="156" t="s">
        <v>115</v>
      </c>
    </row>
    <row r="266" spans="1:65" s="14" customFormat="1">
      <c r="B266" s="161"/>
      <c r="D266" s="149" t="s">
        <v>127</v>
      </c>
      <c r="E266" s="162" t="s">
        <v>1</v>
      </c>
      <c r="F266" s="163" t="s">
        <v>290</v>
      </c>
      <c r="H266" s="164">
        <v>12.084</v>
      </c>
      <c r="L266" s="161"/>
      <c r="M266" s="165"/>
      <c r="N266" s="166"/>
      <c r="O266" s="166"/>
      <c r="P266" s="166"/>
      <c r="Q266" s="166"/>
      <c r="R266" s="166"/>
      <c r="S266" s="166"/>
      <c r="T266" s="167"/>
      <c r="AT266" s="162" t="s">
        <v>127</v>
      </c>
      <c r="AU266" s="162" t="s">
        <v>80</v>
      </c>
      <c r="AV266" s="14" t="s">
        <v>80</v>
      </c>
      <c r="AW266" s="14" t="s">
        <v>27</v>
      </c>
      <c r="AX266" s="14" t="s">
        <v>70</v>
      </c>
      <c r="AY266" s="162" t="s">
        <v>115</v>
      </c>
    </row>
    <row r="267" spans="1:65" s="15" customFormat="1">
      <c r="B267" s="168"/>
      <c r="D267" s="149" t="s">
        <v>127</v>
      </c>
      <c r="E267" s="169" t="s">
        <v>1</v>
      </c>
      <c r="F267" s="170" t="s">
        <v>130</v>
      </c>
      <c r="H267" s="171">
        <v>33.164000000000001</v>
      </c>
      <c r="L267" s="168"/>
      <c r="M267" s="172"/>
      <c r="N267" s="173"/>
      <c r="O267" s="173"/>
      <c r="P267" s="173"/>
      <c r="Q267" s="173"/>
      <c r="R267" s="173"/>
      <c r="S267" s="173"/>
      <c r="T267" s="174"/>
      <c r="AT267" s="169" t="s">
        <v>127</v>
      </c>
      <c r="AU267" s="169" t="s">
        <v>80</v>
      </c>
      <c r="AV267" s="15" t="s">
        <v>123</v>
      </c>
      <c r="AW267" s="15" t="s">
        <v>27</v>
      </c>
      <c r="AX267" s="15" t="s">
        <v>78</v>
      </c>
      <c r="AY267" s="169" t="s">
        <v>115</v>
      </c>
    </row>
    <row r="268" spans="1:65" s="2" customFormat="1" ht="24.2" customHeight="1">
      <c r="A268" s="29"/>
      <c r="B268" s="136"/>
      <c r="C268" s="137" t="s">
        <v>295</v>
      </c>
      <c r="D268" s="137" t="s">
        <v>118</v>
      </c>
      <c r="E268" s="138" t="s">
        <v>296</v>
      </c>
      <c r="F268" s="139" t="s">
        <v>297</v>
      </c>
      <c r="G268" s="140" t="s">
        <v>121</v>
      </c>
      <c r="H268" s="141">
        <v>33.164000000000001</v>
      </c>
      <c r="I268" s="142"/>
      <c r="J268" s="142">
        <f>ROUND(I268*H268,2)</f>
        <v>0</v>
      </c>
      <c r="K268" s="139" t="s">
        <v>122</v>
      </c>
      <c r="L268" s="30"/>
      <c r="M268" s="143" t="s">
        <v>1</v>
      </c>
      <c r="N268" s="144" t="s">
        <v>35</v>
      </c>
      <c r="O268" s="145">
        <v>0.155</v>
      </c>
      <c r="P268" s="145">
        <f>O268*H268</f>
        <v>5.1404199999999998</v>
      </c>
      <c r="Q268" s="145">
        <v>1.2766000000000001E-4</v>
      </c>
      <c r="R268" s="145">
        <f>Q268*H268</f>
        <v>4.2337162400000001E-3</v>
      </c>
      <c r="S268" s="145">
        <v>0</v>
      </c>
      <c r="T268" s="146">
        <f>S268*H268</f>
        <v>0</v>
      </c>
      <c r="U268" s="29"/>
      <c r="V268" s="29"/>
      <c r="W268" s="29"/>
      <c r="X268" s="29"/>
      <c r="Y268" s="29"/>
      <c r="Z268" s="29"/>
      <c r="AA268" s="29"/>
      <c r="AB268" s="29"/>
      <c r="AC268" s="29"/>
      <c r="AD268" s="29"/>
      <c r="AE268" s="29"/>
      <c r="AR268" s="147" t="s">
        <v>180</v>
      </c>
      <c r="AT268" s="147" t="s">
        <v>118</v>
      </c>
      <c r="AU268" s="147" t="s">
        <v>80</v>
      </c>
      <c r="AY268" s="17" t="s">
        <v>115</v>
      </c>
      <c r="BE268" s="148">
        <f>IF(N268="základní",J268,0)</f>
        <v>0</v>
      </c>
      <c r="BF268" s="148">
        <f>IF(N268="snížená",J268,0)</f>
        <v>0</v>
      </c>
      <c r="BG268" s="148">
        <f>IF(N268="zákl. přenesená",J268,0)</f>
        <v>0</v>
      </c>
      <c r="BH268" s="148">
        <f>IF(N268="sníž. přenesená",J268,0)</f>
        <v>0</v>
      </c>
      <c r="BI268" s="148">
        <f>IF(N268="nulová",J268,0)</f>
        <v>0</v>
      </c>
      <c r="BJ268" s="17" t="s">
        <v>78</v>
      </c>
      <c r="BK268" s="148">
        <f>ROUND(I268*H268,2)</f>
        <v>0</v>
      </c>
      <c r="BL268" s="17" t="s">
        <v>180</v>
      </c>
      <c r="BM268" s="147" t="s">
        <v>298</v>
      </c>
    </row>
    <row r="269" spans="1:65" s="2" customFormat="1">
      <c r="A269" s="29"/>
      <c r="B269" s="30"/>
      <c r="C269" s="29"/>
      <c r="D269" s="149" t="s">
        <v>124</v>
      </c>
      <c r="E269" s="29"/>
      <c r="F269" s="150" t="s">
        <v>297</v>
      </c>
      <c r="G269" s="29"/>
      <c r="H269" s="29"/>
      <c r="I269" s="29"/>
      <c r="J269" s="29"/>
      <c r="K269" s="29"/>
      <c r="L269" s="30"/>
      <c r="M269" s="151"/>
      <c r="N269" s="152"/>
      <c r="O269" s="55"/>
      <c r="P269" s="55"/>
      <c r="Q269" s="55"/>
      <c r="R269" s="55"/>
      <c r="S269" s="55"/>
      <c r="T269" s="56"/>
      <c r="U269" s="29"/>
      <c r="V269" s="29"/>
      <c r="W269" s="29"/>
      <c r="X269" s="29"/>
      <c r="Y269" s="29"/>
      <c r="Z269" s="29"/>
      <c r="AA269" s="29"/>
      <c r="AB269" s="29"/>
      <c r="AC269" s="29"/>
      <c r="AD269" s="29"/>
      <c r="AE269" s="29"/>
      <c r="AT269" s="17" t="s">
        <v>124</v>
      </c>
      <c r="AU269" s="17" t="s">
        <v>80</v>
      </c>
    </row>
    <row r="270" spans="1:65" s="2" customFormat="1">
      <c r="A270" s="29"/>
      <c r="B270" s="30"/>
      <c r="C270" s="29"/>
      <c r="D270" s="153" t="s">
        <v>125</v>
      </c>
      <c r="E270" s="29"/>
      <c r="F270" s="154" t="s">
        <v>299</v>
      </c>
      <c r="G270" s="29"/>
      <c r="H270" s="29"/>
      <c r="I270" s="29"/>
      <c r="J270" s="29"/>
      <c r="K270" s="29"/>
      <c r="L270" s="30"/>
      <c r="M270" s="151"/>
      <c r="N270" s="152"/>
      <c r="O270" s="55"/>
      <c r="P270" s="55"/>
      <c r="Q270" s="55"/>
      <c r="R270" s="55"/>
      <c r="S270" s="55"/>
      <c r="T270" s="56"/>
      <c r="U270" s="29"/>
      <c r="V270" s="29"/>
      <c r="W270" s="29"/>
      <c r="X270" s="29"/>
      <c r="Y270" s="29"/>
      <c r="Z270" s="29"/>
      <c r="AA270" s="29"/>
      <c r="AB270" s="29"/>
      <c r="AC270" s="29"/>
      <c r="AD270" s="29"/>
      <c r="AE270" s="29"/>
      <c r="AT270" s="17" t="s">
        <v>125</v>
      </c>
      <c r="AU270" s="17" t="s">
        <v>80</v>
      </c>
    </row>
    <row r="271" spans="1:65" s="2" customFormat="1" ht="24.2" customHeight="1">
      <c r="A271" s="29"/>
      <c r="B271" s="136"/>
      <c r="C271" s="137" t="s">
        <v>226</v>
      </c>
      <c r="D271" s="137" t="s">
        <v>118</v>
      </c>
      <c r="E271" s="138" t="s">
        <v>296</v>
      </c>
      <c r="F271" s="139" t="s">
        <v>297</v>
      </c>
      <c r="G271" s="140" t="s">
        <v>121</v>
      </c>
      <c r="H271" s="141">
        <v>7.5</v>
      </c>
      <c r="I271" s="142"/>
      <c r="J271" s="142">
        <f>ROUND(I271*H271,2)</f>
        <v>0</v>
      </c>
      <c r="K271" s="139" t="s">
        <v>122</v>
      </c>
      <c r="L271" s="30"/>
      <c r="M271" s="143" t="s">
        <v>1</v>
      </c>
      <c r="N271" s="144" t="s">
        <v>35</v>
      </c>
      <c r="O271" s="145">
        <v>0.155</v>
      </c>
      <c r="P271" s="145">
        <f>O271*H271</f>
        <v>1.1625000000000001</v>
      </c>
      <c r="Q271" s="145">
        <v>1.2766000000000001E-4</v>
      </c>
      <c r="R271" s="145">
        <f>Q271*H271</f>
        <v>9.574500000000001E-4</v>
      </c>
      <c r="S271" s="145">
        <v>0</v>
      </c>
      <c r="T271" s="146">
        <f>S271*H271</f>
        <v>0</v>
      </c>
      <c r="U271" s="29"/>
      <c r="V271" s="29"/>
      <c r="W271" s="29"/>
      <c r="X271" s="29"/>
      <c r="Y271" s="29"/>
      <c r="Z271" s="29"/>
      <c r="AA271" s="29"/>
      <c r="AB271" s="29"/>
      <c r="AC271" s="29"/>
      <c r="AD271" s="29"/>
      <c r="AE271" s="29"/>
      <c r="AR271" s="147" t="s">
        <v>180</v>
      </c>
      <c r="AT271" s="147" t="s">
        <v>118</v>
      </c>
      <c r="AU271" s="147" t="s">
        <v>80</v>
      </c>
      <c r="AY271" s="17" t="s">
        <v>115</v>
      </c>
      <c r="BE271" s="148">
        <f>IF(N271="základní",J271,0)</f>
        <v>0</v>
      </c>
      <c r="BF271" s="148">
        <f>IF(N271="snížená",J271,0)</f>
        <v>0</v>
      </c>
      <c r="BG271" s="148">
        <f>IF(N271="zákl. přenesená",J271,0)</f>
        <v>0</v>
      </c>
      <c r="BH271" s="148">
        <f>IF(N271="sníž. přenesená",J271,0)</f>
        <v>0</v>
      </c>
      <c r="BI271" s="148">
        <f>IF(N271="nulová",J271,0)</f>
        <v>0</v>
      </c>
      <c r="BJ271" s="17" t="s">
        <v>78</v>
      </c>
      <c r="BK271" s="148">
        <f>ROUND(I271*H271,2)</f>
        <v>0</v>
      </c>
      <c r="BL271" s="17" t="s">
        <v>180</v>
      </c>
      <c r="BM271" s="147" t="s">
        <v>300</v>
      </c>
    </row>
    <row r="272" spans="1:65" s="2" customFormat="1">
      <c r="A272" s="29"/>
      <c r="B272" s="30"/>
      <c r="C272" s="29"/>
      <c r="D272" s="149" t="s">
        <v>124</v>
      </c>
      <c r="E272" s="29"/>
      <c r="F272" s="150" t="s">
        <v>297</v>
      </c>
      <c r="G272" s="29"/>
      <c r="H272" s="29"/>
      <c r="I272" s="29"/>
      <c r="J272" s="29"/>
      <c r="K272" s="29"/>
      <c r="L272" s="30"/>
      <c r="M272" s="151"/>
      <c r="N272" s="152"/>
      <c r="O272" s="55"/>
      <c r="P272" s="55"/>
      <c r="Q272" s="55"/>
      <c r="R272" s="55"/>
      <c r="S272" s="55"/>
      <c r="T272" s="56"/>
      <c r="U272" s="29"/>
      <c r="V272" s="29"/>
      <c r="W272" s="29"/>
      <c r="X272" s="29"/>
      <c r="Y272" s="29"/>
      <c r="Z272" s="29"/>
      <c r="AA272" s="29"/>
      <c r="AB272" s="29"/>
      <c r="AC272" s="29"/>
      <c r="AD272" s="29"/>
      <c r="AE272" s="29"/>
      <c r="AT272" s="17" t="s">
        <v>124</v>
      </c>
      <c r="AU272" s="17" t="s">
        <v>80</v>
      </c>
    </row>
    <row r="273" spans="1:65" s="2" customFormat="1">
      <c r="A273" s="29"/>
      <c r="B273" s="30"/>
      <c r="C273" s="29"/>
      <c r="D273" s="153" t="s">
        <v>125</v>
      </c>
      <c r="E273" s="29"/>
      <c r="F273" s="154" t="s">
        <v>299</v>
      </c>
      <c r="G273" s="29"/>
      <c r="H273" s="29"/>
      <c r="I273" s="29"/>
      <c r="J273" s="29"/>
      <c r="K273" s="29"/>
      <c r="L273" s="30"/>
      <c r="M273" s="151"/>
      <c r="N273" s="152"/>
      <c r="O273" s="55"/>
      <c r="P273" s="55"/>
      <c r="Q273" s="55"/>
      <c r="R273" s="55"/>
      <c r="S273" s="55"/>
      <c r="T273" s="56"/>
      <c r="U273" s="29"/>
      <c r="V273" s="29"/>
      <c r="W273" s="29"/>
      <c r="X273" s="29"/>
      <c r="Y273" s="29"/>
      <c r="Z273" s="29"/>
      <c r="AA273" s="29"/>
      <c r="AB273" s="29"/>
      <c r="AC273" s="29"/>
      <c r="AD273" s="29"/>
      <c r="AE273" s="29"/>
      <c r="AT273" s="17" t="s">
        <v>125</v>
      </c>
      <c r="AU273" s="17" t="s">
        <v>80</v>
      </c>
    </row>
    <row r="274" spans="1:65" s="13" customFormat="1">
      <c r="B274" s="155"/>
      <c r="D274" s="149" t="s">
        <v>127</v>
      </c>
      <c r="E274" s="156" t="s">
        <v>1</v>
      </c>
      <c r="F274" s="157" t="s">
        <v>301</v>
      </c>
      <c r="H274" s="156" t="s">
        <v>1</v>
      </c>
      <c r="L274" s="155"/>
      <c r="M274" s="158"/>
      <c r="N274" s="159"/>
      <c r="O274" s="159"/>
      <c r="P274" s="159"/>
      <c r="Q274" s="159"/>
      <c r="R274" s="159"/>
      <c r="S274" s="159"/>
      <c r="T274" s="160"/>
      <c r="AT274" s="156" t="s">
        <v>127</v>
      </c>
      <c r="AU274" s="156" t="s">
        <v>80</v>
      </c>
      <c r="AV274" s="13" t="s">
        <v>78</v>
      </c>
      <c r="AW274" s="13" t="s">
        <v>27</v>
      </c>
      <c r="AX274" s="13" t="s">
        <v>70</v>
      </c>
      <c r="AY274" s="156" t="s">
        <v>115</v>
      </c>
    </row>
    <row r="275" spans="1:65" s="14" customFormat="1">
      <c r="B275" s="161"/>
      <c r="D275" s="149" t="s">
        <v>127</v>
      </c>
      <c r="E275" s="162" t="s">
        <v>1</v>
      </c>
      <c r="F275" s="163" t="s">
        <v>302</v>
      </c>
      <c r="H275" s="164">
        <v>7.5</v>
      </c>
      <c r="L275" s="161"/>
      <c r="M275" s="165"/>
      <c r="N275" s="166"/>
      <c r="O275" s="166"/>
      <c r="P275" s="166"/>
      <c r="Q275" s="166"/>
      <c r="R275" s="166"/>
      <c r="S275" s="166"/>
      <c r="T275" s="167"/>
      <c r="AT275" s="162" t="s">
        <v>127</v>
      </c>
      <c r="AU275" s="162" t="s">
        <v>80</v>
      </c>
      <c r="AV275" s="14" t="s">
        <v>80</v>
      </c>
      <c r="AW275" s="14" t="s">
        <v>27</v>
      </c>
      <c r="AX275" s="14" t="s">
        <v>70</v>
      </c>
      <c r="AY275" s="162" t="s">
        <v>115</v>
      </c>
    </row>
    <row r="276" spans="1:65" s="15" customFormat="1">
      <c r="B276" s="168"/>
      <c r="D276" s="149" t="s">
        <v>127</v>
      </c>
      <c r="E276" s="169" t="s">
        <v>1</v>
      </c>
      <c r="F276" s="170" t="s">
        <v>130</v>
      </c>
      <c r="H276" s="171">
        <v>7.5</v>
      </c>
      <c r="L276" s="168"/>
      <c r="M276" s="172"/>
      <c r="N276" s="173"/>
      <c r="O276" s="173"/>
      <c r="P276" s="173"/>
      <c r="Q276" s="173"/>
      <c r="R276" s="173"/>
      <c r="S276" s="173"/>
      <c r="T276" s="174"/>
      <c r="AT276" s="169" t="s">
        <v>127</v>
      </c>
      <c r="AU276" s="169" t="s">
        <v>80</v>
      </c>
      <c r="AV276" s="15" t="s">
        <v>123</v>
      </c>
      <c r="AW276" s="15" t="s">
        <v>27</v>
      </c>
      <c r="AX276" s="15" t="s">
        <v>78</v>
      </c>
      <c r="AY276" s="169" t="s">
        <v>115</v>
      </c>
    </row>
    <row r="277" spans="1:65" s="2" customFormat="1" ht="24.2" customHeight="1">
      <c r="A277" s="29"/>
      <c r="B277" s="136"/>
      <c r="C277" s="137" t="s">
        <v>303</v>
      </c>
      <c r="D277" s="137" t="s">
        <v>118</v>
      </c>
      <c r="E277" s="138" t="s">
        <v>304</v>
      </c>
      <c r="F277" s="139" t="s">
        <v>305</v>
      </c>
      <c r="G277" s="140" t="s">
        <v>121</v>
      </c>
      <c r="H277" s="141">
        <v>33.164000000000001</v>
      </c>
      <c r="I277" s="142"/>
      <c r="J277" s="142">
        <f>ROUND(I277*H277,2)</f>
        <v>0</v>
      </c>
      <c r="K277" s="139" t="s">
        <v>122</v>
      </c>
      <c r="L277" s="30"/>
      <c r="M277" s="143" t="s">
        <v>1</v>
      </c>
      <c r="N277" s="144" t="s">
        <v>35</v>
      </c>
      <c r="O277" s="145">
        <v>0.16600000000000001</v>
      </c>
      <c r="P277" s="145">
        <f>O277*H277</f>
        <v>5.5052240000000001</v>
      </c>
      <c r="Q277" s="145">
        <v>1.2305000000000001E-4</v>
      </c>
      <c r="R277" s="145">
        <f>Q277*H277</f>
        <v>4.0808302000000006E-3</v>
      </c>
      <c r="S277" s="145">
        <v>0</v>
      </c>
      <c r="T277" s="146">
        <f>S277*H277</f>
        <v>0</v>
      </c>
      <c r="U277" s="29"/>
      <c r="V277" s="29"/>
      <c r="W277" s="29"/>
      <c r="X277" s="29"/>
      <c r="Y277" s="29"/>
      <c r="Z277" s="29"/>
      <c r="AA277" s="29"/>
      <c r="AB277" s="29"/>
      <c r="AC277" s="29"/>
      <c r="AD277" s="29"/>
      <c r="AE277" s="29"/>
      <c r="AR277" s="147" t="s">
        <v>180</v>
      </c>
      <c r="AT277" s="147" t="s">
        <v>118</v>
      </c>
      <c r="AU277" s="147" t="s">
        <v>80</v>
      </c>
      <c r="AY277" s="17" t="s">
        <v>115</v>
      </c>
      <c r="BE277" s="148">
        <f>IF(N277="základní",J277,0)</f>
        <v>0</v>
      </c>
      <c r="BF277" s="148">
        <f>IF(N277="snížená",J277,0)</f>
        <v>0</v>
      </c>
      <c r="BG277" s="148">
        <f>IF(N277="zákl. přenesená",J277,0)</f>
        <v>0</v>
      </c>
      <c r="BH277" s="148">
        <f>IF(N277="sníž. přenesená",J277,0)</f>
        <v>0</v>
      </c>
      <c r="BI277" s="148">
        <f>IF(N277="nulová",J277,0)</f>
        <v>0</v>
      </c>
      <c r="BJ277" s="17" t="s">
        <v>78</v>
      </c>
      <c r="BK277" s="148">
        <f>ROUND(I277*H277,2)</f>
        <v>0</v>
      </c>
      <c r="BL277" s="17" t="s">
        <v>180</v>
      </c>
      <c r="BM277" s="147" t="s">
        <v>306</v>
      </c>
    </row>
    <row r="278" spans="1:65" s="2" customFormat="1">
      <c r="A278" s="29"/>
      <c r="B278" s="30"/>
      <c r="C278" s="29"/>
      <c r="D278" s="149" t="s">
        <v>124</v>
      </c>
      <c r="E278" s="29"/>
      <c r="F278" s="150" t="s">
        <v>305</v>
      </c>
      <c r="G278" s="29"/>
      <c r="H278" s="29"/>
      <c r="I278" s="29"/>
      <c r="J278" s="29"/>
      <c r="K278" s="29"/>
      <c r="L278" s="30"/>
      <c r="M278" s="151"/>
      <c r="N278" s="152"/>
      <c r="O278" s="55"/>
      <c r="P278" s="55"/>
      <c r="Q278" s="55"/>
      <c r="R278" s="55"/>
      <c r="S278" s="55"/>
      <c r="T278" s="56"/>
      <c r="U278" s="29"/>
      <c r="V278" s="29"/>
      <c r="W278" s="29"/>
      <c r="X278" s="29"/>
      <c r="Y278" s="29"/>
      <c r="Z278" s="29"/>
      <c r="AA278" s="29"/>
      <c r="AB278" s="29"/>
      <c r="AC278" s="29"/>
      <c r="AD278" s="29"/>
      <c r="AE278" s="29"/>
      <c r="AT278" s="17" t="s">
        <v>124</v>
      </c>
      <c r="AU278" s="17" t="s">
        <v>80</v>
      </c>
    </row>
    <row r="279" spans="1:65" s="2" customFormat="1">
      <c r="A279" s="29"/>
      <c r="B279" s="30"/>
      <c r="C279" s="29"/>
      <c r="D279" s="153" t="s">
        <v>125</v>
      </c>
      <c r="E279" s="29"/>
      <c r="F279" s="154" t="s">
        <v>307</v>
      </c>
      <c r="G279" s="29"/>
      <c r="H279" s="29"/>
      <c r="I279" s="29"/>
      <c r="J279" s="29"/>
      <c r="K279" s="29"/>
      <c r="L279" s="30"/>
      <c r="M279" s="151"/>
      <c r="N279" s="152"/>
      <c r="O279" s="55"/>
      <c r="P279" s="55"/>
      <c r="Q279" s="55"/>
      <c r="R279" s="55"/>
      <c r="S279" s="55"/>
      <c r="T279" s="56"/>
      <c r="U279" s="29"/>
      <c r="V279" s="29"/>
      <c r="W279" s="29"/>
      <c r="X279" s="29"/>
      <c r="Y279" s="29"/>
      <c r="Z279" s="29"/>
      <c r="AA279" s="29"/>
      <c r="AB279" s="29"/>
      <c r="AC279" s="29"/>
      <c r="AD279" s="29"/>
      <c r="AE279" s="29"/>
      <c r="AT279" s="17" t="s">
        <v>125</v>
      </c>
      <c r="AU279" s="17" t="s">
        <v>80</v>
      </c>
    </row>
    <row r="280" spans="1:65" s="2" customFormat="1" ht="24.2" customHeight="1">
      <c r="A280" s="29"/>
      <c r="B280" s="136"/>
      <c r="C280" s="137" t="s">
        <v>230</v>
      </c>
      <c r="D280" s="137" t="s">
        <v>118</v>
      </c>
      <c r="E280" s="138" t="s">
        <v>308</v>
      </c>
      <c r="F280" s="139" t="s">
        <v>309</v>
      </c>
      <c r="G280" s="140" t="s">
        <v>121</v>
      </c>
      <c r="H280" s="141">
        <v>15</v>
      </c>
      <c r="I280" s="142"/>
      <c r="J280" s="142">
        <f>ROUND(I280*H280,2)</f>
        <v>0</v>
      </c>
      <c r="K280" s="139" t="s">
        <v>122</v>
      </c>
      <c r="L280" s="30"/>
      <c r="M280" s="143" t="s">
        <v>1</v>
      </c>
      <c r="N280" s="144" t="s">
        <v>35</v>
      </c>
      <c r="O280" s="145">
        <v>0.159</v>
      </c>
      <c r="P280" s="145">
        <f>O280*H280</f>
        <v>2.3850000000000002</v>
      </c>
      <c r="Q280" s="145">
        <v>1.2375E-4</v>
      </c>
      <c r="R280" s="145">
        <f>Q280*H280</f>
        <v>1.85625E-3</v>
      </c>
      <c r="S280" s="145">
        <v>0</v>
      </c>
      <c r="T280" s="146">
        <f>S280*H280</f>
        <v>0</v>
      </c>
      <c r="U280" s="29"/>
      <c r="V280" s="29"/>
      <c r="W280" s="29"/>
      <c r="X280" s="29"/>
      <c r="Y280" s="29"/>
      <c r="Z280" s="29"/>
      <c r="AA280" s="29"/>
      <c r="AB280" s="29"/>
      <c r="AC280" s="29"/>
      <c r="AD280" s="29"/>
      <c r="AE280" s="29"/>
      <c r="AR280" s="147" t="s">
        <v>180</v>
      </c>
      <c r="AT280" s="147" t="s">
        <v>118</v>
      </c>
      <c r="AU280" s="147" t="s">
        <v>80</v>
      </c>
      <c r="AY280" s="17" t="s">
        <v>115</v>
      </c>
      <c r="BE280" s="148">
        <f>IF(N280="základní",J280,0)</f>
        <v>0</v>
      </c>
      <c r="BF280" s="148">
        <f>IF(N280="snížená",J280,0)</f>
        <v>0</v>
      </c>
      <c r="BG280" s="148">
        <f>IF(N280="zákl. přenesená",J280,0)</f>
        <v>0</v>
      </c>
      <c r="BH280" s="148">
        <f>IF(N280="sníž. přenesená",J280,0)</f>
        <v>0</v>
      </c>
      <c r="BI280" s="148">
        <f>IF(N280="nulová",J280,0)</f>
        <v>0</v>
      </c>
      <c r="BJ280" s="17" t="s">
        <v>78</v>
      </c>
      <c r="BK280" s="148">
        <f>ROUND(I280*H280,2)</f>
        <v>0</v>
      </c>
      <c r="BL280" s="17" t="s">
        <v>180</v>
      </c>
      <c r="BM280" s="147" t="s">
        <v>310</v>
      </c>
    </row>
    <row r="281" spans="1:65" s="2" customFormat="1">
      <c r="A281" s="29"/>
      <c r="B281" s="30"/>
      <c r="C281" s="29"/>
      <c r="D281" s="149" t="s">
        <v>124</v>
      </c>
      <c r="E281" s="29"/>
      <c r="F281" s="150" t="s">
        <v>309</v>
      </c>
      <c r="G281" s="29"/>
      <c r="H281" s="29"/>
      <c r="I281" s="29"/>
      <c r="J281" s="29"/>
      <c r="K281" s="29"/>
      <c r="L281" s="30"/>
      <c r="M281" s="151"/>
      <c r="N281" s="152"/>
      <c r="O281" s="55"/>
      <c r="P281" s="55"/>
      <c r="Q281" s="55"/>
      <c r="R281" s="55"/>
      <c r="S281" s="55"/>
      <c r="T281" s="56"/>
      <c r="U281" s="29"/>
      <c r="V281" s="29"/>
      <c r="W281" s="29"/>
      <c r="X281" s="29"/>
      <c r="Y281" s="29"/>
      <c r="Z281" s="29"/>
      <c r="AA281" s="29"/>
      <c r="AB281" s="29"/>
      <c r="AC281" s="29"/>
      <c r="AD281" s="29"/>
      <c r="AE281" s="29"/>
      <c r="AT281" s="17" t="s">
        <v>124</v>
      </c>
      <c r="AU281" s="17" t="s">
        <v>80</v>
      </c>
    </row>
    <row r="282" spans="1:65" s="2" customFormat="1">
      <c r="A282" s="29"/>
      <c r="B282" s="30"/>
      <c r="C282" s="29"/>
      <c r="D282" s="153" t="s">
        <v>125</v>
      </c>
      <c r="E282" s="29"/>
      <c r="F282" s="154" t="s">
        <v>311</v>
      </c>
      <c r="G282" s="29"/>
      <c r="H282" s="29"/>
      <c r="I282" s="29"/>
      <c r="J282" s="29"/>
      <c r="K282" s="29"/>
      <c r="L282" s="30"/>
      <c r="M282" s="151"/>
      <c r="N282" s="152"/>
      <c r="O282" s="55"/>
      <c r="P282" s="55"/>
      <c r="Q282" s="55"/>
      <c r="R282" s="55"/>
      <c r="S282" s="55"/>
      <c r="T282" s="56"/>
      <c r="U282" s="29"/>
      <c r="V282" s="29"/>
      <c r="W282" s="29"/>
      <c r="X282" s="29"/>
      <c r="Y282" s="29"/>
      <c r="Z282" s="29"/>
      <c r="AA282" s="29"/>
      <c r="AB282" s="29"/>
      <c r="AC282" s="29"/>
      <c r="AD282" s="29"/>
      <c r="AE282" s="29"/>
      <c r="AT282" s="17" t="s">
        <v>125</v>
      </c>
      <c r="AU282" s="17" t="s">
        <v>80</v>
      </c>
    </row>
    <row r="283" spans="1:65" s="13" customFormat="1">
      <c r="B283" s="155"/>
      <c r="D283" s="149" t="s">
        <v>127</v>
      </c>
      <c r="E283" s="156" t="s">
        <v>1</v>
      </c>
      <c r="F283" s="157" t="s">
        <v>312</v>
      </c>
      <c r="H283" s="156" t="s">
        <v>1</v>
      </c>
      <c r="L283" s="155"/>
      <c r="M283" s="158"/>
      <c r="N283" s="159"/>
      <c r="O283" s="159"/>
      <c r="P283" s="159"/>
      <c r="Q283" s="159"/>
      <c r="R283" s="159"/>
      <c r="S283" s="159"/>
      <c r="T283" s="160"/>
      <c r="AT283" s="156" t="s">
        <v>127</v>
      </c>
      <c r="AU283" s="156" t="s">
        <v>80</v>
      </c>
      <c r="AV283" s="13" t="s">
        <v>78</v>
      </c>
      <c r="AW283" s="13" t="s">
        <v>27</v>
      </c>
      <c r="AX283" s="13" t="s">
        <v>70</v>
      </c>
      <c r="AY283" s="156" t="s">
        <v>115</v>
      </c>
    </row>
    <row r="284" spans="1:65" s="13" customFormat="1">
      <c r="B284" s="155"/>
      <c r="D284" s="149" t="s">
        <v>127</v>
      </c>
      <c r="E284" s="156" t="s">
        <v>1</v>
      </c>
      <c r="F284" s="157" t="s">
        <v>301</v>
      </c>
      <c r="H284" s="156" t="s">
        <v>1</v>
      </c>
      <c r="L284" s="155"/>
      <c r="M284" s="158"/>
      <c r="N284" s="159"/>
      <c r="O284" s="159"/>
      <c r="P284" s="159"/>
      <c r="Q284" s="159"/>
      <c r="R284" s="159"/>
      <c r="S284" s="159"/>
      <c r="T284" s="160"/>
      <c r="AT284" s="156" t="s">
        <v>127</v>
      </c>
      <c r="AU284" s="156" t="s">
        <v>80</v>
      </c>
      <c r="AV284" s="13" t="s">
        <v>78</v>
      </c>
      <c r="AW284" s="13" t="s">
        <v>27</v>
      </c>
      <c r="AX284" s="13" t="s">
        <v>70</v>
      </c>
      <c r="AY284" s="156" t="s">
        <v>115</v>
      </c>
    </row>
    <row r="285" spans="1:65" s="14" customFormat="1">
      <c r="B285" s="161"/>
      <c r="D285" s="149" t="s">
        <v>127</v>
      </c>
      <c r="E285" s="162" t="s">
        <v>1</v>
      </c>
      <c r="F285" s="163" t="s">
        <v>313</v>
      </c>
      <c r="H285" s="164">
        <v>15</v>
      </c>
      <c r="L285" s="161"/>
      <c r="M285" s="165"/>
      <c r="N285" s="166"/>
      <c r="O285" s="166"/>
      <c r="P285" s="166"/>
      <c r="Q285" s="166"/>
      <c r="R285" s="166"/>
      <c r="S285" s="166"/>
      <c r="T285" s="167"/>
      <c r="AT285" s="162" t="s">
        <v>127</v>
      </c>
      <c r="AU285" s="162" t="s">
        <v>80</v>
      </c>
      <c r="AV285" s="14" t="s">
        <v>80</v>
      </c>
      <c r="AW285" s="14" t="s">
        <v>27</v>
      </c>
      <c r="AX285" s="14" t="s">
        <v>70</v>
      </c>
      <c r="AY285" s="162" t="s">
        <v>115</v>
      </c>
    </row>
    <row r="286" spans="1:65" s="15" customFormat="1">
      <c r="B286" s="168"/>
      <c r="D286" s="149" t="s">
        <v>127</v>
      </c>
      <c r="E286" s="169" t="s">
        <v>1</v>
      </c>
      <c r="F286" s="170" t="s">
        <v>130</v>
      </c>
      <c r="H286" s="171">
        <v>15</v>
      </c>
      <c r="L286" s="168"/>
      <c r="M286" s="172"/>
      <c r="N286" s="173"/>
      <c r="O286" s="173"/>
      <c r="P286" s="173"/>
      <c r="Q286" s="173"/>
      <c r="R286" s="173"/>
      <c r="S286" s="173"/>
      <c r="T286" s="174"/>
      <c r="AT286" s="169" t="s">
        <v>127</v>
      </c>
      <c r="AU286" s="169" t="s">
        <v>80</v>
      </c>
      <c r="AV286" s="15" t="s">
        <v>123</v>
      </c>
      <c r="AW286" s="15" t="s">
        <v>27</v>
      </c>
      <c r="AX286" s="15" t="s">
        <v>78</v>
      </c>
      <c r="AY286" s="169" t="s">
        <v>115</v>
      </c>
    </row>
    <row r="287" spans="1:65" s="2" customFormat="1" ht="24.2" customHeight="1">
      <c r="A287" s="29"/>
      <c r="B287" s="136"/>
      <c r="C287" s="137" t="s">
        <v>314</v>
      </c>
      <c r="D287" s="137" t="s">
        <v>118</v>
      </c>
      <c r="E287" s="138" t="s">
        <v>315</v>
      </c>
      <c r="F287" s="139" t="s">
        <v>316</v>
      </c>
      <c r="G287" s="140" t="s">
        <v>121</v>
      </c>
      <c r="H287" s="141">
        <v>21.08</v>
      </c>
      <c r="I287" s="142"/>
      <c r="J287" s="142">
        <f>ROUND(I287*H287,2)</f>
        <v>0</v>
      </c>
      <c r="K287" s="139" t="s">
        <v>122</v>
      </c>
      <c r="L287" s="30"/>
      <c r="M287" s="143" t="s">
        <v>1</v>
      </c>
      <c r="N287" s="144" t="s">
        <v>35</v>
      </c>
      <c r="O287" s="145">
        <v>0.33500000000000002</v>
      </c>
      <c r="P287" s="145">
        <f>O287*H287</f>
        <v>7.0617999999999999</v>
      </c>
      <c r="Q287" s="145">
        <v>2.875E-4</v>
      </c>
      <c r="R287" s="145">
        <f>Q287*H287</f>
        <v>6.060499999999999E-3</v>
      </c>
      <c r="S287" s="145">
        <v>0</v>
      </c>
      <c r="T287" s="146">
        <f>S287*H287</f>
        <v>0</v>
      </c>
      <c r="U287" s="29"/>
      <c r="V287" s="29"/>
      <c r="W287" s="29"/>
      <c r="X287" s="29"/>
      <c r="Y287" s="29"/>
      <c r="Z287" s="29"/>
      <c r="AA287" s="29"/>
      <c r="AB287" s="29"/>
      <c r="AC287" s="29"/>
      <c r="AD287" s="29"/>
      <c r="AE287" s="29"/>
      <c r="AR287" s="147" t="s">
        <v>180</v>
      </c>
      <c r="AT287" s="147" t="s">
        <v>118</v>
      </c>
      <c r="AU287" s="147" t="s">
        <v>80</v>
      </c>
      <c r="AY287" s="17" t="s">
        <v>115</v>
      </c>
      <c r="BE287" s="148">
        <f>IF(N287="základní",J287,0)</f>
        <v>0</v>
      </c>
      <c r="BF287" s="148">
        <f>IF(N287="snížená",J287,0)</f>
        <v>0</v>
      </c>
      <c r="BG287" s="148">
        <f>IF(N287="zákl. přenesená",J287,0)</f>
        <v>0</v>
      </c>
      <c r="BH287" s="148">
        <f>IF(N287="sníž. přenesená",J287,0)</f>
        <v>0</v>
      </c>
      <c r="BI287" s="148">
        <f>IF(N287="nulová",J287,0)</f>
        <v>0</v>
      </c>
      <c r="BJ287" s="17" t="s">
        <v>78</v>
      </c>
      <c r="BK287" s="148">
        <f>ROUND(I287*H287,2)</f>
        <v>0</v>
      </c>
      <c r="BL287" s="17" t="s">
        <v>180</v>
      </c>
      <c r="BM287" s="147" t="s">
        <v>317</v>
      </c>
    </row>
    <row r="288" spans="1:65" s="2" customFormat="1" ht="19.5">
      <c r="A288" s="29"/>
      <c r="B288" s="30"/>
      <c r="C288" s="29"/>
      <c r="D288" s="149" t="s">
        <v>124</v>
      </c>
      <c r="E288" s="29"/>
      <c r="F288" s="150" t="s">
        <v>316</v>
      </c>
      <c r="G288" s="29"/>
      <c r="H288" s="29"/>
      <c r="I288" s="29"/>
      <c r="J288" s="29"/>
      <c r="K288" s="29"/>
      <c r="L288" s="30"/>
      <c r="M288" s="151"/>
      <c r="N288" s="152"/>
      <c r="O288" s="55"/>
      <c r="P288" s="55"/>
      <c r="Q288" s="55"/>
      <c r="R288" s="55"/>
      <c r="S288" s="55"/>
      <c r="T288" s="56"/>
      <c r="U288" s="29"/>
      <c r="V288" s="29"/>
      <c r="W288" s="29"/>
      <c r="X288" s="29"/>
      <c r="Y288" s="29"/>
      <c r="Z288" s="29"/>
      <c r="AA288" s="29"/>
      <c r="AB288" s="29"/>
      <c r="AC288" s="29"/>
      <c r="AD288" s="29"/>
      <c r="AE288" s="29"/>
      <c r="AT288" s="17" t="s">
        <v>124</v>
      </c>
      <c r="AU288" s="17" t="s">
        <v>80</v>
      </c>
    </row>
    <row r="289" spans="1:65" s="2" customFormat="1">
      <c r="A289" s="29"/>
      <c r="B289" s="30"/>
      <c r="C289" s="29"/>
      <c r="D289" s="153" t="s">
        <v>125</v>
      </c>
      <c r="E289" s="29"/>
      <c r="F289" s="154" t="s">
        <v>318</v>
      </c>
      <c r="G289" s="29"/>
      <c r="H289" s="29"/>
      <c r="I289" s="29"/>
      <c r="J289" s="29"/>
      <c r="K289" s="29"/>
      <c r="L289" s="30"/>
      <c r="M289" s="151"/>
      <c r="N289" s="152"/>
      <c r="O289" s="55"/>
      <c r="P289" s="55"/>
      <c r="Q289" s="55"/>
      <c r="R289" s="55"/>
      <c r="S289" s="55"/>
      <c r="T289" s="56"/>
      <c r="U289" s="29"/>
      <c r="V289" s="29"/>
      <c r="W289" s="29"/>
      <c r="X289" s="29"/>
      <c r="Y289" s="29"/>
      <c r="Z289" s="29"/>
      <c r="AA289" s="29"/>
      <c r="AB289" s="29"/>
      <c r="AC289" s="29"/>
      <c r="AD289" s="29"/>
      <c r="AE289" s="29"/>
      <c r="AT289" s="17" t="s">
        <v>125</v>
      </c>
      <c r="AU289" s="17" t="s">
        <v>80</v>
      </c>
    </row>
    <row r="290" spans="1:65" s="2" customFormat="1" ht="24.2" customHeight="1">
      <c r="A290" s="29"/>
      <c r="B290" s="136"/>
      <c r="C290" s="137" t="s">
        <v>237</v>
      </c>
      <c r="D290" s="137" t="s">
        <v>118</v>
      </c>
      <c r="E290" s="138" t="s">
        <v>319</v>
      </c>
      <c r="F290" s="139" t="s">
        <v>320</v>
      </c>
      <c r="G290" s="140" t="s">
        <v>121</v>
      </c>
      <c r="H290" s="141">
        <v>21.08</v>
      </c>
      <c r="I290" s="142"/>
      <c r="J290" s="142">
        <f>ROUND(I290*H290,2)</f>
        <v>0</v>
      </c>
      <c r="K290" s="139" t="s">
        <v>122</v>
      </c>
      <c r="L290" s="30"/>
      <c r="M290" s="143" t="s">
        <v>1</v>
      </c>
      <c r="N290" s="144" t="s">
        <v>35</v>
      </c>
      <c r="O290" s="145">
        <v>0.115</v>
      </c>
      <c r="P290" s="145">
        <f>O290*H290</f>
        <v>2.4241999999999999</v>
      </c>
      <c r="Q290" s="145">
        <v>1.5383000000000001E-4</v>
      </c>
      <c r="R290" s="145">
        <f>Q290*H290</f>
        <v>3.2427364000000001E-3</v>
      </c>
      <c r="S290" s="145">
        <v>0</v>
      </c>
      <c r="T290" s="146">
        <f>S290*H290</f>
        <v>0</v>
      </c>
      <c r="U290" s="29"/>
      <c r="V290" s="29"/>
      <c r="W290" s="29"/>
      <c r="X290" s="29"/>
      <c r="Y290" s="29"/>
      <c r="Z290" s="29"/>
      <c r="AA290" s="29"/>
      <c r="AB290" s="29"/>
      <c r="AC290" s="29"/>
      <c r="AD290" s="29"/>
      <c r="AE290" s="29"/>
      <c r="AR290" s="147" t="s">
        <v>180</v>
      </c>
      <c r="AT290" s="147" t="s">
        <v>118</v>
      </c>
      <c r="AU290" s="147" t="s">
        <v>80</v>
      </c>
      <c r="AY290" s="17" t="s">
        <v>115</v>
      </c>
      <c r="BE290" s="148">
        <f>IF(N290="základní",J290,0)</f>
        <v>0</v>
      </c>
      <c r="BF290" s="148">
        <f>IF(N290="snížená",J290,0)</f>
        <v>0</v>
      </c>
      <c r="BG290" s="148">
        <f>IF(N290="zákl. přenesená",J290,0)</f>
        <v>0</v>
      </c>
      <c r="BH290" s="148">
        <f>IF(N290="sníž. přenesená",J290,0)</f>
        <v>0</v>
      </c>
      <c r="BI290" s="148">
        <f>IF(N290="nulová",J290,0)</f>
        <v>0</v>
      </c>
      <c r="BJ290" s="17" t="s">
        <v>78</v>
      </c>
      <c r="BK290" s="148">
        <f>ROUND(I290*H290,2)</f>
        <v>0</v>
      </c>
      <c r="BL290" s="17" t="s">
        <v>180</v>
      </c>
      <c r="BM290" s="147" t="s">
        <v>321</v>
      </c>
    </row>
    <row r="291" spans="1:65" s="2" customFormat="1" ht="19.5">
      <c r="A291" s="29"/>
      <c r="B291" s="30"/>
      <c r="C291" s="29"/>
      <c r="D291" s="149" t="s">
        <v>124</v>
      </c>
      <c r="E291" s="29"/>
      <c r="F291" s="150" t="s">
        <v>320</v>
      </c>
      <c r="G291" s="29"/>
      <c r="H291" s="29"/>
      <c r="I291" s="29"/>
      <c r="J291" s="29"/>
      <c r="K291" s="29"/>
      <c r="L291" s="30"/>
      <c r="M291" s="151"/>
      <c r="N291" s="152"/>
      <c r="O291" s="55"/>
      <c r="P291" s="55"/>
      <c r="Q291" s="55"/>
      <c r="R291" s="55"/>
      <c r="S291" s="55"/>
      <c r="T291" s="56"/>
      <c r="U291" s="29"/>
      <c r="V291" s="29"/>
      <c r="W291" s="29"/>
      <c r="X291" s="29"/>
      <c r="Y291" s="29"/>
      <c r="Z291" s="29"/>
      <c r="AA291" s="29"/>
      <c r="AB291" s="29"/>
      <c r="AC291" s="29"/>
      <c r="AD291" s="29"/>
      <c r="AE291" s="29"/>
      <c r="AT291" s="17" t="s">
        <v>124</v>
      </c>
      <c r="AU291" s="17" t="s">
        <v>80</v>
      </c>
    </row>
    <row r="292" spans="1:65" s="2" customFormat="1">
      <c r="A292" s="29"/>
      <c r="B292" s="30"/>
      <c r="C292" s="29"/>
      <c r="D292" s="153" t="s">
        <v>125</v>
      </c>
      <c r="E292" s="29"/>
      <c r="F292" s="154" t="s">
        <v>322</v>
      </c>
      <c r="G292" s="29"/>
      <c r="H292" s="29"/>
      <c r="I292" s="29"/>
      <c r="J292" s="29"/>
      <c r="K292" s="29"/>
      <c r="L292" s="30"/>
      <c r="M292" s="151"/>
      <c r="N292" s="152"/>
      <c r="O292" s="55"/>
      <c r="P292" s="55"/>
      <c r="Q292" s="55"/>
      <c r="R292" s="55"/>
      <c r="S292" s="55"/>
      <c r="T292" s="56"/>
      <c r="U292" s="29"/>
      <c r="V292" s="29"/>
      <c r="W292" s="29"/>
      <c r="X292" s="29"/>
      <c r="Y292" s="29"/>
      <c r="Z292" s="29"/>
      <c r="AA292" s="29"/>
      <c r="AB292" s="29"/>
      <c r="AC292" s="29"/>
      <c r="AD292" s="29"/>
      <c r="AE292" s="29"/>
      <c r="AT292" s="17" t="s">
        <v>125</v>
      </c>
      <c r="AU292" s="17" t="s">
        <v>80</v>
      </c>
    </row>
    <row r="293" spans="1:65" s="2" customFormat="1" ht="24.2" customHeight="1">
      <c r="A293" s="29"/>
      <c r="B293" s="136"/>
      <c r="C293" s="137" t="s">
        <v>323</v>
      </c>
      <c r="D293" s="137" t="s">
        <v>118</v>
      </c>
      <c r="E293" s="138" t="s">
        <v>324</v>
      </c>
      <c r="F293" s="139" t="s">
        <v>325</v>
      </c>
      <c r="G293" s="140" t="s">
        <v>179</v>
      </c>
      <c r="H293" s="141">
        <v>10.3</v>
      </c>
      <c r="I293" s="142"/>
      <c r="J293" s="142">
        <f>ROUND(I293*H293,2)</f>
        <v>0</v>
      </c>
      <c r="K293" s="139" t="s">
        <v>122</v>
      </c>
      <c r="L293" s="30"/>
      <c r="M293" s="143" t="s">
        <v>1</v>
      </c>
      <c r="N293" s="144" t="s">
        <v>35</v>
      </c>
      <c r="O293" s="145">
        <v>4.2999999999999997E-2</v>
      </c>
      <c r="P293" s="145">
        <f>O293*H293</f>
        <v>0.44290000000000002</v>
      </c>
      <c r="Q293" s="145">
        <v>1.0329199999999999E-5</v>
      </c>
      <c r="R293" s="145">
        <f>Q293*H293</f>
        <v>1.0639076E-4</v>
      </c>
      <c r="S293" s="145">
        <v>0</v>
      </c>
      <c r="T293" s="146">
        <f>S293*H293</f>
        <v>0</v>
      </c>
      <c r="U293" s="29"/>
      <c r="V293" s="29"/>
      <c r="W293" s="29"/>
      <c r="X293" s="29"/>
      <c r="Y293" s="29"/>
      <c r="Z293" s="29"/>
      <c r="AA293" s="29"/>
      <c r="AB293" s="29"/>
      <c r="AC293" s="29"/>
      <c r="AD293" s="29"/>
      <c r="AE293" s="29"/>
      <c r="AR293" s="147" t="s">
        <v>180</v>
      </c>
      <c r="AT293" s="147" t="s">
        <v>118</v>
      </c>
      <c r="AU293" s="147" t="s">
        <v>80</v>
      </c>
      <c r="AY293" s="17" t="s">
        <v>115</v>
      </c>
      <c r="BE293" s="148">
        <f>IF(N293="základní",J293,0)</f>
        <v>0</v>
      </c>
      <c r="BF293" s="148">
        <f>IF(N293="snížená",J293,0)</f>
        <v>0</v>
      </c>
      <c r="BG293" s="148">
        <f>IF(N293="zákl. přenesená",J293,0)</f>
        <v>0</v>
      </c>
      <c r="BH293" s="148">
        <f>IF(N293="sníž. přenesená",J293,0)</f>
        <v>0</v>
      </c>
      <c r="BI293" s="148">
        <f>IF(N293="nulová",J293,0)</f>
        <v>0</v>
      </c>
      <c r="BJ293" s="17" t="s">
        <v>78</v>
      </c>
      <c r="BK293" s="148">
        <f>ROUND(I293*H293,2)</f>
        <v>0</v>
      </c>
      <c r="BL293" s="17" t="s">
        <v>180</v>
      </c>
      <c r="BM293" s="147" t="s">
        <v>326</v>
      </c>
    </row>
    <row r="294" spans="1:65" s="2" customFormat="1" ht="19.5">
      <c r="A294" s="29"/>
      <c r="B294" s="30"/>
      <c r="C294" s="29"/>
      <c r="D294" s="149" t="s">
        <v>124</v>
      </c>
      <c r="E294" s="29"/>
      <c r="F294" s="150" t="s">
        <v>325</v>
      </c>
      <c r="G294" s="29"/>
      <c r="H294" s="29"/>
      <c r="I294" s="29"/>
      <c r="J294" s="29"/>
      <c r="K294" s="29"/>
      <c r="L294" s="30"/>
      <c r="M294" s="151"/>
      <c r="N294" s="152"/>
      <c r="O294" s="55"/>
      <c r="P294" s="55"/>
      <c r="Q294" s="55"/>
      <c r="R294" s="55"/>
      <c r="S294" s="55"/>
      <c r="T294" s="56"/>
      <c r="U294" s="29"/>
      <c r="V294" s="29"/>
      <c r="W294" s="29"/>
      <c r="X294" s="29"/>
      <c r="Y294" s="29"/>
      <c r="Z294" s="29"/>
      <c r="AA294" s="29"/>
      <c r="AB294" s="29"/>
      <c r="AC294" s="29"/>
      <c r="AD294" s="29"/>
      <c r="AE294" s="29"/>
      <c r="AT294" s="17" t="s">
        <v>124</v>
      </c>
      <c r="AU294" s="17" t="s">
        <v>80</v>
      </c>
    </row>
    <row r="295" spans="1:65" s="2" customFormat="1">
      <c r="A295" s="29"/>
      <c r="B295" s="30"/>
      <c r="C295" s="29"/>
      <c r="D295" s="153" t="s">
        <v>125</v>
      </c>
      <c r="E295" s="29"/>
      <c r="F295" s="154" t="s">
        <v>327</v>
      </c>
      <c r="G295" s="29"/>
      <c r="H295" s="29"/>
      <c r="I295" s="29"/>
      <c r="J295" s="29"/>
      <c r="K295" s="29"/>
      <c r="L295" s="30"/>
      <c r="M295" s="151"/>
      <c r="N295" s="152"/>
      <c r="O295" s="55"/>
      <c r="P295" s="55"/>
      <c r="Q295" s="55"/>
      <c r="R295" s="55"/>
      <c r="S295" s="55"/>
      <c r="T295" s="56"/>
      <c r="U295" s="29"/>
      <c r="V295" s="29"/>
      <c r="W295" s="29"/>
      <c r="X295" s="29"/>
      <c r="Y295" s="29"/>
      <c r="Z295" s="29"/>
      <c r="AA295" s="29"/>
      <c r="AB295" s="29"/>
      <c r="AC295" s="29"/>
      <c r="AD295" s="29"/>
      <c r="AE295" s="29"/>
      <c r="AT295" s="17" t="s">
        <v>125</v>
      </c>
      <c r="AU295" s="17" t="s">
        <v>80</v>
      </c>
    </row>
    <row r="296" spans="1:65" s="2" customFormat="1" ht="29.25">
      <c r="A296" s="29"/>
      <c r="B296" s="30"/>
      <c r="C296" s="29"/>
      <c r="D296" s="149" t="s">
        <v>140</v>
      </c>
      <c r="E296" s="29"/>
      <c r="F296" s="175" t="s">
        <v>328</v>
      </c>
      <c r="G296" s="29"/>
      <c r="H296" s="29"/>
      <c r="I296" s="29"/>
      <c r="J296" s="29"/>
      <c r="K296" s="29"/>
      <c r="L296" s="30"/>
      <c r="M296" s="151"/>
      <c r="N296" s="152"/>
      <c r="O296" s="55"/>
      <c r="P296" s="55"/>
      <c r="Q296" s="55"/>
      <c r="R296" s="55"/>
      <c r="S296" s="55"/>
      <c r="T296" s="56"/>
      <c r="U296" s="29"/>
      <c r="V296" s="29"/>
      <c r="W296" s="29"/>
      <c r="X296" s="29"/>
      <c r="Y296" s="29"/>
      <c r="Z296" s="29"/>
      <c r="AA296" s="29"/>
      <c r="AB296" s="29"/>
      <c r="AC296" s="29"/>
      <c r="AD296" s="29"/>
      <c r="AE296" s="29"/>
      <c r="AT296" s="17" t="s">
        <v>140</v>
      </c>
      <c r="AU296" s="17" t="s">
        <v>80</v>
      </c>
    </row>
    <row r="297" spans="1:65" s="2" customFormat="1" ht="24.2" customHeight="1">
      <c r="A297" s="29"/>
      <c r="B297" s="136"/>
      <c r="C297" s="137" t="s">
        <v>242</v>
      </c>
      <c r="D297" s="137" t="s">
        <v>118</v>
      </c>
      <c r="E297" s="138" t="s">
        <v>329</v>
      </c>
      <c r="F297" s="139" t="s">
        <v>330</v>
      </c>
      <c r="G297" s="140" t="s">
        <v>179</v>
      </c>
      <c r="H297" s="141">
        <v>10.3</v>
      </c>
      <c r="I297" s="142"/>
      <c r="J297" s="142">
        <f>ROUND(I297*H297,2)</f>
        <v>0</v>
      </c>
      <c r="K297" s="139" t="s">
        <v>122</v>
      </c>
      <c r="L297" s="30"/>
      <c r="M297" s="143" t="s">
        <v>1</v>
      </c>
      <c r="N297" s="144" t="s">
        <v>35</v>
      </c>
      <c r="O297" s="145">
        <v>0.08</v>
      </c>
      <c r="P297" s="145">
        <f>O297*H297</f>
        <v>0.82400000000000007</v>
      </c>
      <c r="Q297" s="145">
        <v>0</v>
      </c>
      <c r="R297" s="145">
        <f>Q297*H297</f>
        <v>0</v>
      </c>
      <c r="S297" s="145">
        <v>0</v>
      </c>
      <c r="T297" s="146">
        <f>S297*H297</f>
        <v>0</v>
      </c>
      <c r="U297" s="29"/>
      <c r="V297" s="29"/>
      <c r="W297" s="29"/>
      <c r="X297" s="29"/>
      <c r="Y297" s="29"/>
      <c r="Z297" s="29"/>
      <c r="AA297" s="29"/>
      <c r="AB297" s="29"/>
      <c r="AC297" s="29"/>
      <c r="AD297" s="29"/>
      <c r="AE297" s="29"/>
      <c r="AR297" s="147" t="s">
        <v>180</v>
      </c>
      <c r="AT297" s="147" t="s">
        <v>118</v>
      </c>
      <c r="AU297" s="147" t="s">
        <v>80</v>
      </c>
      <c r="AY297" s="17" t="s">
        <v>115</v>
      </c>
      <c r="BE297" s="148">
        <f>IF(N297="základní",J297,0)</f>
        <v>0</v>
      </c>
      <c r="BF297" s="148">
        <f>IF(N297="snížená",J297,0)</f>
        <v>0</v>
      </c>
      <c r="BG297" s="148">
        <f>IF(N297="zákl. přenesená",J297,0)</f>
        <v>0</v>
      </c>
      <c r="BH297" s="148">
        <f>IF(N297="sníž. přenesená",J297,0)</f>
        <v>0</v>
      </c>
      <c r="BI297" s="148">
        <f>IF(N297="nulová",J297,0)</f>
        <v>0</v>
      </c>
      <c r="BJ297" s="17" t="s">
        <v>78</v>
      </c>
      <c r="BK297" s="148">
        <f>ROUND(I297*H297,2)</f>
        <v>0</v>
      </c>
      <c r="BL297" s="17" t="s">
        <v>180</v>
      </c>
      <c r="BM297" s="147" t="s">
        <v>331</v>
      </c>
    </row>
    <row r="298" spans="1:65" s="2" customFormat="1">
      <c r="A298" s="29"/>
      <c r="B298" s="30"/>
      <c r="C298" s="29"/>
      <c r="D298" s="149" t="s">
        <v>124</v>
      </c>
      <c r="E298" s="29"/>
      <c r="F298" s="150" t="s">
        <v>330</v>
      </c>
      <c r="G298" s="29"/>
      <c r="H298" s="29"/>
      <c r="I298" s="29"/>
      <c r="J298" s="29"/>
      <c r="K298" s="29"/>
      <c r="L298" s="30"/>
      <c r="M298" s="151"/>
      <c r="N298" s="152"/>
      <c r="O298" s="55"/>
      <c r="P298" s="55"/>
      <c r="Q298" s="55"/>
      <c r="R298" s="55"/>
      <c r="S298" s="55"/>
      <c r="T298" s="56"/>
      <c r="U298" s="29"/>
      <c r="V298" s="29"/>
      <c r="W298" s="29"/>
      <c r="X298" s="29"/>
      <c r="Y298" s="29"/>
      <c r="Z298" s="29"/>
      <c r="AA298" s="29"/>
      <c r="AB298" s="29"/>
      <c r="AC298" s="29"/>
      <c r="AD298" s="29"/>
      <c r="AE298" s="29"/>
      <c r="AT298" s="17" t="s">
        <v>124</v>
      </c>
      <c r="AU298" s="17" t="s">
        <v>80</v>
      </c>
    </row>
    <row r="299" spans="1:65" s="2" customFormat="1">
      <c r="A299" s="29"/>
      <c r="B299" s="30"/>
      <c r="C299" s="29"/>
      <c r="D299" s="153" t="s">
        <v>125</v>
      </c>
      <c r="E299" s="29"/>
      <c r="F299" s="154" t="s">
        <v>332</v>
      </c>
      <c r="G299" s="29"/>
      <c r="H299" s="29"/>
      <c r="I299" s="29"/>
      <c r="J299" s="29"/>
      <c r="K299" s="29"/>
      <c r="L299" s="30"/>
      <c r="M299" s="151"/>
      <c r="N299" s="152"/>
      <c r="O299" s="55"/>
      <c r="P299" s="55"/>
      <c r="Q299" s="55"/>
      <c r="R299" s="55"/>
      <c r="S299" s="55"/>
      <c r="T299" s="56"/>
      <c r="U299" s="29"/>
      <c r="V299" s="29"/>
      <c r="W299" s="29"/>
      <c r="X299" s="29"/>
      <c r="Y299" s="29"/>
      <c r="Z299" s="29"/>
      <c r="AA299" s="29"/>
      <c r="AB299" s="29"/>
      <c r="AC299" s="29"/>
      <c r="AD299" s="29"/>
      <c r="AE299" s="29"/>
      <c r="AT299" s="17" t="s">
        <v>125</v>
      </c>
      <c r="AU299" s="17" t="s">
        <v>80</v>
      </c>
    </row>
    <row r="300" spans="1:65" s="2" customFormat="1" ht="29.25">
      <c r="A300" s="29"/>
      <c r="B300" s="30"/>
      <c r="C300" s="29"/>
      <c r="D300" s="149" t="s">
        <v>140</v>
      </c>
      <c r="E300" s="29"/>
      <c r="F300" s="175" t="s">
        <v>328</v>
      </c>
      <c r="G300" s="29"/>
      <c r="H300" s="29"/>
      <c r="I300" s="29"/>
      <c r="J300" s="29"/>
      <c r="K300" s="29"/>
      <c r="L300" s="30"/>
      <c r="M300" s="151"/>
      <c r="N300" s="152"/>
      <c r="O300" s="55"/>
      <c r="P300" s="55"/>
      <c r="Q300" s="55"/>
      <c r="R300" s="55"/>
      <c r="S300" s="55"/>
      <c r="T300" s="56"/>
      <c r="U300" s="29"/>
      <c r="V300" s="29"/>
      <c r="W300" s="29"/>
      <c r="X300" s="29"/>
      <c r="Y300" s="29"/>
      <c r="Z300" s="29"/>
      <c r="AA300" s="29"/>
      <c r="AB300" s="29"/>
      <c r="AC300" s="29"/>
      <c r="AD300" s="29"/>
      <c r="AE300" s="29"/>
      <c r="AT300" s="17" t="s">
        <v>140</v>
      </c>
      <c r="AU300" s="17" t="s">
        <v>80</v>
      </c>
    </row>
    <row r="301" spans="1:65" s="13" customFormat="1">
      <c r="B301" s="155"/>
      <c r="D301" s="149" t="s">
        <v>127</v>
      </c>
      <c r="E301" s="156" t="s">
        <v>1</v>
      </c>
      <c r="F301" s="157" t="s">
        <v>333</v>
      </c>
      <c r="H301" s="156" t="s">
        <v>1</v>
      </c>
      <c r="L301" s="155"/>
      <c r="M301" s="158"/>
      <c r="N301" s="159"/>
      <c r="O301" s="159"/>
      <c r="P301" s="159"/>
      <c r="Q301" s="159"/>
      <c r="R301" s="159"/>
      <c r="S301" s="159"/>
      <c r="T301" s="160"/>
      <c r="AT301" s="156" t="s">
        <v>127</v>
      </c>
      <c r="AU301" s="156" t="s">
        <v>80</v>
      </c>
      <c r="AV301" s="13" t="s">
        <v>78</v>
      </c>
      <c r="AW301" s="13" t="s">
        <v>27</v>
      </c>
      <c r="AX301" s="13" t="s">
        <v>70</v>
      </c>
      <c r="AY301" s="156" t="s">
        <v>115</v>
      </c>
    </row>
    <row r="302" spans="1:65" s="14" customFormat="1">
      <c r="B302" s="161"/>
      <c r="D302" s="149" t="s">
        <v>127</v>
      </c>
      <c r="E302" s="162" t="s">
        <v>1</v>
      </c>
      <c r="F302" s="163" t="s">
        <v>334</v>
      </c>
      <c r="H302" s="164">
        <v>1.26</v>
      </c>
      <c r="L302" s="161"/>
      <c r="M302" s="165"/>
      <c r="N302" s="166"/>
      <c r="O302" s="166"/>
      <c r="P302" s="166"/>
      <c r="Q302" s="166"/>
      <c r="R302" s="166"/>
      <c r="S302" s="166"/>
      <c r="T302" s="167"/>
      <c r="AT302" s="162" t="s">
        <v>127</v>
      </c>
      <c r="AU302" s="162" t="s">
        <v>80</v>
      </c>
      <c r="AV302" s="14" t="s">
        <v>80</v>
      </c>
      <c r="AW302" s="14" t="s">
        <v>27</v>
      </c>
      <c r="AX302" s="14" t="s">
        <v>70</v>
      </c>
      <c r="AY302" s="162" t="s">
        <v>115</v>
      </c>
    </row>
    <row r="303" spans="1:65" s="14" customFormat="1">
      <c r="B303" s="161"/>
      <c r="D303" s="149" t="s">
        <v>127</v>
      </c>
      <c r="E303" s="162" t="s">
        <v>1</v>
      </c>
      <c r="F303" s="163" t="s">
        <v>335</v>
      </c>
      <c r="H303" s="164">
        <v>5.28</v>
      </c>
      <c r="L303" s="161"/>
      <c r="M303" s="165"/>
      <c r="N303" s="166"/>
      <c r="O303" s="166"/>
      <c r="P303" s="166"/>
      <c r="Q303" s="166"/>
      <c r="R303" s="166"/>
      <c r="S303" s="166"/>
      <c r="T303" s="167"/>
      <c r="AT303" s="162" t="s">
        <v>127</v>
      </c>
      <c r="AU303" s="162" t="s">
        <v>80</v>
      </c>
      <c r="AV303" s="14" t="s">
        <v>80</v>
      </c>
      <c r="AW303" s="14" t="s">
        <v>27</v>
      </c>
      <c r="AX303" s="14" t="s">
        <v>70</v>
      </c>
      <c r="AY303" s="162" t="s">
        <v>115</v>
      </c>
    </row>
    <row r="304" spans="1:65" s="14" customFormat="1">
      <c r="B304" s="161"/>
      <c r="D304" s="149" t="s">
        <v>127</v>
      </c>
      <c r="E304" s="162" t="s">
        <v>1</v>
      </c>
      <c r="F304" s="163" t="s">
        <v>336</v>
      </c>
      <c r="H304" s="164">
        <v>3.76</v>
      </c>
      <c r="L304" s="161"/>
      <c r="M304" s="165"/>
      <c r="N304" s="166"/>
      <c r="O304" s="166"/>
      <c r="P304" s="166"/>
      <c r="Q304" s="166"/>
      <c r="R304" s="166"/>
      <c r="S304" s="166"/>
      <c r="T304" s="167"/>
      <c r="AT304" s="162" t="s">
        <v>127</v>
      </c>
      <c r="AU304" s="162" t="s">
        <v>80</v>
      </c>
      <c r="AV304" s="14" t="s">
        <v>80</v>
      </c>
      <c r="AW304" s="14" t="s">
        <v>27</v>
      </c>
      <c r="AX304" s="14" t="s">
        <v>70</v>
      </c>
      <c r="AY304" s="162" t="s">
        <v>115</v>
      </c>
    </row>
    <row r="305" spans="1:65" s="15" customFormat="1">
      <c r="B305" s="168"/>
      <c r="D305" s="149" t="s">
        <v>127</v>
      </c>
      <c r="E305" s="169" t="s">
        <v>1</v>
      </c>
      <c r="F305" s="170" t="s">
        <v>130</v>
      </c>
      <c r="H305" s="171">
        <v>10.3</v>
      </c>
      <c r="L305" s="168"/>
      <c r="M305" s="172"/>
      <c r="N305" s="173"/>
      <c r="O305" s="173"/>
      <c r="P305" s="173"/>
      <c r="Q305" s="173"/>
      <c r="R305" s="173"/>
      <c r="S305" s="173"/>
      <c r="T305" s="174"/>
      <c r="AT305" s="169" t="s">
        <v>127</v>
      </c>
      <c r="AU305" s="169" t="s">
        <v>80</v>
      </c>
      <c r="AV305" s="15" t="s">
        <v>123</v>
      </c>
      <c r="AW305" s="15" t="s">
        <v>27</v>
      </c>
      <c r="AX305" s="15" t="s">
        <v>78</v>
      </c>
      <c r="AY305" s="169" t="s">
        <v>115</v>
      </c>
    </row>
    <row r="306" spans="1:65" s="2" customFormat="1" ht="24.2" customHeight="1">
      <c r="A306" s="29"/>
      <c r="B306" s="136"/>
      <c r="C306" s="137" t="s">
        <v>337</v>
      </c>
      <c r="D306" s="137" t="s">
        <v>118</v>
      </c>
      <c r="E306" s="138" t="s">
        <v>338</v>
      </c>
      <c r="F306" s="139" t="s">
        <v>339</v>
      </c>
      <c r="G306" s="140" t="s">
        <v>121</v>
      </c>
      <c r="H306" s="141">
        <v>61.26</v>
      </c>
      <c r="I306" s="142"/>
      <c r="J306" s="142">
        <f>ROUND(I306*H306,2)</f>
        <v>0</v>
      </c>
      <c r="K306" s="139" t="s">
        <v>122</v>
      </c>
      <c r="L306" s="30"/>
      <c r="M306" s="143" t="s">
        <v>1</v>
      </c>
      <c r="N306" s="144" t="s">
        <v>35</v>
      </c>
      <c r="O306" s="145">
        <v>0.11700000000000001</v>
      </c>
      <c r="P306" s="145">
        <f>O306*H306</f>
        <v>7.1674199999999999</v>
      </c>
      <c r="Q306" s="145">
        <v>6.7000000000000002E-5</v>
      </c>
      <c r="R306" s="145">
        <f>Q306*H306</f>
        <v>4.1044200000000001E-3</v>
      </c>
      <c r="S306" s="145">
        <v>0</v>
      </c>
      <c r="T306" s="146">
        <f>S306*H306</f>
        <v>0</v>
      </c>
      <c r="U306" s="29"/>
      <c r="V306" s="29"/>
      <c r="W306" s="29"/>
      <c r="X306" s="29"/>
      <c r="Y306" s="29"/>
      <c r="Z306" s="29"/>
      <c r="AA306" s="29"/>
      <c r="AB306" s="29"/>
      <c r="AC306" s="29"/>
      <c r="AD306" s="29"/>
      <c r="AE306" s="29"/>
      <c r="AR306" s="147" t="s">
        <v>180</v>
      </c>
      <c r="AT306" s="147" t="s">
        <v>118</v>
      </c>
      <c r="AU306" s="147" t="s">
        <v>80</v>
      </c>
      <c r="AY306" s="17" t="s">
        <v>115</v>
      </c>
      <c r="BE306" s="148">
        <f>IF(N306="základní",J306,0)</f>
        <v>0</v>
      </c>
      <c r="BF306" s="148">
        <f>IF(N306="snížená",J306,0)</f>
        <v>0</v>
      </c>
      <c r="BG306" s="148">
        <f>IF(N306="zákl. přenesená",J306,0)</f>
        <v>0</v>
      </c>
      <c r="BH306" s="148">
        <f>IF(N306="sníž. přenesená",J306,0)</f>
        <v>0</v>
      </c>
      <c r="BI306" s="148">
        <f>IF(N306="nulová",J306,0)</f>
        <v>0</v>
      </c>
      <c r="BJ306" s="17" t="s">
        <v>78</v>
      </c>
      <c r="BK306" s="148">
        <f>ROUND(I306*H306,2)</f>
        <v>0</v>
      </c>
      <c r="BL306" s="17" t="s">
        <v>180</v>
      </c>
      <c r="BM306" s="147" t="s">
        <v>340</v>
      </c>
    </row>
    <row r="307" spans="1:65" s="2" customFormat="1">
      <c r="A307" s="29"/>
      <c r="B307" s="30"/>
      <c r="C307" s="29"/>
      <c r="D307" s="149" t="s">
        <v>124</v>
      </c>
      <c r="E307" s="29"/>
      <c r="F307" s="150" t="s">
        <v>339</v>
      </c>
      <c r="G307" s="29"/>
      <c r="H307" s="29"/>
      <c r="I307" s="29"/>
      <c r="J307" s="29"/>
      <c r="K307" s="29"/>
      <c r="L307" s="30"/>
      <c r="M307" s="151"/>
      <c r="N307" s="152"/>
      <c r="O307" s="55"/>
      <c r="P307" s="55"/>
      <c r="Q307" s="55"/>
      <c r="R307" s="55"/>
      <c r="S307" s="55"/>
      <c r="T307" s="56"/>
      <c r="U307" s="29"/>
      <c r="V307" s="29"/>
      <c r="W307" s="29"/>
      <c r="X307" s="29"/>
      <c r="Y307" s="29"/>
      <c r="Z307" s="29"/>
      <c r="AA307" s="29"/>
      <c r="AB307" s="29"/>
      <c r="AC307" s="29"/>
      <c r="AD307" s="29"/>
      <c r="AE307" s="29"/>
      <c r="AT307" s="17" t="s">
        <v>124</v>
      </c>
      <c r="AU307" s="17" t="s">
        <v>80</v>
      </c>
    </row>
    <row r="308" spans="1:65" s="2" customFormat="1">
      <c r="A308" s="29"/>
      <c r="B308" s="30"/>
      <c r="C308" s="29"/>
      <c r="D308" s="153" t="s">
        <v>125</v>
      </c>
      <c r="E308" s="29"/>
      <c r="F308" s="154" t="s">
        <v>341</v>
      </c>
      <c r="G308" s="29"/>
      <c r="H308" s="29"/>
      <c r="I308" s="29"/>
      <c r="J308" s="29"/>
      <c r="K308" s="29"/>
      <c r="L308" s="30"/>
      <c r="M308" s="151"/>
      <c r="N308" s="152"/>
      <c r="O308" s="55"/>
      <c r="P308" s="55"/>
      <c r="Q308" s="55"/>
      <c r="R308" s="55"/>
      <c r="S308" s="55"/>
      <c r="T308" s="56"/>
      <c r="U308" s="29"/>
      <c r="V308" s="29"/>
      <c r="W308" s="29"/>
      <c r="X308" s="29"/>
      <c r="Y308" s="29"/>
      <c r="Z308" s="29"/>
      <c r="AA308" s="29"/>
      <c r="AB308" s="29"/>
      <c r="AC308" s="29"/>
      <c r="AD308" s="29"/>
      <c r="AE308" s="29"/>
      <c r="AT308" s="17" t="s">
        <v>125</v>
      </c>
      <c r="AU308" s="17" t="s">
        <v>80</v>
      </c>
    </row>
    <row r="309" spans="1:65" s="2" customFormat="1" ht="24.2" customHeight="1">
      <c r="A309" s="29"/>
      <c r="B309" s="136"/>
      <c r="C309" s="137" t="s">
        <v>246</v>
      </c>
      <c r="D309" s="137" t="s">
        <v>118</v>
      </c>
      <c r="E309" s="138" t="s">
        <v>342</v>
      </c>
      <c r="F309" s="139" t="s">
        <v>343</v>
      </c>
      <c r="G309" s="140" t="s">
        <v>121</v>
      </c>
      <c r="H309" s="141">
        <v>61.26</v>
      </c>
      <c r="I309" s="142"/>
      <c r="J309" s="142">
        <f>ROUND(I309*H309,2)</f>
        <v>0</v>
      </c>
      <c r="K309" s="139" t="s">
        <v>122</v>
      </c>
      <c r="L309" s="30"/>
      <c r="M309" s="143" t="s">
        <v>1</v>
      </c>
      <c r="N309" s="144" t="s">
        <v>35</v>
      </c>
      <c r="O309" s="145">
        <v>0.34200000000000003</v>
      </c>
      <c r="P309" s="145">
        <f>O309*H309</f>
        <v>20.95092</v>
      </c>
      <c r="Q309" s="145">
        <v>0</v>
      </c>
      <c r="R309" s="145">
        <f>Q309*H309</f>
        <v>0</v>
      </c>
      <c r="S309" s="145">
        <v>0</v>
      </c>
      <c r="T309" s="146">
        <f>S309*H309</f>
        <v>0</v>
      </c>
      <c r="U309" s="29"/>
      <c r="V309" s="29"/>
      <c r="W309" s="29"/>
      <c r="X309" s="29"/>
      <c r="Y309" s="29"/>
      <c r="Z309" s="29"/>
      <c r="AA309" s="29"/>
      <c r="AB309" s="29"/>
      <c r="AC309" s="29"/>
      <c r="AD309" s="29"/>
      <c r="AE309" s="29"/>
      <c r="AR309" s="147" t="s">
        <v>180</v>
      </c>
      <c r="AT309" s="147" t="s">
        <v>118</v>
      </c>
      <c r="AU309" s="147" t="s">
        <v>80</v>
      </c>
      <c r="AY309" s="17" t="s">
        <v>115</v>
      </c>
      <c r="BE309" s="148">
        <f>IF(N309="základní",J309,0)</f>
        <v>0</v>
      </c>
      <c r="BF309" s="148">
        <f>IF(N309="snížená",J309,0)</f>
        <v>0</v>
      </c>
      <c r="BG309" s="148">
        <f>IF(N309="zákl. přenesená",J309,0)</f>
        <v>0</v>
      </c>
      <c r="BH309" s="148">
        <f>IF(N309="sníž. přenesená",J309,0)</f>
        <v>0</v>
      </c>
      <c r="BI309" s="148">
        <f>IF(N309="nulová",J309,0)</f>
        <v>0</v>
      </c>
      <c r="BJ309" s="17" t="s">
        <v>78</v>
      </c>
      <c r="BK309" s="148">
        <f>ROUND(I309*H309,2)</f>
        <v>0</v>
      </c>
      <c r="BL309" s="17" t="s">
        <v>180</v>
      </c>
      <c r="BM309" s="147" t="s">
        <v>344</v>
      </c>
    </row>
    <row r="310" spans="1:65" s="2" customFormat="1">
      <c r="A310" s="29"/>
      <c r="B310" s="30"/>
      <c r="C310" s="29"/>
      <c r="D310" s="149" t="s">
        <v>124</v>
      </c>
      <c r="E310" s="29"/>
      <c r="F310" s="150" t="s">
        <v>343</v>
      </c>
      <c r="G310" s="29"/>
      <c r="H310" s="29"/>
      <c r="I310" s="29"/>
      <c r="J310" s="29"/>
      <c r="K310" s="29"/>
      <c r="L310" s="30"/>
      <c r="M310" s="151"/>
      <c r="N310" s="152"/>
      <c r="O310" s="55"/>
      <c r="P310" s="55"/>
      <c r="Q310" s="55"/>
      <c r="R310" s="55"/>
      <c r="S310" s="55"/>
      <c r="T310" s="56"/>
      <c r="U310" s="29"/>
      <c r="V310" s="29"/>
      <c r="W310" s="29"/>
      <c r="X310" s="29"/>
      <c r="Y310" s="29"/>
      <c r="Z310" s="29"/>
      <c r="AA310" s="29"/>
      <c r="AB310" s="29"/>
      <c r="AC310" s="29"/>
      <c r="AD310" s="29"/>
      <c r="AE310" s="29"/>
      <c r="AT310" s="17" t="s">
        <v>124</v>
      </c>
      <c r="AU310" s="17" t="s">
        <v>80</v>
      </c>
    </row>
    <row r="311" spans="1:65" s="2" customFormat="1">
      <c r="A311" s="29"/>
      <c r="B311" s="30"/>
      <c r="C311" s="29"/>
      <c r="D311" s="153" t="s">
        <v>125</v>
      </c>
      <c r="E311" s="29"/>
      <c r="F311" s="154" t="s">
        <v>345</v>
      </c>
      <c r="G311" s="29"/>
      <c r="H311" s="29"/>
      <c r="I311" s="29"/>
      <c r="J311" s="29"/>
      <c r="K311" s="29"/>
      <c r="L311" s="30"/>
      <c r="M311" s="151"/>
      <c r="N311" s="152"/>
      <c r="O311" s="55"/>
      <c r="P311" s="55"/>
      <c r="Q311" s="55"/>
      <c r="R311" s="55"/>
      <c r="S311" s="55"/>
      <c r="T311" s="56"/>
      <c r="U311" s="29"/>
      <c r="V311" s="29"/>
      <c r="W311" s="29"/>
      <c r="X311" s="29"/>
      <c r="Y311" s="29"/>
      <c r="Z311" s="29"/>
      <c r="AA311" s="29"/>
      <c r="AB311" s="29"/>
      <c r="AC311" s="29"/>
      <c r="AD311" s="29"/>
      <c r="AE311" s="29"/>
      <c r="AT311" s="17" t="s">
        <v>125</v>
      </c>
      <c r="AU311" s="17" t="s">
        <v>80</v>
      </c>
    </row>
    <row r="312" spans="1:65" s="13" customFormat="1">
      <c r="B312" s="155"/>
      <c r="D312" s="149" t="s">
        <v>127</v>
      </c>
      <c r="E312" s="156" t="s">
        <v>1</v>
      </c>
      <c r="F312" s="157" t="s">
        <v>346</v>
      </c>
      <c r="H312" s="156" t="s">
        <v>1</v>
      </c>
      <c r="L312" s="155"/>
      <c r="M312" s="158"/>
      <c r="N312" s="159"/>
      <c r="O312" s="159"/>
      <c r="P312" s="159"/>
      <c r="Q312" s="159"/>
      <c r="R312" s="159"/>
      <c r="S312" s="159"/>
      <c r="T312" s="160"/>
      <c r="AT312" s="156" t="s">
        <v>127</v>
      </c>
      <c r="AU312" s="156" t="s">
        <v>80</v>
      </c>
      <c r="AV312" s="13" t="s">
        <v>78</v>
      </c>
      <c r="AW312" s="13" t="s">
        <v>27</v>
      </c>
      <c r="AX312" s="13" t="s">
        <v>70</v>
      </c>
      <c r="AY312" s="156" t="s">
        <v>115</v>
      </c>
    </row>
    <row r="313" spans="1:65" s="14" customFormat="1">
      <c r="B313" s="161"/>
      <c r="D313" s="149" t="s">
        <v>127</v>
      </c>
      <c r="E313" s="162" t="s">
        <v>1</v>
      </c>
      <c r="F313" s="163" t="s">
        <v>347</v>
      </c>
      <c r="H313" s="164">
        <v>48.96</v>
      </c>
      <c r="L313" s="161"/>
      <c r="M313" s="165"/>
      <c r="N313" s="166"/>
      <c r="O313" s="166"/>
      <c r="P313" s="166"/>
      <c r="Q313" s="166"/>
      <c r="R313" s="166"/>
      <c r="S313" s="166"/>
      <c r="T313" s="167"/>
      <c r="AT313" s="162" t="s">
        <v>127</v>
      </c>
      <c r="AU313" s="162" t="s">
        <v>80</v>
      </c>
      <c r="AV313" s="14" t="s">
        <v>80</v>
      </c>
      <c r="AW313" s="14" t="s">
        <v>27</v>
      </c>
      <c r="AX313" s="14" t="s">
        <v>70</v>
      </c>
      <c r="AY313" s="162" t="s">
        <v>115</v>
      </c>
    </row>
    <row r="314" spans="1:65" s="13" customFormat="1">
      <c r="B314" s="155"/>
      <c r="D314" s="149" t="s">
        <v>127</v>
      </c>
      <c r="E314" s="156" t="s">
        <v>1</v>
      </c>
      <c r="F314" s="157" t="s">
        <v>348</v>
      </c>
      <c r="H314" s="156" t="s">
        <v>1</v>
      </c>
      <c r="L314" s="155"/>
      <c r="M314" s="158"/>
      <c r="N314" s="159"/>
      <c r="O314" s="159"/>
      <c r="P314" s="159"/>
      <c r="Q314" s="159"/>
      <c r="R314" s="159"/>
      <c r="S314" s="159"/>
      <c r="T314" s="160"/>
      <c r="AT314" s="156" t="s">
        <v>127</v>
      </c>
      <c r="AU314" s="156" t="s">
        <v>80</v>
      </c>
      <c r="AV314" s="13" t="s">
        <v>78</v>
      </c>
      <c r="AW314" s="13" t="s">
        <v>27</v>
      </c>
      <c r="AX314" s="13" t="s">
        <v>70</v>
      </c>
      <c r="AY314" s="156" t="s">
        <v>115</v>
      </c>
    </row>
    <row r="315" spans="1:65" s="14" customFormat="1">
      <c r="B315" s="161"/>
      <c r="D315" s="149" t="s">
        <v>127</v>
      </c>
      <c r="E315" s="162" t="s">
        <v>1</v>
      </c>
      <c r="F315" s="163" t="s">
        <v>349</v>
      </c>
      <c r="H315" s="164">
        <v>12.3</v>
      </c>
      <c r="L315" s="161"/>
      <c r="M315" s="165"/>
      <c r="N315" s="166"/>
      <c r="O315" s="166"/>
      <c r="P315" s="166"/>
      <c r="Q315" s="166"/>
      <c r="R315" s="166"/>
      <c r="S315" s="166"/>
      <c r="T315" s="167"/>
      <c r="AT315" s="162" t="s">
        <v>127</v>
      </c>
      <c r="AU315" s="162" t="s">
        <v>80</v>
      </c>
      <c r="AV315" s="14" t="s">
        <v>80</v>
      </c>
      <c r="AW315" s="14" t="s">
        <v>27</v>
      </c>
      <c r="AX315" s="14" t="s">
        <v>70</v>
      </c>
      <c r="AY315" s="162" t="s">
        <v>115</v>
      </c>
    </row>
    <row r="316" spans="1:65" s="15" customFormat="1">
      <c r="B316" s="168"/>
      <c r="D316" s="149" t="s">
        <v>127</v>
      </c>
      <c r="E316" s="169" t="s">
        <v>1</v>
      </c>
      <c r="F316" s="170" t="s">
        <v>130</v>
      </c>
      <c r="H316" s="171">
        <v>61.260000000000005</v>
      </c>
      <c r="L316" s="168"/>
      <c r="M316" s="172"/>
      <c r="N316" s="173"/>
      <c r="O316" s="173"/>
      <c r="P316" s="173"/>
      <c r="Q316" s="173"/>
      <c r="R316" s="173"/>
      <c r="S316" s="173"/>
      <c r="T316" s="174"/>
      <c r="AT316" s="169" t="s">
        <v>127</v>
      </c>
      <c r="AU316" s="169" t="s">
        <v>80</v>
      </c>
      <c r="AV316" s="15" t="s">
        <v>123</v>
      </c>
      <c r="AW316" s="15" t="s">
        <v>27</v>
      </c>
      <c r="AX316" s="15" t="s">
        <v>78</v>
      </c>
      <c r="AY316" s="169" t="s">
        <v>115</v>
      </c>
    </row>
    <row r="317" spans="1:65" s="2" customFormat="1" ht="24.2" customHeight="1">
      <c r="A317" s="29"/>
      <c r="B317" s="136"/>
      <c r="C317" s="137" t="s">
        <v>350</v>
      </c>
      <c r="D317" s="137" t="s">
        <v>118</v>
      </c>
      <c r="E317" s="138" t="s">
        <v>351</v>
      </c>
      <c r="F317" s="139" t="s">
        <v>352</v>
      </c>
      <c r="G317" s="140" t="s">
        <v>121</v>
      </c>
      <c r="H317" s="141">
        <v>61.26</v>
      </c>
      <c r="I317" s="142"/>
      <c r="J317" s="142">
        <f>ROUND(I317*H317,2)</f>
        <v>0</v>
      </c>
      <c r="K317" s="139" t="s">
        <v>122</v>
      </c>
      <c r="L317" s="30"/>
      <c r="M317" s="143" t="s">
        <v>1</v>
      </c>
      <c r="N317" s="144" t="s">
        <v>35</v>
      </c>
      <c r="O317" s="145">
        <v>0.184</v>
      </c>
      <c r="P317" s="145">
        <f>O317*H317</f>
        <v>11.271839999999999</v>
      </c>
      <c r="Q317" s="145">
        <v>1.6875000000000001E-4</v>
      </c>
      <c r="R317" s="145">
        <f>Q317*H317</f>
        <v>1.0337625E-2</v>
      </c>
      <c r="S317" s="145">
        <v>0</v>
      </c>
      <c r="T317" s="146">
        <f>S317*H317</f>
        <v>0</v>
      </c>
      <c r="U317" s="29"/>
      <c r="V317" s="29"/>
      <c r="W317" s="29"/>
      <c r="X317" s="29"/>
      <c r="Y317" s="29"/>
      <c r="Z317" s="29"/>
      <c r="AA317" s="29"/>
      <c r="AB317" s="29"/>
      <c r="AC317" s="29"/>
      <c r="AD317" s="29"/>
      <c r="AE317" s="29"/>
      <c r="AR317" s="147" t="s">
        <v>180</v>
      </c>
      <c r="AT317" s="147" t="s">
        <v>118</v>
      </c>
      <c r="AU317" s="147" t="s">
        <v>80</v>
      </c>
      <c r="AY317" s="17" t="s">
        <v>115</v>
      </c>
      <c r="BE317" s="148">
        <f>IF(N317="základní",J317,0)</f>
        <v>0</v>
      </c>
      <c r="BF317" s="148">
        <f>IF(N317="snížená",J317,0)</f>
        <v>0</v>
      </c>
      <c r="BG317" s="148">
        <f>IF(N317="zákl. přenesená",J317,0)</f>
        <v>0</v>
      </c>
      <c r="BH317" s="148">
        <f>IF(N317="sníž. přenesená",J317,0)</f>
        <v>0</v>
      </c>
      <c r="BI317" s="148">
        <f>IF(N317="nulová",J317,0)</f>
        <v>0</v>
      </c>
      <c r="BJ317" s="17" t="s">
        <v>78</v>
      </c>
      <c r="BK317" s="148">
        <f>ROUND(I317*H317,2)</f>
        <v>0</v>
      </c>
      <c r="BL317" s="17" t="s">
        <v>180</v>
      </c>
      <c r="BM317" s="147" t="s">
        <v>353</v>
      </c>
    </row>
    <row r="318" spans="1:65" s="2" customFormat="1" ht="19.5">
      <c r="A318" s="29"/>
      <c r="B318" s="30"/>
      <c r="C318" s="29"/>
      <c r="D318" s="149" t="s">
        <v>124</v>
      </c>
      <c r="E318" s="29"/>
      <c r="F318" s="150" t="s">
        <v>352</v>
      </c>
      <c r="G318" s="29"/>
      <c r="H318" s="29"/>
      <c r="I318" s="29"/>
      <c r="J318" s="29"/>
      <c r="K318" s="29"/>
      <c r="L318" s="30"/>
      <c r="M318" s="151"/>
      <c r="N318" s="152"/>
      <c r="O318" s="55"/>
      <c r="P318" s="55"/>
      <c r="Q318" s="55"/>
      <c r="R318" s="55"/>
      <c r="S318" s="55"/>
      <c r="T318" s="56"/>
      <c r="U318" s="29"/>
      <c r="V318" s="29"/>
      <c r="W318" s="29"/>
      <c r="X318" s="29"/>
      <c r="Y318" s="29"/>
      <c r="Z318" s="29"/>
      <c r="AA318" s="29"/>
      <c r="AB318" s="29"/>
      <c r="AC318" s="29"/>
      <c r="AD318" s="29"/>
      <c r="AE318" s="29"/>
      <c r="AT318" s="17" t="s">
        <v>124</v>
      </c>
      <c r="AU318" s="17" t="s">
        <v>80</v>
      </c>
    </row>
    <row r="319" spans="1:65" s="2" customFormat="1">
      <c r="A319" s="29"/>
      <c r="B319" s="30"/>
      <c r="C319" s="29"/>
      <c r="D319" s="153" t="s">
        <v>125</v>
      </c>
      <c r="E319" s="29"/>
      <c r="F319" s="154" t="s">
        <v>354</v>
      </c>
      <c r="G319" s="29"/>
      <c r="H319" s="29"/>
      <c r="I319" s="29"/>
      <c r="J319" s="29"/>
      <c r="K319" s="29"/>
      <c r="L319" s="30"/>
      <c r="M319" s="151"/>
      <c r="N319" s="152"/>
      <c r="O319" s="55"/>
      <c r="P319" s="55"/>
      <c r="Q319" s="55"/>
      <c r="R319" s="55"/>
      <c r="S319" s="55"/>
      <c r="T319" s="56"/>
      <c r="U319" s="29"/>
      <c r="V319" s="29"/>
      <c r="W319" s="29"/>
      <c r="X319" s="29"/>
      <c r="Y319" s="29"/>
      <c r="Z319" s="29"/>
      <c r="AA319" s="29"/>
      <c r="AB319" s="29"/>
      <c r="AC319" s="29"/>
      <c r="AD319" s="29"/>
      <c r="AE319" s="29"/>
      <c r="AT319" s="17" t="s">
        <v>125</v>
      </c>
      <c r="AU319" s="17" t="s">
        <v>80</v>
      </c>
    </row>
    <row r="320" spans="1:65" s="2" customFormat="1" ht="24.2" customHeight="1">
      <c r="A320" s="29"/>
      <c r="B320" s="136"/>
      <c r="C320" s="137" t="s">
        <v>249</v>
      </c>
      <c r="D320" s="137" t="s">
        <v>118</v>
      </c>
      <c r="E320" s="138" t="s">
        <v>355</v>
      </c>
      <c r="F320" s="139" t="s">
        <v>356</v>
      </c>
      <c r="G320" s="140" t="s">
        <v>121</v>
      </c>
      <c r="H320" s="141">
        <v>61.26</v>
      </c>
      <c r="I320" s="142"/>
      <c r="J320" s="142">
        <f>ROUND(I320*H320,2)</f>
        <v>0</v>
      </c>
      <c r="K320" s="139" t="s">
        <v>122</v>
      </c>
      <c r="L320" s="30"/>
      <c r="M320" s="143" t="s">
        <v>1</v>
      </c>
      <c r="N320" s="144" t="s">
        <v>35</v>
      </c>
      <c r="O320" s="145">
        <v>0.16600000000000001</v>
      </c>
      <c r="P320" s="145">
        <f>O320*H320</f>
        <v>10.16916</v>
      </c>
      <c r="Q320" s="145">
        <v>1.2305000000000001E-4</v>
      </c>
      <c r="R320" s="145">
        <f>Q320*H320</f>
        <v>7.5380430000000003E-3</v>
      </c>
      <c r="S320" s="145">
        <v>0</v>
      </c>
      <c r="T320" s="146">
        <f>S320*H320</f>
        <v>0</v>
      </c>
      <c r="U320" s="29"/>
      <c r="V320" s="29"/>
      <c r="W320" s="29"/>
      <c r="X320" s="29"/>
      <c r="Y320" s="29"/>
      <c r="Z320" s="29"/>
      <c r="AA320" s="29"/>
      <c r="AB320" s="29"/>
      <c r="AC320" s="29"/>
      <c r="AD320" s="29"/>
      <c r="AE320" s="29"/>
      <c r="AR320" s="147" t="s">
        <v>180</v>
      </c>
      <c r="AT320" s="147" t="s">
        <v>118</v>
      </c>
      <c r="AU320" s="147" t="s">
        <v>80</v>
      </c>
      <c r="AY320" s="17" t="s">
        <v>115</v>
      </c>
      <c r="BE320" s="148">
        <f>IF(N320="základní",J320,0)</f>
        <v>0</v>
      </c>
      <c r="BF320" s="148">
        <f>IF(N320="snížená",J320,0)</f>
        <v>0</v>
      </c>
      <c r="BG320" s="148">
        <f>IF(N320="zákl. přenesená",J320,0)</f>
        <v>0</v>
      </c>
      <c r="BH320" s="148">
        <f>IF(N320="sníž. přenesená",J320,0)</f>
        <v>0</v>
      </c>
      <c r="BI320" s="148">
        <f>IF(N320="nulová",J320,0)</f>
        <v>0</v>
      </c>
      <c r="BJ320" s="17" t="s">
        <v>78</v>
      </c>
      <c r="BK320" s="148">
        <f>ROUND(I320*H320,2)</f>
        <v>0</v>
      </c>
      <c r="BL320" s="17" t="s">
        <v>180</v>
      </c>
      <c r="BM320" s="147" t="s">
        <v>357</v>
      </c>
    </row>
    <row r="321" spans="1:65" s="2" customFormat="1" ht="19.5">
      <c r="A321" s="29"/>
      <c r="B321" s="30"/>
      <c r="C321" s="29"/>
      <c r="D321" s="149" t="s">
        <v>124</v>
      </c>
      <c r="E321" s="29"/>
      <c r="F321" s="150" t="s">
        <v>356</v>
      </c>
      <c r="G321" s="29"/>
      <c r="H321" s="29"/>
      <c r="I321" s="29"/>
      <c r="J321" s="29"/>
      <c r="K321" s="29"/>
      <c r="L321" s="30"/>
      <c r="M321" s="151"/>
      <c r="N321" s="152"/>
      <c r="O321" s="55"/>
      <c r="P321" s="55"/>
      <c r="Q321" s="55"/>
      <c r="R321" s="55"/>
      <c r="S321" s="55"/>
      <c r="T321" s="56"/>
      <c r="U321" s="29"/>
      <c r="V321" s="29"/>
      <c r="W321" s="29"/>
      <c r="X321" s="29"/>
      <c r="Y321" s="29"/>
      <c r="Z321" s="29"/>
      <c r="AA321" s="29"/>
      <c r="AB321" s="29"/>
      <c r="AC321" s="29"/>
      <c r="AD321" s="29"/>
      <c r="AE321" s="29"/>
      <c r="AT321" s="17" t="s">
        <v>124</v>
      </c>
      <c r="AU321" s="17" t="s">
        <v>80</v>
      </c>
    </row>
    <row r="322" spans="1:65" s="2" customFormat="1">
      <c r="A322" s="29"/>
      <c r="B322" s="30"/>
      <c r="C322" s="29"/>
      <c r="D322" s="153" t="s">
        <v>125</v>
      </c>
      <c r="E322" s="29"/>
      <c r="F322" s="154" t="s">
        <v>358</v>
      </c>
      <c r="G322" s="29"/>
      <c r="H322" s="29"/>
      <c r="I322" s="29"/>
      <c r="J322" s="29"/>
      <c r="K322" s="29"/>
      <c r="L322" s="30"/>
      <c r="M322" s="151"/>
      <c r="N322" s="152"/>
      <c r="O322" s="55"/>
      <c r="P322" s="55"/>
      <c r="Q322" s="55"/>
      <c r="R322" s="55"/>
      <c r="S322" s="55"/>
      <c r="T322" s="56"/>
      <c r="U322" s="29"/>
      <c r="V322" s="29"/>
      <c r="W322" s="29"/>
      <c r="X322" s="29"/>
      <c r="Y322" s="29"/>
      <c r="Z322" s="29"/>
      <c r="AA322" s="29"/>
      <c r="AB322" s="29"/>
      <c r="AC322" s="29"/>
      <c r="AD322" s="29"/>
      <c r="AE322" s="29"/>
      <c r="AT322" s="17" t="s">
        <v>125</v>
      </c>
      <c r="AU322" s="17" t="s">
        <v>80</v>
      </c>
    </row>
    <row r="323" spans="1:65" s="2" customFormat="1" ht="24.2" customHeight="1">
      <c r="A323" s="29"/>
      <c r="B323" s="136"/>
      <c r="C323" s="137" t="s">
        <v>359</v>
      </c>
      <c r="D323" s="137" t="s">
        <v>118</v>
      </c>
      <c r="E323" s="138" t="s">
        <v>360</v>
      </c>
      <c r="F323" s="139" t="s">
        <v>361</v>
      </c>
      <c r="G323" s="140" t="s">
        <v>121</v>
      </c>
      <c r="H323" s="141">
        <v>61.26</v>
      </c>
      <c r="I323" s="142"/>
      <c r="J323" s="142">
        <f>ROUND(I323*H323,2)</f>
        <v>0</v>
      </c>
      <c r="K323" s="139" t="s">
        <v>122</v>
      </c>
      <c r="L323" s="30"/>
      <c r="M323" s="143" t="s">
        <v>1</v>
      </c>
      <c r="N323" s="144" t="s">
        <v>35</v>
      </c>
      <c r="O323" s="145">
        <v>0.17199999999999999</v>
      </c>
      <c r="P323" s="145">
        <f>O323*H323</f>
        <v>10.536719999999999</v>
      </c>
      <c r="Q323" s="145">
        <v>1.2305000000000001E-4</v>
      </c>
      <c r="R323" s="145">
        <f>Q323*H323</f>
        <v>7.5380430000000003E-3</v>
      </c>
      <c r="S323" s="145">
        <v>0</v>
      </c>
      <c r="T323" s="146">
        <f>S323*H323</f>
        <v>0</v>
      </c>
      <c r="U323" s="29"/>
      <c r="V323" s="29"/>
      <c r="W323" s="29"/>
      <c r="X323" s="29"/>
      <c r="Y323" s="29"/>
      <c r="Z323" s="29"/>
      <c r="AA323" s="29"/>
      <c r="AB323" s="29"/>
      <c r="AC323" s="29"/>
      <c r="AD323" s="29"/>
      <c r="AE323" s="29"/>
      <c r="AR323" s="147" t="s">
        <v>180</v>
      </c>
      <c r="AT323" s="147" t="s">
        <v>118</v>
      </c>
      <c r="AU323" s="147" t="s">
        <v>80</v>
      </c>
      <c r="AY323" s="17" t="s">
        <v>115</v>
      </c>
      <c r="BE323" s="148">
        <f>IF(N323="základní",J323,0)</f>
        <v>0</v>
      </c>
      <c r="BF323" s="148">
        <f>IF(N323="snížená",J323,0)</f>
        <v>0</v>
      </c>
      <c r="BG323" s="148">
        <f>IF(N323="zákl. přenesená",J323,0)</f>
        <v>0</v>
      </c>
      <c r="BH323" s="148">
        <f>IF(N323="sníž. přenesená",J323,0)</f>
        <v>0</v>
      </c>
      <c r="BI323" s="148">
        <f>IF(N323="nulová",J323,0)</f>
        <v>0</v>
      </c>
      <c r="BJ323" s="17" t="s">
        <v>78</v>
      </c>
      <c r="BK323" s="148">
        <f>ROUND(I323*H323,2)</f>
        <v>0</v>
      </c>
      <c r="BL323" s="17" t="s">
        <v>180</v>
      </c>
      <c r="BM323" s="147" t="s">
        <v>362</v>
      </c>
    </row>
    <row r="324" spans="1:65" s="2" customFormat="1" ht="19.5">
      <c r="A324" s="29"/>
      <c r="B324" s="30"/>
      <c r="C324" s="29"/>
      <c r="D324" s="149" t="s">
        <v>124</v>
      </c>
      <c r="E324" s="29"/>
      <c r="F324" s="150" t="s">
        <v>361</v>
      </c>
      <c r="G324" s="29"/>
      <c r="H324" s="29"/>
      <c r="I324" s="29"/>
      <c r="J324" s="29"/>
      <c r="K324" s="29"/>
      <c r="L324" s="30"/>
      <c r="M324" s="151"/>
      <c r="N324" s="152"/>
      <c r="O324" s="55"/>
      <c r="P324" s="55"/>
      <c r="Q324" s="55"/>
      <c r="R324" s="55"/>
      <c r="S324" s="55"/>
      <c r="T324" s="56"/>
      <c r="U324" s="29"/>
      <c r="V324" s="29"/>
      <c r="W324" s="29"/>
      <c r="X324" s="29"/>
      <c r="Y324" s="29"/>
      <c r="Z324" s="29"/>
      <c r="AA324" s="29"/>
      <c r="AB324" s="29"/>
      <c r="AC324" s="29"/>
      <c r="AD324" s="29"/>
      <c r="AE324" s="29"/>
      <c r="AT324" s="17" t="s">
        <v>124</v>
      </c>
      <c r="AU324" s="17" t="s">
        <v>80</v>
      </c>
    </row>
    <row r="325" spans="1:65" s="2" customFormat="1">
      <c r="A325" s="29"/>
      <c r="B325" s="30"/>
      <c r="C325" s="29"/>
      <c r="D325" s="153" t="s">
        <v>125</v>
      </c>
      <c r="E325" s="29"/>
      <c r="F325" s="154" t="s">
        <v>363</v>
      </c>
      <c r="G325" s="29"/>
      <c r="H325" s="29"/>
      <c r="I325" s="29"/>
      <c r="J325" s="29"/>
      <c r="K325" s="29"/>
      <c r="L325" s="30"/>
      <c r="M325" s="151"/>
      <c r="N325" s="152"/>
      <c r="O325" s="55"/>
      <c r="P325" s="55"/>
      <c r="Q325" s="55"/>
      <c r="R325" s="55"/>
      <c r="S325" s="55"/>
      <c r="T325" s="56"/>
      <c r="U325" s="29"/>
      <c r="V325" s="29"/>
      <c r="W325" s="29"/>
      <c r="X325" s="29"/>
      <c r="Y325" s="29"/>
      <c r="Z325" s="29"/>
      <c r="AA325" s="29"/>
      <c r="AB325" s="29"/>
      <c r="AC325" s="29"/>
      <c r="AD325" s="29"/>
      <c r="AE325" s="29"/>
      <c r="AT325" s="17" t="s">
        <v>125</v>
      </c>
      <c r="AU325" s="17" t="s">
        <v>80</v>
      </c>
    </row>
    <row r="326" spans="1:65" s="2" customFormat="1" ht="24.2" customHeight="1">
      <c r="A326" s="29"/>
      <c r="B326" s="136"/>
      <c r="C326" s="137" t="s">
        <v>255</v>
      </c>
      <c r="D326" s="137" t="s">
        <v>118</v>
      </c>
      <c r="E326" s="138" t="s">
        <v>364</v>
      </c>
      <c r="F326" s="139" t="s">
        <v>365</v>
      </c>
      <c r="G326" s="140" t="s">
        <v>121</v>
      </c>
      <c r="H326" s="141">
        <v>9.7919999999999998</v>
      </c>
      <c r="I326" s="142"/>
      <c r="J326" s="142">
        <f>ROUND(I326*H326,2)</f>
        <v>0</v>
      </c>
      <c r="K326" s="139" t="s">
        <v>122</v>
      </c>
      <c r="L326" s="30"/>
      <c r="M326" s="143" t="s">
        <v>1</v>
      </c>
      <c r="N326" s="144" t="s">
        <v>35</v>
      </c>
      <c r="O326" s="145">
        <v>0.23300000000000001</v>
      </c>
      <c r="P326" s="145">
        <f>O326*H326</f>
        <v>2.281536</v>
      </c>
      <c r="Q326" s="145">
        <v>3.08264E-5</v>
      </c>
      <c r="R326" s="145">
        <f>Q326*H326</f>
        <v>3.0185210880000001E-4</v>
      </c>
      <c r="S326" s="145">
        <v>0</v>
      </c>
      <c r="T326" s="146">
        <f>S326*H326</f>
        <v>0</v>
      </c>
      <c r="U326" s="29"/>
      <c r="V326" s="29"/>
      <c r="W326" s="29"/>
      <c r="X326" s="29"/>
      <c r="Y326" s="29"/>
      <c r="Z326" s="29"/>
      <c r="AA326" s="29"/>
      <c r="AB326" s="29"/>
      <c r="AC326" s="29"/>
      <c r="AD326" s="29"/>
      <c r="AE326" s="29"/>
      <c r="AR326" s="147" t="s">
        <v>180</v>
      </c>
      <c r="AT326" s="147" t="s">
        <v>118</v>
      </c>
      <c r="AU326" s="147" t="s">
        <v>80</v>
      </c>
      <c r="AY326" s="17" t="s">
        <v>115</v>
      </c>
      <c r="BE326" s="148">
        <f>IF(N326="základní",J326,0)</f>
        <v>0</v>
      </c>
      <c r="BF326" s="148">
        <f>IF(N326="snížená",J326,0)</f>
        <v>0</v>
      </c>
      <c r="BG326" s="148">
        <f>IF(N326="zákl. přenesená",J326,0)</f>
        <v>0</v>
      </c>
      <c r="BH326" s="148">
        <f>IF(N326="sníž. přenesená",J326,0)</f>
        <v>0</v>
      </c>
      <c r="BI326" s="148">
        <f>IF(N326="nulová",J326,0)</f>
        <v>0</v>
      </c>
      <c r="BJ326" s="17" t="s">
        <v>78</v>
      </c>
      <c r="BK326" s="148">
        <f>ROUND(I326*H326,2)</f>
        <v>0</v>
      </c>
      <c r="BL326" s="17" t="s">
        <v>180</v>
      </c>
      <c r="BM326" s="147" t="s">
        <v>366</v>
      </c>
    </row>
    <row r="327" spans="1:65" s="2" customFormat="1" ht="19.5">
      <c r="A327" s="29"/>
      <c r="B327" s="30"/>
      <c r="C327" s="29"/>
      <c r="D327" s="149" t="s">
        <v>124</v>
      </c>
      <c r="E327" s="29"/>
      <c r="F327" s="150" t="s">
        <v>365</v>
      </c>
      <c r="G327" s="29"/>
      <c r="H327" s="29"/>
      <c r="I327" s="29"/>
      <c r="J327" s="29"/>
      <c r="K327" s="29"/>
      <c r="L327" s="30"/>
      <c r="M327" s="151"/>
      <c r="N327" s="152"/>
      <c r="O327" s="55"/>
      <c r="P327" s="55"/>
      <c r="Q327" s="55"/>
      <c r="R327" s="55"/>
      <c r="S327" s="55"/>
      <c r="T327" s="56"/>
      <c r="U327" s="29"/>
      <c r="V327" s="29"/>
      <c r="W327" s="29"/>
      <c r="X327" s="29"/>
      <c r="Y327" s="29"/>
      <c r="Z327" s="29"/>
      <c r="AA327" s="29"/>
      <c r="AB327" s="29"/>
      <c r="AC327" s="29"/>
      <c r="AD327" s="29"/>
      <c r="AE327" s="29"/>
      <c r="AT327" s="17" t="s">
        <v>124</v>
      </c>
      <c r="AU327" s="17" t="s">
        <v>80</v>
      </c>
    </row>
    <row r="328" spans="1:65" s="2" customFormat="1">
      <c r="A328" s="29"/>
      <c r="B328" s="30"/>
      <c r="C328" s="29"/>
      <c r="D328" s="153" t="s">
        <v>125</v>
      </c>
      <c r="E328" s="29"/>
      <c r="F328" s="154" t="s">
        <v>367</v>
      </c>
      <c r="G328" s="29"/>
      <c r="H328" s="29"/>
      <c r="I328" s="29"/>
      <c r="J328" s="29"/>
      <c r="K328" s="29"/>
      <c r="L328" s="30"/>
      <c r="M328" s="151"/>
      <c r="N328" s="152"/>
      <c r="O328" s="55"/>
      <c r="P328" s="55"/>
      <c r="Q328" s="55"/>
      <c r="R328" s="55"/>
      <c r="S328" s="55"/>
      <c r="T328" s="56"/>
      <c r="U328" s="29"/>
      <c r="V328" s="29"/>
      <c r="W328" s="29"/>
      <c r="X328" s="29"/>
      <c r="Y328" s="29"/>
      <c r="Z328" s="29"/>
      <c r="AA328" s="29"/>
      <c r="AB328" s="29"/>
      <c r="AC328" s="29"/>
      <c r="AD328" s="29"/>
      <c r="AE328" s="29"/>
      <c r="AT328" s="17" t="s">
        <v>125</v>
      </c>
      <c r="AU328" s="17" t="s">
        <v>80</v>
      </c>
    </row>
    <row r="329" spans="1:65" s="13" customFormat="1">
      <c r="B329" s="155"/>
      <c r="D329" s="149" t="s">
        <v>127</v>
      </c>
      <c r="E329" s="156" t="s">
        <v>1</v>
      </c>
      <c r="F329" s="157" t="s">
        <v>368</v>
      </c>
      <c r="H329" s="156" t="s">
        <v>1</v>
      </c>
      <c r="L329" s="155"/>
      <c r="M329" s="158"/>
      <c r="N329" s="159"/>
      <c r="O329" s="159"/>
      <c r="P329" s="159"/>
      <c r="Q329" s="159"/>
      <c r="R329" s="159"/>
      <c r="S329" s="159"/>
      <c r="T329" s="160"/>
      <c r="AT329" s="156" t="s">
        <v>127</v>
      </c>
      <c r="AU329" s="156" t="s">
        <v>80</v>
      </c>
      <c r="AV329" s="13" t="s">
        <v>78</v>
      </c>
      <c r="AW329" s="13" t="s">
        <v>27</v>
      </c>
      <c r="AX329" s="13" t="s">
        <v>70</v>
      </c>
      <c r="AY329" s="156" t="s">
        <v>115</v>
      </c>
    </row>
    <row r="330" spans="1:65" s="14" customFormat="1">
      <c r="B330" s="161"/>
      <c r="D330" s="149" t="s">
        <v>127</v>
      </c>
      <c r="E330" s="162" t="s">
        <v>1</v>
      </c>
      <c r="F330" s="163" t="s">
        <v>369</v>
      </c>
      <c r="H330" s="164">
        <v>9.7919999999999998</v>
      </c>
      <c r="L330" s="161"/>
      <c r="M330" s="165"/>
      <c r="N330" s="166"/>
      <c r="O330" s="166"/>
      <c r="P330" s="166"/>
      <c r="Q330" s="166"/>
      <c r="R330" s="166"/>
      <c r="S330" s="166"/>
      <c r="T330" s="167"/>
      <c r="AT330" s="162" t="s">
        <v>127</v>
      </c>
      <c r="AU330" s="162" t="s">
        <v>80</v>
      </c>
      <c r="AV330" s="14" t="s">
        <v>80</v>
      </c>
      <c r="AW330" s="14" t="s">
        <v>27</v>
      </c>
      <c r="AX330" s="14" t="s">
        <v>70</v>
      </c>
      <c r="AY330" s="162" t="s">
        <v>115</v>
      </c>
    </row>
    <row r="331" spans="1:65" s="15" customFormat="1">
      <c r="B331" s="168"/>
      <c r="D331" s="149" t="s">
        <v>127</v>
      </c>
      <c r="E331" s="169" t="s">
        <v>1</v>
      </c>
      <c r="F331" s="170" t="s">
        <v>130</v>
      </c>
      <c r="H331" s="171">
        <v>9.7919999999999998</v>
      </c>
      <c r="L331" s="168"/>
      <c r="M331" s="172"/>
      <c r="N331" s="173"/>
      <c r="O331" s="173"/>
      <c r="P331" s="173"/>
      <c r="Q331" s="173"/>
      <c r="R331" s="173"/>
      <c r="S331" s="173"/>
      <c r="T331" s="174"/>
      <c r="AT331" s="169" t="s">
        <v>127</v>
      </c>
      <c r="AU331" s="169" t="s">
        <v>80</v>
      </c>
      <c r="AV331" s="15" t="s">
        <v>123</v>
      </c>
      <c r="AW331" s="15" t="s">
        <v>27</v>
      </c>
      <c r="AX331" s="15" t="s">
        <v>78</v>
      </c>
      <c r="AY331" s="169" t="s">
        <v>115</v>
      </c>
    </row>
    <row r="332" spans="1:65" s="2" customFormat="1" ht="24.2" customHeight="1">
      <c r="A332" s="29"/>
      <c r="B332" s="136"/>
      <c r="C332" s="137" t="s">
        <v>370</v>
      </c>
      <c r="D332" s="137" t="s">
        <v>118</v>
      </c>
      <c r="E332" s="138" t="s">
        <v>371</v>
      </c>
      <c r="F332" s="139" t="s">
        <v>372</v>
      </c>
      <c r="G332" s="140" t="s">
        <v>121</v>
      </c>
      <c r="H332" s="141">
        <v>630</v>
      </c>
      <c r="I332" s="142"/>
      <c r="J332" s="142">
        <f>ROUND(I332*H332,2)</f>
        <v>0</v>
      </c>
      <c r="K332" s="139" t="s">
        <v>122</v>
      </c>
      <c r="L332" s="30"/>
      <c r="M332" s="143" t="s">
        <v>1</v>
      </c>
      <c r="N332" s="144" t="s">
        <v>35</v>
      </c>
      <c r="O332" s="145">
        <v>0.189</v>
      </c>
      <c r="P332" s="145">
        <f>O332*H332</f>
        <v>119.07000000000001</v>
      </c>
      <c r="Q332" s="145">
        <v>7.2480000000000005E-4</v>
      </c>
      <c r="R332" s="145">
        <f>Q332*H332</f>
        <v>0.45662400000000003</v>
      </c>
      <c r="S332" s="145">
        <v>0</v>
      </c>
      <c r="T332" s="146">
        <f>S332*H332</f>
        <v>0</v>
      </c>
      <c r="U332" s="29"/>
      <c r="V332" s="29"/>
      <c r="W332" s="29"/>
      <c r="X332" s="29"/>
      <c r="Y332" s="29"/>
      <c r="Z332" s="29"/>
      <c r="AA332" s="29"/>
      <c r="AB332" s="29"/>
      <c r="AC332" s="29"/>
      <c r="AD332" s="29"/>
      <c r="AE332" s="29"/>
      <c r="AR332" s="147" t="s">
        <v>180</v>
      </c>
      <c r="AT332" s="147" t="s">
        <v>118</v>
      </c>
      <c r="AU332" s="147" t="s">
        <v>80</v>
      </c>
      <c r="AY332" s="17" t="s">
        <v>115</v>
      </c>
      <c r="BE332" s="148">
        <f>IF(N332="základní",J332,0)</f>
        <v>0</v>
      </c>
      <c r="BF332" s="148">
        <f>IF(N332="snížená",J332,0)</f>
        <v>0</v>
      </c>
      <c r="BG332" s="148">
        <f>IF(N332="zákl. přenesená",J332,0)</f>
        <v>0</v>
      </c>
      <c r="BH332" s="148">
        <f>IF(N332="sníž. přenesená",J332,0)</f>
        <v>0</v>
      </c>
      <c r="BI332" s="148">
        <f>IF(N332="nulová",J332,0)</f>
        <v>0</v>
      </c>
      <c r="BJ332" s="17" t="s">
        <v>78</v>
      </c>
      <c r="BK332" s="148">
        <f>ROUND(I332*H332,2)</f>
        <v>0</v>
      </c>
      <c r="BL332" s="17" t="s">
        <v>180</v>
      </c>
      <c r="BM332" s="147" t="s">
        <v>373</v>
      </c>
    </row>
    <row r="333" spans="1:65" s="2" customFormat="1">
      <c r="A333" s="29"/>
      <c r="B333" s="30"/>
      <c r="C333" s="29"/>
      <c r="D333" s="149" t="s">
        <v>124</v>
      </c>
      <c r="E333" s="29"/>
      <c r="F333" s="150" t="s">
        <v>372</v>
      </c>
      <c r="G333" s="29"/>
      <c r="H333" s="29"/>
      <c r="I333" s="29"/>
      <c r="J333" s="29"/>
      <c r="K333" s="29"/>
      <c r="L333" s="30"/>
      <c r="M333" s="151"/>
      <c r="N333" s="152"/>
      <c r="O333" s="55"/>
      <c r="P333" s="55"/>
      <c r="Q333" s="55"/>
      <c r="R333" s="55"/>
      <c r="S333" s="55"/>
      <c r="T333" s="56"/>
      <c r="U333" s="29"/>
      <c r="V333" s="29"/>
      <c r="W333" s="29"/>
      <c r="X333" s="29"/>
      <c r="Y333" s="29"/>
      <c r="Z333" s="29"/>
      <c r="AA333" s="29"/>
      <c r="AB333" s="29"/>
      <c r="AC333" s="29"/>
      <c r="AD333" s="29"/>
      <c r="AE333" s="29"/>
      <c r="AT333" s="17" t="s">
        <v>124</v>
      </c>
      <c r="AU333" s="17" t="s">
        <v>80</v>
      </c>
    </row>
    <row r="334" spans="1:65" s="2" customFormat="1">
      <c r="A334" s="29"/>
      <c r="B334" s="30"/>
      <c r="C334" s="29"/>
      <c r="D334" s="153" t="s">
        <v>125</v>
      </c>
      <c r="E334" s="29"/>
      <c r="F334" s="154" t="s">
        <v>374</v>
      </c>
      <c r="G334" s="29"/>
      <c r="H334" s="29"/>
      <c r="I334" s="29"/>
      <c r="J334" s="29"/>
      <c r="K334" s="29"/>
      <c r="L334" s="30"/>
      <c r="M334" s="151"/>
      <c r="N334" s="152"/>
      <c r="O334" s="55"/>
      <c r="P334" s="55"/>
      <c r="Q334" s="55"/>
      <c r="R334" s="55"/>
      <c r="S334" s="55"/>
      <c r="T334" s="56"/>
      <c r="U334" s="29"/>
      <c r="V334" s="29"/>
      <c r="W334" s="29"/>
      <c r="X334" s="29"/>
      <c r="Y334" s="29"/>
      <c r="Z334" s="29"/>
      <c r="AA334" s="29"/>
      <c r="AB334" s="29"/>
      <c r="AC334" s="29"/>
      <c r="AD334" s="29"/>
      <c r="AE334" s="29"/>
      <c r="AT334" s="17" t="s">
        <v>125</v>
      </c>
      <c r="AU334" s="17" t="s">
        <v>80</v>
      </c>
    </row>
    <row r="335" spans="1:65" s="12" customFormat="1" ht="22.9" customHeight="1">
      <c r="B335" s="124"/>
      <c r="D335" s="125" t="s">
        <v>69</v>
      </c>
      <c r="E335" s="134" t="s">
        <v>375</v>
      </c>
      <c r="F335" s="134" t="s">
        <v>376</v>
      </c>
      <c r="J335" s="135">
        <f>BK335</f>
        <v>0</v>
      </c>
      <c r="L335" s="124"/>
      <c r="M335" s="128"/>
      <c r="N335" s="129"/>
      <c r="O335" s="129"/>
      <c r="P335" s="130">
        <f>SUM(P336:P365)</f>
        <v>2.1076280000000001</v>
      </c>
      <c r="Q335" s="129"/>
      <c r="R335" s="130">
        <f>SUM(R336:R365)</f>
        <v>2.4052499999999997E-2</v>
      </c>
      <c r="S335" s="129"/>
      <c r="T335" s="131">
        <f>SUM(T336:T365)</f>
        <v>9.6299999999999997E-3</v>
      </c>
      <c r="AR335" s="125" t="s">
        <v>80</v>
      </c>
      <c r="AT335" s="132" t="s">
        <v>69</v>
      </c>
      <c r="AU335" s="132" t="s">
        <v>78</v>
      </c>
      <c r="AY335" s="125" t="s">
        <v>115</v>
      </c>
      <c r="BK335" s="133">
        <f>SUM(BK336:BK365)</f>
        <v>0</v>
      </c>
    </row>
    <row r="336" spans="1:65" s="2" customFormat="1" ht="21.75" customHeight="1">
      <c r="A336" s="29"/>
      <c r="B336" s="136"/>
      <c r="C336" s="137" t="s">
        <v>264</v>
      </c>
      <c r="D336" s="137" t="s">
        <v>118</v>
      </c>
      <c r="E336" s="138" t="s">
        <v>377</v>
      </c>
      <c r="F336" s="139" t="s">
        <v>378</v>
      </c>
      <c r="G336" s="140" t="s">
        <v>121</v>
      </c>
      <c r="H336" s="141">
        <v>0.96299999999999997</v>
      </c>
      <c r="I336" s="142"/>
      <c r="J336" s="142">
        <f>ROUND(I336*H336,2)</f>
        <v>0</v>
      </c>
      <c r="K336" s="139" t="s">
        <v>122</v>
      </c>
      <c r="L336" s="30"/>
      <c r="M336" s="143" t="s">
        <v>1</v>
      </c>
      <c r="N336" s="144" t="s">
        <v>35</v>
      </c>
      <c r="O336" s="145">
        <v>0.2</v>
      </c>
      <c r="P336" s="145">
        <f>O336*H336</f>
        <v>0.19259999999999999</v>
      </c>
      <c r="Q336" s="145">
        <v>0</v>
      </c>
      <c r="R336" s="145">
        <f>Q336*H336</f>
        <v>0</v>
      </c>
      <c r="S336" s="145">
        <v>0.01</v>
      </c>
      <c r="T336" s="146">
        <f>S336*H336</f>
        <v>9.6299999999999997E-3</v>
      </c>
      <c r="U336" s="29"/>
      <c r="V336" s="29"/>
      <c r="W336" s="29"/>
      <c r="X336" s="29"/>
      <c r="Y336" s="29"/>
      <c r="Z336" s="29"/>
      <c r="AA336" s="29"/>
      <c r="AB336" s="29"/>
      <c r="AC336" s="29"/>
      <c r="AD336" s="29"/>
      <c r="AE336" s="29"/>
      <c r="AR336" s="147" t="s">
        <v>180</v>
      </c>
      <c r="AT336" s="147" t="s">
        <v>118</v>
      </c>
      <c r="AU336" s="147" t="s">
        <v>80</v>
      </c>
      <c r="AY336" s="17" t="s">
        <v>115</v>
      </c>
      <c r="BE336" s="148">
        <f>IF(N336="základní",J336,0)</f>
        <v>0</v>
      </c>
      <c r="BF336" s="148">
        <f>IF(N336="snížená",J336,0)</f>
        <v>0</v>
      </c>
      <c r="BG336" s="148">
        <f>IF(N336="zákl. přenesená",J336,0)</f>
        <v>0</v>
      </c>
      <c r="BH336" s="148">
        <f>IF(N336="sníž. přenesená",J336,0)</f>
        <v>0</v>
      </c>
      <c r="BI336" s="148">
        <f>IF(N336="nulová",J336,0)</f>
        <v>0</v>
      </c>
      <c r="BJ336" s="17" t="s">
        <v>78</v>
      </c>
      <c r="BK336" s="148">
        <f>ROUND(I336*H336,2)</f>
        <v>0</v>
      </c>
      <c r="BL336" s="17" t="s">
        <v>180</v>
      </c>
      <c r="BM336" s="147" t="s">
        <v>379</v>
      </c>
    </row>
    <row r="337" spans="1:65" s="2" customFormat="1">
      <c r="A337" s="29"/>
      <c r="B337" s="30"/>
      <c r="C337" s="29"/>
      <c r="D337" s="149" t="s">
        <v>124</v>
      </c>
      <c r="E337" s="29"/>
      <c r="F337" s="150" t="s">
        <v>378</v>
      </c>
      <c r="G337" s="29"/>
      <c r="H337" s="29"/>
      <c r="I337" s="29"/>
      <c r="J337" s="29"/>
      <c r="K337" s="29"/>
      <c r="L337" s="30"/>
      <c r="M337" s="151"/>
      <c r="N337" s="152"/>
      <c r="O337" s="55"/>
      <c r="P337" s="55"/>
      <c r="Q337" s="55"/>
      <c r="R337" s="55"/>
      <c r="S337" s="55"/>
      <c r="T337" s="56"/>
      <c r="U337" s="29"/>
      <c r="V337" s="29"/>
      <c r="W337" s="29"/>
      <c r="X337" s="29"/>
      <c r="Y337" s="29"/>
      <c r="Z337" s="29"/>
      <c r="AA337" s="29"/>
      <c r="AB337" s="29"/>
      <c r="AC337" s="29"/>
      <c r="AD337" s="29"/>
      <c r="AE337" s="29"/>
      <c r="AT337" s="17" t="s">
        <v>124</v>
      </c>
      <c r="AU337" s="17" t="s">
        <v>80</v>
      </c>
    </row>
    <row r="338" spans="1:65" s="2" customFormat="1">
      <c r="A338" s="29"/>
      <c r="B338" s="30"/>
      <c r="C338" s="29"/>
      <c r="D338" s="153" t="s">
        <v>125</v>
      </c>
      <c r="E338" s="29"/>
      <c r="F338" s="154" t="s">
        <v>380</v>
      </c>
      <c r="G338" s="29"/>
      <c r="H338" s="29"/>
      <c r="I338" s="29"/>
      <c r="J338" s="29"/>
      <c r="K338" s="29"/>
      <c r="L338" s="30"/>
      <c r="M338" s="151"/>
      <c r="N338" s="152"/>
      <c r="O338" s="55"/>
      <c r="P338" s="55"/>
      <c r="Q338" s="55"/>
      <c r="R338" s="55"/>
      <c r="S338" s="55"/>
      <c r="T338" s="56"/>
      <c r="U338" s="29"/>
      <c r="V338" s="29"/>
      <c r="W338" s="29"/>
      <c r="X338" s="29"/>
      <c r="Y338" s="29"/>
      <c r="Z338" s="29"/>
      <c r="AA338" s="29"/>
      <c r="AB338" s="29"/>
      <c r="AC338" s="29"/>
      <c r="AD338" s="29"/>
      <c r="AE338" s="29"/>
      <c r="AT338" s="17" t="s">
        <v>125</v>
      </c>
      <c r="AU338" s="17" t="s">
        <v>80</v>
      </c>
    </row>
    <row r="339" spans="1:65" s="13" customFormat="1">
      <c r="B339" s="155"/>
      <c r="D339" s="149" t="s">
        <v>127</v>
      </c>
      <c r="E339" s="156" t="s">
        <v>1</v>
      </c>
      <c r="F339" s="157" t="s">
        <v>333</v>
      </c>
      <c r="H339" s="156" t="s">
        <v>1</v>
      </c>
      <c r="L339" s="155"/>
      <c r="M339" s="158"/>
      <c r="N339" s="159"/>
      <c r="O339" s="159"/>
      <c r="P339" s="159"/>
      <c r="Q339" s="159"/>
      <c r="R339" s="159"/>
      <c r="S339" s="159"/>
      <c r="T339" s="160"/>
      <c r="AT339" s="156" t="s">
        <v>127</v>
      </c>
      <c r="AU339" s="156" t="s">
        <v>80</v>
      </c>
      <c r="AV339" s="13" t="s">
        <v>78</v>
      </c>
      <c r="AW339" s="13" t="s">
        <v>27</v>
      </c>
      <c r="AX339" s="13" t="s">
        <v>70</v>
      </c>
      <c r="AY339" s="156" t="s">
        <v>115</v>
      </c>
    </row>
    <row r="340" spans="1:65" s="14" customFormat="1">
      <c r="B340" s="161"/>
      <c r="D340" s="149" t="s">
        <v>127</v>
      </c>
      <c r="E340" s="162" t="s">
        <v>1</v>
      </c>
      <c r="F340" s="163" t="s">
        <v>381</v>
      </c>
      <c r="H340" s="164">
        <v>8.7999999999999995E-2</v>
      </c>
      <c r="L340" s="161"/>
      <c r="M340" s="165"/>
      <c r="N340" s="166"/>
      <c r="O340" s="166"/>
      <c r="P340" s="166"/>
      <c r="Q340" s="166"/>
      <c r="R340" s="166"/>
      <c r="S340" s="166"/>
      <c r="T340" s="167"/>
      <c r="AT340" s="162" t="s">
        <v>127</v>
      </c>
      <c r="AU340" s="162" t="s">
        <v>80</v>
      </c>
      <c r="AV340" s="14" t="s">
        <v>80</v>
      </c>
      <c r="AW340" s="14" t="s">
        <v>27</v>
      </c>
      <c r="AX340" s="14" t="s">
        <v>70</v>
      </c>
      <c r="AY340" s="162" t="s">
        <v>115</v>
      </c>
    </row>
    <row r="341" spans="1:65" s="14" customFormat="1">
      <c r="B341" s="161"/>
      <c r="D341" s="149" t="s">
        <v>127</v>
      </c>
      <c r="E341" s="162" t="s">
        <v>1</v>
      </c>
      <c r="F341" s="163" t="s">
        <v>382</v>
      </c>
      <c r="H341" s="164">
        <v>0.434</v>
      </c>
      <c r="L341" s="161"/>
      <c r="M341" s="165"/>
      <c r="N341" s="166"/>
      <c r="O341" s="166"/>
      <c r="P341" s="166"/>
      <c r="Q341" s="166"/>
      <c r="R341" s="166"/>
      <c r="S341" s="166"/>
      <c r="T341" s="167"/>
      <c r="AT341" s="162" t="s">
        <v>127</v>
      </c>
      <c r="AU341" s="162" t="s">
        <v>80</v>
      </c>
      <c r="AV341" s="14" t="s">
        <v>80</v>
      </c>
      <c r="AW341" s="14" t="s">
        <v>27</v>
      </c>
      <c r="AX341" s="14" t="s">
        <v>70</v>
      </c>
      <c r="AY341" s="162" t="s">
        <v>115</v>
      </c>
    </row>
    <row r="342" spans="1:65" s="14" customFormat="1">
      <c r="B342" s="161"/>
      <c r="D342" s="149" t="s">
        <v>127</v>
      </c>
      <c r="E342" s="162" t="s">
        <v>1</v>
      </c>
      <c r="F342" s="163" t="s">
        <v>383</v>
      </c>
      <c r="H342" s="164">
        <v>0.441</v>
      </c>
      <c r="L342" s="161"/>
      <c r="M342" s="165"/>
      <c r="N342" s="166"/>
      <c r="O342" s="166"/>
      <c r="P342" s="166"/>
      <c r="Q342" s="166"/>
      <c r="R342" s="166"/>
      <c r="S342" s="166"/>
      <c r="T342" s="167"/>
      <c r="AT342" s="162" t="s">
        <v>127</v>
      </c>
      <c r="AU342" s="162" t="s">
        <v>80</v>
      </c>
      <c r="AV342" s="14" t="s">
        <v>80</v>
      </c>
      <c r="AW342" s="14" t="s">
        <v>27</v>
      </c>
      <c r="AX342" s="14" t="s">
        <v>70</v>
      </c>
      <c r="AY342" s="162" t="s">
        <v>115</v>
      </c>
    </row>
    <row r="343" spans="1:65" s="15" customFormat="1">
      <c r="B343" s="168"/>
      <c r="D343" s="149" t="s">
        <v>127</v>
      </c>
      <c r="E343" s="169" t="s">
        <v>1</v>
      </c>
      <c r="F343" s="170" t="s">
        <v>130</v>
      </c>
      <c r="H343" s="171">
        <v>0.96300000000000008</v>
      </c>
      <c r="L343" s="168"/>
      <c r="M343" s="172"/>
      <c r="N343" s="173"/>
      <c r="O343" s="173"/>
      <c r="P343" s="173"/>
      <c r="Q343" s="173"/>
      <c r="R343" s="173"/>
      <c r="S343" s="173"/>
      <c r="T343" s="174"/>
      <c r="AT343" s="169" t="s">
        <v>127</v>
      </c>
      <c r="AU343" s="169" t="s">
        <v>80</v>
      </c>
      <c r="AV343" s="15" t="s">
        <v>123</v>
      </c>
      <c r="AW343" s="15" t="s">
        <v>27</v>
      </c>
      <c r="AX343" s="15" t="s">
        <v>78</v>
      </c>
      <c r="AY343" s="169" t="s">
        <v>115</v>
      </c>
    </row>
    <row r="344" spans="1:65" s="2" customFormat="1" ht="24.2" customHeight="1">
      <c r="A344" s="29"/>
      <c r="B344" s="136"/>
      <c r="C344" s="137" t="s">
        <v>384</v>
      </c>
      <c r="D344" s="137" t="s">
        <v>118</v>
      </c>
      <c r="E344" s="138" t="s">
        <v>385</v>
      </c>
      <c r="F344" s="139" t="s">
        <v>386</v>
      </c>
      <c r="G344" s="140" t="s">
        <v>179</v>
      </c>
      <c r="H344" s="141">
        <v>10.3</v>
      </c>
      <c r="I344" s="142"/>
      <c r="J344" s="142">
        <f>ROUND(I344*H344,2)</f>
        <v>0</v>
      </c>
      <c r="K344" s="139" t="s">
        <v>122</v>
      </c>
      <c r="L344" s="30"/>
      <c r="M344" s="143" t="s">
        <v>1</v>
      </c>
      <c r="N344" s="144" t="s">
        <v>35</v>
      </c>
      <c r="O344" s="145">
        <v>6.8000000000000005E-2</v>
      </c>
      <c r="P344" s="145">
        <f>O344*H344</f>
        <v>0.70040000000000013</v>
      </c>
      <c r="Q344" s="145">
        <v>7.5699999999999997E-4</v>
      </c>
      <c r="R344" s="145">
        <f>Q344*H344</f>
        <v>7.7971000000000004E-3</v>
      </c>
      <c r="S344" s="145">
        <v>0</v>
      </c>
      <c r="T344" s="146">
        <f>S344*H344</f>
        <v>0</v>
      </c>
      <c r="U344" s="29"/>
      <c r="V344" s="29"/>
      <c r="W344" s="29"/>
      <c r="X344" s="29"/>
      <c r="Y344" s="29"/>
      <c r="Z344" s="29"/>
      <c r="AA344" s="29"/>
      <c r="AB344" s="29"/>
      <c r="AC344" s="29"/>
      <c r="AD344" s="29"/>
      <c r="AE344" s="29"/>
      <c r="AR344" s="147" t="s">
        <v>180</v>
      </c>
      <c r="AT344" s="147" t="s">
        <v>118</v>
      </c>
      <c r="AU344" s="147" t="s">
        <v>80</v>
      </c>
      <c r="AY344" s="17" t="s">
        <v>115</v>
      </c>
      <c r="BE344" s="148">
        <f>IF(N344="základní",J344,0)</f>
        <v>0</v>
      </c>
      <c r="BF344" s="148">
        <f>IF(N344="snížená",J344,0)</f>
        <v>0</v>
      </c>
      <c r="BG344" s="148">
        <f>IF(N344="zákl. přenesená",J344,0)</f>
        <v>0</v>
      </c>
      <c r="BH344" s="148">
        <f>IF(N344="sníž. přenesená",J344,0)</f>
        <v>0</v>
      </c>
      <c r="BI344" s="148">
        <f>IF(N344="nulová",J344,0)</f>
        <v>0</v>
      </c>
      <c r="BJ344" s="17" t="s">
        <v>78</v>
      </c>
      <c r="BK344" s="148">
        <f>ROUND(I344*H344,2)</f>
        <v>0</v>
      </c>
      <c r="BL344" s="17" t="s">
        <v>180</v>
      </c>
      <c r="BM344" s="147" t="s">
        <v>387</v>
      </c>
    </row>
    <row r="345" spans="1:65" s="2" customFormat="1" ht="19.5">
      <c r="A345" s="29"/>
      <c r="B345" s="30"/>
      <c r="C345" s="29"/>
      <c r="D345" s="149" t="s">
        <v>124</v>
      </c>
      <c r="E345" s="29"/>
      <c r="F345" s="150" t="s">
        <v>386</v>
      </c>
      <c r="G345" s="29"/>
      <c r="H345" s="29"/>
      <c r="I345" s="29"/>
      <c r="J345" s="29"/>
      <c r="K345" s="29"/>
      <c r="L345" s="30"/>
      <c r="M345" s="151"/>
      <c r="N345" s="152"/>
      <c r="O345" s="55"/>
      <c r="P345" s="55"/>
      <c r="Q345" s="55"/>
      <c r="R345" s="55"/>
      <c r="S345" s="55"/>
      <c r="T345" s="56"/>
      <c r="U345" s="29"/>
      <c r="V345" s="29"/>
      <c r="W345" s="29"/>
      <c r="X345" s="29"/>
      <c r="Y345" s="29"/>
      <c r="Z345" s="29"/>
      <c r="AA345" s="29"/>
      <c r="AB345" s="29"/>
      <c r="AC345" s="29"/>
      <c r="AD345" s="29"/>
      <c r="AE345" s="29"/>
      <c r="AT345" s="17" t="s">
        <v>124</v>
      </c>
      <c r="AU345" s="17" t="s">
        <v>80</v>
      </c>
    </row>
    <row r="346" spans="1:65" s="2" customFormat="1">
      <c r="A346" s="29"/>
      <c r="B346" s="30"/>
      <c r="C346" s="29"/>
      <c r="D346" s="153" t="s">
        <v>125</v>
      </c>
      <c r="E346" s="29"/>
      <c r="F346" s="154" t="s">
        <v>388</v>
      </c>
      <c r="G346" s="29"/>
      <c r="H346" s="29"/>
      <c r="I346" s="29"/>
      <c r="J346" s="29"/>
      <c r="K346" s="29"/>
      <c r="L346" s="30"/>
      <c r="M346" s="151"/>
      <c r="N346" s="152"/>
      <c r="O346" s="55"/>
      <c r="P346" s="55"/>
      <c r="Q346" s="55"/>
      <c r="R346" s="55"/>
      <c r="S346" s="55"/>
      <c r="T346" s="56"/>
      <c r="U346" s="29"/>
      <c r="V346" s="29"/>
      <c r="W346" s="29"/>
      <c r="X346" s="29"/>
      <c r="Y346" s="29"/>
      <c r="Z346" s="29"/>
      <c r="AA346" s="29"/>
      <c r="AB346" s="29"/>
      <c r="AC346" s="29"/>
      <c r="AD346" s="29"/>
      <c r="AE346" s="29"/>
      <c r="AT346" s="17" t="s">
        <v>125</v>
      </c>
      <c r="AU346" s="17" t="s">
        <v>80</v>
      </c>
    </row>
    <row r="347" spans="1:65" s="2" customFormat="1" ht="48.75">
      <c r="A347" s="29"/>
      <c r="B347" s="30"/>
      <c r="C347" s="29"/>
      <c r="D347" s="149" t="s">
        <v>140</v>
      </c>
      <c r="E347" s="29"/>
      <c r="F347" s="175" t="s">
        <v>389</v>
      </c>
      <c r="G347" s="29"/>
      <c r="H347" s="29"/>
      <c r="I347" s="29"/>
      <c r="J347" s="29"/>
      <c r="K347" s="29"/>
      <c r="L347" s="30"/>
      <c r="M347" s="151"/>
      <c r="N347" s="152"/>
      <c r="O347" s="55"/>
      <c r="P347" s="55"/>
      <c r="Q347" s="55"/>
      <c r="R347" s="55"/>
      <c r="S347" s="55"/>
      <c r="T347" s="56"/>
      <c r="U347" s="29"/>
      <c r="V347" s="29"/>
      <c r="W347" s="29"/>
      <c r="X347" s="29"/>
      <c r="Y347" s="29"/>
      <c r="Z347" s="29"/>
      <c r="AA347" s="29"/>
      <c r="AB347" s="29"/>
      <c r="AC347" s="29"/>
      <c r="AD347" s="29"/>
      <c r="AE347" s="29"/>
      <c r="AT347" s="17" t="s">
        <v>140</v>
      </c>
      <c r="AU347" s="17" t="s">
        <v>80</v>
      </c>
    </row>
    <row r="348" spans="1:65" s="14" customFormat="1">
      <c r="B348" s="161"/>
      <c r="D348" s="149" t="s">
        <v>127</v>
      </c>
      <c r="E348" s="162" t="s">
        <v>1</v>
      </c>
      <c r="F348" s="163" t="s">
        <v>390</v>
      </c>
      <c r="H348" s="164">
        <v>10.3</v>
      </c>
      <c r="L348" s="161"/>
      <c r="M348" s="165"/>
      <c r="N348" s="166"/>
      <c r="O348" s="166"/>
      <c r="P348" s="166"/>
      <c r="Q348" s="166"/>
      <c r="R348" s="166"/>
      <c r="S348" s="166"/>
      <c r="T348" s="167"/>
      <c r="AT348" s="162" t="s">
        <v>127</v>
      </c>
      <c r="AU348" s="162" t="s">
        <v>80</v>
      </c>
      <c r="AV348" s="14" t="s">
        <v>80</v>
      </c>
      <c r="AW348" s="14" t="s">
        <v>27</v>
      </c>
      <c r="AX348" s="14" t="s">
        <v>70</v>
      </c>
      <c r="AY348" s="162" t="s">
        <v>115</v>
      </c>
    </row>
    <row r="349" spans="1:65" s="15" customFormat="1">
      <c r="B349" s="168"/>
      <c r="D349" s="149" t="s">
        <v>127</v>
      </c>
      <c r="E349" s="169" t="s">
        <v>1</v>
      </c>
      <c r="F349" s="170" t="s">
        <v>130</v>
      </c>
      <c r="H349" s="171">
        <v>10.3</v>
      </c>
      <c r="L349" s="168"/>
      <c r="M349" s="172"/>
      <c r="N349" s="173"/>
      <c r="O349" s="173"/>
      <c r="P349" s="173"/>
      <c r="Q349" s="173"/>
      <c r="R349" s="173"/>
      <c r="S349" s="173"/>
      <c r="T349" s="174"/>
      <c r="AT349" s="169" t="s">
        <v>127</v>
      </c>
      <c r="AU349" s="169" t="s">
        <v>80</v>
      </c>
      <c r="AV349" s="15" t="s">
        <v>123</v>
      </c>
      <c r="AW349" s="15" t="s">
        <v>27</v>
      </c>
      <c r="AX349" s="15" t="s">
        <v>78</v>
      </c>
      <c r="AY349" s="169" t="s">
        <v>115</v>
      </c>
    </row>
    <row r="350" spans="1:65" s="2" customFormat="1" ht="33" customHeight="1">
      <c r="A350" s="29"/>
      <c r="B350" s="136"/>
      <c r="C350" s="137" t="s">
        <v>270</v>
      </c>
      <c r="D350" s="137" t="s">
        <v>118</v>
      </c>
      <c r="E350" s="138" t="s">
        <v>391</v>
      </c>
      <c r="F350" s="139" t="s">
        <v>392</v>
      </c>
      <c r="G350" s="140" t="s">
        <v>179</v>
      </c>
      <c r="H350" s="141">
        <v>10.3</v>
      </c>
      <c r="I350" s="142"/>
      <c r="J350" s="142">
        <f>ROUND(I350*H350,2)</f>
        <v>0</v>
      </c>
      <c r="K350" s="139" t="s">
        <v>122</v>
      </c>
      <c r="L350" s="30"/>
      <c r="M350" s="143" t="s">
        <v>1</v>
      </c>
      <c r="N350" s="144" t="s">
        <v>35</v>
      </c>
      <c r="O350" s="145">
        <v>7.8E-2</v>
      </c>
      <c r="P350" s="145">
        <f>O350*H350</f>
        <v>0.8034</v>
      </c>
      <c r="Q350" s="145">
        <v>5.0299999999999997E-4</v>
      </c>
      <c r="R350" s="145">
        <f>Q350*H350</f>
        <v>5.1809000000000004E-3</v>
      </c>
      <c r="S350" s="145">
        <v>0</v>
      </c>
      <c r="T350" s="146">
        <f>S350*H350</f>
        <v>0</v>
      </c>
      <c r="U350" s="29"/>
      <c r="V350" s="29"/>
      <c r="W350" s="29"/>
      <c r="X350" s="29"/>
      <c r="Y350" s="29"/>
      <c r="Z350" s="29"/>
      <c r="AA350" s="29"/>
      <c r="AB350" s="29"/>
      <c r="AC350" s="29"/>
      <c r="AD350" s="29"/>
      <c r="AE350" s="29"/>
      <c r="AR350" s="147" t="s">
        <v>180</v>
      </c>
      <c r="AT350" s="147" t="s">
        <v>118</v>
      </c>
      <c r="AU350" s="147" t="s">
        <v>80</v>
      </c>
      <c r="AY350" s="17" t="s">
        <v>115</v>
      </c>
      <c r="BE350" s="148">
        <f>IF(N350="základní",J350,0)</f>
        <v>0</v>
      </c>
      <c r="BF350" s="148">
        <f>IF(N350="snížená",J350,0)</f>
        <v>0</v>
      </c>
      <c r="BG350" s="148">
        <f>IF(N350="zákl. přenesená",J350,0)</f>
        <v>0</v>
      </c>
      <c r="BH350" s="148">
        <f>IF(N350="sníž. přenesená",J350,0)</f>
        <v>0</v>
      </c>
      <c r="BI350" s="148">
        <f>IF(N350="nulová",J350,0)</f>
        <v>0</v>
      </c>
      <c r="BJ350" s="17" t="s">
        <v>78</v>
      </c>
      <c r="BK350" s="148">
        <f>ROUND(I350*H350,2)</f>
        <v>0</v>
      </c>
      <c r="BL350" s="17" t="s">
        <v>180</v>
      </c>
      <c r="BM350" s="147" t="s">
        <v>393</v>
      </c>
    </row>
    <row r="351" spans="1:65" s="2" customFormat="1" ht="19.5">
      <c r="A351" s="29"/>
      <c r="B351" s="30"/>
      <c r="C351" s="29"/>
      <c r="D351" s="149" t="s">
        <v>124</v>
      </c>
      <c r="E351" s="29"/>
      <c r="F351" s="150" t="s">
        <v>392</v>
      </c>
      <c r="G351" s="29"/>
      <c r="H351" s="29"/>
      <c r="I351" s="29"/>
      <c r="J351" s="29"/>
      <c r="K351" s="29"/>
      <c r="L351" s="30"/>
      <c r="M351" s="151"/>
      <c r="N351" s="152"/>
      <c r="O351" s="55"/>
      <c r="P351" s="55"/>
      <c r="Q351" s="55"/>
      <c r="R351" s="55"/>
      <c r="S351" s="55"/>
      <c r="T351" s="56"/>
      <c r="U351" s="29"/>
      <c r="V351" s="29"/>
      <c r="W351" s="29"/>
      <c r="X351" s="29"/>
      <c r="Y351" s="29"/>
      <c r="Z351" s="29"/>
      <c r="AA351" s="29"/>
      <c r="AB351" s="29"/>
      <c r="AC351" s="29"/>
      <c r="AD351" s="29"/>
      <c r="AE351" s="29"/>
      <c r="AT351" s="17" t="s">
        <v>124</v>
      </c>
      <c r="AU351" s="17" t="s">
        <v>80</v>
      </c>
    </row>
    <row r="352" spans="1:65" s="2" customFormat="1">
      <c r="A352" s="29"/>
      <c r="B352" s="30"/>
      <c r="C352" s="29"/>
      <c r="D352" s="153" t="s">
        <v>125</v>
      </c>
      <c r="E352" s="29"/>
      <c r="F352" s="154" t="s">
        <v>394</v>
      </c>
      <c r="G352" s="29"/>
      <c r="H352" s="29"/>
      <c r="I352" s="29"/>
      <c r="J352" s="29"/>
      <c r="K352" s="29"/>
      <c r="L352" s="30"/>
      <c r="M352" s="151"/>
      <c r="N352" s="152"/>
      <c r="O352" s="55"/>
      <c r="P352" s="55"/>
      <c r="Q352" s="55"/>
      <c r="R352" s="55"/>
      <c r="S352" s="55"/>
      <c r="T352" s="56"/>
      <c r="U352" s="29"/>
      <c r="V352" s="29"/>
      <c r="W352" s="29"/>
      <c r="X352" s="29"/>
      <c r="Y352" s="29"/>
      <c r="Z352" s="29"/>
      <c r="AA352" s="29"/>
      <c r="AB352" s="29"/>
      <c r="AC352" s="29"/>
      <c r="AD352" s="29"/>
      <c r="AE352" s="29"/>
      <c r="AT352" s="17" t="s">
        <v>125</v>
      </c>
      <c r="AU352" s="17" t="s">
        <v>80</v>
      </c>
    </row>
    <row r="353" spans="1:65" s="2" customFormat="1" ht="48.75">
      <c r="A353" s="29"/>
      <c r="B353" s="30"/>
      <c r="C353" s="29"/>
      <c r="D353" s="149" t="s">
        <v>140</v>
      </c>
      <c r="E353" s="29"/>
      <c r="F353" s="175" t="s">
        <v>389</v>
      </c>
      <c r="G353" s="29"/>
      <c r="H353" s="29"/>
      <c r="I353" s="29"/>
      <c r="J353" s="29"/>
      <c r="K353" s="29"/>
      <c r="L353" s="30"/>
      <c r="M353" s="151"/>
      <c r="N353" s="152"/>
      <c r="O353" s="55"/>
      <c r="P353" s="55"/>
      <c r="Q353" s="55"/>
      <c r="R353" s="55"/>
      <c r="S353" s="55"/>
      <c r="T353" s="56"/>
      <c r="U353" s="29"/>
      <c r="V353" s="29"/>
      <c r="W353" s="29"/>
      <c r="X353" s="29"/>
      <c r="Y353" s="29"/>
      <c r="Z353" s="29"/>
      <c r="AA353" s="29"/>
      <c r="AB353" s="29"/>
      <c r="AC353" s="29"/>
      <c r="AD353" s="29"/>
      <c r="AE353" s="29"/>
      <c r="AT353" s="17" t="s">
        <v>140</v>
      </c>
      <c r="AU353" s="17" t="s">
        <v>80</v>
      </c>
    </row>
    <row r="354" spans="1:65" s="2" customFormat="1" ht="24.2" customHeight="1">
      <c r="A354" s="29"/>
      <c r="B354" s="136"/>
      <c r="C354" s="137" t="s">
        <v>395</v>
      </c>
      <c r="D354" s="137" t="s">
        <v>118</v>
      </c>
      <c r="E354" s="138" t="s">
        <v>396</v>
      </c>
      <c r="F354" s="139" t="s">
        <v>397</v>
      </c>
      <c r="G354" s="140" t="s">
        <v>121</v>
      </c>
      <c r="H354" s="141">
        <v>0.96299999999999997</v>
      </c>
      <c r="I354" s="142"/>
      <c r="J354" s="142">
        <f>ROUND(I354*H354,2)</f>
        <v>0</v>
      </c>
      <c r="K354" s="139" t="s">
        <v>122</v>
      </c>
      <c r="L354" s="30"/>
      <c r="M354" s="143" t="s">
        <v>1</v>
      </c>
      <c r="N354" s="144" t="s">
        <v>35</v>
      </c>
      <c r="O354" s="145">
        <v>0.38800000000000001</v>
      </c>
      <c r="P354" s="145">
        <f>O354*H354</f>
        <v>0.37364399999999998</v>
      </c>
      <c r="Q354" s="145">
        <v>1.15E-2</v>
      </c>
      <c r="R354" s="145">
        <f>Q354*H354</f>
        <v>1.1074499999999999E-2</v>
      </c>
      <c r="S354" s="145">
        <v>0</v>
      </c>
      <c r="T354" s="146">
        <f>S354*H354</f>
        <v>0</v>
      </c>
      <c r="U354" s="29"/>
      <c r="V354" s="29"/>
      <c r="W354" s="29"/>
      <c r="X354" s="29"/>
      <c r="Y354" s="29"/>
      <c r="Z354" s="29"/>
      <c r="AA354" s="29"/>
      <c r="AB354" s="29"/>
      <c r="AC354" s="29"/>
      <c r="AD354" s="29"/>
      <c r="AE354" s="29"/>
      <c r="AR354" s="147" t="s">
        <v>180</v>
      </c>
      <c r="AT354" s="147" t="s">
        <v>118</v>
      </c>
      <c r="AU354" s="147" t="s">
        <v>80</v>
      </c>
      <c r="AY354" s="17" t="s">
        <v>115</v>
      </c>
      <c r="BE354" s="148">
        <f>IF(N354="základní",J354,0)</f>
        <v>0</v>
      </c>
      <c r="BF354" s="148">
        <f>IF(N354="snížená",J354,0)</f>
        <v>0</v>
      </c>
      <c r="BG354" s="148">
        <f>IF(N354="zákl. přenesená",J354,0)</f>
        <v>0</v>
      </c>
      <c r="BH354" s="148">
        <f>IF(N354="sníž. přenesená",J354,0)</f>
        <v>0</v>
      </c>
      <c r="BI354" s="148">
        <f>IF(N354="nulová",J354,0)</f>
        <v>0</v>
      </c>
      <c r="BJ354" s="17" t="s">
        <v>78</v>
      </c>
      <c r="BK354" s="148">
        <f>ROUND(I354*H354,2)</f>
        <v>0</v>
      </c>
      <c r="BL354" s="17" t="s">
        <v>180</v>
      </c>
      <c r="BM354" s="147" t="s">
        <v>398</v>
      </c>
    </row>
    <row r="355" spans="1:65" s="2" customFormat="1" ht="19.5">
      <c r="A355" s="29"/>
      <c r="B355" s="30"/>
      <c r="C355" s="29"/>
      <c r="D355" s="149" t="s">
        <v>124</v>
      </c>
      <c r="E355" s="29"/>
      <c r="F355" s="150" t="s">
        <v>397</v>
      </c>
      <c r="G355" s="29"/>
      <c r="H355" s="29"/>
      <c r="I355" s="29"/>
      <c r="J355" s="29"/>
      <c r="K355" s="29"/>
      <c r="L355" s="30"/>
      <c r="M355" s="151"/>
      <c r="N355" s="152"/>
      <c r="O355" s="55"/>
      <c r="P355" s="55"/>
      <c r="Q355" s="55"/>
      <c r="R355" s="55"/>
      <c r="S355" s="55"/>
      <c r="T355" s="56"/>
      <c r="U355" s="29"/>
      <c r="V355" s="29"/>
      <c r="W355" s="29"/>
      <c r="X355" s="29"/>
      <c r="Y355" s="29"/>
      <c r="Z355" s="29"/>
      <c r="AA355" s="29"/>
      <c r="AB355" s="29"/>
      <c r="AC355" s="29"/>
      <c r="AD355" s="29"/>
      <c r="AE355" s="29"/>
      <c r="AT355" s="17" t="s">
        <v>124</v>
      </c>
      <c r="AU355" s="17" t="s">
        <v>80</v>
      </c>
    </row>
    <row r="356" spans="1:65" s="2" customFormat="1">
      <c r="A356" s="29"/>
      <c r="B356" s="30"/>
      <c r="C356" s="29"/>
      <c r="D356" s="153" t="s">
        <v>125</v>
      </c>
      <c r="E356" s="29"/>
      <c r="F356" s="154" t="s">
        <v>399</v>
      </c>
      <c r="G356" s="29"/>
      <c r="H356" s="29"/>
      <c r="I356" s="29"/>
      <c r="J356" s="29"/>
      <c r="K356" s="29"/>
      <c r="L356" s="30"/>
      <c r="M356" s="151"/>
      <c r="N356" s="152"/>
      <c r="O356" s="55"/>
      <c r="P356" s="55"/>
      <c r="Q356" s="55"/>
      <c r="R356" s="55"/>
      <c r="S356" s="55"/>
      <c r="T356" s="56"/>
      <c r="U356" s="29"/>
      <c r="V356" s="29"/>
      <c r="W356" s="29"/>
      <c r="X356" s="29"/>
      <c r="Y356" s="29"/>
      <c r="Z356" s="29"/>
      <c r="AA356" s="29"/>
      <c r="AB356" s="29"/>
      <c r="AC356" s="29"/>
      <c r="AD356" s="29"/>
      <c r="AE356" s="29"/>
      <c r="AT356" s="17" t="s">
        <v>125</v>
      </c>
      <c r="AU356" s="17" t="s">
        <v>80</v>
      </c>
    </row>
    <row r="357" spans="1:65" s="13" customFormat="1">
      <c r="B357" s="155"/>
      <c r="D357" s="149" t="s">
        <v>127</v>
      </c>
      <c r="E357" s="156" t="s">
        <v>1</v>
      </c>
      <c r="F357" s="157" t="s">
        <v>333</v>
      </c>
      <c r="H357" s="156" t="s">
        <v>1</v>
      </c>
      <c r="L357" s="155"/>
      <c r="M357" s="158"/>
      <c r="N357" s="159"/>
      <c r="O357" s="159"/>
      <c r="P357" s="159"/>
      <c r="Q357" s="159"/>
      <c r="R357" s="159"/>
      <c r="S357" s="159"/>
      <c r="T357" s="160"/>
      <c r="AT357" s="156" t="s">
        <v>127</v>
      </c>
      <c r="AU357" s="156" t="s">
        <v>80</v>
      </c>
      <c r="AV357" s="13" t="s">
        <v>78</v>
      </c>
      <c r="AW357" s="13" t="s">
        <v>27</v>
      </c>
      <c r="AX357" s="13" t="s">
        <v>70</v>
      </c>
      <c r="AY357" s="156" t="s">
        <v>115</v>
      </c>
    </row>
    <row r="358" spans="1:65" s="14" customFormat="1">
      <c r="B358" s="161"/>
      <c r="D358" s="149" t="s">
        <v>127</v>
      </c>
      <c r="E358" s="162" t="s">
        <v>1</v>
      </c>
      <c r="F358" s="163" t="s">
        <v>381</v>
      </c>
      <c r="H358" s="164">
        <v>8.7999999999999995E-2</v>
      </c>
      <c r="L358" s="161"/>
      <c r="M358" s="165"/>
      <c r="N358" s="166"/>
      <c r="O358" s="166"/>
      <c r="P358" s="166"/>
      <c r="Q358" s="166"/>
      <c r="R358" s="166"/>
      <c r="S358" s="166"/>
      <c r="T358" s="167"/>
      <c r="AT358" s="162" t="s">
        <v>127</v>
      </c>
      <c r="AU358" s="162" t="s">
        <v>80</v>
      </c>
      <c r="AV358" s="14" t="s">
        <v>80</v>
      </c>
      <c r="AW358" s="14" t="s">
        <v>27</v>
      </c>
      <c r="AX358" s="14" t="s">
        <v>70</v>
      </c>
      <c r="AY358" s="162" t="s">
        <v>115</v>
      </c>
    </row>
    <row r="359" spans="1:65" s="14" customFormat="1">
      <c r="B359" s="161"/>
      <c r="D359" s="149" t="s">
        <v>127</v>
      </c>
      <c r="E359" s="162" t="s">
        <v>1</v>
      </c>
      <c r="F359" s="163" t="s">
        <v>382</v>
      </c>
      <c r="H359" s="164">
        <v>0.434</v>
      </c>
      <c r="L359" s="161"/>
      <c r="M359" s="165"/>
      <c r="N359" s="166"/>
      <c r="O359" s="166"/>
      <c r="P359" s="166"/>
      <c r="Q359" s="166"/>
      <c r="R359" s="166"/>
      <c r="S359" s="166"/>
      <c r="T359" s="167"/>
      <c r="AT359" s="162" t="s">
        <v>127</v>
      </c>
      <c r="AU359" s="162" t="s">
        <v>80</v>
      </c>
      <c r="AV359" s="14" t="s">
        <v>80</v>
      </c>
      <c r="AW359" s="14" t="s">
        <v>27</v>
      </c>
      <c r="AX359" s="14" t="s">
        <v>70</v>
      </c>
      <c r="AY359" s="162" t="s">
        <v>115</v>
      </c>
    </row>
    <row r="360" spans="1:65" s="14" customFormat="1">
      <c r="B360" s="161"/>
      <c r="D360" s="149" t="s">
        <v>127</v>
      </c>
      <c r="E360" s="162" t="s">
        <v>1</v>
      </c>
      <c r="F360" s="163" t="s">
        <v>383</v>
      </c>
      <c r="H360" s="164">
        <v>0.441</v>
      </c>
      <c r="L360" s="161"/>
      <c r="M360" s="165"/>
      <c r="N360" s="166"/>
      <c r="O360" s="166"/>
      <c r="P360" s="166"/>
      <c r="Q360" s="166"/>
      <c r="R360" s="166"/>
      <c r="S360" s="166"/>
      <c r="T360" s="167"/>
      <c r="AT360" s="162" t="s">
        <v>127</v>
      </c>
      <c r="AU360" s="162" t="s">
        <v>80</v>
      </c>
      <c r="AV360" s="14" t="s">
        <v>80</v>
      </c>
      <c r="AW360" s="14" t="s">
        <v>27</v>
      </c>
      <c r="AX360" s="14" t="s">
        <v>70</v>
      </c>
      <c r="AY360" s="162" t="s">
        <v>115</v>
      </c>
    </row>
    <row r="361" spans="1:65" s="15" customFormat="1">
      <c r="B361" s="168"/>
      <c r="D361" s="149" t="s">
        <v>127</v>
      </c>
      <c r="E361" s="169" t="s">
        <v>1</v>
      </c>
      <c r="F361" s="170" t="s">
        <v>130</v>
      </c>
      <c r="H361" s="171">
        <v>0.96300000000000008</v>
      </c>
      <c r="L361" s="168"/>
      <c r="M361" s="172"/>
      <c r="N361" s="173"/>
      <c r="O361" s="173"/>
      <c r="P361" s="173"/>
      <c r="Q361" s="173"/>
      <c r="R361" s="173"/>
      <c r="S361" s="173"/>
      <c r="T361" s="174"/>
      <c r="AT361" s="169" t="s">
        <v>127</v>
      </c>
      <c r="AU361" s="169" t="s">
        <v>80</v>
      </c>
      <c r="AV361" s="15" t="s">
        <v>123</v>
      </c>
      <c r="AW361" s="15" t="s">
        <v>27</v>
      </c>
      <c r="AX361" s="15" t="s">
        <v>78</v>
      </c>
      <c r="AY361" s="169" t="s">
        <v>115</v>
      </c>
    </row>
    <row r="362" spans="1:65" s="2" customFormat="1" ht="24.2" customHeight="1">
      <c r="A362" s="29"/>
      <c r="B362" s="136"/>
      <c r="C362" s="137" t="s">
        <v>276</v>
      </c>
      <c r="D362" s="137" t="s">
        <v>118</v>
      </c>
      <c r="E362" s="138" t="s">
        <v>400</v>
      </c>
      <c r="F362" s="139" t="s">
        <v>401</v>
      </c>
      <c r="G362" s="140" t="s">
        <v>219</v>
      </c>
      <c r="H362" s="141">
        <v>2.4E-2</v>
      </c>
      <c r="I362" s="142"/>
      <c r="J362" s="142">
        <f>ROUND(I362*H362,2)</f>
        <v>0</v>
      </c>
      <c r="K362" s="139" t="s">
        <v>122</v>
      </c>
      <c r="L362" s="30"/>
      <c r="M362" s="143" t="s">
        <v>1</v>
      </c>
      <c r="N362" s="144" t="s">
        <v>35</v>
      </c>
      <c r="O362" s="145">
        <v>1.5660000000000001</v>
      </c>
      <c r="P362" s="145">
        <f>O362*H362</f>
        <v>3.7583999999999999E-2</v>
      </c>
      <c r="Q362" s="145">
        <v>0</v>
      </c>
      <c r="R362" s="145">
        <f>Q362*H362</f>
        <v>0</v>
      </c>
      <c r="S362" s="145">
        <v>0</v>
      </c>
      <c r="T362" s="146">
        <f>S362*H362</f>
        <v>0</v>
      </c>
      <c r="U362" s="29"/>
      <c r="V362" s="29"/>
      <c r="W362" s="29"/>
      <c r="X362" s="29"/>
      <c r="Y362" s="29"/>
      <c r="Z362" s="29"/>
      <c r="AA362" s="29"/>
      <c r="AB362" s="29"/>
      <c r="AC362" s="29"/>
      <c r="AD362" s="29"/>
      <c r="AE362" s="29"/>
      <c r="AR362" s="147" t="s">
        <v>180</v>
      </c>
      <c r="AT362" s="147" t="s">
        <v>118</v>
      </c>
      <c r="AU362" s="147" t="s">
        <v>80</v>
      </c>
      <c r="AY362" s="17" t="s">
        <v>115</v>
      </c>
      <c r="BE362" s="148">
        <f>IF(N362="základní",J362,0)</f>
        <v>0</v>
      </c>
      <c r="BF362" s="148">
        <f>IF(N362="snížená",J362,0)</f>
        <v>0</v>
      </c>
      <c r="BG362" s="148">
        <f>IF(N362="zákl. přenesená",J362,0)</f>
        <v>0</v>
      </c>
      <c r="BH362" s="148">
        <f>IF(N362="sníž. přenesená",J362,0)</f>
        <v>0</v>
      </c>
      <c r="BI362" s="148">
        <f>IF(N362="nulová",J362,0)</f>
        <v>0</v>
      </c>
      <c r="BJ362" s="17" t="s">
        <v>78</v>
      </c>
      <c r="BK362" s="148">
        <f>ROUND(I362*H362,2)</f>
        <v>0</v>
      </c>
      <c r="BL362" s="17" t="s">
        <v>180</v>
      </c>
      <c r="BM362" s="147" t="s">
        <v>402</v>
      </c>
    </row>
    <row r="363" spans="1:65" s="2" customFormat="1">
      <c r="A363" s="29"/>
      <c r="B363" s="30"/>
      <c r="C363" s="29"/>
      <c r="D363" s="149" t="s">
        <v>124</v>
      </c>
      <c r="E363" s="29"/>
      <c r="F363" s="150" t="s">
        <v>401</v>
      </c>
      <c r="G363" s="29"/>
      <c r="H363" s="29"/>
      <c r="I363" s="29"/>
      <c r="J363" s="29"/>
      <c r="K363" s="29"/>
      <c r="L363" s="30"/>
      <c r="M363" s="151"/>
      <c r="N363" s="152"/>
      <c r="O363" s="55"/>
      <c r="P363" s="55"/>
      <c r="Q363" s="55"/>
      <c r="R363" s="55"/>
      <c r="S363" s="55"/>
      <c r="T363" s="56"/>
      <c r="U363" s="29"/>
      <c r="V363" s="29"/>
      <c r="W363" s="29"/>
      <c r="X363" s="29"/>
      <c r="Y363" s="29"/>
      <c r="Z363" s="29"/>
      <c r="AA363" s="29"/>
      <c r="AB363" s="29"/>
      <c r="AC363" s="29"/>
      <c r="AD363" s="29"/>
      <c r="AE363" s="29"/>
      <c r="AT363" s="17" t="s">
        <v>124</v>
      </c>
      <c r="AU363" s="17" t="s">
        <v>80</v>
      </c>
    </row>
    <row r="364" spans="1:65" s="2" customFormat="1">
      <c r="A364" s="29"/>
      <c r="B364" s="30"/>
      <c r="C364" s="29"/>
      <c r="D364" s="153" t="s">
        <v>125</v>
      </c>
      <c r="E364" s="29"/>
      <c r="F364" s="154" t="s">
        <v>403</v>
      </c>
      <c r="G364" s="29"/>
      <c r="H364" s="29"/>
      <c r="I364" s="29"/>
      <c r="J364" s="29"/>
      <c r="K364" s="29"/>
      <c r="L364" s="30"/>
      <c r="M364" s="151"/>
      <c r="N364" s="152"/>
      <c r="O364" s="55"/>
      <c r="P364" s="55"/>
      <c r="Q364" s="55"/>
      <c r="R364" s="55"/>
      <c r="S364" s="55"/>
      <c r="T364" s="56"/>
      <c r="U364" s="29"/>
      <c r="V364" s="29"/>
      <c r="W364" s="29"/>
      <c r="X364" s="29"/>
      <c r="Y364" s="29"/>
      <c r="Z364" s="29"/>
      <c r="AA364" s="29"/>
      <c r="AB364" s="29"/>
      <c r="AC364" s="29"/>
      <c r="AD364" s="29"/>
      <c r="AE364" s="29"/>
      <c r="AT364" s="17" t="s">
        <v>125</v>
      </c>
      <c r="AU364" s="17" t="s">
        <v>80</v>
      </c>
    </row>
    <row r="365" spans="1:65" s="2" customFormat="1" ht="117">
      <c r="A365" s="29"/>
      <c r="B365" s="30"/>
      <c r="C365" s="29"/>
      <c r="D365" s="149" t="s">
        <v>140</v>
      </c>
      <c r="E365" s="29"/>
      <c r="F365" s="175" t="s">
        <v>404</v>
      </c>
      <c r="G365" s="29"/>
      <c r="H365" s="29"/>
      <c r="I365" s="29"/>
      <c r="J365" s="29"/>
      <c r="K365" s="29"/>
      <c r="L365" s="30"/>
      <c r="M365" s="151"/>
      <c r="N365" s="152"/>
      <c r="O365" s="55"/>
      <c r="P365" s="55"/>
      <c r="Q365" s="55"/>
      <c r="R365" s="55"/>
      <c r="S365" s="55"/>
      <c r="T365" s="56"/>
      <c r="U365" s="29"/>
      <c r="V365" s="29"/>
      <c r="W365" s="29"/>
      <c r="X365" s="29"/>
      <c r="Y365" s="29"/>
      <c r="Z365" s="29"/>
      <c r="AA365" s="29"/>
      <c r="AB365" s="29"/>
      <c r="AC365" s="29"/>
      <c r="AD365" s="29"/>
      <c r="AE365" s="29"/>
      <c r="AT365" s="17" t="s">
        <v>140</v>
      </c>
      <c r="AU365" s="17" t="s">
        <v>80</v>
      </c>
    </row>
    <row r="366" spans="1:65" s="12" customFormat="1" ht="25.9" customHeight="1">
      <c r="B366" s="124"/>
      <c r="D366" s="125" t="s">
        <v>69</v>
      </c>
      <c r="E366" s="126" t="s">
        <v>405</v>
      </c>
      <c r="F366" s="126" t="s">
        <v>406</v>
      </c>
      <c r="J366" s="127">
        <f>BK366</f>
        <v>0</v>
      </c>
      <c r="L366" s="124"/>
      <c r="M366" s="128"/>
      <c r="N366" s="129"/>
      <c r="O366" s="129"/>
      <c r="P366" s="130">
        <f>P367</f>
        <v>0</v>
      </c>
      <c r="Q366" s="129"/>
      <c r="R366" s="130">
        <f>R367</f>
        <v>0</v>
      </c>
      <c r="S366" s="129"/>
      <c r="T366" s="131">
        <f>T367</f>
        <v>0</v>
      </c>
      <c r="AR366" s="125" t="s">
        <v>147</v>
      </c>
      <c r="AT366" s="132" t="s">
        <v>69</v>
      </c>
      <c r="AU366" s="132" t="s">
        <v>70</v>
      </c>
      <c r="AY366" s="125" t="s">
        <v>115</v>
      </c>
      <c r="BK366" s="133">
        <f>BK367</f>
        <v>0</v>
      </c>
    </row>
    <row r="367" spans="1:65" s="12" customFormat="1" ht="22.9" customHeight="1">
      <c r="B367" s="124"/>
      <c r="D367" s="125" t="s">
        <v>69</v>
      </c>
      <c r="E367" s="134" t="s">
        <v>407</v>
      </c>
      <c r="F367" s="134" t="s">
        <v>408</v>
      </c>
      <c r="J367" s="135">
        <f>BK367</f>
        <v>0</v>
      </c>
      <c r="L367" s="124"/>
      <c r="M367" s="128"/>
      <c r="N367" s="129"/>
      <c r="O367" s="129"/>
      <c r="P367" s="130">
        <f>SUM(P368:P371)</f>
        <v>0</v>
      </c>
      <c r="Q367" s="129"/>
      <c r="R367" s="130">
        <f>SUM(R368:R371)</f>
        <v>0</v>
      </c>
      <c r="S367" s="129"/>
      <c r="T367" s="131">
        <f>SUM(T368:T371)</f>
        <v>0</v>
      </c>
      <c r="AR367" s="125" t="s">
        <v>147</v>
      </c>
      <c r="AT367" s="132" t="s">
        <v>69</v>
      </c>
      <c r="AU367" s="132" t="s">
        <v>78</v>
      </c>
      <c r="AY367" s="125" t="s">
        <v>115</v>
      </c>
      <c r="BK367" s="133">
        <f>SUM(BK368:BK371)</f>
        <v>0</v>
      </c>
    </row>
    <row r="368" spans="1:65" s="2" customFormat="1" ht="16.5" customHeight="1">
      <c r="A368" s="29"/>
      <c r="B368" s="136"/>
      <c r="C368" s="137" t="s">
        <v>409</v>
      </c>
      <c r="D368" s="137" t="s">
        <v>118</v>
      </c>
      <c r="E368" s="138" t="s">
        <v>410</v>
      </c>
      <c r="F368" s="139" t="s">
        <v>408</v>
      </c>
      <c r="G368" s="140" t="s">
        <v>275</v>
      </c>
      <c r="H368" s="141">
        <v>5</v>
      </c>
      <c r="I368" s="142"/>
      <c r="J368" s="142">
        <f>ROUND(I368*H368,2)</f>
        <v>0</v>
      </c>
      <c r="K368" s="139" t="s">
        <v>122</v>
      </c>
      <c r="L368" s="30"/>
      <c r="M368" s="143" t="s">
        <v>1</v>
      </c>
      <c r="N368" s="144" t="s">
        <v>35</v>
      </c>
      <c r="O368" s="145">
        <v>0</v>
      </c>
      <c r="P368" s="145">
        <f>O368*H368</f>
        <v>0</v>
      </c>
      <c r="Q368" s="145">
        <v>0</v>
      </c>
      <c r="R368" s="145">
        <f>Q368*H368</f>
        <v>0</v>
      </c>
      <c r="S368" s="145">
        <v>0</v>
      </c>
      <c r="T368" s="146">
        <f>S368*H368</f>
        <v>0</v>
      </c>
      <c r="U368" s="29"/>
      <c r="V368" s="29"/>
      <c r="W368" s="29"/>
      <c r="X368" s="29"/>
      <c r="Y368" s="29"/>
      <c r="Z368" s="29"/>
      <c r="AA368" s="29"/>
      <c r="AB368" s="29"/>
      <c r="AC368" s="29"/>
      <c r="AD368" s="29"/>
      <c r="AE368" s="29"/>
      <c r="AR368" s="147" t="s">
        <v>123</v>
      </c>
      <c r="AT368" s="147" t="s">
        <v>118</v>
      </c>
      <c r="AU368" s="147" t="s">
        <v>80</v>
      </c>
      <c r="AY368" s="17" t="s">
        <v>115</v>
      </c>
      <c r="BE368" s="148">
        <f>IF(N368="základní",J368,0)</f>
        <v>0</v>
      </c>
      <c r="BF368" s="148">
        <f>IF(N368="snížená",J368,0)</f>
        <v>0</v>
      </c>
      <c r="BG368" s="148">
        <f>IF(N368="zákl. přenesená",J368,0)</f>
        <v>0</v>
      </c>
      <c r="BH368" s="148">
        <f>IF(N368="sníž. přenesená",J368,0)</f>
        <v>0</v>
      </c>
      <c r="BI368" s="148">
        <f>IF(N368="nulová",J368,0)</f>
        <v>0</v>
      </c>
      <c r="BJ368" s="17" t="s">
        <v>78</v>
      </c>
      <c r="BK368" s="148">
        <f>ROUND(I368*H368,2)</f>
        <v>0</v>
      </c>
      <c r="BL368" s="17" t="s">
        <v>123</v>
      </c>
      <c r="BM368" s="147" t="s">
        <v>411</v>
      </c>
    </row>
    <row r="369" spans="1:47" s="2" customFormat="1">
      <c r="A369" s="29"/>
      <c r="B369" s="30"/>
      <c r="C369" s="29"/>
      <c r="D369" s="149" t="s">
        <v>124</v>
      </c>
      <c r="E369" s="29"/>
      <c r="F369" s="150" t="s">
        <v>408</v>
      </c>
      <c r="G369" s="29"/>
      <c r="H369" s="29"/>
      <c r="I369" s="29"/>
      <c r="J369" s="29"/>
      <c r="K369" s="29"/>
      <c r="L369" s="30"/>
      <c r="M369" s="151"/>
      <c r="N369" s="152"/>
      <c r="O369" s="55"/>
      <c r="P369" s="55"/>
      <c r="Q369" s="55"/>
      <c r="R369" s="55"/>
      <c r="S369" s="55"/>
      <c r="T369" s="56"/>
      <c r="U369" s="29"/>
      <c r="V369" s="29"/>
      <c r="W369" s="29"/>
      <c r="X369" s="29"/>
      <c r="Y369" s="29"/>
      <c r="Z369" s="29"/>
      <c r="AA369" s="29"/>
      <c r="AB369" s="29"/>
      <c r="AC369" s="29"/>
      <c r="AD369" s="29"/>
      <c r="AE369" s="29"/>
      <c r="AT369" s="17" t="s">
        <v>124</v>
      </c>
      <c r="AU369" s="17" t="s">
        <v>80</v>
      </c>
    </row>
    <row r="370" spans="1:47" s="2" customFormat="1">
      <c r="A370" s="29"/>
      <c r="B370" s="30"/>
      <c r="C370" s="29"/>
      <c r="D370" s="153" t="s">
        <v>125</v>
      </c>
      <c r="E370" s="29"/>
      <c r="F370" s="154" t="s">
        <v>412</v>
      </c>
      <c r="G370" s="29"/>
      <c r="H370" s="29"/>
      <c r="I370" s="29"/>
      <c r="J370" s="29"/>
      <c r="K370" s="29"/>
      <c r="L370" s="30"/>
      <c r="M370" s="151"/>
      <c r="N370" s="152"/>
      <c r="O370" s="55"/>
      <c r="P370" s="55"/>
      <c r="Q370" s="55"/>
      <c r="R370" s="55"/>
      <c r="S370" s="55"/>
      <c r="T370" s="56"/>
      <c r="U370" s="29"/>
      <c r="V370" s="29"/>
      <c r="W370" s="29"/>
      <c r="X370" s="29"/>
      <c r="Y370" s="29"/>
      <c r="Z370" s="29"/>
      <c r="AA370" s="29"/>
      <c r="AB370" s="29"/>
      <c r="AC370" s="29"/>
      <c r="AD370" s="29"/>
      <c r="AE370" s="29"/>
      <c r="AT370" s="17" t="s">
        <v>125</v>
      </c>
      <c r="AU370" s="17" t="s">
        <v>80</v>
      </c>
    </row>
    <row r="371" spans="1:47" s="2" customFormat="1" ht="29.25">
      <c r="A371" s="29"/>
      <c r="B371" s="30"/>
      <c r="C371" s="29"/>
      <c r="D371" s="149" t="s">
        <v>140</v>
      </c>
      <c r="E371" s="29"/>
      <c r="F371" s="175" t="s">
        <v>413</v>
      </c>
      <c r="G371" s="29"/>
      <c r="H371" s="29"/>
      <c r="I371" s="29"/>
      <c r="J371" s="29"/>
      <c r="K371" s="29"/>
      <c r="L371" s="30"/>
      <c r="M371" s="185"/>
      <c r="N371" s="186"/>
      <c r="O371" s="187"/>
      <c r="P371" s="187"/>
      <c r="Q371" s="187"/>
      <c r="R371" s="187"/>
      <c r="S371" s="187"/>
      <c r="T371" s="188"/>
      <c r="U371" s="29"/>
      <c r="V371" s="29"/>
      <c r="W371" s="29"/>
      <c r="X371" s="29"/>
      <c r="Y371" s="29"/>
      <c r="Z371" s="29"/>
      <c r="AA371" s="29"/>
      <c r="AB371" s="29"/>
      <c r="AC371" s="29"/>
      <c r="AD371" s="29"/>
      <c r="AE371" s="29"/>
      <c r="AT371" s="17" t="s">
        <v>140</v>
      </c>
      <c r="AU371" s="17" t="s">
        <v>80</v>
      </c>
    </row>
    <row r="372" spans="1:47" s="2" customFormat="1" ht="6.95" customHeight="1">
      <c r="A372" s="29"/>
      <c r="B372" s="44"/>
      <c r="C372" s="45"/>
      <c r="D372" s="45"/>
      <c r="E372" s="45"/>
      <c r="F372" s="45"/>
      <c r="G372" s="45"/>
      <c r="H372" s="45"/>
      <c r="I372" s="45"/>
      <c r="J372" s="45"/>
      <c r="K372" s="45"/>
      <c r="L372" s="30"/>
      <c r="M372" s="29"/>
      <c r="O372" s="29"/>
      <c r="P372" s="29"/>
      <c r="Q372" s="29"/>
      <c r="R372" s="29"/>
      <c r="S372" s="29"/>
      <c r="T372" s="29"/>
      <c r="U372" s="29"/>
      <c r="V372" s="29"/>
      <c r="W372" s="29"/>
      <c r="X372" s="29"/>
      <c r="Y372" s="29"/>
      <c r="Z372" s="29"/>
      <c r="AA372" s="29"/>
      <c r="AB372" s="29"/>
      <c r="AC372" s="29"/>
      <c r="AD372" s="29"/>
      <c r="AE372" s="29"/>
    </row>
  </sheetData>
  <autoFilter ref="C126:K371"/>
  <mergeCells count="9">
    <mergeCell ref="E87:H87"/>
    <mergeCell ref="E117:H117"/>
    <mergeCell ref="E119:H119"/>
    <mergeCell ref="L2:V2"/>
    <mergeCell ref="E7:H7"/>
    <mergeCell ref="E9:H9"/>
    <mergeCell ref="E18:H18"/>
    <mergeCell ref="E27:H27"/>
    <mergeCell ref="E85:H85"/>
  </mergeCells>
  <hyperlinks>
    <hyperlink ref="F132" r:id="rId1"/>
    <hyperlink ref="F138" r:id="rId2"/>
    <hyperlink ref="F141" r:id="rId3"/>
    <hyperlink ref="F148" r:id="rId4"/>
    <hyperlink ref="F155" r:id="rId5"/>
    <hyperlink ref="F158" r:id="rId6"/>
    <hyperlink ref="F161" r:id="rId7"/>
    <hyperlink ref="F164" r:id="rId8"/>
    <hyperlink ref="F167" r:id="rId9"/>
    <hyperlink ref="F170" r:id="rId10"/>
    <hyperlink ref="F176" r:id="rId11"/>
    <hyperlink ref="F183" r:id="rId12"/>
    <hyperlink ref="F187" r:id="rId13"/>
    <hyperlink ref="F193" r:id="rId14"/>
    <hyperlink ref="F197" r:id="rId15"/>
    <hyperlink ref="F204" r:id="rId16"/>
    <hyperlink ref="F208" r:id="rId17"/>
    <hyperlink ref="F212" r:id="rId18"/>
    <hyperlink ref="F218" r:id="rId19"/>
    <hyperlink ref="F229" r:id="rId20"/>
    <hyperlink ref="F235" r:id="rId21"/>
    <hyperlink ref="F241" r:id="rId22"/>
    <hyperlink ref="F247" r:id="rId23"/>
    <hyperlink ref="F252" r:id="rId24"/>
    <hyperlink ref="F261" r:id="rId25"/>
    <hyperlink ref="F270" r:id="rId26"/>
    <hyperlink ref="F273" r:id="rId27"/>
    <hyperlink ref="F279" r:id="rId28"/>
    <hyperlink ref="F282" r:id="rId29"/>
    <hyperlink ref="F289" r:id="rId30"/>
    <hyperlink ref="F292" r:id="rId31"/>
    <hyperlink ref="F295" r:id="rId32"/>
    <hyperlink ref="F299" r:id="rId33"/>
    <hyperlink ref="F308" r:id="rId34"/>
    <hyperlink ref="F311" r:id="rId35"/>
    <hyperlink ref="F319" r:id="rId36"/>
    <hyperlink ref="F322" r:id="rId37"/>
    <hyperlink ref="F325" r:id="rId38"/>
    <hyperlink ref="F328" r:id="rId39"/>
    <hyperlink ref="F334" r:id="rId40"/>
    <hyperlink ref="F338" r:id="rId41"/>
    <hyperlink ref="F346" r:id="rId42"/>
    <hyperlink ref="F352" r:id="rId43"/>
    <hyperlink ref="F356" r:id="rId44"/>
    <hyperlink ref="F364" r:id="rId45"/>
    <hyperlink ref="F370" r:id="rId46"/>
  </hyperlinks>
  <pageMargins left="0.39374999999999999" right="0.39374999999999999" top="0.39374999999999999" bottom="0.39374999999999999" header="0" footer="0"/>
  <pageSetup paperSize="9" scale="76" fitToHeight="100" orientation="portrait" blackAndWhite="1" r:id="rId47"/>
  <headerFooter>
    <oddFooter>&amp;CStrana &amp;P z &amp;N</oddFooter>
  </headerFooter>
  <drawing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01 - Štětí - oprava dílny...</vt:lpstr>
      <vt:lpstr>'01 - Štětí - oprava dílny...'!Názvy_tisku</vt:lpstr>
      <vt:lpstr>'Rekapitulace stavby'!Názvy_tisku</vt:lpstr>
      <vt:lpstr>'01 - Štětí - oprava dílny...'!Oblast_tisku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Bažant František</dc:creator>
  <cp:lastModifiedBy>Jana Jonáková ml.</cp:lastModifiedBy>
  <cp:lastPrinted>2022-09-06T09:53:03Z</cp:lastPrinted>
  <dcterms:created xsi:type="dcterms:W3CDTF">2022-09-06T09:44:30Z</dcterms:created>
  <dcterms:modified xsi:type="dcterms:W3CDTF">2022-09-07T06:05:34Z</dcterms:modified>
</cp:coreProperties>
</file>